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5600" windowHeight="11760" activeTab="2"/>
  </bookViews>
  <sheets>
    <sheet name="2.4 (2)ALCALDIA" sheetId="4" r:id="rId1"/>
    <sheet name="2.3 (2)ALCALDIA" sheetId="3" r:id="rId2"/>
    <sheet name="2.4" sheetId="1" r:id="rId3"/>
    <sheet name="2.3" sheetId="2" r:id="rId4"/>
    <sheet name="Hoja1" sheetId="5" r:id="rId5"/>
  </sheets>
  <definedNames>
    <definedName name="_xlnm._FilterDatabase" localSheetId="3" hidden="1">'2.3'!$7:$187</definedName>
    <definedName name="_xlnm._FilterDatabase" localSheetId="1" hidden="1">'2.3 (2)ALCALDIA'!$A$5:$AP$185</definedName>
    <definedName name="_xlnm._FilterDatabase" localSheetId="2" hidden="1">'2.4'!$A$7:$BD$219</definedName>
    <definedName name="_xlnm._FilterDatabase" localSheetId="0" hidden="1">'2.4 (2)ALCALDIA'!$A$7:$XEZ$235</definedName>
    <definedName name="_xlnm.Print_Area" localSheetId="3">'2.3'!$A$1:$AN$204</definedName>
    <definedName name="_xlnm.Print_Area" localSheetId="2">'2.4'!$A$1:$AN$239</definedName>
  </definedNames>
  <calcPr calcId="144525" iterateCount="1"/>
</workbook>
</file>

<file path=xl/calcChain.xml><?xml version="1.0" encoding="utf-8"?>
<calcChain xmlns="http://schemas.openxmlformats.org/spreadsheetml/2006/main">
  <c r="R237" i="1" l="1"/>
  <c r="Q192" i="2" l="1"/>
  <c r="Y195" i="2"/>
  <c r="W194" i="2"/>
  <c r="Y192" i="2"/>
  <c r="W192" i="2"/>
  <c r="AA190" i="2"/>
  <c r="Z190" i="2"/>
  <c r="Y190" i="2"/>
  <c r="X190" i="2"/>
  <c r="W190" i="2"/>
  <c r="V190" i="2"/>
  <c r="U190" i="2"/>
  <c r="T190" i="2"/>
  <c r="R190" i="2"/>
  <c r="Q190" i="2"/>
  <c r="S190" i="2"/>
  <c r="AN191" i="2"/>
  <c r="AM191" i="2"/>
  <c r="AL191" i="2"/>
  <c r="AK191" i="2"/>
  <c r="AJ191" i="2"/>
  <c r="AI191" i="2"/>
  <c r="AH191" i="2"/>
  <c r="AG191" i="2"/>
  <c r="AF191" i="2"/>
  <c r="AE191" i="2"/>
  <c r="AD191" i="2"/>
  <c r="AC191" i="2"/>
  <c r="AB191" i="2"/>
  <c r="AA191" i="2"/>
  <c r="Z191" i="2"/>
  <c r="X191" i="2"/>
  <c r="V191" i="2"/>
  <c r="U191" i="2"/>
  <c r="T191" i="2"/>
  <c r="R191" i="2"/>
  <c r="S191" i="2" l="1"/>
  <c r="S192" i="2" s="1"/>
  <c r="R192" i="2"/>
  <c r="T192" i="2"/>
  <c r="U192" i="2"/>
  <c r="V192" i="2"/>
  <c r="X192" i="2"/>
  <c r="Z192" i="2"/>
  <c r="AA192" i="2"/>
  <c r="AB190" i="2"/>
  <c r="AB192" i="2" s="1"/>
  <c r="AC190" i="2"/>
  <c r="AC192" i="2" s="1"/>
  <c r="AD190" i="2"/>
  <c r="AD192" i="2" s="1"/>
  <c r="AE190" i="2"/>
  <c r="AE192" i="2" s="1"/>
  <c r="AF190" i="2"/>
  <c r="AF192" i="2" s="1"/>
  <c r="AG190" i="2"/>
  <c r="AG192" i="2" s="1"/>
  <c r="AH190" i="2"/>
  <c r="AH192" i="2" s="1"/>
  <c r="AI190" i="2"/>
  <c r="AI192" i="2" s="1"/>
  <c r="AJ190" i="2"/>
  <c r="AJ192" i="2" s="1"/>
  <c r="AK190" i="2"/>
  <c r="AK192" i="2" s="1"/>
  <c r="AL190" i="2"/>
  <c r="AL192" i="2" s="1"/>
  <c r="AM190" i="2"/>
  <c r="AM192" i="2" s="1"/>
  <c r="AN190" i="2"/>
  <c r="AN192" i="2" s="1"/>
  <c r="L235" i="4" l="1"/>
  <c r="AL221" i="4"/>
  <c r="AK221" i="4"/>
  <c r="AJ221" i="4"/>
  <c r="AI221" i="4"/>
  <c r="AH221" i="4"/>
  <c r="AG221" i="4"/>
  <c r="AF221" i="4"/>
  <c r="AE221" i="4"/>
  <c r="K231" i="4" s="1"/>
  <c r="AD221" i="4"/>
  <c r="AC221" i="4"/>
  <c r="J231" i="4" s="1"/>
  <c r="K237" i="4" s="1"/>
  <c r="AB221" i="4"/>
  <c r="Z221" i="4"/>
  <c r="V221" i="4"/>
  <c r="T221" i="4"/>
  <c r="R221" i="4"/>
  <c r="Q219" i="4"/>
  <c r="Q218" i="4"/>
  <c r="Q217" i="4"/>
  <c r="Q216" i="4"/>
  <c r="Q215" i="4"/>
  <c r="Q214" i="4"/>
  <c r="Q213" i="4"/>
  <c r="Q212" i="4"/>
  <c r="Q211" i="4"/>
  <c r="Q210" i="4"/>
  <c r="Y209" i="4"/>
  <c r="W209" i="4"/>
  <c r="S209" i="4"/>
  <c r="Q209" i="4" s="1"/>
  <c r="Q208" i="4"/>
  <c r="Q207" i="4"/>
  <c r="Q206" i="4"/>
  <c r="Q205" i="4"/>
  <c r="Q204" i="4"/>
  <c r="Q203" i="4"/>
  <c r="Q202" i="4"/>
  <c r="Q201" i="4"/>
  <c r="Q200" i="4"/>
  <c r="S199" i="4"/>
  <c r="Q199" i="4" s="1"/>
  <c r="Q198" i="4"/>
  <c r="Q197" i="4"/>
  <c r="Q196" i="4"/>
  <c r="S195" i="4"/>
  <c r="Q195" i="4"/>
  <c r="Q194" i="4"/>
  <c r="Q193" i="4"/>
  <c r="Q192" i="4"/>
  <c r="Q191" i="4"/>
  <c r="Q190" i="4"/>
  <c r="Q189" i="4"/>
  <c r="Q188" i="4"/>
  <c r="Q187" i="4"/>
  <c r="Q186" i="4"/>
  <c r="Q185" i="4"/>
  <c r="Q184" i="4"/>
  <c r="Q183" i="4"/>
  <c r="Q182" i="4"/>
  <c r="Q181" i="4"/>
  <c r="Q180" i="4"/>
  <c r="Q179" i="4"/>
  <c r="Q178" i="4"/>
  <c r="Q177" i="4"/>
  <c r="Q176" i="4"/>
  <c r="Q175" i="4"/>
  <c r="Q174" i="4"/>
  <c r="Q173" i="4"/>
  <c r="Q172" i="4"/>
  <c r="Q171" i="4"/>
  <c r="Q170" i="4"/>
  <c r="Q169" i="4"/>
  <c r="Q168" i="4"/>
  <c r="Q167" i="4"/>
  <c r="Q166" i="4"/>
  <c r="Q165" i="4"/>
  <c r="Q164" i="4"/>
  <c r="Q163" i="4"/>
  <c r="Y162" i="4"/>
  <c r="W162" i="4"/>
  <c r="S162" i="4"/>
  <c r="Q162" i="4"/>
  <c r="Q161" i="4"/>
  <c r="Q160" i="4"/>
  <c r="Q159" i="4"/>
  <c r="Q158" i="4"/>
  <c r="Q157" i="4"/>
  <c r="Q156" i="4"/>
  <c r="Q155" i="4"/>
  <c r="Q154" i="4"/>
  <c r="Q153" i="4"/>
  <c r="Q152" i="4"/>
  <c r="Q151" i="4"/>
  <c r="Q150" i="4"/>
  <c r="Q149" i="4"/>
  <c r="Q148" i="4"/>
  <c r="Q147" i="4"/>
  <c r="Q146" i="4"/>
  <c r="Q145" i="4"/>
  <c r="Q144" i="4"/>
  <c r="Q143" i="4"/>
  <c r="Q142" i="4"/>
  <c r="Q141" i="4"/>
  <c r="Q140" i="4"/>
  <c r="Q139" i="4"/>
  <c r="Q138" i="4"/>
  <c r="Q137" i="4"/>
  <c r="Q136" i="4"/>
  <c r="Q135" i="4"/>
  <c r="Q134" i="4"/>
  <c r="Q133" i="4"/>
  <c r="Q132" i="4"/>
  <c r="Q131" i="4"/>
  <c r="Q130" i="4"/>
  <c r="Q129" i="4"/>
  <c r="Q128" i="4"/>
  <c r="Q127" i="4"/>
  <c r="Q126" i="4"/>
  <c r="Q125" i="4"/>
  <c r="Q124" i="4"/>
  <c r="Q123" i="4"/>
  <c r="Q122" i="4"/>
  <c r="Q121" i="4"/>
  <c r="Q120" i="4"/>
  <c r="Q119" i="4"/>
  <c r="Q118" i="4"/>
  <c r="Q117" i="4"/>
  <c r="Q116" i="4"/>
  <c r="Q115" i="4"/>
  <c r="Q114" i="4"/>
  <c r="Q113" i="4"/>
  <c r="Q112" i="4"/>
  <c r="Q111" i="4"/>
  <c r="Q110" i="4"/>
  <c r="Q109" i="4"/>
  <c r="Q108" i="4"/>
  <c r="Q107" i="4"/>
  <c r="Q106" i="4"/>
  <c r="Y105" i="4"/>
  <c r="W105" i="4"/>
  <c r="S105" i="4"/>
  <c r="Q105" i="4"/>
  <c r="S104" i="4"/>
  <c r="Q104" i="4"/>
  <c r="Q103" i="4"/>
  <c r="Y102" i="4"/>
  <c r="Y221" i="4" s="1"/>
  <c r="W102" i="4"/>
  <c r="S102" i="4"/>
  <c r="Q102" i="4" s="1"/>
  <c r="Q101" i="4"/>
  <c r="Q100" i="4"/>
  <c r="Q99" i="4"/>
  <c r="Q98" i="4"/>
  <c r="Q97" i="4"/>
  <c r="Q96" i="4"/>
  <c r="Q95" i="4"/>
  <c r="Q94" i="4"/>
  <c r="Q93" i="4"/>
  <c r="Q92" i="4"/>
  <c r="Q91" i="4"/>
  <c r="Q90" i="4"/>
  <c r="Q89" i="4"/>
  <c r="Q88" i="4"/>
  <c r="Q87" i="4"/>
  <c r="Q86" i="4"/>
  <c r="Q85" i="4"/>
  <c r="Q84" i="4"/>
  <c r="Q83" i="4"/>
  <c r="Q82" i="4"/>
  <c r="Q81" i="4"/>
  <c r="Q80" i="4"/>
  <c r="Q79" i="4"/>
  <c r="Q78" i="4"/>
  <c r="Q77" i="4"/>
  <c r="Q76" i="4"/>
  <c r="Q75" i="4"/>
  <c r="Q74" i="4"/>
  <c r="Q73" i="4"/>
  <c r="Q72" i="4"/>
  <c r="Q71" i="4"/>
  <c r="Q70" i="4"/>
  <c r="Q69" i="4"/>
  <c r="Q68" i="4"/>
  <c r="Q67" i="4"/>
  <c r="Q66" i="4"/>
  <c r="Q65" i="4"/>
  <c r="Q64" i="4"/>
  <c r="Q63" i="4"/>
  <c r="Q62" i="4"/>
  <c r="Q61" i="4"/>
  <c r="Q60" i="4"/>
  <c r="Q59" i="4"/>
  <c r="Q58" i="4"/>
  <c r="Q57" i="4"/>
  <c r="Q56" i="4"/>
  <c r="Q55" i="4"/>
  <c r="Q54" i="4"/>
  <c r="Q53" i="4"/>
  <c r="Q52" i="4"/>
  <c r="Q51" i="4"/>
  <c r="Q50" i="4"/>
  <c r="Q49" i="4"/>
  <c r="Q48" i="4"/>
  <c r="Q47" i="4"/>
  <c r="Q46" i="4"/>
  <c r="Q45" i="4"/>
  <c r="Q44" i="4"/>
  <c r="Q43" i="4"/>
  <c r="Q42" i="4"/>
  <c r="Q41" i="4"/>
  <c r="Q40" i="4"/>
  <c r="Q39" i="4"/>
  <c r="Q38" i="4"/>
  <c r="Q37" i="4"/>
  <c r="S36" i="4"/>
  <c r="Q36" i="4" s="1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S19" i="4"/>
  <c r="Q19" i="4" s="1"/>
  <c r="Q18" i="4"/>
  <c r="Q17" i="4"/>
  <c r="Q16" i="4"/>
  <c r="Q15" i="4"/>
  <c r="Q14" i="4"/>
  <c r="Q13" i="4"/>
  <c r="Q12" i="4"/>
  <c r="S11" i="4"/>
  <c r="Q11" i="4" s="1"/>
  <c r="Q10" i="4"/>
  <c r="Q9" i="4"/>
  <c r="Q8" i="4"/>
  <c r="W221" i="4" l="1"/>
  <c r="K238" i="4"/>
  <c r="J229" i="4"/>
  <c r="L237" i="4" s="1"/>
  <c r="K229" i="4"/>
  <c r="Q221" i="4"/>
  <c r="Q237" i="4" s="1"/>
  <c r="S221" i="4"/>
  <c r="J227" i="4" s="1"/>
  <c r="Q188" i="3"/>
  <c r="J235" i="4" l="1"/>
  <c r="L238" i="4"/>
  <c r="K235" i="4"/>
  <c r="J237" i="4" s="1"/>
  <c r="J238" i="4" s="1"/>
  <c r="V221" i="1"/>
  <c r="T221" i="1"/>
  <c r="T222" i="1" s="1"/>
  <c r="T223" i="1" s="1"/>
  <c r="Q9" i="1"/>
  <c r="Q10" i="1"/>
  <c r="Q12" i="1"/>
  <c r="Q13" i="1"/>
  <c r="Q14" i="1"/>
  <c r="Q15" i="1"/>
  <c r="Q16" i="1"/>
  <c r="Q17" i="1"/>
  <c r="Q18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103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124" i="1"/>
  <c r="Q125" i="1"/>
  <c r="Q99" i="1"/>
  <c r="Q100" i="1"/>
  <c r="Q126" i="1"/>
  <c r="Q127" i="1"/>
  <c r="Q128" i="1"/>
  <c r="Q129" i="1"/>
  <c r="Q130" i="1"/>
  <c r="Q131" i="1"/>
  <c r="Q10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6" i="1"/>
  <c r="Q197" i="1"/>
  <c r="Q198" i="1"/>
  <c r="Q200" i="1"/>
  <c r="Q201" i="1"/>
  <c r="Q202" i="1"/>
  <c r="Q203" i="1"/>
  <c r="Q204" i="1"/>
  <c r="Q205" i="1"/>
  <c r="Q206" i="1"/>
  <c r="Q207" i="1"/>
  <c r="Q208" i="1"/>
  <c r="Q210" i="1"/>
  <c r="Q211" i="1"/>
  <c r="Q212" i="1"/>
  <c r="Q213" i="1"/>
  <c r="Q214" i="1"/>
  <c r="Q215" i="1"/>
  <c r="Q216" i="1"/>
  <c r="Q217" i="1"/>
  <c r="Q218" i="1"/>
  <c r="Q219" i="1"/>
  <c r="Q8" i="1"/>
  <c r="AL221" i="1"/>
  <c r="AD221" i="1"/>
  <c r="AE221" i="1"/>
  <c r="AF221" i="1"/>
  <c r="AG221" i="1"/>
  <c r="AH221" i="1"/>
  <c r="AI221" i="1"/>
  <c r="AJ221" i="1"/>
  <c r="AK221" i="1"/>
  <c r="AC221" i="1"/>
  <c r="Y209" i="1"/>
  <c r="W209" i="1"/>
  <c r="S209" i="1"/>
  <c r="Q209" i="1" s="1"/>
  <c r="S199" i="1"/>
  <c r="Q199" i="1" s="1"/>
  <c r="S195" i="1"/>
  <c r="Q195" i="1" s="1"/>
  <c r="Y162" i="1"/>
  <c r="W162" i="1"/>
  <c r="S162" i="1"/>
  <c r="Q233" i="1" l="1"/>
  <c r="AE223" i="1"/>
  <c r="V222" i="1"/>
  <c r="V223" i="1"/>
  <c r="P233" i="1"/>
  <c r="AC223" i="1"/>
  <c r="Q162" i="1"/>
  <c r="S36" i="1"/>
  <c r="Q36" i="1" s="1"/>
  <c r="S19" i="1"/>
  <c r="Q19" i="1" s="1"/>
  <c r="Y102" i="1"/>
  <c r="W102" i="1"/>
  <c r="S102" i="1"/>
  <c r="Q102" i="1" l="1"/>
  <c r="AB221" i="1"/>
  <c r="Z221" i="1"/>
  <c r="R221" i="1"/>
  <c r="Y105" i="1"/>
  <c r="W105" i="1"/>
  <c r="W221" i="1" s="1"/>
  <c r="W222" i="1" s="1"/>
  <c r="W223" i="1" s="1"/>
  <c r="P231" i="1" s="1"/>
  <c r="S105" i="1"/>
  <c r="S104" i="1"/>
  <c r="Q104" i="1" s="1"/>
  <c r="S11" i="1"/>
  <c r="S221" i="1" s="1"/>
  <c r="S222" i="1" l="1"/>
  <c r="S223" i="1"/>
  <c r="P229" i="1" s="1"/>
  <c r="Q105" i="1"/>
  <c r="Q11" i="1"/>
  <c r="Y221" i="1"/>
  <c r="Y222" i="1" s="1"/>
  <c r="Y223" i="1" s="1"/>
  <c r="Q231" i="1" s="1"/>
  <c r="Q223" i="1" l="1"/>
  <c r="Q221" i="1"/>
  <c r="Q237" i="1"/>
  <c r="P237" i="1"/>
  <c r="J237" i="1" l="1"/>
  <c r="R239" i="1"/>
</calcChain>
</file>

<file path=xl/sharedStrings.xml><?xml version="1.0" encoding="utf-8"?>
<sst xmlns="http://schemas.openxmlformats.org/spreadsheetml/2006/main" count="13121" uniqueCount="975">
  <si>
    <t>AUTOMERCADO EXPRESS 2707, C.A.</t>
  </si>
  <si>
    <t>J-40670082-7</t>
  </si>
  <si>
    <t>Av. Victor Baptista C.C. Modelo Nivel  1 Local 2 Sector Punta Brava  1201 Los Teques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</si>
  <si>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</si>
  <si>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</si>
  <si>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</si>
  <si>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</si>
  <si>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</si>
  <si>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</si>
  <si>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</si>
  <si>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</si>
  <si>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</si>
  <si>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</si>
  <si>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</si>
  <si>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</si>
  <si>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</si>
  <si>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</si>
  <si>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</si>
  <si>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</si>
  <si>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</si>
  <si>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</si>
  <si>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</si>
  <si>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</si>
  <si>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</si>
  <si>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</si>
  <si>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</si>
  <si>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</si>
  <si>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</si>
  <si>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</si>
  <si>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</si>
  <si>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</si>
  <si>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</si>
  <si>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</si>
  <si>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</si>
  <si>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</si>
  <si>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</si>
  <si>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</si>
  <si>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</si>
  <si>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</si>
  <si>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</si>
  <si>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</si>
  <si>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</si>
  <si>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</si>
  <si>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</si>
  <si>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</si>
  <si>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</t>
  </si>
  <si>
    <t>24/02/2020</t>
  </si>
  <si>
    <t>0202</t>
  </si>
  <si>
    <t>001</t>
  </si>
  <si>
    <t>Z1F0004616</t>
  </si>
  <si>
    <t>-</t>
  </si>
  <si>
    <t>FC</t>
  </si>
  <si>
    <t>00053434-00053626</t>
  </si>
  <si>
    <t/>
  </si>
  <si>
    <t>VENTAS NO CONTRIBUYENTES</t>
  </si>
  <si>
    <t>16</t>
  </si>
  <si>
    <t>002</t>
  </si>
  <si>
    <t>Z1F0008858</t>
  </si>
  <si>
    <t>00070118-00070289</t>
  </si>
  <si>
    <t>3</t>
  </si>
  <si>
    <t>003</t>
  </si>
  <si>
    <t>Z1F0008965</t>
  </si>
  <si>
    <t>8</t>
  </si>
  <si>
    <t>004</t>
  </si>
  <si>
    <t>27</t>
  </si>
  <si>
    <t>0204</t>
  </si>
  <si>
    <t>001000048-001000088</t>
  </si>
  <si>
    <t>28</t>
  </si>
  <si>
    <t>001000089</t>
  </si>
  <si>
    <t>CORPORACION DISMED C.A</t>
  </si>
  <si>
    <t>J310326274</t>
  </si>
  <si>
    <t>29</t>
  </si>
  <si>
    <t>001000090-001000107</t>
  </si>
  <si>
    <t>30</t>
  </si>
  <si>
    <t>002000030-002000049</t>
  </si>
  <si>
    <t>31</t>
  </si>
  <si>
    <t>003000025-003000077</t>
  </si>
  <si>
    <t>32</t>
  </si>
  <si>
    <t>004000033-004000051</t>
  </si>
  <si>
    <t>33</t>
  </si>
  <si>
    <t>005</t>
  </si>
  <si>
    <t>005000007-005000012</t>
  </si>
  <si>
    <t>34</t>
  </si>
  <si>
    <t>25/02/2020</t>
  </si>
  <si>
    <t>00053627-00053737</t>
  </si>
  <si>
    <t>00070290-00070295</t>
  </si>
  <si>
    <t>00070297-00070435</t>
  </si>
  <si>
    <t>38</t>
  </si>
  <si>
    <t>00069971-00070052</t>
  </si>
  <si>
    <t>39</t>
  </si>
  <si>
    <t>00070053</t>
  </si>
  <si>
    <t>MILAGROS MORROE</t>
  </si>
  <si>
    <t xml:space="preserve">V124149243 </t>
  </si>
  <si>
    <t>40</t>
  </si>
  <si>
    <t>00070054-00070094</t>
  </si>
  <si>
    <t>72</t>
  </si>
  <si>
    <t>001000108-001000165</t>
  </si>
  <si>
    <t>73</t>
  </si>
  <si>
    <t>002000050-002000064</t>
  </si>
  <si>
    <t>74</t>
  </si>
  <si>
    <t>002000065</t>
  </si>
  <si>
    <t>REAL TAPAS C.A.</t>
  </si>
  <si>
    <t>J405388218</t>
  </si>
  <si>
    <t>75</t>
  </si>
  <si>
    <t>002000066-002000082</t>
  </si>
  <si>
    <t>76</t>
  </si>
  <si>
    <t>003000078-003000125</t>
  </si>
  <si>
    <t>77</t>
  </si>
  <si>
    <t>NC</t>
  </si>
  <si>
    <t>003000015</t>
  </si>
  <si>
    <t>003000050</t>
  </si>
  <si>
    <t>15/05/2018</t>
  </si>
  <si>
    <t>VEN</t>
  </si>
  <si>
    <t>V21469821</t>
  </si>
  <si>
    <t>78</t>
  </si>
  <si>
    <t>004000052-004000053</t>
  </si>
  <si>
    <t>79</t>
  </si>
  <si>
    <t>004000054</t>
  </si>
  <si>
    <t>RESTAURANT DA FILIPPO</t>
  </si>
  <si>
    <t>J001717277</t>
  </si>
  <si>
    <t>80</t>
  </si>
  <si>
    <t>004000055-004000063</t>
  </si>
  <si>
    <t>81</t>
  </si>
  <si>
    <t>004000064</t>
  </si>
  <si>
    <t>INVERSUCAC.A</t>
  </si>
  <si>
    <t>J314858947</t>
  </si>
  <si>
    <t>82</t>
  </si>
  <si>
    <t>004000065-004000084</t>
  </si>
  <si>
    <t>83</t>
  </si>
  <si>
    <t>004000016</t>
  </si>
  <si>
    <t>004000074</t>
  </si>
  <si>
    <t>03/08/2019</t>
  </si>
  <si>
    <t>V6362612</t>
  </si>
  <si>
    <t>84</t>
  </si>
  <si>
    <t>26/02/2020</t>
  </si>
  <si>
    <t>00053738-00053865</t>
  </si>
  <si>
    <t>85</t>
  </si>
  <si>
    <t>00000065</t>
  </si>
  <si>
    <t>00053832</t>
  </si>
  <si>
    <t xml:space="preserve">V14216537 </t>
  </si>
  <si>
    <t>00070436-00070494</t>
  </si>
  <si>
    <t>00070495</t>
  </si>
  <si>
    <t>CARMEN DIAZ</t>
  </si>
  <si>
    <t xml:space="preserve">V142158529 </t>
  </si>
  <si>
    <t>00070496-00070507</t>
  </si>
  <si>
    <t>89</t>
  </si>
  <si>
    <t>00070095-00070276</t>
  </si>
  <si>
    <t>90</t>
  </si>
  <si>
    <t>Z1B8050578</t>
  </si>
  <si>
    <t>00127349-00127351</t>
  </si>
  <si>
    <t>106</t>
  </si>
  <si>
    <t>Z1F0017854</t>
  </si>
  <si>
    <t>00000186-00000212</t>
  </si>
  <si>
    <t>107</t>
  </si>
  <si>
    <t>001000166-001000176</t>
  </si>
  <si>
    <t>108</t>
  </si>
  <si>
    <t>001000177</t>
  </si>
  <si>
    <t>MOTEL PANORAMA</t>
  </si>
  <si>
    <t>J000532214</t>
  </si>
  <si>
    <t>109</t>
  </si>
  <si>
    <t>001000178</t>
  </si>
  <si>
    <t>EVELYN FLORES</t>
  </si>
  <si>
    <t>V155518900</t>
  </si>
  <si>
    <t>110</t>
  </si>
  <si>
    <t>001000179-001000180</t>
  </si>
  <si>
    <t>111</t>
  </si>
  <si>
    <t>001000181</t>
  </si>
  <si>
    <t>MANUFACTURAS PROEXCA C.A</t>
  </si>
  <si>
    <t>J309582470</t>
  </si>
  <si>
    <t>112</t>
  </si>
  <si>
    <t>001000182-001000184</t>
  </si>
  <si>
    <t>113</t>
  </si>
  <si>
    <t>00000003</t>
  </si>
  <si>
    <t>001000088</t>
  </si>
  <si>
    <t>04/05/2018</t>
  </si>
  <si>
    <t>V6858525</t>
  </si>
  <si>
    <t>114</t>
  </si>
  <si>
    <t>002000083-002000086</t>
  </si>
  <si>
    <t>115</t>
  </si>
  <si>
    <t>002000017</t>
  </si>
  <si>
    <t>002000077</t>
  </si>
  <si>
    <t>10/07/2019</t>
  </si>
  <si>
    <t>V11312997</t>
  </si>
  <si>
    <t>116</t>
  </si>
  <si>
    <t>Z1F0017848</t>
  </si>
  <si>
    <t>00000146-00000164</t>
  </si>
  <si>
    <t>117</t>
  </si>
  <si>
    <t>003000126-003000144</t>
  </si>
  <si>
    <t>118</t>
  </si>
  <si>
    <t>003000164</t>
  </si>
  <si>
    <t>RUBEN PEÑA</t>
  </si>
  <si>
    <t>V11042026</t>
  </si>
  <si>
    <t>119</t>
  </si>
  <si>
    <t>Z1F0017963</t>
  </si>
  <si>
    <t>00000101-00000108</t>
  </si>
  <si>
    <t>120</t>
  </si>
  <si>
    <t>00000109</t>
  </si>
  <si>
    <t>HECTOR GUEVARA</t>
  </si>
  <si>
    <t>VV18677130</t>
  </si>
  <si>
    <t>121</t>
  </si>
  <si>
    <t>00000110-00000119</t>
  </si>
  <si>
    <t>122</t>
  </si>
  <si>
    <t>004000085-004000102</t>
  </si>
  <si>
    <t>123</t>
  </si>
  <si>
    <t>Z1F0017998</t>
  </si>
  <si>
    <t>00000012-00000018</t>
  </si>
  <si>
    <t>124</t>
  </si>
  <si>
    <t>00000019</t>
  </si>
  <si>
    <t>INVERSIONES MADOYUAL C.A</t>
  </si>
  <si>
    <t>J003484334</t>
  </si>
  <si>
    <t>125</t>
  </si>
  <si>
    <t>27/02/2020</t>
  </si>
  <si>
    <t>00053866-00053931</t>
  </si>
  <si>
    <t>00070508-00070680</t>
  </si>
  <si>
    <t>127</t>
  </si>
  <si>
    <t>00070277-00070374</t>
  </si>
  <si>
    <t>145</t>
  </si>
  <si>
    <t>001000212-001000264</t>
  </si>
  <si>
    <t>146</t>
  </si>
  <si>
    <t>001000265</t>
  </si>
  <si>
    <t>INGENIERIA RORAIMA C.A</t>
  </si>
  <si>
    <t>J296692157</t>
  </si>
  <si>
    <t>147</t>
  </si>
  <si>
    <t>001000266-001000267</t>
  </si>
  <si>
    <t>148</t>
  </si>
  <si>
    <t>002000087-002000113</t>
  </si>
  <si>
    <t>149</t>
  </si>
  <si>
    <t>002000019</t>
  </si>
  <si>
    <t>002000103</t>
  </si>
  <si>
    <t>V12687944</t>
  </si>
  <si>
    <t>150</t>
  </si>
  <si>
    <t>003000165-003000190</t>
  </si>
  <si>
    <t>151</t>
  </si>
  <si>
    <t>004000122-004000152</t>
  </si>
  <si>
    <t>152</t>
  </si>
  <si>
    <t>004000153</t>
  </si>
  <si>
    <t>AMARENAS CAKES REPOSTERIA</t>
  </si>
  <si>
    <t>J400736110</t>
  </si>
  <si>
    <t>153</t>
  </si>
  <si>
    <t>004000154-004000160</t>
  </si>
  <si>
    <t>154</t>
  </si>
  <si>
    <t>005000021-005000028</t>
  </si>
  <si>
    <t>155</t>
  </si>
  <si>
    <t>28/02/2020</t>
  </si>
  <si>
    <t>00053932-00054098</t>
  </si>
  <si>
    <t>00070681-00070759</t>
  </si>
  <si>
    <t>00070760</t>
  </si>
  <si>
    <t>PPFAR.C.A</t>
  </si>
  <si>
    <t xml:space="preserve">J-29405191-0 </t>
  </si>
  <si>
    <t>00070761-00070763</t>
  </si>
  <si>
    <t>159</t>
  </si>
  <si>
    <t>00070375-00070456</t>
  </si>
  <si>
    <t>160</t>
  </si>
  <si>
    <t>00070457</t>
  </si>
  <si>
    <t>ZABALA ENRIQUE</t>
  </si>
  <si>
    <t xml:space="preserve">V121398075 </t>
  </si>
  <si>
    <t>161</t>
  </si>
  <si>
    <t>00070458-00070490</t>
  </si>
  <si>
    <t>186</t>
  </si>
  <si>
    <t>001000268-001000324</t>
  </si>
  <si>
    <t>187</t>
  </si>
  <si>
    <t>001000021</t>
  </si>
  <si>
    <t>001000310</t>
  </si>
  <si>
    <t>05/05/2018</t>
  </si>
  <si>
    <t>V9472829</t>
  </si>
  <si>
    <t>188</t>
  </si>
  <si>
    <t>001000022</t>
  </si>
  <si>
    <t>001000253</t>
  </si>
  <si>
    <t>V6334506</t>
  </si>
  <si>
    <t>189</t>
  </si>
  <si>
    <t>002000114-002000119</t>
  </si>
  <si>
    <t>190</t>
  </si>
  <si>
    <t>002000120</t>
  </si>
  <si>
    <t>INVERSIONES JUAN IGNACIO G0NCALVESPEREIRA</t>
  </si>
  <si>
    <t>V076621710</t>
  </si>
  <si>
    <t>191</t>
  </si>
  <si>
    <t>002000121-002000138</t>
  </si>
  <si>
    <t>192</t>
  </si>
  <si>
    <t>003000191</t>
  </si>
  <si>
    <t>RESTAURANT GIULIDOM1929 C.A</t>
  </si>
  <si>
    <t>J298933437</t>
  </si>
  <si>
    <t>193</t>
  </si>
  <si>
    <t>003000192-003000240</t>
  </si>
  <si>
    <t>194</t>
  </si>
  <si>
    <t>003000020</t>
  </si>
  <si>
    <t>003000215</t>
  </si>
  <si>
    <t>16/05/2018</t>
  </si>
  <si>
    <t>V5304963</t>
  </si>
  <si>
    <t>195</t>
  </si>
  <si>
    <t>004000161-004000171</t>
  </si>
  <si>
    <t>196</t>
  </si>
  <si>
    <t>004000172</t>
  </si>
  <si>
    <t>COMERCIAL CHARAMANA</t>
  </si>
  <si>
    <t>J412543822</t>
  </si>
  <si>
    <t>197</t>
  </si>
  <si>
    <t>004000173-004000195</t>
  </si>
  <si>
    <t>198</t>
  </si>
  <si>
    <t>005000029-005000046</t>
  </si>
  <si>
    <t>29/02/2020</t>
  </si>
  <si>
    <t>00054099-00054133</t>
  </si>
  <si>
    <t>00070764-00070802</t>
  </si>
  <si>
    <t>201</t>
  </si>
  <si>
    <t>00070491-00070509</t>
  </si>
  <si>
    <t>001000325-001000341</t>
  </si>
  <si>
    <t>001000342</t>
  </si>
  <si>
    <t>CANDY HOUSE AND CHOCOLATE. CA.</t>
  </si>
  <si>
    <t>J411053520</t>
  </si>
  <si>
    <t>001000343-001000388</t>
  </si>
  <si>
    <t>002000139-002000165</t>
  </si>
  <si>
    <t>003000241-003000295</t>
  </si>
  <si>
    <t>003000296</t>
  </si>
  <si>
    <t>TODO VITO I C.A.</t>
  </si>
  <si>
    <t>J296335656</t>
  </si>
  <si>
    <t>003000297-003000332</t>
  </si>
  <si>
    <t>004000196-004000203</t>
  </si>
  <si>
    <t>004000204</t>
  </si>
  <si>
    <t>GALERIADECOMOBILIA.C.A</t>
  </si>
  <si>
    <t>J312806745</t>
  </si>
  <si>
    <t>004000205-004000220</t>
  </si>
  <si>
    <t>005000047-005000080</t>
  </si>
  <si>
    <t>01/03/2020</t>
  </si>
  <si>
    <t>001000389-001000416</t>
  </si>
  <si>
    <t>001000417</t>
  </si>
  <si>
    <t>001000418-001000449</t>
  </si>
  <si>
    <t>002000166-002000198</t>
  </si>
  <si>
    <t>003000333-003000355</t>
  </si>
  <si>
    <t>003000356</t>
  </si>
  <si>
    <t>MEGASERVI 3R.C.A</t>
  </si>
  <si>
    <t>J412341880</t>
  </si>
  <si>
    <t>003000357-003000358</t>
  </si>
  <si>
    <t>004000221-004000257</t>
  </si>
  <si>
    <t>005000081-005000094</t>
  </si>
  <si>
    <t>005000095</t>
  </si>
  <si>
    <t>PROYECTOS E INVERSIONES REIF3126 C.A</t>
  </si>
  <si>
    <t>J299721140</t>
  </si>
  <si>
    <t>005000096-005000126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</si>
  <si>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</si>
  <si>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</si>
  <si>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</si>
  <si>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</si>
  <si>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</si>
  <si>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</si>
  <si>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</si>
  <si>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</si>
  <si>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</si>
  <si>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0452</t>
  </si>
  <si>
    <t>0201</t>
  </si>
  <si>
    <t>Z1F0000700</t>
  </si>
  <si>
    <t>00091249-00091372</t>
  </si>
  <si>
    <t>00091373-00091460</t>
  </si>
  <si>
    <t>00091461-00091538</t>
  </si>
  <si>
    <t>00091539-00091642</t>
  </si>
  <si>
    <t>00091643-00091763</t>
  </si>
  <si>
    <t>Z1B8050365</t>
  </si>
  <si>
    <t>00086564</t>
  </si>
  <si>
    <t>00086565-00086577</t>
  </si>
  <si>
    <t>00086578-00086581</t>
  </si>
  <si>
    <t>00086582-00086602</t>
  </si>
  <si>
    <t>00086603-00086701</t>
  </si>
  <si>
    <t>Z1B8050002</t>
  </si>
  <si>
    <t>00148073-00148181</t>
  </si>
  <si>
    <t>00148182-00148260</t>
  </si>
  <si>
    <t>00148261-00148351</t>
  </si>
  <si>
    <t>00148352-00148410</t>
  </si>
  <si>
    <t>00000103</t>
  </si>
  <si>
    <t>00148411-00148479</t>
  </si>
  <si>
    <t>00000104</t>
  </si>
  <si>
    <t>Z1B8050149</t>
  </si>
  <si>
    <t>00001120</t>
  </si>
  <si>
    <t>00184248-00184401</t>
  </si>
  <si>
    <t>00001121</t>
  </si>
  <si>
    <t>00184402-00184586</t>
  </si>
  <si>
    <t>00184587-00184737</t>
  </si>
  <si>
    <t>00001123</t>
  </si>
  <si>
    <t>00184738-00184886</t>
  </si>
  <si>
    <t>00184887-00184999</t>
  </si>
  <si>
    <t>00001124</t>
  </si>
  <si>
    <t>0453</t>
  </si>
  <si>
    <t>0454</t>
  </si>
  <si>
    <t>0455</t>
  </si>
  <si>
    <t>0456</t>
  </si>
  <si>
    <t>0457</t>
  </si>
  <si>
    <t>0448</t>
  </si>
  <si>
    <t>0449</t>
  </si>
  <si>
    <t>0450</t>
  </si>
  <si>
    <t>0451</t>
  </si>
  <si>
    <t>011</t>
  </si>
  <si>
    <t>Z1B8051199</t>
  </si>
  <si>
    <t>00168576-00168730</t>
  </si>
  <si>
    <t>00168731-00168870</t>
  </si>
  <si>
    <t>00168871-00168960</t>
  </si>
  <si>
    <t>00168961-00169080</t>
  </si>
  <si>
    <t>00169081-00169217</t>
  </si>
  <si>
    <t>Z1B8050937</t>
  </si>
  <si>
    <t>1352</t>
  </si>
  <si>
    <t>1353</t>
  </si>
  <si>
    <t>1354</t>
  </si>
  <si>
    <t>1355</t>
  </si>
  <si>
    <t>1356</t>
  </si>
  <si>
    <t>1357</t>
  </si>
  <si>
    <t>1358</t>
  </si>
  <si>
    <t>00139632-00139736</t>
  </si>
  <si>
    <t>00139737-00139832</t>
  </si>
  <si>
    <t>00139833-00139907</t>
  </si>
  <si>
    <t>00139908-00139964</t>
  </si>
  <si>
    <t>00139965-00140071</t>
  </si>
  <si>
    <t>Z1B8050363</t>
  </si>
  <si>
    <t>00149462-00149541</t>
  </si>
  <si>
    <t>00149542-00149672</t>
  </si>
  <si>
    <t>00149673-00149780</t>
  </si>
  <si>
    <t>00149781-00149872</t>
  </si>
  <si>
    <t>00149873-00150009</t>
  </si>
  <si>
    <t>006</t>
  </si>
  <si>
    <t>Z1B8044815</t>
  </si>
  <si>
    <t>1413</t>
  </si>
  <si>
    <t>00129457-00129618</t>
  </si>
  <si>
    <t>00129619-00129728</t>
  </si>
  <si>
    <t>00129729-00129833</t>
  </si>
  <si>
    <t>00129834-00129929</t>
  </si>
  <si>
    <t>00129930-00130009</t>
  </si>
  <si>
    <t>007</t>
  </si>
  <si>
    <t>Z1B8050013</t>
  </si>
  <si>
    <t>1472</t>
  </si>
  <si>
    <t>00158346-00158394</t>
  </si>
  <si>
    <t>00158395-00158452</t>
  </si>
  <si>
    <t>00158452</t>
  </si>
  <si>
    <t>00158453-00158464</t>
  </si>
  <si>
    <t>00158465-00158518</t>
  </si>
  <si>
    <t>00158519-00158560</t>
  </si>
  <si>
    <t>008</t>
  </si>
  <si>
    <t>Z1B8050003</t>
  </si>
  <si>
    <t>166</t>
  </si>
  <si>
    <t>1419</t>
  </si>
  <si>
    <t>00156211-00156319</t>
  </si>
  <si>
    <t>1420</t>
  </si>
  <si>
    <t>00156320-00156388</t>
  </si>
  <si>
    <t>1421</t>
  </si>
  <si>
    <t>00156389-00156459</t>
  </si>
  <si>
    <t>1422</t>
  </si>
  <si>
    <t>00156460-00156495</t>
  </si>
  <si>
    <t>1423</t>
  </si>
  <si>
    <t>00156496-00156575</t>
  </si>
  <si>
    <t>1424</t>
  </si>
  <si>
    <t>00156576-00156701</t>
  </si>
  <si>
    <t>1425</t>
  </si>
  <si>
    <t>00156702-00156821</t>
  </si>
  <si>
    <t>00086435-00086439</t>
  </si>
  <si>
    <t>1085</t>
  </si>
  <si>
    <t>00090376-00090504</t>
  </si>
  <si>
    <t>1345</t>
  </si>
  <si>
    <t>00183510-00183559</t>
  </si>
  <si>
    <t>00147370-00147480</t>
  </si>
  <si>
    <t>1505</t>
  </si>
  <si>
    <t>00167681-00167754</t>
  </si>
  <si>
    <t>1351</t>
  </si>
  <si>
    <t>00139480-00139514</t>
  </si>
  <si>
    <t>1498</t>
  </si>
  <si>
    <t>00148906-00148969</t>
  </si>
  <si>
    <t>1406</t>
  </si>
  <si>
    <t>00128580-00128689</t>
  </si>
  <si>
    <t>1465</t>
  </si>
  <si>
    <t>00158000</t>
  </si>
  <si>
    <t>009</t>
  </si>
  <si>
    <t>Z1B8014458</t>
  </si>
  <si>
    <t>1414</t>
  </si>
  <si>
    <t>00164296</t>
  </si>
  <si>
    <t>010</t>
  </si>
  <si>
    <t>Z1F0000341</t>
  </si>
  <si>
    <t>0939</t>
  </si>
  <si>
    <t>00064806</t>
  </si>
  <si>
    <t>178</t>
  </si>
  <si>
    <t>012</t>
  </si>
  <si>
    <t>Z1B8038506</t>
  </si>
  <si>
    <t>1270</t>
  </si>
  <si>
    <t>00067950-00067966</t>
  </si>
  <si>
    <t>014</t>
  </si>
  <si>
    <t>Z1F0000338</t>
  </si>
  <si>
    <t>1109</t>
  </si>
  <si>
    <t>00047186-00047197</t>
  </si>
  <si>
    <t>015</t>
  </si>
  <si>
    <t>Z1B8050356</t>
  </si>
  <si>
    <t>1241</t>
  </si>
  <si>
    <t>00080792</t>
  </si>
  <si>
    <t>00086440-00086442</t>
  </si>
  <si>
    <t>1086</t>
  </si>
  <si>
    <t>00090505-00090605</t>
  </si>
  <si>
    <t>1346</t>
  </si>
  <si>
    <t>00183560-00183619</t>
  </si>
  <si>
    <t>00001112</t>
  </si>
  <si>
    <t>00147481-00147557</t>
  </si>
  <si>
    <t>1506</t>
  </si>
  <si>
    <t>00139515-00139631</t>
  </si>
  <si>
    <t>1499</t>
  </si>
  <si>
    <t>00148906-00148905</t>
  </si>
  <si>
    <t>1407</t>
  </si>
  <si>
    <t>00128690-00128745</t>
  </si>
  <si>
    <t>1466</t>
  </si>
  <si>
    <t>00158001-0015068</t>
  </si>
  <si>
    <t>1415</t>
  </si>
  <si>
    <t>0940</t>
  </si>
  <si>
    <t>1271</t>
  </si>
  <si>
    <t>00067967-00067978</t>
  </si>
  <si>
    <t>1110</t>
  </si>
  <si>
    <t>00047198-00047212</t>
  </si>
  <si>
    <t>1242</t>
  </si>
  <si>
    <t>1087</t>
  </si>
  <si>
    <t>00090606-00090674</t>
  </si>
  <si>
    <t>1347</t>
  </si>
  <si>
    <t>00183620-00183678</t>
  </si>
  <si>
    <t>00001114</t>
  </si>
  <si>
    <t>00147558-00147614</t>
  </si>
  <si>
    <t>1507</t>
  </si>
  <si>
    <t>1500</t>
  </si>
  <si>
    <t>00148906-00149049</t>
  </si>
  <si>
    <t>1408</t>
  </si>
  <si>
    <t>00128746-00128825</t>
  </si>
  <si>
    <t>1467</t>
  </si>
  <si>
    <t>00158068-00158114</t>
  </si>
  <si>
    <t>1416</t>
  </si>
  <si>
    <t>00164297-00164321</t>
  </si>
  <si>
    <t>0941</t>
  </si>
  <si>
    <t>1272</t>
  </si>
  <si>
    <t>00067978</t>
  </si>
  <si>
    <t>1111</t>
  </si>
  <si>
    <t>00047213-00047220</t>
  </si>
  <si>
    <t>1243</t>
  </si>
  <si>
    <t>1088</t>
  </si>
  <si>
    <t>00090675-00090764</t>
  </si>
  <si>
    <t>1348</t>
  </si>
  <si>
    <t>00183679-00183745</t>
  </si>
  <si>
    <t>00001116</t>
  </si>
  <si>
    <t>00147615-00147676</t>
  </si>
  <si>
    <t>1508</t>
  </si>
  <si>
    <t>1501</t>
  </si>
  <si>
    <t>00149050-00149115</t>
  </si>
  <si>
    <t>1409</t>
  </si>
  <si>
    <t>00128826-00128915</t>
  </si>
  <si>
    <t>1468</t>
  </si>
  <si>
    <t>00158115-00158193</t>
  </si>
  <si>
    <t>1417</t>
  </si>
  <si>
    <t>00164322-00164396</t>
  </si>
  <si>
    <t>0942</t>
  </si>
  <si>
    <t>1273</t>
  </si>
  <si>
    <t>1112</t>
  </si>
  <si>
    <t>00047221-00047227</t>
  </si>
  <si>
    <t>1244</t>
  </si>
  <si>
    <t>00086442</t>
  </si>
  <si>
    <t>00086449</t>
  </si>
  <si>
    <t>1089</t>
  </si>
  <si>
    <t>00090765-00090875</t>
  </si>
  <si>
    <t>1349</t>
  </si>
  <si>
    <t>00183746-00183886</t>
  </si>
  <si>
    <t>00001117</t>
  </si>
  <si>
    <t>00147677-00147757</t>
  </si>
  <si>
    <t>1509</t>
  </si>
  <si>
    <t>1502</t>
  </si>
  <si>
    <t>00149116-00149190</t>
  </si>
  <si>
    <t>1410</t>
  </si>
  <si>
    <t>00128916-00129069</t>
  </si>
  <si>
    <t>1469</t>
  </si>
  <si>
    <t>00158194-00158284</t>
  </si>
  <si>
    <t>1418</t>
  </si>
  <si>
    <t>00164397-00164481</t>
  </si>
  <si>
    <t>0943</t>
  </si>
  <si>
    <t>00064807</t>
  </si>
  <si>
    <t>1274</t>
  </si>
  <si>
    <t>00067978-00068008</t>
  </si>
  <si>
    <t>1113</t>
  </si>
  <si>
    <t>00047228-00047241</t>
  </si>
  <si>
    <t>1245</t>
  </si>
  <si>
    <t>00080793-00080828</t>
  </si>
  <si>
    <t>00086450-00086485</t>
  </si>
  <si>
    <t>1090</t>
  </si>
  <si>
    <t>00090876-00091006</t>
  </si>
  <si>
    <t>1350</t>
  </si>
  <si>
    <t>00183887-00184009</t>
  </si>
  <si>
    <t>1426</t>
  </si>
  <si>
    <t>00147758-00147852</t>
  </si>
  <si>
    <t>1510</t>
  </si>
  <si>
    <t>1503</t>
  </si>
  <si>
    <t>00149191-00149324</t>
  </si>
  <si>
    <t>1411</t>
  </si>
  <si>
    <t>00129070-00129206</t>
  </si>
  <si>
    <t>1470</t>
  </si>
  <si>
    <t>00158285-00158303</t>
  </si>
  <si>
    <t>00164482-00164555</t>
  </si>
  <si>
    <t>0944</t>
  </si>
  <si>
    <t>00064808-00064814</t>
  </si>
  <si>
    <t>1275</t>
  </si>
  <si>
    <t>00068009-00068031</t>
  </si>
  <si>
    <t>1115</t>
  </si>
  <si>
    <t>00047242-00047260</t>
  </si>
  <si>
    <t>1246</t>
  </si>
  <si>
    <t>00080829-00080910</t>
  </si>
  <si>
    <t>00086485-00086564</t>
  </si>
  <si>
    <t>1091</t>
  </si>
  <si>
    <t>00090877-00091121</t>
  </si>
  <si>
    <t>1092</t>
  </si>
  <si>
    <t>00091122-00091248</t>
  </si>
  <si>
    <t>00184010-00184100</t>
  </si>
  <si>
    <t>00001119</t>
  </si>
  <si>
    <t>00184101-00184247</t>
  </si>
  <si>
    <t>1427</t>
  </si>
  <si>
    <t>00147853-00147962</t>
  </si>
  <si>
    <t>1511</t>
  </si>
  <si>
    <t>1504</t>
  </si>
  <si>
    <t>00149325-00149384</t>
  </si>
  <si>
    <t>1412</t>
  </si>
  <si>
    <t>00129207-00129328</t>
  </si>
  <si>
    <t>1471</t>
  </si>
  <si>
    <t>00158304-00158345</t>
  </si>
  <si>
    <t>00164556-00164643</t>
  </si>
  <si>
    <t>0945</t>
  </si>
  <si>
    <t>00064815-00064886</t>
  </si>
  <si>
    <t>1276</t>
  </si>
  <si>
    <t>00068031-00068053</t>
  </si>
  <si>
    <t>00047261-00047278</t>
  </si>
  <si>
    <t>1247</t>
  </si>
  <si>
    <t>00080911-000802988</t>
  </si>
  <si>
    <t>1428</t>
  </si>
  <si>
    <t>00147963-00148072</t>
  </si>
  <si>
    <t>1512</t>
  </si>
  <si>
    <t>00149385-00149461</t>
  </si>
  <si>
    <t>00129329-00128689</t>
  </si>
  <si>
    <t>00164644-00164722</t>
  </si>
  <si>
    <t>0946</t>
  </si>
  <si>
    <t>00064887-00064892</t>
  </si>
  <si>
    <t>164</t>
  </si>
  <si>
    <t>0328</t>
  </si>
  <si>
    <t>1277</t>
  </si>
  <si>
    <t>00068054-00068060</t>
  </si>
  <si>
    <t>4</t>
  </si>
  <si>
    <t>17/2/2020</t>
  </si>
  <si>
    <t>0445</t>
  </si>
  <si>
    <t>00069325-00069444</t>
  </si>
  <si>
    <t>5</t>
  </si>
  <si>
    <t>0441</t>
  </si>
  <si>
    <t>00068791-00068947</t>
  </si>
  <si>
    <t>0321</t>
  </si>
  <si>
    <t>00052576-00052654</t>
  </si>
  <si>
    <t>2</t>
  </si>
  <si>
    <t>00052655</t>
  </si>
  <si>
    <t>MARISOL PURROY</t>
  </si>
  <si>
    <t xml:space="preserve">V104581485 </t>
  </si>
  <si>
    <t>00052656-00052717</t>
  </si>
  <si>
    <t>6</t>
  </si>
  <si>
    <t>013</t>
  </si>
  <si>
    <t>1248</t>
  </si>
  <si>
    <t>00127325</t>
  </si>
  <si>
    <t>DAVID MORIN</t>
  </si>
  <si>
    <t>V11043321</t>
  </si>
  <si>
    <t>18/2/2020</t>
  </si>
  <si>
    <t>0446</t>
  </si>
  <si>
    <t>00069445-00069566</t>
  </si>
  <si>
    <t>0442</t>
  </si>
  <si>
    <t>00068948-00069087</t>
  </si>
  <si>
    <t>0322</t>
  </si>
  <si>
    <t>00052718-00052821</t>
  </si>
  <si>
    <t>19/2/2020</t>
  </si>
  <si>
    <t>0447</t>
  </si>
  <si>
    <t>00069567-00069721</t>
  </si>
  <si>
    <t>0443</t>
  </si>
  <si>
    <t>00069088-00069154</t>
  </si>
  <si>
    <t>0323</t>
  </si>
  <si>
    <t>00052822-00052908</t>
  </si>
  <si>
    <t>1250</t>
  </si>
  <si>
    <t>00127326-00127333</t>
  </si>
  <si>
    <t>92</t>
  </si>
  <si>
    <t>20/2/2020</t>
  </si>
  <si>
    <t>00069722-00069808</t>
  </si>
  <si>
    <t>93</t>
  </si>
  <si>
    <t>0444</t>
  </si>
  <si>
    <t>00069155-00069288</t>
  </si>
  <si>
    <t>91</t>
  </si>
  <si>
    <t>0324</t>
  </si>
  <si>
    <t>00052909-00053016</t>
  </si>
  <si>
    <t>94</t>
  </si>
  <si>
    <t>1251</t>
  </si>
  <si>
    <t>00127334-00127336</t>
  </si>
  <si>
    <t>21/2/2020</t>
  </si>
  <si>
    <t>00069809-00069810</t>
  </si>
  <si>
    <t>00069289-00069324</t>
  </si>
  <si>
    <t>00069325</t>
  </si>
  <si>
    <t>LIUSILVA MARTINES</t>
  </si>
  <si>
    <t xml:space="preserve">V189274113 </t>
  </si>
  <si>
    <t>00069326-00069471</t>
  </si>
  <si>
    <t>00069472</t>
  </si>
  <si>
    <t>JOSE ZERPA</t>
  </si>
  <si>
    <t>V235526157</t>
  </si>
  <si>
    <t>00069473-00069496</t>
  </si>
  <si>
    <t>0325</t>
  </si>
  <si>
    <t>00053017-00053134</t>
  </si>
  <si>
    <t>1252</t>
  </si>
  <si>
    <t>00127337</t>
  </si>
  <si>
    <t>JENNIFER</t>
  </si>
  <si>
    <t xml:space="preserve">V11821789 </t>
  </si>
  <si>
    <t>22/2/2020</t>
  </si>
  <si>
    <t>ZIF0017854</t>
  </si>
  <si>
    <t>0003</t>
  </si>
  <si>
    <t>001000002</t>
  </si>
  <si>
    <t>WILLIAMS TORREALBA</t>
  </si>
  <si>
    <t>V14675273</t>
  </si>
  <si>
    <t>156</t>
  </si>
  <si>
    <t>001000011</t>
  </si>
  <si>
    <t>3/5/2018</t>
  </si>
  <si>
    <t>135</t>
  </si>
  <si>
    <t>00069811-00069940</t>
  </si>
  <si>
    <t>157</t>
  </si>
  <si>
    <t>ZIF0017966</t>
  </si>
  <si>
    <t>002000002</t>
  </si>
  <si>
    <t xml:space="preserve">V14675273 </t>
  </si>
  <si>
    <t>158</t>
  </si>
  <si>
    <t>002000012</t>
  </si>
  <si>
    <t>1/12/2018</t>
  </si>
  <si>
    <t>136</t>
  </si>
  <si>
    <t>00069497-00069659</t>
  </si>
  <si>
    <t>ZIF0017848</t>
  </si>
  <si>
    <t>003000002</t>
  </si>
  <si>
    <t>003000013</t>
  </si>
  <si>
    <t>ZIF0017963</t>
  </si>
  <si>
    <t>004000002</t>
  </si>
  <si>
    <t>162</t>
  </si>
  <si>
    <t>ZIF0017998</t>
  </si>
  <si>
    <t>005000002</t>
  </si>
  <si>
    <t>163</t>
  </si>
  <si>
    <t>005000014</t>
  </si>
  <si>
    <t>129</t>
  </si>
  <si>
    <t>0326</t>
  </si>
  <si>
    <t>00053135-00053174</t>
  </si>
  <si>
    <t>130</t>
  </si>
  <si>
    <t>00053175</t>
  </si>
  <si>
    <t>LA DISNATIA</t>
  </si>
  <si>
    <t xml:space="preserve">J02589608-0 </t>
  </si>
  <si>
    <t>131</t>
  </si>
  <si>
    <t>00053176-00053183</t>
  </si>
  <si>
    <t>132</t>
  </si>
  <si>
    <t>00053184</t>
  </si>
  <si>
    <t>133</t>
  </si>
  <si>
    <t>00053185</t>
  </si>
  <si>
    <t>134</t>
  </si>
  <si>
    <t>00053186-00053283</t>
  </si>
  <si>
    <t>137</t>
  </si>
  <si>
    <t>1253</t>
  </si>
  <si>
    <t>00127338-00127348</t>
  </si>
  <si>
    <t>23/2/2020</t>
  </si>
  <si>
    <t>0004</t>
  </si>
  <si>
    <t>001000003-001000047</t>
  </si>
  <si>
    <t>00069941-00070049</t>
  </si>
  <si>
    <t>167</t>
  </si>
  <si>
    <t>00070050</t>
  </si>
  <si>
    <t>UNIDAD CATUIVA</t>
  </si>
  <si>
    <t xml:space="preserve">V402731531 </t>
  </si>
  <si>
    <t>168</t>
  </si>
  <si>
    <t>00070051-00070092</t>
  </si>
  <si>
    <t>169</t>
  </si>
  <si>
    <t>00070093</t>
  </si>
  <si>
    <t>PPFAR C.A</t>
  </si>
  <si>
    <t xml:space="preserve">J294051910 </t>
  </si>
  <si>
    <t>170</t>
  </si>
  <si>
    <t>00070094-00070099</t>
  </si>
  <si>
    <t>171</t>
  </si>
  <si>
    <t>00070100</t>
  </si>
  <si>
    <t>ALBERTO CHAVEZ</t>
  </si>
  <si>
    <t xml:space="preserve">V165591095 </t>
  </si>
  <si>
    <t>172</t>
  </si>
  <si>
    <t>00070101-00070117</t>
  </si>
  <si>
    <t>002000003-002000029</t>
  </si>
  <si>
    <t>173</t>
  </si>
  <si>
    <t>00069660-00069812</t>
  </si>
  <si>
    <t>00069812-00069970</t>
  </si>
  <si>
    <t>003000003-003000019</t>
  </si>
  <si>
    <t>003000021-003000024</t>
  </si>
  <si>
    <t>004000003-004000028</t>
  </si>
  <si>
    <t>004000029</t>
  </si>
  <si>
    <t>004000030-004000032</t>
  </si>
  <si>
    <t>005000003-005000006</t>
  </si>
  <si>
    <t>0327</t>
  </si>
  <si>
    <t>00053284</t>
  </si>
  <si>
    <t>00053285-00053433</t>
  </si>
  <si>
    <t>suma de base</t>
  </si>
  <si>
    <t>iva 16%</t>
  </si>
  <si>
    <t>dif</t>
  </si>
  <si>
    <t>7</t>
  </si>
  <si>
    <t>9</t>
  </si>
  <si>
    <t>10</t>
  </si>
  <si>
    <t>11</t>
  </si>
  <si>
    <t>12</t>
  </si>
  <si>
    <t>13</t>
  </si>
  <si>
    <t>14</t>
  </si>
  <si>
    <t>15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</si>
  <si>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</si>
  <si>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</si>
  <si>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</si>
  <si>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</si>
  <si>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</si>
  <si>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</si>
  <si>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</si>
  <si>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</si>
  <si>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</si>
  <si>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</si>
  <si>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35</t>
  </si>
  <si>
    <t>36</t>
  </si>
  <si>
    <t>37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</si>
  <si>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</si>
  <si>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</si>
  <si>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</si>
  <si>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</si>
  <si>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</si>
  <si>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</si>
  <si>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</si>
  <si>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</si>
  <si>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</si>
  <si>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</si>
  <si>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</si>
  <si>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</si>
  <si>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</si>
  <si>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</si>
  <si>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</si>
  <si>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</si>
  <si>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</si>
  <si>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</si>
  <si>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</si>
  <si>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</si>
  <si>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</si>
  <si>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</si>
  <si>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</si>
  <si>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</si>
  <si>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</si>
  <si>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</si>
  <si>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</si>
  <si>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</si>
  <si>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</si>
  <si>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</si>
  <si>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</si>
  <si>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86</t>
  </si>
  <si>
    <t>87</t>
  </si>
  <si>
    <t>88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</si>
  <si>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</si>
  <si>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</si>
  <si>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</si>
  <si>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</si>
  <si>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</si>
  <si>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</si>
  <si>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</si>
  <si>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</si>
  <si>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</si>
  <si>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</si>
  <si>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</si>
  <si>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126</t>
  </si>
  <si>
    <t>128</t>
  </si>
  <si>
    <t>138</t>
  </si>
  <si>
    <t>139</t>
  </si>
  <si>
    <t>140</t>
  </si>
  <si>
    <t>141</t>
  </si>
  <si>
    <t>142</t>
  </si>
  <si>
    <t>143</t>
  </si>
  <si>
    <t>144</t>
  </si>
  <si>
    <t>165</t>
  </si>
  <si>
    <t>174</t>
  </si>
  <si>
    <t>175</t>
  </si>
  <si>
    <t>176</t>
  </si>
  <si>
    <t>177</t>
  </si>
  <si>
    <t>179</t>
  </si>
  <si>
    <t>180</t>
  </si>
  <si>
    <t>1429</t>
  </si>
  <si>
    <t>1430</t>
  </si>
  <si>
    <t>1431</t>
  </si>
  <si>
    <t>00156866</t>
  </si>
  <si>
    <t>00156867-00156905</t>
  </si>
  <si>
    <t>00156906-00156999</t>
  </si>
  <si>
    <t>00156200-0015070</t>
  </si>
  <si>
    <t>0015071-00157189</t>
  </si>
  <si>
    <t>00164723-00164759</t>
  </si>
  <si>
    <t>00164759</t>
  </si>
  <si>
    <t>00164760-00164818</t>
  </si>
  <si>
    <t>00164819-00164899</t>
  </si>
  <si>
    <t>0947</t>
  </si>
  <si>
    <t>00064892</t>
  </si>
  <si>
    <t>0948</t>
  </si>
  <si>
    <t>0949</t>
  </si>
  <si>
    <t>0950</t>
  </si>
  <si>
    <t>00064893-00064945</t>
  </si>
  <si>
    <t>00000117</t>
  </si>
  <si>
    <t>0951</t>
  </si>
  <si>
    <t>00064946-00064981</t>
  </si>
  <si>
    <t>0329</t>
  </si>
  <si>
    <t>0330</t>
  </si>
  <si>
    <t>0331</t>
  </si>
  <si>
    <t>0332</t>
  </si>
  <si>
    <t>0333</t>
  </si>
  <si>
    <t>1278</t>
  </si>
  <si>
    <t>00068060</t>
  </si>
  <si>
    <t>1279</t>
  </si>
  <si>
    <t>1280</t>
  </si>
  <si>
    <t>1281</t>
  </si>
  <si>
    <t>00068061-00068092</t>
  </si>
  <si>
    <t>1282</t>
  </si>
  <si>
    <t>00068093-00068126</t>
  </si>
  <si>
    <t>1257</t>
  </si>
  <si>
    <t>CAJA SIN ACTIVIDAD</t>
  </si>
  <si>
    <t>1117</t>
  </si>
  <si>
    <t>1118</t>
  </si>
  <si>
    <t>1119</t>
  </si>
  <si>
    <t>1120</t>
  </si>
  <si>
    <t>1121</t>
  </si>
  <si>
    <t>1122</t>
  </si>
  <si>
    <t>1123</t>
  </si>
  <si>
    <t>NOTA DE CREDITO</t>
  </si>
  <si>
    <t>00000052</t>
  </si>
  <si>
    <t>00047279-00047298</t>
  </si>
  <si>
    <t>00047299-00047303</t>
  </si>
  <si>
    <t>00047304-00047306</t>
  </si>
  <si>
    <t>00047307-00047314</t>
  </si>
  <si>
    <t>00047315-00047316</t>
  </si>
  <si>
    <t>00047316</t>
  </si>
  <si>
    <t>000802989-00081046</t>
  </si>
  <si>
    <t>1249</t>
  </si>
  <si>
    <t>00081047-00081100</t>
  </si>
  <si>
    <t>00081101-00081134</t>
  </si>
  <si>
    <t>00081135-00081160</t>
  </si>
  <si>
    <t>00081161-00081187</t>
  </si>
  <si>
    <t>00081188-00081227</t>
  </si>
  <si>
    <t>00091764-00091889</t>
  </si>
  <si>
    <t>00086702-00086758</t>
  </si>
  <si>
    <t>00148480-000148567</t>
  </si>
  <si>
    <t>0458</t>
  </si>
  <si>
    <t>00070803-00071001</t>
  </si>
  <si>
    <t>00070510-00070659</t>
  </si>
  <si>
    <t>00169218-00169351</t>
  </si>
  <si>
    <t>00140072-00140179</t>
  </si>
  <si>
    <t>00150010-00150115</t>
  </si>
  <si>
    <t>00130010-00130119</t>
  </si>
  <si>
    <t>00158561-00158575</t>
  </si>
  <si>
    <t>00157190-00157318</t>
  </si>
  <si>
    <t>00164900-00165009</t>
  </si>
  <si>
    <t>0952</t>
  </si>
  <si>
    <t>00064982-000065002</t>
  </si>
  <si>
    <t>00054134-00054432</t>
  </si>
  <si>
    <t>1283</t>
  </si>
  <si>
    <t>00068127-00068157</t>
  </si>
  <si>
    <t>1261</t>
  </si>
  <si>
    <t>00127352-00127355</t>
  </si>
  <si>
    <t>1254</t>
  </si>
  <si>
    <t>00081228-00081241</t>
  </si>
  <si>
    <t>0005</t>
  </si>
  <si>
    <t>0006</t>
  </si>
  <si>
    <t>0007</t>
  </si>
  <si>
    <t>0009</t>
  </si>
  <si>
    <t>0010</t>
  </si>
  <si>
    <t>Z1F0017966</t>
  </si>
  <si>
    <t>0008</t>
  </si>
  <si>
    <t>0011</t>
  </si>
  <si>
    <t>a</t>
  </si>
  <si>
    <t>LIBRO DE VENTA DESDE EL 24/02/2020 HASTA EL 01/03/2020</t>
  </si>
  <si>
    <t>0</t>
  </si>
  <si>
    <t>181</t>
  </si>
  <si>
    <t>182</t>
  </si>
  <si>
    <t>183</t>
  </si>
  <si>
    <t>184</t>
  </si>
  <si>
    <t>185</t>
  </si>
  <si>
    <t>199</t>
  </si>
  <si>
    <t>200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</si>
  <si>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</si>
  <si>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</si>
  <si>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</si>
  <si>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</si>
  <si>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</si>
  <si>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</si>
  <si>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</si>
  <si>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</si>
  <si>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</si>
  <si>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</si>
  <si>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</si>
  <si>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0012</t>
  </si>
  <si>
    <t>LIBRO DE VENTA DESDE EL 17/02/2020 HASTA EL 23/02/2020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</si>
</sst>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64" formatCode="##########################"/>
    <numFmt numFmtId="165" formatCode="yyyy\-mm\-dd"/>
    <numFmt numFmtId="166" formatCode="###,###,###,###,##0.00"/>
    <numFmt numFmtId="167" formatCode="0.0000%"/>
  </numFmts>
  <fonts count="8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Webdings"/>
      <family val="1"/>
      <charset val="2"/>
    </font>
    <font>
      <b/>
      <sz val="11"/>
      <color theme="1"/>
      <name val="Webdings"/>
      <family val="1"/>
      <charset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11">
    <xf numFmtId="0" fontId="0" fillId="0" borderId="0" xfId="0"/>
    <xf numFmtId="0" fontId="0" fillId="2" borderId="1" xfId="0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0" fontId="0" fillId="2" borderId="1" xfId="0" applyFill="1" applyBorder="1" applyAlignment="1">
      <alignment horizontal="left"/>
    </xf>
    <xf numFmtId="0" fontId="0" fillId="3" borderId="1" xfId="0" applyFill="1" applyBorder="1"/>
    <xf numFmtId="49" fontId="0" fillId="2" borderId="1" xfId="0" applyNumberFormat="1" applyFont="1" applyFill="1" applyBorder="1"/>
    <xf numFmtId="0" fontId="0" fillId="2" borderId="0" xfId="0" applyFill="1" applyBorder="1"/>
    <xf numFmtId="43" fontId="0" fillId="2" borderId="0" xfId="1" applyFont="1" applyFill="1" applyBorder="1"/>
    <xf numFmtId="14" fontId="2" fillId="2" borderId="1" xfId="1" applyNumberFormat="1" applyFont="1" applyFill="1" applyBorder="1" applyAlignment="1">
      <alignment horizontal="left"/>
    </xf>
    <xf numFmtId="43" fontId="2" fillId="2" borderId="1" xfId="1" applyFont="1" applyFill="1" applyBorder="1" applyAlignment="1">
      <alignment horizontal="center"/>
    </xf>
    <xf numFmtId="43" fontId="2" fillId="2" borderId="1" xfId="1" applyFont="1" applyFill="1" applyBorder="1"/>
    <xf numFmtId="43" fontId="2" fillId="2" borderId="4" xfId="1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left"/>
    </xf>
    <xf numFmtId="0" fontId="0" fillId="2" borderId="4" xfId="0" applyFill="1" applyBorder="1"/>
    <xf numFmtId="14" fontId="0" fillId="2" borderId="0" xfId="0" applyNumberFormat="1" applyFill="1" applyAlignment="1">
      <alignment horizontal="left"/>
    </xf>
    <xf numFmtId="49" fontId="0" fillId="2" borderId="1" xfId="1" applyNumberFormat="1" applyFont="1" applyFill="1" applyBorder="1"/>
    <xf numFmtId="0" fontId="0" fillId="3" borderId="0" xfId="0" applyFill="1" applyBorder="1"/>
    <xf numFmtId="43" fontId="0" fillId="2" borderId="0" xfId="0" applyNumberFormat="1" applyFill="1"/>
    <xf numFmtId="49" fontId="0" fillId="2" borderId="1" xfId="0" applyNumberFormat="1" applyFill="1" applyBorder="1" applyAlignment="1">
      <alignment horizontal="left"/>
    </xf>
    <xf numFmtId="43" fontId="0" fillId="2" borderId="1" xfId="1" applyFont="1" applyFill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166" fontId="1" fillId="2" borderId="1" xfId="0" applyNumberFormat="1" applyFont="1" applyFill="1" applyBorder="1" applyAlignment="1">
      <alignment horizontal="left"/>
    </xf>
    <xf numFmtId="43" fontId="2" fillId="2" borderId="1" xfId="1" applyFont="1" applyFill="1" applyBorder="1" applyAlignment="1">
      <alignment horizontal="left"/>
    </xf>
    <xf numFmtId="43" fontId="3" fillId="2" borderId="1" xfId="1" applyFont="1" applyFill="1" applyBorder="1" applyAlignment="1">
      <alignment horizontal="left"/>
    </xf>
    <xf numFmtId="49" fontId="3" fillId="2" borderId="1" xfId="0" applyNumberFormat="1" applyFont="1" applyFill="1" applyBorder="1" applyAlignment="1">
      <alignment horizontal="left"/>
    </xf>
    <xf numFmtId="166" fontId="1" fillId="2" borderId="0" xfId="0" applyNumberFormat="1" applyFont="1" applyFill="1" applyAlignment="1">
      <alignment horizontal="left"/>
    </xf>
    <xf numFmtId="49" fontId="1" fillId="2" borderId="0" xfId="0" applyNumberFormat="1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166" fontId="0" fillId="2" borderId="1" xfId="0" applyNumberFormat="1" applyFill="1" applyBorder="1" applyAlignment="1">
      <alignment horizontal="left"/>
    </xf>
    <xf numFmtId="165" fontId="0" fillId="2" borderId="0" xfId="0" applyNumberFormat="1" applyFill="1" applyAlignment="1">
      <alignment horizontal="left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49" fontId="0" fillId="2" borderId="0" xfId="0" applyNumberFormat="1" applyFont="1" applyFill="1" applyAlignment="1">
      <alignment horizontal="left"/>
    </xf>
    <xf numFmtId="166" fontId="0" fillId="2" borderId="0" xfId="0" applyNumberFormat="1" applyFill="1" applyAlignment="1">
      <alignment horizontal="left"/>
    </xf>
    <xf numFmtId="43" fontId="0" fillId="2" borderId="0" xfId="1" applyFont="1" applyFill="1" applyAlignment="1">
      <alignment horizontal="left"/>
    </xf>
    <xf numFmtId="166" fontId="0" fillId="2" borderId="1" xfId="0" applyNumberFormat="1" applyFont="1" applyFill="1" applyBorder="1" applyAlignment="1">
      <alignment horizontal="left"/>
    </xf>
    <xf numFmtId="0" fontId="5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/>
    <xf numFmtId="0" fontId="7" fillId="2" borderId="0" xfId="0" applyFont="1" applyFill="1" applyBorder="1" applyAlignment="1">
      <alignment horizontal="center" vertical="center" wrapText="1"/>
    </xf>
    <xf numFmtId="43" fontId="1" fillId="2" borderId="0" xfId="1" applyFont="1" applyFill="1" applyAlignment="1">
      <alignment horizontal="left"/>
    </xf>
    <xf numFmtId="43" fontId="1" fillId="2" borderId="1" xfId="1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49" fontId="0" fillId="2" borderId="0" xfId="0" applyNumberFormat="1" applyFill="1" applyAlignment="1">
      <alignment horizontal="left" vertical="top" wrapText="1"/>
    </xf>
    <xf numFmtId="49" fontId="1" fillId="2" borderId="5" xfId="0" applyNumberFormat="1" applyFont="1" applyFill="1" applyBorder="1" applyAlignment="1">
      <alignment horizontal="left"/>
    </xf>
    <xf numFmtId="14" fontId="0" fillId="2" borderId="5" xfId="0" applyNumberFormat="1" applyFill="1" applyBorder="1" applyAlignment="1">
      <alignment horizontal="left"/>
    </xf>
    <xf numFmtId="49" fontId="0" fillId="2" borderId="5" xfId="0" applyNumberFormat="1" applyFill="1" applyBorder="1" applyAlignment="1">
      <alignment horizontal="left"/>
    </xf>
    <xf numFmtId="0" fontId="0" fillId="2" borderId="5" xfId="0" applyFill="1" applyBorder="1" applyAlignment="1">
      <alignment horizontal="left"/>
    </xf>
    <xf numFmtId="166" fontId="1" fillId="2" borderId="5" xfId="0" applyNumberFormat="1" applyFont="1" applyFill="1" applyBorder="1" applyAlignment="1">
      <alignment horizontal="left"/>
    </xf>
    <xf numFmtId="49" fontId="0" fillId="2" borderId="5" xfId="0" applyNumberFormat="1" applyFont="1" applyFill="1" applyBorder="1" applyAlignment="1">
      <alignment horizontal="left"/>
    </xf>
    <xf numFmtId="43" fontId="0" fillId="2" borderId="5" xfId="1" applyFont="1" applyFill="1" applyBorder="1" applyAlignment="1">
      <alignment horizontal="left"/>
    </xf>
    <xf numFmtId="43" fontId="1" fillId="2" borderId="5" xfId="1" applyFont="1" applyFill="1" applyBorder="1" applyAlignment="1">
      <alignment horizontal="left"/>
    </xf>
    <xf numFmtId="43" fontId="0" fillId="5" borderId="5" xfId="1" applyFont="1" applyFill="1" applyBorder="1" applyAlignment="1">
      <alignment horizontal="left"/>
    </xf>
    <xf numFmtId="43" fontId="0" fillId="5" borderId="1" xfId="1" applyFont="1" applyFill="1" applyBorder="1" applyAlignment="1">
      <alignment horizontal="left"/>
    </xf>
    <xf numFmtId="43" fontId="2" fillId="5" borderId="1" xfId="1" applyFont="1" applyFill="1" applyBorder="1" applyAlignment="1">
      <alignment horizontal="left"/>
    </xf>
    <xf numFmtId="43" fontId="0" fillId="2" borderId="4" xfId="1" applyFont="1" applyFill="1" applyBorder="1" applyAlignment="1">
      <alignment horizontal="left"/>
    </xf>
    <xf numFmtId="49" fontId="0" fillId="2" borderId="1" xfId="1" applyNumberFormat="1" applyFont="1" applyFill="1" applyBorder="1" applyAlignment="1">
      <alignment horizontal="left"/>
    </xf>
    <xf numFmtId="166" fontId="5" fillId="2" borderId="0" xfId="0" applyNumberFormat="1" applyFont="1" applyFill="1" applyAlignment="1">
      <alignment horizontal="left"/>
    </xf>
    <xf numFmtId="166" fontId="0" fillId="2" borderId="6" xfId="0" applyNumberFormat="1" applyFill="1" applyBorder="1" applyAlignment="1">
      <alignment horizontal="left"/>
    </xf>
    <xf numFmtId="43" fontId="0" fillId="2" borderId="6" xfId="1" applyFont="1" applyFill="1" applyBorder="1" applyAlignment="1">
      <alignment horizontal="left"/>
    </xf>
    <xf numFmtId="166" fontId="5" fillId="2" borderId="1" xfId="0" applyNumberFormat="1" applyFont="1" applyFill="1" applyBorder="1" applyAlignment="1">
      <alignment horizontal="center" vertical="center"/>
    </xf>
    <xf numFmtId="49" fontId="0" fillId="2" borderId="0" xfId="0" applyNumberFormat="1" applyFill="1" applyAlignment="1">
      <alignment horizontal="right"/>
    </xf>
    <xf numFmtId="43" fontId="5" fillId="2" borderId="0" xfId="1" applyFont="1" applyFill="1" applyAlignment="1">
      <alignment horizontal="left"/>
    </xf>
    <xf numFmtId="43" fontId="0" fillId="2" borderId="7" xfId="1" applyFont="1" applyFill="1" applyBorder="1" applyAlignment="1">
      <alignment horizontal="left"/>
    </xf>
    <xf numFmtId="43" fontId="4" fillId="2" borderId="0" xfId="1" applyFont="1" applyFill="1" applyAlignment="1">
      <alignment horizontal="left"/>
    </xf>
    <xf numFmtId="49" fontId="5" fillId="2" borderId="0" xfId="0" applyNumberFormat="1" applyFont="1" applyFill="1" applyAlignment="1">
      <alignment horizontal="right"/>
    </xf>
    <xf numFmtId="0" fontId="1" fillId="2" borderId="0" xfId="0" applyFont="1" applyFill="1" applyAlignment="1">
      <alignment horizontal="left"/>
    </xf>
    <xf numFmtId="49" fontId="5" fillId="0" borderId="2" xfId="1" applyNumberFormat="1" applyFont="1" applyFill="1" applyBorder="1" applyAlignment="1">
      <alignment horizontal="center" vertical="center" wrapText="1"/>
    </xf>
    <xf numFmtId="14" fontId="5" fillId="0" borderId="2" xfId="1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3" fontId="5" fillId="0" borderId="2" xfId="1" applyFont="1" applyFill="1" applyBorder="1" applyAlignment="1">
      <alignment horizontal="center" vertical="center" wrapText="1"/>
    </xf>
    <xf numFmtId="43" fontId="5" fillId="0" borderId="3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49" fontId="0" fillId="0" borderId="1" xfId="1" applyNumberFormat="1" applyFont="1" applyFill="1" applyBorder="1"/>
    <xf numFmtId="14" fontId="0" fillId="0" borderId="1" xfId="0" applyNumberFormat="1" applyFill="1" applyBorder="1" applyAlignment="1">
      <alignment horizontal="left"/>
    </xf>
    <xf numFmtId="0" fontId="0" fillId="0" borderId="1" xfId="0" applyFill="1" applyBorder="1"/>
    <xf numFmtId="43" fontId="0" fillId="0" borderId="1" xfId="1" applyFont="1" applyFill="1" applyBorder="1"/>
    <xf numFmtId="0" fontId="0" fillId="0" borderId="4" xfId="0" applyFill="1" applyBorder="1"/>
    <xf numFmtId="0" fontId="0" fillId="0" borderId="0" xfId="0" applyFill="1" applyBorder="1"/>
    <xf numFmtId="43" fontId="0" fillId="0" borderId="0" xfId="1" applyFont="1" applyFill="1" applyBorder="1"/>
    <xf numFmtId="0" fontId="6" fillId="0" borderId="0" xfId="0" applyFont="1" applyFill="1" applyBorder="1"/>
    <xf numFmtId="14" fontId="2" fillId="0" borderId="1" xfId="1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3" fontId="2" fillId="0" borderId="1" xfId="1" applyFont="1" applyFill="1" applyBorder="1" applyAlignment="1">
      <alignment horizontal="center"/>
    </xf>
    <xf numFmtId="43" fontId="2" fillId="0" borderId="1" xfId="1" applyFont="1" applyFill="1" applyBorder="1"/>
    <xf numFmtId="43" fontId="2" fillId="0" borderId="4" xfId="1" applyFon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49" fontId="0" fillId="0" borderId="1" xfId="0" applyNumberFormat="1" applyFont="1" applyFill="1" applyBorder="1" applyAlignment="1">
      <alignment horizontal="left"/>
    </xf>
    <xf numFmtId="0" fontId="6" fillId="0" borderId="1" xfId="0" applyFont="1" applyFill="1" applyBorder="1"/>
    <xf numFmtId="49" fontId="0" fillId="0" borderId="0" xfId="1" applyNumberFormat="1" applyFont="1" applyFill="1" applyBorder="1"/>
    <xf numFmtId="14" fontId="0" fillId="0" borderId="0" xfId="0" applyNumberFormat="1" applyFill="1" applyBorder="1" applyAlignment="1">
      <alignment horizontal="left"/>
    </xf>
    <xf numFmtId="49" fontId="0" fillId="6" borderId="1" xfId="1" applyNumberFormat="1" applyFont="1" applyFill="1" applyBorder="1"/>
    <xf numFmtId="14" fontId="0" fillId="6" borderId="1" xfId="0" applyNumberFormat="1" applyFill="1" applyBorder="1" applyAlignment="1">
      <alignment horizontal="left"/>
    </xf>
    <xf numFmtId="0" fontId="0" fillId="6" borderId="1" xfId="0" applyFill="1" applyBorder="1"/>
    <xf numFmtId="43" fontId="0" fillId="6" borderId="1" xfId="1" applyFont="1" applyFill="1" applyBorder="1"/>
    <xf numFmtId="43" fontId="0" fillId="6" borderId="0" xfId="1" applyFont="1" applyFill="1" applyBorder="1"/>
    <xf numFmtId="0" fontId="0" fillId="6" borderId="0" xfId="0" applyFill="1" applyBorder="1"/>
    <xf numFmtId="0" fontId="0" fillId="6" borderId="4" xfId="0" applyFill="1" applyBorder="1"/>
    <xf numFmtId="49" fontId="0" fillId="5" borderId="1" xfId="1" applyNumberFormat="1" applyFont="1" applyFill="1" applyBorder="1"/>
    <xf numFmtId="14" fontId="0" fillId="5" borderId="1" xfId="0" applyNumberFormat="1" applyFill="1" applyBorder="1" applyAlignment="1">
      <alignment horizontal="left"/>
    </xf>
    <xf numFmtId="0" fontId="0" fillId="5" borderId="1" xfId="0" applyFill="1" applyBorder="1"/>
    <xf numFmtId="43" fontId="0" fillId="5" borderId="1" xfId="1" applyFont="1" applyFill="1" applyBorder="1"/>
    <xf numFmtId="0" fontId="0" fillId="5" borderId="4" xfId="0" applyFill="1" applyBorder="1"/>
    <xf numFmtId="0" fontId="0" fillId="5" borderId="0" xfId="0" applyFill="1" applyBorder="1"/>
    <xf numFmtId="43" fontId="0" fillId="5" borderId="0" xfId="1" applyFont="1" applyFill="1" applyBorder="1"/>
    <xf numFmtId="49" fontId="0" fillId="5" borderId="0" xfId="1" applyNumberFormat="1" applyFont="1" applyFill="1" applyBorder="1"/>
    <xf numFmtId="14" fontId="0" fillId="5" borderId="0" xfId="0" applyNumberFormat="1" applyFill="1" applyBorder="1" applyAlignment="1">
      <alignment horizontal="left"/>
    </xf>
    <xf numFmtId="43" fontId="5" fillId="5" borderId="2" xfId="1" applyFont="1" applyFill="1" applyBorder="1" applyAlignment="1">
      <alignment horizontal="center" vertical="center" wrapText="1"/>
    </xf>
    <xf numFmtId="43" fontId="5" fillId="4" borderId="2" xfId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/>
    </xf>
    <xf numFmtId="49" fontId="0" fillId="5" borderId="5" xfId="0" applyNumberFormat="1" applyFont="1" applyFill="1" applyBorder="1" applyAlignment="1">
      <alignment horizontal="left"/>
    </xf>
    <xf numFmtId="49" fontId="0" fillId="5" borderId="1" xfId="0" applyNumberFormat="1" applyFill="1" applyBorder="1" applyAlignment="1">
      <alignment horizontal="left"/>
    </xf>
    <xf numFmtId="166" fontId="0" fillId="5" borderId="1" xfId="0" applyNumberFormat="1" applyFill="1" applyBorder="1" applyAlignment="1">
      <alignment horizontal="left"/>
    </xf>
    <xf numFmtId="49" fontId="0" fillId="5" borderId="1" xfId="0" applyNumberFormat="1" applyFont="1" applyFill="1" applyBorder="1" applyAlignment="1">
      <alignment horizontal="left"/>
    </xf>
    <xf numFmtId="165" fontId="0" fillId="5" borderId="0" xfId="0" applyNumberFormat="1" applyFill="1" applyAlignment="1">
      <alignment horizontal="left"/>
    </xf>
    <xf numFmtId="49" fontId="0" fillId="5" borderId="0" xfId="0" applyNumberFormat="1" applyFill="1" applyAlignment="1">
      <alignment horizontal="left"/>
    </xf>
    <xf numFmtId="0" fontId="0" fillId="5" borderId="0" xfId="0" applyFill="1" applyAlignment="1">
      <alignment horizontal="left"/>
    </xf>
    <xf numFmtId="0" fontId="1" fillId="5" borderId="0" xfId="0" applyFont="1" applyFill="1" applyAlignment="1">
      <alignment horizontal="left"/>
    </xf>
    <xf numFmtId="166" fontId="0" fillId="5" borderId="1" xfId="0" applyNumberFormat="1" applyFont="1" applyFill="1" applyBorder="1" applyAlignment="1">
      <alignment horizontal="left"/>
    </xf>
    <xf numFmtId="49" fontId="0" fillId="5" borderId="1" xfId="1" applyNumberFormat="1" applyFont="1" applyFill="1" applyBorder="1" applyAlignment="1">
      <alignment horizontal="left"/>
    </xf>
    <xf numFmtId="49" fontId="0" fillId="6" borderId="5" xfId="0" applyNumberFormat="1" applyFont="1" applyFill="1" applyBorder="1" applyAlignment="1">
      <alignment horizontal="left"/>
    </xf>
    <xf numFmtId="49" fontId="0" fillId="6" borderId="1" xfId="0" applyNumberFormat="1" applyFill="1" applyBorder="1" applyAlignment="1">
      <alignment horizontal="left"/>
    </xf>
    <xf numFmtId="166" fontId="0" fillId="6" borderId="1" xfId="0" applyNumberFormat="1" applyFill="1" applyBorder="1" applyAlignment="1">
      <alignment horizontal="left"/>
    </xf>
    <xf numFmtId="49" fontId="0" fillId="6" borderId="1" xfId="0" applyNumberFormat="1" applyFont="1" applyFill="1" applyBorder="1" applyAlignment="1">
      <alignment horizontal="left"/>
    </xf>
    <xf numFmtId="43" fontId="0" fillId="6" borderId="5" xfId="1" applyFont="1" applyFill="1" applyBorder="1" applyAlignment="1">
      <alignment horizontal="left"/>
    </xf>
    <xf numFmtId="43" fontId="0" fillId="6" borderId="1" xfId="1" applyFont="1" applyFill="1" applyBorder="1" applyAlignment="1">
      <alignment horizontal="left"/>
    </xf>
    <xf numFmtId="165" fontId="0" fillId="6" borderId="0" xfId="0" applyNumberFormat="1" applyFill="1" applyAlignment="1">
      <alignment horizontal="left"/>
    </xf>
    <xf numFmtId="49" fontId="0" fillId="6" borderId="0" xfId="0" applyNumberFormat="1" applyFill="1" applyAlignment="1">
      <alignment horizontal="left"/>
    </xf>
    <xf numFmtId="0" fontId="0" fillId="6" borderId="0" xfId="0" applyFill="1" applyAlignment="1">
      <alignment horizontal="left"/>
    </xf>
    <xf numFmtId="43" fontId="0" fillId="6" borderId="7" xfId="1" applyFont="1" applyFill="1" applyBorder="1" applyAlignment="1">
      <alignment horizontal="left"/>
    </xf>
    <xf numFmtId="43" fontId="2" fillId="6" borderId="1" xfId="1" applyFont="1" applyFill="1" applyBorder="1" applyAlignment="1">
      <alignment horizontal="left"/>
    </xf>
    <xf numFmtId="43" fontId="0" fillId="6" borderId="4" xfId="1" applyFont="1" applyFill="1" applyBorder="1" applyAlignment="1">
      <alignment horizontal="left"/>
    </xf>
    <xf numFmtId="49" fontId="0" fillId="6" borderId="1" xfId="1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66" fontId="1" fillId="2" borderId="1" xfId="0" applyNumberFormat="1" applyFont="1" applyFill="1" applyBorder="1" applyAlignment="1">
      <alignment horizontal="center" vertical="center" wrapText="1"/>
    </xf>
    <xf numFmtId="43" fontId="1" fillId="2" borderId="1" xfId="1" applyFont="1" applyFill="1" applyBorder="1" applyAlignment="1">
      <alignment horizontal="center" vertical="center" wrapText="1"/>
    </xf>
    <xf numFmtId="43" fontId="1" fillId="4" borderId="1" xfId="1" applyFont="1" applyFill="1" applyBorder="1" applyAlignment="1">
      <alignment horizontal="center" vertical="center" wrapText="1"/>
    </xf>
    <xf numFmtId="43" fontId="1" fillId="5" borderId="1" xfId="1" applyFont="1" applyFill="1" applyBorder="1" applyAlignment="1">
      <alignment horizontal="center" vertical="center" wrapText="1"/>
    </xf>
    <xf numFmtId="43" fontId="1" fillId="2" borderId="7" xfId="1" applyFont="1" applyFill="1" applyBorder="1" applyAlignment="1">
      <alignment horizontal="center" vertical="center" wrapText="1"/>
    </xf>
    <xf numFmtId="165" fontId="1" fillId="2" borderId="0" xfId="0" applyNumberFormat="1" applyFont="1" applyFill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left"/>
    </xf>
    <xf numFmtId="14" fontId="0" fillId="0" borderId="5" xfId="0" applyNumberFormat="1" applyFill="1" applyBorder="1" applyAlignment="1">
      <alignment horizontal="left"/>
    </xf>
    <xf numFmtId="49" fontId="0" fillId="0" borderId="5" xfId="0" applyNumberFormat="1" applyFill="1" applyBorder="1" applyAlignment="1">
      <alignment horizontal="left"/>
    </xf>
    <xf numFmtId="0" fontId="0" fillId="0" borderId="5" xfId="0" applyFill="1" applyBorder="1" applyAlignment="1">
      <alignment horizontal="left"/>
    </xf>
    <xf numFmtId="49" fontId="1" fillId="0" borderId="5" xfId="0" applyNumberFormat="1" applyFont="1" applyFill="1" applyBorder="1" applyAlignment="1">
      <alignment horizontal="left"/>
    </xf>
    <xf numFmtId="166" fontId="1" fillId="0" borderId="5" xfId="0" applyNumberFormat="1" applyFont="1" applyFill="1" applyBorder="1" applyAlignment="1">
      <alignment horizontal="left"/>
    </xf>
    <xf numFmtId="166" fontId="0" fillId="0" borderId="1" xfId="0" applyNumberFormat="1" applyFill="1" applyBorder="1" applyAlignment="1">
      <alignment horizontal="left"/>
    </xf>
    <xf numFmtId="43" fontId="0" fillId="0" borderId="5" xfId="1" applyFont="1" applyFill="1" applyBorder="1" applyAlignment="1">
      <alignment horizontal="left"/>
    </xf>
    <xf numFmtId="43" fontId="1" fillId="0" borderId="5" xfId="1" applyFont="1" applyFill="1" applyBorder="1" applyAlignment="1">
      <alignment horizontal="left"/>
    </xf>
    <xf numFmtId="43" fontId="1" fillId="0" borderId="1" xfId="1" applyFont="1" applyFill="1" applyBorder="1" applyAlignment="1">
      <alignment horizontal="left"/>
    </xf>
    <xf numFmtId="165" fontId="1" fillId="0" borderId="0" xfId="0" applyNumberFormat="1" applyFont="1" applyFill="1" applyAlignment="1">
      <alignment horizontal="left"/>
    </xf>
    <xf numFmtId="49" fontId="1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49" fontId="0" fillId="0" borderId="1" xfId="0" applyNumberForma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left"/>
    </xf>
    <xf numFmtId="166" fontId="1" fillId="0" borderId="1" xfId="0" applyNumberFormat="1" applyFont="1" applyFill="1" applyBorder="1" applyAlignment="1">
      <alignment horizontal="left"/>
    </xf>
    <xf numFmtId="43" fontId="0" fillId="0" borderId="1" xfId="1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0" fillId="0" borderId="0" xfId="0" applyFill="1" applyAlignment="1">
      <alignment horizontal="left"/>
    </xf>
    <xf numFmtId="43" fontId="3" fillId="0" borderId="1" xfId="1" applyFont="1" applyFill="1" applyBorder="1" applyAlignment="1">
      <alignment horizontal="left"/>
    </xf>
    <xf numFmtId="43" fontId="2" fillId="0" borderId="1" xfId="1" applyFont="1" applyFill="1" applyBorder="1" applyAlignment="1">
      <alignment horizontal="left"/>
    </xf>
    <xf numFmtId="49" fontId="0" fillId="0" borderId="1" xfId="1" applyNumberFormat="1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/>
    </xf>
    <xf numFmtId="165" fontId="0" fillId="0" borderId="0" xfId="0" applyNumberFormat="1" applyFill="1" applyAlignment="1">
      <alignment horizontal="left"/>
    </xf>
    <xf numFmtId="49" fontId="0" fillId="0" borderId="0" xfId="0" applyNumberFormat="1" applyFill="1" applyAlignment="1">
      <alignment horizontal="left"/>
    </xf>
    <xf numFmtId="166" fontId="1" fillId="5" borderId="1" xfId="0" applyNumberFormat="1" applyFont="1" applyFill="1" applyBorder="1" applyAlignment="1">
      <alignment horizontal="center" vertical="center" wrapText="1"/>
    </xf>
    <xf numFmtId="166" fontId="1" fillId="4" borderId="1" xfId="0" applyNumberFormat="1" applyFont="1" applyFill="1" applyBorder="1" applyAlignment="1">
      <alignment horizontal="center" vertical="center" wrapText="1"/>
    </xf>
    <xf numFmtId="49" fontId="0" fillId="2" borderId="2" xfId="1" applyNumberFormat="1" applyFont="1" applyFill="1" applyBorder="1"/>
    <xf numFmtId="49" fontId="5" fillId="2" borderId="1" xfId="1" applyNumberFormat="1" applyFont="1" applyFill="1" applyBorder="1" applyAlignment="1">
      <alignment horizontal="center" vertical="center" wrapText="1"/>
    </xf>
    <xf numFmtId="14" fontId="2" fillId="2" borderId="2" xfId="1" applyNumberFormat="1" applyFont="1" applyFill="1" applyBorder="1" applyAlignment="1">
      <alignment horizontal="left"/>
    </xf>
    <xf numFmtId="14" fontId="5" fillId="2" borderId="1" xfId="1" applyNumberFormat="1" applyFont="1" applyFill="1" applyBorder="1" applyAlignment="1">
      <alignment horizontal="center" vertical="center" wrapText="1"/>
    </xf>
    <xf numFmtId="49" fontId="0" fillId="2" borderId="2" xfId="0" applyNumberFormat="1" applyFont="1" applyFill="1" applyBorder="1"/>
    <xf numFmtId="49" fontId="5" fillId="2" borderId="1" xfId="0" applyNumberFormat="1" applyFont="1" applyFill="1" applyBorder="1" applyAlignment="1">
      <alignment horizontal="center" vertical="center" wrapText="1"/>
    </xf>
    <xf numFmtId="43" fontId="2" fillId="2" borderId="2" xfId="1" applyFont="1" applyFill="1" applyBorder="1" applyAlignment="1">
      <alignment horizontal="center"/>
    </xf>
    <xf numFmtId="43" fontId="5" fillId="2" borderId="1" xfId="1" applyFont="1" applyFill="1" applyBorder="1" applyAlignment="1">
      <alignment horizontal="center" vertical="center" wrapText="1"/>
    </xf>
    <xf numFmtId="43" fontId="2" fillId="2" borderId="2" xfId="1" applyFont="1" applyFill="1" applyBorder="1"/>
    <xf numFmtId="43" fontId="0" fillId="2" borderId="2" xfId="1" applyFont="1" applyFill="1" applyBorder="1"/>
    <xf numFmtId="0" fontId="6" fillId="2" borderId="1" xfId="0" applyFont="1" applyFill="1" applyBorder="1"/>
    <xf numFmtId="43" fontId="2" fillId="2" borderId="3" xfId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49" fontId="0" fillId="2" borderId="0" xfId="1" applyNumberFormat="1" applyFont="1" applyFill="1" applyBorder="1"/>
    <xf numFmtId="14" fontId="0" fillId="2" borderId="0" xfId="0" applyNumberFormat="1" applyFill="1" applyBorder="1" applyAlignment="1">
      <alignment horizontal="left"/>
    </xf>
    <xf numFmtId="43" fontId="5" fillId="2" borderId="1" xfId="1" applyFont="1" applyFill="1" applyBorder="1" applyAlignment="1">
      <alignment horizontal="left"/>
    </xf>
    <xf numFmtId="0" fontId="5" fillId="2" borderId="0" xfId="0" applyFont="1" applyFill="1" applyAlignment="1">
      <alignment horizontal="right"/>
    </xf>
    <xf numFmtId="0" fontId="5" fillId="2" borderId="1" xfId="0" applyFont="1" applyFill="1" applyBorder="1" applyAlignment="1">
      <alignment horizontal="right"/>
    </xf>
    <xf numFmtId="43" fontId="5" fillId="2" borderId="1" xfId="1" applyFont="1" applyFill="1" applyBorder="1" applyAlignment="1">
      <alignment vertical="center" wrapText="1"/>
    </xf>
    <xf numFmtId="167" fontId="0" fillId="2" borderId="0" xfId="2" applyNumberFormat="1" applyFont="1" applyFill="1"/>
    <xf numFmtId="0" fontId="0" fillId="2" borderId="7" xfId="0" applyFill="1" applyBorder="1"/>
    <xf numFmtId="0" fontId="0" fillId="2" borderId="8" xfId="0" applyFill="1" applyBorder="1"/>
    <xf numFmtId="9" fontId="0" fillId="2" borderId="0" xfId="2" applyFont="1" applyFill="1" applyAlignment="1">
      <alignment horizontal="left"/>
    </xf>
    <xf numFmtId="49" fontId="5" fillId="2" borderId="0" xfId="0" applyNumberFormat="1" applyFont="1" applyFill="1" applyAlignment="1">
      <alignment horizontal="left"/>
    </xf>
    <xf numFmtId="14" fontId="5" fillId="2" borderId="0" xfId="0" applyNumberFormat="1" applyFont="1" applyFill="1" applyAlignment="1">
      <alignment horizontal="left"/>
    </xf>
    <xf numFmtId="165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/>
    <xf numFmtId="43" fontId="5" fillId="2" borderId="0" xfId="1" applyFont="1" applyFill="1"/>
    <xf numFmtId="0" fontId="7" fillId="2" borderId="0" xfId="0" applyFont="1" applyFill="1" applyBorder="1"/>
    <xf numFmtId="0" fontId="5" fillId="2" borderId="0" xfId="0" applyFont="1" applyFill="1" applyBorder="1"/>
    <xf numFmtId="43" fontId="0" fillId="2" borderId="7" xfId="1" applyFont="1" applyFill="1" applyBorder="1"/>
    <xf numFmtId="0" fontId="1" fillId="2" borderId="0" xfId="0" applyFont="1" applyFill="1" applyAlignment="1">
      <alignment horizontal="left"/>
    </xf>
    <xf numFmtId="164" fontId="1" fillId="2" borderId="0" xfId="0" applyNumberFormat="1" applyFont="1" applyFill="1" applyAlignment="1">
      <alignment horizontal="left"/>
    </xf>
    <xf numFmtId="165" fontId="1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left"/>
    </xf>
    <xf numFmtId="165" fontId="0" fillId="2" borderId="1" xfId="0" applyNumberFormat="1" applyFill="1" applyBorder="1" applyAlignment="1">
      <alignment horizontal="left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239"/>
  <sheetViews>
    <sheetView topLeftCell="X1" zoomScaleNormal="100" workbookViewId="0">
      <pane ySplit="7" topLeftCell="A215" activePane="bottomLeft" state="frozen"/>
      <selection pane="bottomLeft" activeCell="AE222" sqref="AE222"/>
    </sheetView>
  </sheetViews>
  <sheetFormatPr baseColWidth="10" defaultRowHeight="15" x14ac:dyDescent="0.25"/>
  <cols>
    <col min="1" max="1" width="6.28515625" style="33" bestFit="1" customWidth="1"/>
    <col min="2" max="2" width="11" style="16" bestFit="1" customWidth="1"/>
    <col min="3" max="3" width="9" style="33" bestFit="1" customWidth="1"/>
    <col min="4" max="4" width="5.5703125" style="33" bestFit="1" customWidth="1"/>
    <col min="5" max="5" width="12" style="33" bestFit="1" customWidth="1"/>
    <col min="6" max="6" width="7.5703125" style="33" bestFit="1" customWidth="1"/>
    <col min="7" max="7" width="9.85546875" style="33" bestFit="1" customWidth="1"/>
    <col min="8" max="8" width="19.85546875" style="33" bestFit="1" customWidth="1"/>
    <col min="9" max="9" width="45.5703125" style="33" hidden="1" customWidth="1"/>
    <col min="10" max="10" width="23.7109375" style="36" hidden="1" customWidth="1"/>
    <col min="11" max="11" width="20.7109375" style="36" hidden="1" customWidth="1"/>
    <col min="12" max="12" width="22.42578125" style="36" hidden="1" customWidth="1"/>
    <col min="13" max="13" width="12.5703125" style="36" hidden="1" customWidth="1"/>
    <col min="14" max="14" width="11.42578125" style="33" hidden="1" customWidth="1"/>
    <col min="15" max="15" width="50.42578125" style="33" hidden="1" customWidth="1"/>
    <col min="16" max="16" width="12.5703125" style="33" hidden="1" customWidth="1"/>
    <col min="17" max="17" width="16.85546875" style="37" customWidth="1"/>
    <col min="18" max="18" width="5.28515625" style="37" customWidth="1"/>
    <col min="19" max="19" width="16.85546875" style="37" customWidth="1"/>
    <col min="20" max="20" width="19.28515625" style="37" customWidth="1"/>
    <col min="21" max="21" width="10.140625" style="37" customWidth="1"/>
    <col min="22" max="22" width="24.85546875" style="37" customWidth="1"/>
    <col min="23" max="23" width="17" style="37" customWidth="1"/>
    <col min="24" max="24" width="12.42578125" style="37" customWidth="1"/>
    <col min="25" max="25" width="20.140625" style="37" customWidth="1"/>
    <col min="26" max="26" width="11.5703125" style="36" customWidth="1"/>
    <col min="27" max="27" width="9" style="33" customWidth="1"/>
    <col min="28" max="28" width="8.7109375" style="36" customWidth="1"/>
    <col min="29" max="29" width="19.28515625" style="37" customWidth="1"/>
    <col min="30" max="30" width="11.42578125" style="37" customWidth="1"/>
    <col min="31" max="31" width="16.140625" style="37" customWidth="1"/>
    <col min="32" max="32" width="27.5703125" style="37" hidden="1" customWidth="1"/>
    <col min="33" max="33" width="18.42578125" style="37" hidden="1" customWidth="1"/>
    <col min="34" max="34" width="30.85546875" style="37" hidden="1" customWidth="1"/>
    <col min="35" max="35" width="5.140625" style="37" hidden="1" customWidth="1"/>
    <col min="36" max="36" width="21.5703125" style="37" hidden="1" customWidth="1"/>
    <col min="37" max="37" width="5.140625" style="37" hidden="1" customWidth="1"/>
    <col min="38" max="38" width="19.28515625" style="37" bestFit="1" customWidth="1"/>
    <col min="39" max="39" width="31.85546875" style="32" hidden="1" customWidth="1"/>
    <col min="40" max="40" width="17.42578125" style="33" hidden="1" customWidth="1"/>
    <col min="41" max="41" width="29" style="32" hidden="1" customWidth="1"/>
    <col min="42" max="42" width="11.7109375" style="33" hidden="1" customWidth="1"/>
    <col min="43" max="56" width="0" style="34" hidden="1" customWidth="1"/>
    <col min="57" max="16384" width="11.42578125" style="34"/>
  </cols>
  <sheetData>
    <row r="2" spans="1:42" s="68" customFormat="1" x14ac:dyDescent="0.25">
      <c r="A2" s="206" t="s">
        <v>0</v>
      </c>
      <c r="B2" s="206"/>
      <c r="C2" s="206"/>
      <c r="D2" s="206"/>
      <c r="E2" s="206"/>
      <c r="F2" s="206"/>
      <c r="G2" s="206"/>
      <c r="H2" s="206"/>
      <c r="I2" s="206"/>
      <c r="J2" s="28"/>
      <c r="K2" s="28"/>
      <c r="L2" s="28"/>
      <c r="M2" s="28"/>
      <c r="N2" s="29"/>
      <c r="O2" s="29"/>
      <c r="P2" s="29"/>
      <c r="Q2" s="42"/>
      <c r="R2" s="42"/>
      <c r="S2" s="42"/>
      <c r="T2" s="42"/>
      <c r="U2" s="42"/>
      <c r="V2" s="42"/>
      <c r="W2" s="42"/>
      <c r="X2" s="42"/>
      <c r="Y2" s="42"/>
      <c r="Z2" s="28"/>
      <c r="AA2" s="29"/>
      <c r="AB2" s="28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30"/>
      <c r="AN2" s="29"/>
      <c r="AO2" s="30"/>
      <c r="AP2" s="29"/>
    </row>
    <row r="3" spans="1:42" s="68" customFormat="1" x14ac:dyDescent="0.25">
      <c r="A3" s="207" t="s">
        <v>1</v>
      </c>
      <c r="B3" s="207"/>
      <c r="C3" s="207"/>
      <c r="D3" s="207"/>
      <c r="E3" s="207"/>
      <c r="F3" s="207"/>
      <c r="G3" s="207"/>
      <c r="H3" s="207"/>
      <c r="I3" s="207"/>
      <c r="J3" s="28"/>
      <c r="K3" s="28"/>
      <c r="L3" s="28"/>
      <c r="M3" s="28"/>
      <c r="N3" s="29"/>
      <c r="O3" s="29"/>
      <c r="P3" s="29"/>
      <c r="Q3" s="42"/>
      <c r="R3" s="42"/>
      <c r="S3" s="42"/>
      <c r="T3" s="42"/>
      <c r="U3" s="42"/>
      <c r="V3" s="42"/>
      <c r="W3" s="42"/>
      <c r="X3" s="42"/>
      <c r="Y3" s="42"/>
      <c r="Z3" s="28"/>
      <c r="AA3" s="29"/>
      <c r="AB3" s="28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30"/>
      <c r="AN3" s="29"/>
      <c r="AO3" s="30"/>
      <c r="AP3" s="29"/>
    </row>
    <row r="4" spans="1:42" s="68" customFormat="1" x14ac:dyDescent="0.25">
      <c r="A4" s="207" t="s">
        <v>953</v>
      </c>
      <c r="B4" s="207"/>
      <c r="C4" s="207"/>
      <c r="D4" s="207"/>
      <c r="E4" s="207"/>
      <c r="F4" s="207"/>
      <c r="G4" s="207"/>
      <c r="H4" s="207"/>
      <c r="I4" s="207"/>
      <c r="J4" s="28"/>
      <c r="K4" s="28"/>
      <c r="L4" s="28"/>
      <c r="M4" s="28"/>
      <c r="N4" s="29"/>
      <c r="O4" s="29"/>
      <c r="P4" s="29"/>
      <c r="Q4" s="42"/>
      <c r="R4" s="42"/>
      <c r="S4" s="42"/>
      <c r="T4" s="42"/>
      <c r="U4" s="42"/>
      <c r="V4" s="42"/>
      <c r="W4" s="42"/>
      <c r="X4" s="42"/>
      <c r="Y4" s="42"/>
      <c r="Z4" s="28"/>
      <c r="AA4" s="29"/>
      <c r="AB4" s="28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30"/>
      <c r="AN4" s="29"/>
      <c r="AO4" s="30"/>
      <c r="AP4" s="29"/>
    </row>
    <row r="5" spans="1:42" s="68" customFormat="1" x14ac:dyDescent="0.25">
      <c r="A5" s="206" t="s">
        <v>2</v>
      </c>
      <c r="B5" s="206"/>
      <c r="C5" s="206"/>
      <c r="D5" s="206"/>
      <c r="E5" s="206"/>
      <c r="F5" s="206"/>
      <c r="G5" s="206"/>
      <c r="H5" s="206"/>
      <c r="I5" s="206"/>
      <c r="J5" s="28"/>
      <c r="K5" s="28"/>
      <c r="L5" s="28"/>
      <c r="M5" s="28"/>
      <c r="N5" s="29"/>
      <c r="O5" s="29"/>
      <c r="P5" s="29"/>
      <c r="Q5" s="42"/>
      <c r="R5" s="42"/>
      <c r="S5" s="42"/>
      <c r="T5" s="42"/>
      <c r="U5" s="42"/>
      <c r="V5" s="42"/>
      <c r="W5" s="42"/>
      <c r="X5" s="42"/>
      <c r="Y5" s="42"/>
      <c r="Z5" s="28"/>
      <c r="AA5" s="29"/>
      <c r="AB5" s="28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30"/>
      <c r="AN5" s="29"/>
      <c r="AO5" s="30"/>
      <c r="AP5" s="29"/>
    </row>
    <row r="7" spans="1:42" s="145" customFormat="1" ht="94.5" customHeight="1" x14ac:dyDescent="0.25">
      <c r="A7" s="136" t="s">
        <v>3</v>
      </c>
      <c r="B7" s="137" t="s">
        <v>4</v>
      </c>
      <c r="C7" s="136" t="s">
        <v>5</v>
      </c>
      <c r="D7" s="136" t="s">
        <v>6</v>
      </c>
      <c r="E7" s="136" t="s">
        <v>7</v>
      </c>
      <c r="F7" s="136" t="s">
        <v>8</v>
      </c>
      <c r="G7" s="136" t="s">
        <v>9</v>
      </c>
      <c r="H7" s="136" t="s">
        <v>10</v>
      </c>
      <c r="I7" s="136" t="s">
        <v>11</v>
      </c>
      <c r="J7" s="138" t="s">
        <v>12</v>
      </c>
      <c r="K7" s="138" t="s">
        <v>13</v>
      </c>
      <c r="L7" s="138" t="s">
        <v>14</v>
      </c>
      <c r="M7" s="138" t="s">
        <v>15</v>
      </c>
      <c r="N7" s="136" t="s">
        <v>16</v>
      </c>
      <c r="O7" s="136" t="s">
        <v>17</v>
      </c>
      <c r="P7" s="136" t="s">
        <v>18</v>
      </c>
      <c r="Q7" s="139" t="s">
        <v>19</v>
      </c>
      <c r="R7" s="139" t="s">
        <v>20</v>
      </c>
      <c r="S7" s="141" t="s">
        <v>21</v>
      </c>
      <c r="T7" s="141" t="s">
        <v>22</v>
      </c>
      <c r="U7" s="139" t="s">
        <v>23</v>
      </c>
      <c r="V7" s="140" t="s">
        <v>24</v>
      </c>
      <c r="W7" s="141" t="s">
        <v>25</v>
      </c>
      <c r="X7" s="139" t="s">
        <v>26</v>
      </c>
      <c r="Y7" s="140" t="s">
        <v>27</v>
      </c>
      <c r="Z7" s="171" t="s">
        <v>28</v>
      </c>
      <c r="AA7" s="136" t="s">
        <v>29</v>
      </c>
      <c r="AB7" s="172" t="s">
        <v>30</v>
      </c>
      <c r="AC7" s="141" t="s">
        <v>31</v>
      </c>
      <c r="AD7" s="139" t="s">
        <v>32</v>
      </c>
      <c r="AE7" s="140" t="s">
        <v>33</v>
      </c>
      <c r="AF7" s="139" t="s">
        <v>34</v>
      </c>
      <c r="AG7" s="139" t="s">
        <v>35</v>
      </c>
      <c r="AH7" s="139" t="s">
        <v>36</v>
      </c>
      <c r="AI7" s="139" t="s">
        <v>37</v>
      </c>
      <c r="AJ7" s="139" t="s">
        <v>38</v>
      </c>
      <c r="AK7" s="142" t="s">
        <v>39</v>
      </c>
      <c r="AL7" s="139" t="s">
        <v>40</v>
      </c>
      <c r="AM7" s="143" t="s">
        <v>41</v>
      </c>
      <c r="AN7" s="144" t="s">
        <v>42</v>
      </c>
      <c r="AO7" s="143" t="s">
        <v>43</v>
      </c>
      <c r="AP7" s="144" t="s">
        <v>44</v>
      </c>
    </row>
    <row r="8" spans="1:42" s="158" customFormat="1" x14ac:dyDescent="0.25">
      <c r="A8" s="146" t="s">
        <v>45</v>
      </c>
      <c r="B8" s="147">
        <v>43886</v>
      </c>
      <c r="C8" s="148" t="s">
        <v>346</v>
      </c>
      <c r="D8" s="148" t="s">
        <v>48</v>
      </c>
      <c r="E8" s="149" t="s">
        <v>347</v>
      </c>
      <c r="F8" s="149">
        <v>1093</v>
      </c>
      <c r="G8" s="149" t="s">
        <v>51</v>
      </c>
      <c r="H8" s="148" t="s">
        <v>348</v>
      </c>
      <c r="I8" s="150"/>
      <c r="J8" s="151"/>
      <c r="K8" s="151"/>
      <c r="L8" s="151"/>
      <c r="M8" s="152">
        <v>0</v>
      </c>
      <c r="N8" s="150"/>
      <c r="O8" s="146" t="s">
        <v>54</v>
      </c>
      <c r="P8" s="150"/>
      <c r="Q8" s="153">
        <f t="shared" ref="Q8:Q39" si="0">SUM(S8:AL8)</f>
        <v>62800415.769999996</v>
      </c>
      <c r="R8" s="154"/>
      <c r="S8" s="153">
        <v>49719307.329999998</v>
      </c>
      <c r="T8" s="154"/>
      <c r="U8" s="154"/>
      <c r="V8" s="154"/>
      <c r="W8" s="153">
        <v>11276817.619999999</v>
      </c>
      <c r="X8" s="154"/>
      <c r="Y8" s="153">
        <v>1804290.82</v>
      </c>
      <c r="Z8" s="152">
        <v>0</v>
      </c>
      <c r="AA8" s="150"/>
      <c r="AB8" s="152">
        <v>0</v>
      </c>
      <c r="AC8" s="154"/>
      <c r="AD8" s="154"/>
      <c r="AE8" s="155"/>
      <c r="AF8" s="155"/>
      <c r="AG8" s="155"/>
      <c r="AH8" s="155"/>
      <c r="AI8" s="155"/>
      <c r="AJ8" s="155"/>
      <c r="AK8" s="155"/>
      <c r="AL8" s="155"/>
      <c r="AM8" s="156"/>
      <c r="AN8" s="157"/>
      <c r="AO8" s="156"/>
      <c r="AP8" s="157"/>
    </row>
    <row r="9" spans="1:42" s="158" customFormat="1" x14ac:dyDescent="0.25">
      <c r="A9" s="146" t="s">
        <v>640</v>
      </c>
      <c r="B9" s="77">
        <v>43887</v>
      </c>
      <c r="C9" s="159" t="s">
        <v>346</v>
      </c>
      <c r="D9" s="159" t="s">
        <v>48</v>
      </c>
      <c r="E9" s="89" t="s">
        <v>347</v>
      </c>
      <c r="F9" s="89">
        <v>1094</v>
      </c>
      <c r="G9" s="89" t="s">
        <v>51</v>
      </c>
      <c r="H9" s="159" t="s">
        <v>349</v>
      </c>
      <c r="I9" s="160"/>
      <c r="J9" s="161"/>
      <c r="K9" s="161"/>
      <c r="L9" s="161"/>
      <c r="M9" s="152">
        <v>0</v>
      </c>
      <c r="N9" s="160"/>
      <c r="O9" s="90" t="s">
        <v>54</v>
      </c>
      <c r="P9" s="160"/>
      <c r="Q9" s="153">
        <f t="shared" si="0"/>
        <v>34102492.270000003</v>
      </c>
      <c r="R9" s="155"/>
      <c r="S9" s="162">
        <v>27841021.100000001</v>
      </c>
      <c r="T9" s="155"/>
      <c r="U9" s="155"/>
      <c r="V9" s="155"/>
      <c r="W9" s="162">
        <v>5397819.9699999997</v>
      </c>
      <c r="X9" s="155"/>
      <c r="Y9" s="162">
        <v>863651.2</v>
      </c>
      <c r="Z9" s="152">
        <v>0</v>
      </c>
      <c r="AA9" s="160"/>
      <c r="AB9" s="152">
        <v>0</v>
      </c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6"/>
      <c r="AN9" s="157"/>
      <c r="AO9" s="156"/>
      <c r="AP9" s="157"/>
    </row>
    <row r="10" spans="1:42" s="158" customFormat="1" x14ac:dyDescent="0.25">
      <c r="A10" s="146" t="s">
        <v>59</v>
      </c>
      <c r="B10" s="77">
        <v>43888</v>
      </c>
      <c r="C10" s="159" t="s">
        <v>346</v>
      </c>
      <c r="D10" s="159" t="s">
        <v>48</v>
      </c>
      <c r="E10" s="89" t="s">
        <v>347</v>
      </c>
      <c r="F10" s="89">
        <v>1095</v>
      </c>
      <c r="G10" s="89" t="s">
        <v>51</v>
      </c>
      <c r="H10" s="159" t="s">
        <v>350</v>
      </c>
      <c r="I10" s="160"/>
      <c r="J10" s="161"/>
      <c r="K10" s="161"/>
      <c r="L10" s="161"/>
      <c r="M10" s="152">
        <v>0</v>
      </c>
      <c r="N10" s="160"/>
      <c r="O10" s="90" t="s">
        <v>54</v>
      </c>
      <c r="P10" s="160"/>
      <c r="Q10" s="153">
        <f t="shared" si="0"/>
        <v>57258541.770000003</v>
      </c>
      <c r="R10" s="155"/>
      <c r="S10" s="162">
        <v>42916275.43</v>
      </c>
      <c r="T10" s="155"/>
      <c r="U10" s="155"/>
      <c r="V10" s="155"/>
      <c r="W10" s="162">
        <v>12364022.710000001</v>
      </c>
      <c r="X10" s="155"/>
      <c r="Y10" s="162">
        <v>1978243.63</v>
      </c>
      <c r="Z10" s="152">
        <v>0</v>
      </c>
      <c r="AA10" s="160"/>
      <c r="AB10" s="152">
        <v>0</v>
      </c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6"/>
      <c r="AN10" s="157"/>
      <c r="AO10" s="156"/>
      <c r="AP10" s="157"/>
    </row>
    <row r="11" spans="1:42" s="158" customFormat="1" x14ac:dyDescent="0.25">
      <c r="A11" s="146" t="s">
        <v>631</v>
      </c>
      <c r="B11" s="77">
        <v>43889</v>
      </c>
      <c r="C11" s="159" t="s">
        <v>346</v>
      </c>
      <c r="D11" s="159" t="s">
        <v>48</v>
      </c>
      <c r="E11" s="89" t="s">
        <v>347</v>
      </c>
      <c r="F11" s="89">
        <v>1096</v>
      </c>
      <c r="G11" s="89" t="s">
        <v>51</v>
      </c>
      <c r="H11" s="159" t="s">
        <v>351</v>
      </c>
      <c r="I11" s="160"/>
      <c r="J11" s="161"/>
      <c r="K11" s="161"/>
      <c r="L11" s="161"/>
      <c r="M11" s="152">
        <v>0</v>
      </c>
      <c r="N11" s="160"/>
      <c r="O11" s="90" t="s">
        <v>54</v>
      </c>
      <c r="P11" s="160"/>
      <c r="Q11" s="153">
        <f t="shared" si="0"/>
        <v>47937065.579999998</v>
      </c>
      <c r="R11" s="155"/>
      <c r="S11" s="162">
        <f>38310009.58-111956</f>
        <v>38198053.579999998</v>
      </c>
      <c r="T11" s="155"/>
      <c r="U11" s="155"/>
      <c r="V11" s="155"/>
      <c r="W11" s="162">
        <v>8395700</v>
      </c>
      <c r="X11" s="155"/>
      <c r="Y11" s="162">
        <v>1343312</v>
      </c>
      <c r="Z11" s="152">
        <v>0</v>
      </c>
      <c r="AA11" s="160"/>
      <c r="AB11" s="152">
        <v>0</v>
      </c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6"/>
      <c r="AN11" s="157"/>
      <c r="AO11" s="156"/>
      <c r="AP11" s="157"/>
    </row>
    <row r="12" spans="1:42" s="158" customFormat="1" x14ac:dyDescent="0.25">
      <c r="A12" s="146" t="s">
        <v>635</v>
      </c>
      <c r="B12" s="77">
        <v>43890</v>
      </c>
      <c r="C12" s="159" t="s">
        <v>346</v>
      </c>
      <c r="D12" s="159" t="s">
        <v>48</v>
      </c>
      <c r="E12" s="89" t="s">
        <v>347</v>
      </c>
      <c r="F12" s="89">
        <v>1097</v>
      </c>
      <c r="G12" s="89" t="s">
        <v>51</v>
      </c>
      <c r="H12" s="159" t="s">
        <v>352</v>
      </c>
      <c r="I12" s="160"/>
      <c r="J12" s="161"/>
      <c r="K12" s="161"/>
      <c r="L12" s="161"/>
      <c r="M12" s="152">
        <v>0</v>
      </c>
      <c r="N12" s="160"/>
      <c r="O12" s="90" t="s">
        <v>54</v>
      </c>
      <c r="P12" s="160"/>
      <c r="Q12" s="153">
        <f t="shared" si="0"/>
        <v>88667745.900000006</v>
      </c>
      <c r="R12" s="155"/>
      <c r="S12" s="162">
        <v>66106009.200000003</v>
      </c>
      <c r="T12" s="155"/>
      <c r="U12" s="155"/>
      <c r="V12" s="155"/>
      <c r="W12" s="162">
        <v>19449773.02</v>
      </c>
      <c r="X12" s="155"/>
      <c r="Y12" s="162">
        <v>3111963.68</v>
      </c>
      <c r="Z12" s="152">
        <v>0</v>
      </c>
      <c r="AA12" s="160"/>
      <c r="AB12" s="152">
        <v>0</v>
      </c>
      <c r="AC12" s="155"/>
      <c r="AD12" s="155"/>
      <c r="AE12" s="155"/>
      <c r="AF12" s="155"/>
      <c r="AG12" s="155"/>
      <c r="AH12" s="155"/>
      <c r="AI12" s="155"/>
      <c r="AJ12" s="155"/>
      <c r="AK12" s="155"/>
      <c r="AL12" s="155"/>
      <c r="AM12" s="156"/>
      <c r="AN12" s="157"/>
      <c r="AO12" s="156"/>
      <c r="AP12" s="157"/>
    </row>
    <row r="13" spans="1:42" s="158" customFormat="1" x14ac:dyDescent="0.25">
      <c r="A13" s="146" t="s">
        <v>645</v>
      </c>
      <c r="B13" s="77">
        <v>43891</v>
      </c>
      <c r="C13" s="159" t="s">
        <v>346</v>
      </c>
      <c r="D13" s="159" t="s">
        <v>48</v>
      </c>
      <c r="E13" s="89" t="s">
        <v>347</v>
      </c>
      <c r="F13" s="89">
        <v>1098</v>
      </c>
      <c r="G13" s="89" t="s">
        <v>51</v>
      </c>
      <c r="H13" s="159" t="s">
        <v>922</v>
      </c>
      <c r="I13" s="160"/>
      <c r="J13" s="161"/>
      <c r="K13" s="161"/>
      <c r="L13" s="161"/>
      <c r="M13" s="152">
        <v>0</v>
      </c>
      <c r="N13" s="160"/>
      <c r="O13" s="90" t="s">
        <v>54</v>
      </c>
      <c r="P13" s="160"/>
      <c r="Q13" s="153">
        <f t="shared" si="0"/>
        <v>88504868.580000013</v>
      </c>
      <c r="R13" s="155"/>
      <c r="S13" s="162">
        <v>63806312.200000003</v>
      </c>
      <c r="T13" s="155"/>
      <c r="U13" s="155"/>
      <c r="V13" s="155"/>
      <c r="W13" s="162">
        <v>21291858.949999999</v>
      </c>
      <c r="X13" s="155"/>
      <c r="Y13" s="162">
        <v>3406697.43</v>
      </c>
      <c r="Z13" s="152">
        <v>0</v>
      </c>
      <c r="AA13" s="160"/>
      <c r="AB13" s="152">
        <v>0</v>
      </c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6"/>
      <c r="AN13" s="157"/>
      <c r="AO13" s="156"/>
      <c r="AP13" s="157"/>
    </row>
    <row r="14" spans="1:42" s="158" customFormat="1" x14ac:dyDescent="0.25">
      <c r="A14" s="146" t="s">
        <v>782</v>
      </c>
      <c r="B14" s="77">
        <v>43886</v>
      </c>
      <c r="C14" s="159" t="s">
        <v>346</v>
      </c>
      <c r="D14" s="159" t="s">
        <v>48</v>
      </c>
      <c r="E14" s="89" t="s">
        <v>353</v>
      </c>
      <c r="F14" s="89">
        <v>1185</v>
      </c>
      <c r="G14" s="89" t="s">
        <v>51</v>
      </c>
      <c r="H14" s="159" t="s">
        <v>354</v>
      </c>
      <c r="I14" s="160"/>
      <c r="J14" s="161"/>
      <c r="K14" s="161"/>
      <c r="L14" s="161"/>
      <c r="M14" s="152">
        <v>0</v>
      </c>
      <c r="N14" s="160"/>
      <c r="O14" s="90" t="s">
        <v>54</v>
      </c>
      <c r="P14" s="160"/>
      <c r="Q14" s="153">
        <f t="shared" si="0"/>
        <v>500000</v>
      </c>
      <c r="R14" s="155"/>
      <c r="S14" s="162">
        <v>500000</v>
      </c>
      <c r="T14" s="155"/>
      <c r="U14" s="155"/>
      <c r="V14" s="155"/>
      <c r="W14" s="162">
        <v>0</v>
      </c>
      <c r="X14" s="155"/>
      <c r="Y14" s="162">
        <v>0</v>
      </c>
      <c r="Z14" s="152">
        <v>0</v>
      </c>
      <c r="AA14" s="160"/>
      <c r="AB14" s="152">
        <v>0</v>
      </c>
      <c r="AC14" s="155"/>
      <c r="AD14" s="155"/>
      <c r="AE14" s="155"/>
      <c r="AF14" s="155"/>
      <c r="AG14" s="155"/>
      <c r="AH14" s="155"/>
      <c r="AI14" s="155"/>
      <c r="AJ14" s="155"/>
      <c r="AK14" s="155"/>
      <c r="AL14" s="155"/>
      <c r="AM14" s="156"/>
      <c r="AN14" s="157"/>
      <c r="AO14" s="156"/>
      <c r="AP14" s="157"/>
    </row>
    <row r="15" spans="1:42" s="158" customFormat="1" x14ac:dyDescent="0.25">
      <c r="A15" s="146" t="s">
        <v>62</v>
      </c>
      <c r="B15" s="77">
        <v>43886</v>
      </c>
      <c r="C15" s="159" t="s">
        <v>346</v>
      </c>
      <c r="D15" s="159" t="s">
        <v>48</v>
      </c>
      <c r="E15" s="89" t="s">
        <v>353</v>
      </c>
      <c r="F15" s="89">
        <v>1186</v>
      </c>
      <c r="G15" s="89" t="s">
        <v>51</v>
      </c>
      <c r="H15" s="159" t="s">
        <v>355</v>
      </c>
      <c r="I15" s="160"/>
      <c r="J15" s="161"/>
      <c r="K15" s="161"/>
      <c r="L15" s="161"/>
      <c r="M15" s="152">
        <v>0</v>
      </c>
      <c r="N15" s="160"/>
      <c r="O15" s="90" t="s">
        <v>54</v>
      </c>
      <c r="P15" s="160"/>
      <c r="Q15" s="153">
        <f t="shared" si="0"/>
        <v>2560647.7799999998</v>
      </c>
      <c r="R15" s="155"/>
      <c r="S15" s="162">
        <v>2560647.7799999998</v>
      </c>
      <c r="T15" s="155"/>
      <c r="U15" s="155"/>
      <c r="V15" s="155"/>
      <c r="W15" s="162">
        <v>0</v>
      </c>
      <c r="X15" s="155"/>
      <c r="Y15" s="162">
        <v>0</v>
      </c>
      <c r="Z15" s="152">
        <v>0</v>
      </c>
      <c r="AA15" s="160"/>
      <c r="AB15" s="152">
        <v>0</v>
      </c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6"/>
      <c r="AN15" s="157"/>
      <c r="AO15" s="156"/>
      <c r="AP15" s="157"/>
    </row>
    <row r="16" spans="1:42" s="158" customFormat="1" x14ac:dyDescent="0.25">
      <c r="A16" s="146" t="s">
        <v>783</v>
      </c>
      <c r="B16" s="77">
        <v>43887</v>
      </c>
      <c r="C16" s="159" t="s">
        <v>346</v>
      </c>
      <c r="D16" s="159" t="s">
        <v>48</v>
      </c>
      <c r="E16" s="89" t="s">
        <v>353</v>
      </c>
      <c r="F16" s="89">
        <v>1187</v>
      </c>
      <c r="G16" s="89" t="s">
        <v>51</v>
      </c>
      <c r="H16" s="159" t="s">
        <v>356</v>
      </c>
      <c r="I16" s="160"/>
      <c r="J16" s="161"/>
      <c r="K16" s="161"/>
      <c r="L16" s="161"/>
      <c r="M16" s="152">
        <v>0</v>
      </c>
      <c r="N16" s="160"/>
      <c r="O16" s="90" t="s">
        <v>54</v>
      </c>
      <c r="P16" s="160"/>
      <c r="Q16" s="153">
        <f t="shared" si="0"/>
        <v>619825.44999999995</v>
      </c>
      <c r="R16" s="155"/>
      <c r="S16" s="162">
        <v>619825.44999999995</v>
      </c>
      <c r="T16" s="155"/>
      <c r="U16" s="155"/>
      <c r="V16" s="155"/>
      <c r="W16" s="162">
        <v>0</v>
      </c>
      <c r="X16" s="155"/>
      <c r="Y16" s="162">
        <v>0</v>
      </c>
      <c r="Z16" s="152">
        <v>0</v>
      </c>
      <c r="AA16" s="160"/>
      <c r="AB16" s="152">
        <v>0</v>
      </c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6"/>
      <c r="AN16" s="157"/>
      <c r="AO16" s="156"/>
      <c r="AP16" s="157"/>
    </row>
    <row r="17" spans="1:42" s="158" customFormat="1" x14ac:dyDescent="0.25">
      <c r="A17" s="146" t="s">
        <v>784</v>
      </c>
      <c r="B17" s="77">
        <v>43889</v>
      </c>
      <c r="C17" s="159" t="s">
        <v>346</v>
      </c>
      <c r="D17" s="159" t="s">
        <v>48</v>
      </c>
      <c r="E17" s="89" t="s">
        <v>353</v>
      </c>
      <c r="F17" s="89">
        <v>1188</v>
      </c>
      <c r="G17" s="89" t="s">
        <v>51</v>
      </c>
      <c r="H17" s="159" t="s">
        <v>357</v>
      </c>
      <c r="I17" s="160"/>
      <c r="J17" s="161"/>
      <c r="K17" s="161"/>
      <c r="L17" s="161"/>
      <c r="M17" s="152">
        <v>0</v>
      </c>
      <c r="N17" s="160"/>
      <c r="O17" s="90" t="s">
        <v>54</v>
      </c>
      <c r="P17" s="160"/>
      <c r="Q17" s="153">
        <f t="shared" si="0"/>
        <v>9970389.4100000001</v>
      </c>
      <c r="R17" s="155"/>
      <c r="S17" s="162">
        <v>9970389.4100000001</v>
      </c>
      <c r="T17" s="155"/>
      <c r="U17" s="155"/>
      <c r="V17" s="155"/>
      <c r="W17" s="162">
        <v>0</v>
      </c>
      <c r="X17" s="155"/>
      <c r="Y17" s="162">
        <v>0</v>
      </c>
      <c r="Z17" s="152">
        <v>0</v>
      </c>
      <c r="AA17" s="160"/>
      <c r="AB17" s="152">
        <v>0</v>
      </c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6"/>
      <c r="AN17" s="157"/>
      <c r="AO17" s="156"/>
      <c r="AP17" s="157"/>
    </row>
    <row r="18" spans="1:42" s="158" customFormat="1" x14ac:dyDescent="0.25">
      <c r="A18" s="146" t="s">
        <v>785</v>
      </c>
      <c r="B18" s="77">
        <v>43890</v>
      </c>
      <c r="C18" s="159" t="s">
        <v>346</v>
      </c>
      <c r="D18" s="159" t="s">
        <v>48</v>
      </c>
      <c r="E18" s="89" t="s">
        <v>353</v>
      </c>
      <c r="F18" s="89">
        <v>1189</v>
      </c>
      <c r="G18" s="89" t="s">
        <v>51</v>
      </c>
      <c r="H18" s="159" t="s">
        <v>358</v>
      </c>
      <c r="I18" s="160"/>
      <c r="J18" s="161"/>
      <c r="K18" s="161"/>
      <c r="L18" s="161"/>
      <c r="M18" s="152">
        <v>0</v>
      </c>
      <c r="N18" s="160"/>
      <c r="O18" s="90" t="s">
        <v>54</v>
      </c>
      <c r="P18" s="160"/>
      <c r="Q18" s="153">
        <f t="shared" si="0"/>
        <v>34209637.149999999</v>
      </c>
      <c r="R18" s="155"/>
      <c r="S18" s="162">
        <v>34209637.149999999</v>
      </c>
      <c r="T18" s="155"/>
      <c r="U18" s="155"/>
      <c r="V18" s="155"/>
      <c r="W18" s="162">
        <v>0</v>
      </c>
      <c r="X18" s="155"/>
      <c r="Y18" s="162">
        <v>0</v>
      </c>
      <c r="Z18" s="152">
        <v>0</v>
      </c>
      <c r="AA18" s="160"/>
      <c r="AB18" s="152">
        <v>0</v>
      </c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6"/>
      <c r="AN18" s="157"/>
      <c r="AO18" s="156"/>
      <c r="AP18" s="157"/>
    </row>
    <row r="19" spans="1:42" s="158" customFormat="1" x14ac:dyDescent="0.25">
      <c r="A19" s="146" t="s">
        <v>786</v>
      </c>
      <c r="B19" s="77">
        <v>43891</v>
      </c>
      <c r="C19" s="159" t="s">
        <v>346</v>
      </c>
      <c r="D19" s="159" t="s">
        <v>48</v>
      </c>
      <c r="E19" s="89" t="s">
        <v>353</v>
      </c>
      <c r="F19" s="89">
        <v>1190</v>
      </c>
      <c r="G19" s="89" t="s">
        <v>51</v>
      </c>
      <c r="H19" s="159" t="s">
        <v>923</v>
      </c>
      <c r="I19" s="160"/>
      <c r="J19" s="161"/>
      <c r="K19" s="161"/>
      <c r="L19" s="161"/>
      <c r="M19" s="152">
        <v>0</v>
      </c>
      <c r="N19" s="160"/>
      <c r="O19" s="90" t="s">
        <v>54</v>
      </c>
      <c r="P19" s="160"/>
      <c r="Q19" s="153">
        <f t="shared" si="0"/>
        <v>12722250.15</v>
      </c>
      <c r="R19" s="155"/>
      <c r="S19" s="162">
        <f>13233445.15-511195</f>
        <v>12722250.15</v>
      </c>
      <c r="T19" s="155"/>
      <c r="U19" s="155"/>
      <c r="V19" s="155"/>
      <c r="W19" s="162">
        <v>0</v>
      </c>
      <c r="X19" s="155"/>
      <c r="Y19" s="162">
        <v>0</v>
      </c>
      <c r="Z19" s="152">
        <v>0</v>
      </c>
      <c r="AA19" s="160"/>
      <c r="AB19" s="152">
        <v>0</v>
      </c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6"/>
      <c r="AN19" s="157"/>
      <c r="AO19" s="156"/>
      <c r="AP19" s="157"/>
    </row>
    <row r="20" spans="1:42" s="158" customFormat="1" x14ac:dyDescent="0.25">
      <c r="A20" s="146" t="s">
        <v>787</v>
      </c>
      <c r="B20" s="77">
        <v>43886</v>
      </c>
      <c r="C20" s="159" t="s">
        <v>346</v>
      </c>
      <c r="D20" s="159" t="s">
        <v>56</v>
      </c>
      <c r="E20" s="89" t="s">
        <v>359</v>
      </c>
      <c r="F20" s="89">
        <v>1429</v>
      </c>
      <c r="G20" s="89" t="s">
        <v>51</v>
      </c>
      <c r="H20" s="159" t="s">
        <v>360</v>
      </c>
      <c r="I20" s="160"/>
      <c r="J20" s="161"/>
      <c r="K20" s="161"/>
      <c r="L20" s="161"/>
      <c r="M20" s="152">
        <v>0</v>
      </c>
      <c r="N20" s="160"/>
      <c r="O20" s="90" t="s">
        <v>54</v>
      </c>
      <c r="P20" s="160"/>
      <c r="Q20" s="153">
        <f t="shared" si="0"/>
        <v>70578289.170000002</v>
      </c>
      <c r="R20" s="155"/>
      <c r="S20" s="162">
        <v>52943938.700000003</v>
      </c>
      <c r="T20" s="155"/>
      <c r="U20" s="155"/>
      <c r="V20" s="155"/>
      <c r="W20" s="162">
        <v>15202026.27</v>
      </c>
      <c r="X20" s="155"/>
      <c r="Y20" s="162">
        <v>2432324.2000000002</v>
      </c>
      <c r="Z20" s="152">
        <v>0</v>
      </c>
      <c r="AA20" s="160"/>
      <c r="AB20" s="152">
        <v>0</v>
      </c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6"/>
      <c r="AN20" s="157"/>
      <c r="AO20" s="156"/>
      <c r="AP20" s="157"/>
    </row>
    <row r="21" spans="1:42" s="158" customFormat="1" x14ac:dyDescent="0.25">
      <c r="A21" s="146" t="s">
        <v>788</v>
      </c>
      <c r="B21" s="77">
        <v>43887</v>
      </c>
      <c r="C21" s="159" t="s">
        <v>346</v>
      </c>
      <c r="D21" s="159" t="s">
        <v>56</v>
      </c>
      <c r="E21" s="89" t="s">
        <v>359</v>
      </c>
      <c r="F21" s="89">
        <v>1430</v>
      </c>
      <c r="G21" s="89" t="s">
        <v>51</v>
      </c>
      <c r="H21" s="159" t="s">
        <v>361</v>
      </c>
      <c r="I21" s="160"/>
      <c r="J21" s="161"/>
      <c r="K21" s="161"/>
      <c r="L21" s="161"/>
      <c r="M21" s="152">
        <v>0</v>
      </c>
      <c r="N21" s="160"/>
      <c r="O21" s="90" t="s">
        <v>54</v>
      </c>
      <c r="P21" s="160"/>
      <c r="Q21" s="153">
        <f t="shared" si="0"/>
        <v>65181760.580000006</v>
      </c>
      <c r="R21" s="155"/>
      <c r="S21" s="162">
        <v>42964208.590000004</v>
      </c>
      <c r="T21" s="155"/>
      <c r="U21" s="155"/>
      <c r="V21" s="155"/>
      <c r="W21" s="162">
        <v>19153062.059999999</v>
      </c>
      <c r="X21" s="155"/>
      <c r="Y21" s="162">
        <v>3064489.93</v>
      </c>
      <c r="Z21" s="152">
        <v>0</v>
      </c>
      <c r="AA21" s="160"/>
      <c r="AB21" s="152">
        <v>0</v>
      </c>
      <c r="AC21" s="155"/>
      <c r="AD21" s="155"/>
      <c r="AE21" s="155"/>
      <c r="AF21" s="155"/>
      <c r="AG21" s="155"/>
      <c r="AH21" s="155"/>
      <c r="AI21" s="155"/>
      <c r="AJ21" s="155"/>
      <c r="AK21" s="155"/>
      <c r="AL21" s="155"/>
      <c r="AM21" s="156"/>
      <c r="AN21" s="157"/>
      <c r="AO21" s="156"/>
      <c r="AP21" s="157"/>
    </row>
    <row r="22" spans="1:42" s="158" customFormat="1" x14ac:dyDescent="0.25">
      <c r="A22" s="146" t="s">
        <v>789</v>
      </c>
      <c r="B22" s="77">
        <v>43888</v>
      </c>
      <c r="C22" s="159" t="s">
        <v>346</v>
      </c>
      <c r="D22" s="159" t="s">
        <v>56</v>
      </c>
      <c r="E22" s="89" t="s">
        <v>359</v>
      </c>
      <c r="F22" s="89">
        <v>1431</v>
      </c>
      <c r="G22" s="89" t="s">
        <v>51</v>
      </c>
      <c r="H22" s="159" t="s">
        <v>362</v>
      </c>
      <c r="I22" s="160"/>
      <c r="J22" s="161"/>
      <c r="K22" s="161"/>
      <c r="L22" s="161"/>
      <c r="M22" s="152">
        <v>0</v>
      </c>
      <c r="N22" s="160"/>
      <c r="O22" s="90" t="s">
        <v>54</v>
      </c>
      <c r="P22" s="160"/>
      <c r="Q22" s="153">
        <f t="shared" si="0"/>
        <v>79743892.810000002</v>
      </c>
      <c r="R22" s="155"/>
      <c r="S22" s="162">
        <v>58229053.170000002</v>
      </c>
      <c r="T22" s="155"/>
      <c r="U22" s="155"/>
      <c r="V22" s="155"/>
      <c r="W22" s="162">
        <v>18547275.550000001</v>
      </c>
      <c r="X22" s="155"/>
      <c r="Y22" s="162">
        <v>2967564.09</v>
      </c>
      <c r="Z22" s="152">
        <v>0</v>
      </c>
      <c r="AA22" s="160"/>
      <c r="AB22" s="152">
        <v>0</v>
      </c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6"/>
      <c r="AN22" s="157"/>
      <c r="AO22" s="156"/>
      <c r="AP22" s="157"/>
    </row>
    <row r="23" spans="1:42" s="158" customFormat="1" x14ac:dyDescent="0.25">
      <c r="A23" s="146" t="s">
        <v>55</v>
      </c>
      <c r="B23" s="77">
        <v>43889</v>
      </c>
      <c r="C23" s="159" t="s">
        <v>346</v>
      </c>
      <c r="D23" s="159" t="s">
        <v>56</v>
      </c>
      <c r="E23" s="89" t="s">
        <v>359</v>
      </c>
      <c r="F23" s="89">
        <v>1432</v>
      </c>
      <c r="G23" s="89" t="s">
        <v>51</v>
      </c>
      <c r="H23" s="159" t="s">
        <v>363</v>
      </c>
      <c r="I23" s="160"/>
      <c r="J23" s="161"/>
      <c r="K23" s="161"/>
      <c r="L23" s="161"/>
      <c r="M23" s="152">
        <v>0</v>
      </c>
      <c r="N23" s="160"/>
      <c r="O23" s="90" t="s">
        <v>54</v>
      </c>
      <c r="P23" s="160"/>
      <c r="Q23" s="153">
        <f t="shared" si="0"/>
        <v>27535249.559999999</v>
      </c>
      <c r="R23" s="155"/>
      <c r="S23" s="162">
        <v>19460433.199999999</v>
      </c>
      <c r="T23" s="155"/>
      <c r="U23" s="155"/>
      <c r="V23" s="155"/>
      <c r="W23" s="162">
        <v>6961048.5899999999</v>
      </c>
      <c r="X23" s="155"/>
      <c r="Y23" s="162">
        <v>1113767.77</v>
      </c>
      <c r="Z23" s="152">
        <v>0</v>
      </c>
      <c r="AA23" s="160"/>
      <c r="AB23" s="152">
        <v>0</v>
      </c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6"/>
      <c r="AN23" s="157"/>
      <c r="AO23" s="156"/>
      <c r="AP23" s="157"/>
    </row>
    <row r="24" spans="1:42" s="158" customFormat="1" x14ac:dyDescent="0.25">
      <c r="A24" s="146" t="s">
        <v>790</v>
      </c>
      <c r="B24" s="77">
        <v>43889</v>
      </c>
      <c r="C24" s="159" t="s">
        <v>346</v>
      </c>
      <c r="D24" s="159" t="s">
        <v>56</v>
      </c>
      <c r="E24" s="89" t="s">
        <v>359</v>
      </c>
      <c r="F24" s="89">
        <v>1432</v>
      </c>
      <c r="G24" s="89" t="s">
        <v>108</v>
      </c>
      <c r="H24" s="163"/>
      <c r="I24" s="159" t="s">
        <v>364</v>
      </c>
      <c r="J24" s="161"/>
      <c r="K24" s="161"/>
      <c r="L24" s="161"/>
      <c r="M24" s="152">
        <v>0</v>
      </c>
      <c r="N24" s="160"/>
      <c r="O24" s="90" t="s">
        <v>907</v>
      </c>
      <c r="P24" s="160"/>
      <c r="Q24" s="153">
        <f t="shared" si="0"/>
        <v>-74622.98</v>
      </c>
      <c r="R24" s="155"/>
      <c r="S24" s="162">
        <v>-74622.98</v>
      </c>
      <c r="T24" s="155"/>
      <c r="U24" s="155"/>
      <c r="V24" s="155"/>
      <c r="W24" s="162">
        <v>0</v>
      </c>
      <c r="X24" s="162">
        <v>0</v>
      </c>
      <c r="Y24" s="162">
        <v>0</v>
      </c>
      <c r="Z24" s="152">
        <v>0</v>
      </c>
      <c r="AA24" s="160"/>
      <c r="AB24" s="152">
        <v>0</v>
      </c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6"/>
      <c r="AN24" s="157"/>
      <c r="AO24" s="156"/>
      <c r="AP24" s="157"/>
    </row>
    <row r="25" spans="1:42" s="158" customFormat="1" x14ac:dyDescent="0.25">
      <c r="A25" s="146" t="s">
        <v>791</v>
      </c>
      <c r="B25" s="77">
        <v>43890</v>
      </c>
      <c r="C25" s="159" t="s">
        <v>346</v>
      </c>
      <c r="D25" s="159" t="s">
        <v>56</v>
      </c>
      <c r="E25" s="89" t="s">
        <v>359</v>
      </c>
      <c r="F25" s="89">
        <v>1433</v>
      </c>
      <c r="G25" s="89" t="s">
        <v>51</v>
      </c>
      <c r="H25" s="159" t="s">
        <v>365</v>
      </c>
      <c r="I25" s="160"/>
      <c r="J25" s="161"/>
      <c r="K25" s="161"/>
      <c r="L25" s="161"/>
      <c r="M25" s="152">
        <v>0</v>
      </c>
      <c r="N25" s="160"/>
      <c r="O25" s="90" t="s">
        <v>54</v>
      </c>
      <c r="P25" s="160"/>
      <c r="Q25" s="153">
        <f t="shared" si="0"/>
        <v>47532004.790000007</v>
      </c>
      <c r="R25" s="155"/>
      <c r="S25" s="162">
        <v>37588116.340000004</v>
      </c>
      <c r="T25" s="155"/>
      <c r="U25" s="155"/>
      <c r="V25" s="155"/>
      <c r="W25" s="162">
        <v>8572317.6300000008</v>
      </c>
      <c r="X25" s="155"/>
      <c r="Y25" s="162">
        <v>1371570.82</v>
      </c>
      <c r="Z25" s="152">
        <v>0</v>
      </c>
      <c r="AA25" s="160"/>
      <c r="AB25" s="152">
        <v>0</v>
      </c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6"/>
      <c r="AN25" s="157"/>
      <c r="AO25" s="156"/>
      <c r="AP25" s="157"/>
    </row>
    <row r="26" spans="1:42" s="158" customFormat="1" x14ac:dyDescent="0.25">
      <c r="A26" s="146" t="s">
        <v>792</v>
      </c>
      <c r="B26" s="77">
        <v>43889</v>
      </c>
      <c r="C26" s="159" t="s">
        <v>346</v>
      </c>
      <c r="D26" s="159" t="s">
        <v>56</v>
      </c>
      <c r="E26" s="89" t="s">
        <v>359</v>
      </c>
      <c r="F26" s="89">
        <v>1433</v>
      </c>
      <c r="G26" s="89" t="s">
        <v>108</v>
      </c>
      <c r="H26" s="163"/>
      <c r="I26" s="159" t="s">
        <v>366</v>
      </c>
      <c r="J26" s="161"/>
      <c r="K26" s="161"/>
      <c r="L26" s="161"/>
      <c r="M26" s="152">
        <v>0</v>
      </c>
      <c r="N26" s="160"/>
      <c r="O26" s="90" t="s">
        <v>907</v>
      </c>
      <c r="P26" s="160"/>
      <c r="Q26" s="153">
        <f t="shared" si="0"/>
        <v>-30400</v>
      </c>
      <c r="R26" s="155"/>
      <c r="S26" s="162">
        <v>-30400</v>
      </c>
      <c r="T26" s="155"/>
      <c r="U26" s="155"/>
      <c r="V26" s="155"/>
      <c r="W26" s="162">
        <v>0</v>
      </c>
      <c r="X26" s="162">
        <v>0</v>
      </c>
      <c r="Y26" s="162">
        <v>0</v>
      </c>
      <c r="Z26" s="152">
        <v>0</v>
      </c>
      <c r="AA26" s="160"/>
      <c r="AB26" s="152">
        <v>0</v>
      </c>
      <c r="AC26" s="155"/>
      <c r="AD26" s="155"/>
      <c r="AE26" s="155"/>
      <c r="AF26" s="155"/>
      <c r="AG26" s="155"/>
      <c r="AH26" s="155"/>
      <c r="AI26" s="155"/>
      <c r="AJ26" s="155"/>
      <c r="AK26" s="155"/>
      <c r="AL26" s="155"/>
      <c r="AM26" s="156"/>
      <c r="AN26" s="157"/>
      <c r="AO26" s="156"/>
      <c r="AP26" s="157"/>
    </row>
    <row r="27" spans="1:42" s="158" customFormat="1" x14ac:dyDescent="0.25">
      <c r="A27" s="146" t="s">
        <v>793</v>
      </c>
      <c r="B27" s="77">
        <v>43891</v>
      </c>
      <c r="C27" s="159" t="s">
        <v>346</v>
      </c>
      <c r="D27" s="159" t="s">
        <v>56</v>
      </c>
      <c r="E27" s="89" t="s">
        <v>359</v>
      </c>
      <c r="F27" s="89">
        <v>1434</v>
      </c>
      <c r="G27" s="89" t="s">
        <v>51</v>
      </c>
      <c r="H27" s="159" t="s">
        <v>924</v>
      </c>
      <c r="I27" s="160"/>
      <c r="J27" s="161"/>
      <c r="K27" s="161"/>
      <c r="L27" s="161"/>
      <c r="M27" s="152">
        <v>0</v>
      </c>
      <c r="N27" s="160"/>
      <c r="O27" s="90" t="s">
        <v>54</v>
      </c>
      <c r="P27" s="160"/>
      <c r="Q27" s="153">
        <f t="shared" si="0"/>
        <v>83685435.620000005</v>
      </c>
      <c r="R27" s="155"/>
      <c r="S27" s="162">
        <v>53713804.450000003</v>
      </c>
      <c r="T27" s="155"/>
      <c r="U27" s="155"/>
      <c r="V27" s="155"/>
      <c r="W27" s="162">
        <v>25837613.079999998</v>
      </c>
      <c r="X27" s="155"/>
      <c r="Y27" s="162">
        <v>4134018.09</v>
      </c>
      <c r="Z27" s="152">
        <v>0</v>
      </c>
      <c r="AA27" s="160"/>
      <c r="AB27" s="152">
        <v>0</v>
      </c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  <c r="AM27" s="156"/>
      <c r="AN27" s="157"/>
      <c r="AO27" s="156"/>
      <c r="AP27" s="157"/>
    </row>
    <row r="28" spans="1:42" s="158" customFormat="1" x14ac:dyDescent="0.25">
      <c r="A28" s="146" t="s">
        <v>794</v>
      </c>
      <c r="B28" s="77">
        <v>43886</v>
      </c>
      <c r="C28" s="159" t="s">
        <v>346</v>
      </c>
      <c r="D28" s="159" t="s">
        <v>56</v>
      </c>
      <c r="E28" s="89" t="s">
        <v>367</v>
      </c>
      <c r="F28" s="89">
        <v>1353</v>
      </c>
      <c r="G28" s="89" t="s">
        <v>51</v>
      </c>
      <c r="H28" s="159" t="s">
        <v>369</v>
      </c>
      <c r="I28" s="160"/>
      <c r="J28" s="161"/>
      <c r="K28" s="161"/>
      <c r="L28" s="161"/>
      <c r="M28" s="152">
        <v>0</v>
      </c>
      <c r="N28" s="160"/>
      <c r="O28" s="90" t="s">
        <v>54</v>
      </c>
      <c r="P28" s="160"/>
      <c r="Q28" s="153">
        <f t="shared" si="0"/>
        <v>43807995.079999998</v>
      </c>
      <c r="R28" s="155"/>
      <c r="S28" s="162">
        <v>43807995.079999998</v>
      </c>
      <c r="T28" s="155"/>
      <c r="U28" s="155"/>
      <c r="V28" s="155"/>
      <c r="W28" s="162">
        <v>0</v>
      </c>
      <c r="X28" s="162">
        <v>0</v>
      </c>
      <c r="Y28" s="162">
        <v>0</v>
      </c>
      <c r="Z28" s="152">
        <v>0</v>
      </c>
      <c r="AA28" s="160"/>
      <c r="AB28" s="152">
        <v>0</v>
      </c>
      <c r="AC28" s="155"/>
      <c r="AD28" s="155"/>
      <c r="AE28" s="155"/>
      <c r="AF28" s="155"/>
      <c r="AG28" s="155"/>
      <c r="AH28" s="155"/>
      <c r="AI28" s="155"/>
      <c r="AJ28" s="155"/>
      <c r="AK28" s="155"/>
      <c r="AL28" s="155"/>
      <c r="AM28" s="156"/>
      <c r="AN28" s="157"/>
      <c r="AO28" s="156"/>
      <c r="AP28" s="157"/>
    </row>
    <row r="29" spans="1:42" s="158" customFormat="1" x14ac:dyDescent="0.25">
      <c r="A29" s="146" t="s">
        <v>795</v>
      </c>
      <c r="B29" s="77">
        <v>43886</v>
      </c>
      <c r="C29" s="159" t="s">
        <v>346</v>
      </c>
      <c r="D29" s="159" t="s">
        <v>56</v>
      </c>
      <c r="E29" s="89" t="s">
        <v>367</v>
      </c>
      <c r="F29" s="89">
        <v>1353</v>
      </c>
      <c r="G29" s="89" t="s">
        <v>108</v>
      </c>
      <c r="H29" s="163"/>
      <c r="I29" s="159" t="s">
        <v>370</v>
      </c>
      <c r="J29" s="161"/>
      <c r="K29" s="161"/>
      <c r="L29" s="161"/>
      <c r="M29" s="152">
        <v>0</v>
      </c>
      <c r="N29" s="160"/>
      <c r="O29" s="90" t="s">
        <v>907</v>
      </c>
      <c r="P29" s="160"/>
      <c r="Q29" s="153">
        <f t="shared" si="0"/>
        <v>-198998.8</v>
      </c>
      <c r="R29" s="155"/>
      <c r="S29" s="162">
        <v>-198998.8</v>
      </c>
      <c r="T29" s="155"/>
      <c r="U29" s="155"/>
      <c r="V29" s="155"/>
      <c r="W29" s="162">
        <v>0</v>
      </c>
      <c r="X29" s="162">
        <v>0</v>
      </c>
      <c r="Y29" s="162">
        <v>0</v>
      </c>
      <c r="Z29" s="152">
        <v>0</v>
      </c>
      <c r="AA29" s="160"/>
      <c r="AB29" s="152">
        <v>0</v>
      </c>
      <c r="AC29" s="155"/>
      <c r="AD29" s="155"/>
      <c r="AE29" s="155"/>
      <c r="AF29" s="155"/>
      <c r="AG29" s="155"/>
      <c r="AH29" s="155"/>
      <c r="AI29" s="155"/>
      <c r="AJ29" s="155"/>
      <c r="AK29" s="155"/>
      <c r="AL29" s="155"/>
      <c r="AM29" s="156"/>
      <c r="AN29" s="157"/>
      <c r="AO29" s="156"/>
      <c r="AP29" s="157"/>
    </row>
    <row r="30" spans="1:42" s="158" customFormat="1" x14ac:dyDescent="0.25">
      <c r="A30" s="146" t="s">
        <v>796</v>
      </c>
      <c r="B30" s="77">
        <v>43887</v>
      </c>
      <c r="C30" s="159" t="s">
        <v>346</v>
      </c>
      <c r="D30" s="159" t="s">
        <v>56</v>
      </c>
      <c r="E30" s="89" t="s">
        <v>367</v>
      </c>
      <c r="F30" s="89">
        <v>1354</v>
      </c>
      <c r="G30" s="89" t="s">
        <v>51</v>
      </c>
      <c r="H30" s="159" t="s">
        <v>371</v>
      </c>
      <c r="I30" s="160"/>
      <c r="J30" s="161"/>
      <c r="K30" s="161"/>
      <c r="L30" s="161"/>
      <c r="M30" s="152">
        <v>0</v>
      </c>
      <c r="N30" s="160"/>
      <c r="O30" s="90" t="s">
        <v>54</v>
      </c>
      <c r="P30" s="160"/>
      <c r="Q30" s="153">
        <f t="shared" si="0"/>
        <v>28681559.969999999</v>
      </c>
      <c r="R30" s="155"/>
      <c r="S30" s="162">
        <v>28681559.969999999</v>
      </c>
      <c r="T30" s="155"/>
      <c r="U30" s="155"/>
      <c r="V30" s="155"/>
      <c r="W30" s="162">
        <v>0</v>
      </c>
      <c r="X30" s="162">
        <v>0</v>
      </c>
      <c r="Y30" s="162">
        <v>0</v>
      </c>
      <c r="Z30" s="152">
        <v>0</v>
      </c>
      <c r="AA30" s="160"/>
      <c r="AB30" s="152">
        <v>0</v>
      </c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  <c r="AM30" s="156"/>
      <c r="AN30" s="157"/>
      <c r="AO30" s="156"/>
      <c r="AP30" s="157"/>
    </row>
    <row r="31" spans="1:42" s="158" customFormat="1" x14ac:dyDescent="0.25">
      <c r="A31" s="146" t="s">
        <v>797</v>
      </c>
      <c r="B31" s="77">
        <v>43889</v>
      </c>
      <c r="C31" s="159" t="s">
        <v>346</v>
      </c>
      <c r="D31" s="159" t="s">
        <v>56</v>
      </c>
      <c r="E31" s="89" t="s">
        <v>367</v>
      </c>
      <c r="F31" s="89">
        <v>1355</v>
      </c>
      <c r="G31" s="89" t="s">
        <v>51</v>
      </c>
      <c r="H31" s="159" t="s">
        <v>372</v>
      </c>
      <c r="I31" s="160"/>
      <c r="J31" s="161"/>
      <c r="K31" s="161"/>
      <c r="L31" s="161"/>
      <c r="M31" s="152">
        <v>0</v>
      </c>
      <c r="N31" s="160"/>
      <c r="O31" s="90" t="s">
        <v>54</v>
      </c>
      <c r="P31" s="160"/>
      <c r="Q31" s="153">
        <f t="shared" si="0"/>
        <v>30953950.43</v>
      </c>
      <c r="R31" s="155"/>
      <c r="S31" s="162">
        <v>30953950.43</v>
      </c>
      <c r="T31" s="155"/>
      <c r="U31" s="155"/>
      <c r="V31" s="155"/>
      <c r="W31" s="162">
        <v>0</v>
      </c>
      <c r="X31" s="162">
        <v>0</v>
      </c>
      <c r="Y31" s="162">
        <v>0</v>
      </c>
      <c r="Z31" s="152">
        <v>0</v>
      </c>
      <c r="AA31" s="160"/>
      <c r="AB31" s="152">
        <v>0</v>
      </c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6"/>
      <c r="AN31" s="157"/>
      <c r="AO31" s="156"/>
      <c r="AP31" s="157"/>
    </row>
    <row r="32" spans="1:42" s="158" customFormat="1" x14ac:dyDescent="0.25">
      <c r="A32" s="146" t="s">
        <v>798</v>
      </c>
      <c r="B32" s="77">
        <v>43889</v>
      </c>
      <c r="C32" s="159" t="s">
        <v>346</v>
      </c>
      <c r="D32" s="159" t="s">
        <v>56</v>
      </c>
      <c r="E32" s="89" t="s">
        <v>367</v>
      </c>
      <c r="F32" s="89">
        <v>1355</v>
      </c>
      <c r="G32" s="89" t="s">
        <v>108</v>
      </c>
      <c r="H32" s="163"/>
      <c r="I32" s="159" t="s">
        <v>373</v>
      </c>
      <c r="J32" s="161"/>
      <c r="K32" s="161"/>
      <c r="L32" s="161"/>
      <c r="M32" s="152">
        <v>0</v>
      </c>
      <c r="N32" s="160"/>
      <c r="O32" s="90" t="s">
        <v>907</v>
      </c>
      <c r="P32" s="160"/>
      <c r="Q32" s="153">
        <f t="shared" si="0"/>
        <v>-282000</v>
      </c>
      <c r="R32" s="155"/>
      <c r="S32" s="162">
        <v>-282000</v>
      </c>
      <c r="T32" s="155"/>
      <c r="U32" s="155"/>
      <c r="V32" s="155"/>
      <c r="W32" s="162">
        <v>0</v>
      </c>
      <c r="X32" s="162">
        <v>0</v>
      </c>
      <c r="Y32" s="162">
        <v>0</v>
      </c>
      <c r="Z32" s="152">
        <v>0</v>
      </c>
      <c r="AA32" s="160"/>
      <c r="AB32" s="152">
        <v>0</v>
      </c>
      <c r="AC32" s="155"/>
      <c r="AD32" s="155"/>
      <c r="AE32" s="155"/>
      <c r="AF32" s="155"/>
      <c r="AG32" s="155"/>
      <c r="AH32" s="155"/>
      <c r="AI32" s="155"/>
      <c r="AJ32" s="155"/>
      <c r="AK32" s="155"/>
      <c r="AL32" s="155"/>
      <c r="AM32" s="156"/>
      <c r="AN32" s="157"/>
      <c r="AO32" s="156"/>
      <c r="AP32" s="157"/>
    </row>
    <row r="33" spans="1:56" s="158" customFormat="1" x14ac:dyDescent="0.25">
      <c r="A33" s="146" t="s">
        <v>799</v>
      </c>
      <c r="B33" s="77">
        <v>43890</v>
      </c>
      <c r="C33" s="159" t="s">
        <v>346</v>
      </c>
      <c r="D33" s="159" t="s">
        <v>56</v>
      </c>
      <c r="E33" s="89" t="s">
        <v>367</v>
      </c>
      <c r="F33" s="89">
        <v>1356</v>
      </c>
      <c r="G33" s="89" t="s">
        <v>51</v>
      </c>
      <c r="H33" s="159" t="s">
        <v>374</v>
      </c>
      <c r="I33" s="160"/>
      <c r="J33" s="161"/>
      <c r="K33" s="161"/>
      <c r="L33" s="161"/>
      <c r="M33" s="152">
        <v>0</v>
      </c>
      <c r="N33" s="160"/>
      <c r="O33" s="90" t="s">
        <v>54</v>
      </c>
      <c r="P33" s="160"/>
      <c r="Q33" s="153">
        <f t="shared" si="0"/>
        <v>42391355</v>
      </c>
      <c r="R33" s="155"/>
      <c r="S33" s="162">
        <v>42391355</v>
      </c>
      <c r="T33" s="155"/>
      <c r="U33" s="155"/>
      <c r="V33" s="155"/>
      <c r="W33" s="162">
        <v>0</v>
      </c>
      <c r="X33" s="162">
        <v>0</v>
      </c>
      <c r="Y33" s="162">
        <v>0</v>
      </c>
      <c r="Z33" s="152">
        <v>0</v>
      </c>
      <c r="AA33" s="160"/>
      <c r="AB33" s="152">
        <v>0</v>
      </c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  <c r="AM33" s="156"/>
      <c r="AN33" s="157"/>
      <c r="AO33" s="156"/>
      <c r="AP33" s="157"/>
    </row>
    <row r="34" spans="1:56" s="158" customFormat="1" x14ac:dyDescent="0.25">
      <c r="A34" s="146" t="s">
        <v>64</v>
      </c>
      <c r="B34" s="77">
        <v>43890</v>
      </c>
      <c r="C34" s="159" t="s">
        <v>346</v>
      </c>
      <c r="D34" s="159" t="s">
        <v>56</v>
      </c>
      <c r="E34" s="89" t="s">
        <v>367</v>
      </c>
      <c r="F34" s="89">
        <v>1357</v>
      </c>
      <c r="G34" s="89" t="s">
        <v>51</v>
      </c>
      <c r="H34" s="159" t="s">
        <v>375</v>
      </c>
      <c r="I34" s="160"/>
      <c r="J34" s="161"/>
      <c r="K34" s="161"/>
      <c r="L34" s="161"/>
      <c r="M34" s="152">
        <v>0</v>
      </c>
      <c r="N34" s="160"/>
      <c r="O34" s="90" t="s">
        <v>54</v>
      </c>
      <c r="P34" s="160"/>
      <c r="Q34" s="153">
        <f t="shared" si="0"/>
        <v>45681315.920000002</v>
      </c>
      <c r="R34" s="155"/>
      <c r="S34" s="162">
        <v>45681315.920000002</v>
      </c>
      <c r="T34" s="155"/>
      <c r="U34" s="155"/>
      <c r="V34" s="155"/>
      <c r="W34" s="162">
        <v>0</v>
      </c>
      <c r="X34" s="162">
        <v>0</v>
      </c>
      <c r="Y34" s="162">
        <v>0</v>
      </c>
      <c r="Z34" s="152">
        <v>0</v>
      </c>
      <c r="AA34" s="160"/>
      <c r="AB34" s="152">
        <v>0</v>
      </c>
      <c r="AC34" s="155"/>
      <c r="AD34" s="155"/>
      <c r="AE34" s="155"/>
      <c r="AF34" s="155"/>
      <c r="AG34" s="155"/>
      <c r="AH34" s="155"/>
      <c r="AI34" s="155"/>
      <c r="AJ34" s="155"/>
      <c r="AK34" s="155"/>
      <c r="AL34" s="155"/>
      <c r="AM34" s="156"/>
      <c r="AN34" s="157"/>
      <c r="AO34" s="156"/>
      <c r="AP34" s="157"/>
    </row>
    <row r="35" spans="1:56" s="158" customFormat="1" x14ac:dyDescent="0.25">
      <c r="A35" s="146" t="s">
        <v>67</v>
      </c>
      <c r="B35" s="77">
        <v>43890</v>
      </c>
      <c r="C35" s="159" t="s">
        <v>346</v>
      </c>
      <c r="D35" s="159" t="s">
        <v>56</v>
      </c>
      <c r="E35" s="89" t="s">
        <v>367</v>
      </c>
      <c r="F35" s="89">
        <v>1357</v>
      </c>
      <c r="G35" s="89" t="s">
        <v>108</v>
      </c>
      <c r="H35" s="163"/>
      <c r="I35" s="159" t="s">
        <v>376</v>
      </c>
      <c r="J35" s="161"/>
      <c r="K35" s="161"/>
      <c r="L35" s="161"/>
      <c r="M35" s="152">
        <v>0</v>
      </c>
      <c r="N35" s="160"/>
      <c r="O35" s="90" t="s">
        <v>907</v>
      </c>
      <c r="P35" s="160"/>
      <c r="Q35" s="153">
        <f t="shared" si="0"/>
        <v>-111000</v>
      </c>
      <c r="R35" s="155"/>
      <c r="S35" s="162">
        <v>-111000</v>
      </c>
      <c r="T35" s="155"/>
      <c r="U35" s="155"/>
      <c r="V35" s="155"/>
      <c r="W35" s="162">
        <v>0</v>
      </c>
      <c r="X35" s="162">
        <v>0</v>
      </c>
      <c r="Y35" s="162">
        <v>0</v>
      </c>
      <c r="Z35" s="152">
        <v>0</v>
      </c>
      <c r="AA35" s="160"/>
      <c r="AB35" s="152">
        <v>0</v>
      </c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6"/>
      <c r="AN35" s="157"/>
      <c r="AO35" s="156"/>
      <c r="AP35" s="157"/>
    </row>
    <row r="36" spans="1:56" s="158" customFormat="1" x14ac:dyDescent="0.25">
      <c r="A36" s="146" t="s">
        <v>71</v>
      </c>
      <c r="B36" s="77">
        <v>43891</v>
      </c>
      <c r="C36" s="159" t="s">
        <v>346</v>
      </c>
      <c r="D36" s="159" t="s">
        <v>56</v>
      </c>
      <c r="E36" s="89" t="s">
        <v>367</v>
      </c>
      <c r="F36" s="89">
        <v>1358</v>
      </c>
      <c r="G36" s="89" t="s">
        <v>51</v>
      </c>
      <c r="H36" s="159" t="s">
        <v>375</v>
      </c>
      <c r="I36" s="160"/>
      <c r="J36" s="161"/>
      <c r="K36" s="161"/>
      <c r="L36" s="161"/>
      <c r="M36" s="152">
        <v>0</v>
      </c>
      <c r="N36" s="160"/>
      <c r="O36" s="90" t="s">
        <v>54</v>
      </c>
      <c r="P36" s="160"/>
      <c r="Q36" s="153">
        <f t="shared" si="0"/>
        <v>37996175.010000005</v>
      </c>
      <c r="R36" s="155"/>
      <c r="S36" s="162">
        <f>38455875.81-459700.8</f>
        <v>37996175.010000005</v>
      </c>
      <c r="T36" s="155"/>
      <c r="U36" s="155"/>
      <c r="V36" s="155"/>
      <c r="W36" s="162">
        <v>0</v>
      </c>
      <c r="X36" s="162">
        <v>0</v>
      </c>
      <c r="Y36" s="162">
        <v>0</v>
      </c>
      <c r="Z36" s="152">
        <v>0</v>
      </c>
      <c r="AA36" s="160"/>
      <c r="AB36" s="152">
        <v>0</v>
      </c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6"/>
      <c r="AN36" s="157"/>
      <c r="AO36" s="156"/>
      <c r="AP36" s="157"/>
    </row>
    <row r="37" spans="1:56" s="164" customFormat="1" x14ac:dyDescent="0.25">
      <c r="A37" s="146" t="s">
        <v>813</v>
      </c>
      <c r="B37" s="77">
        <v>43886</v>
      </c>
      <c r="C37" s="159" t="s">
        <v>346</v>
      </c>
      <c r="D37" s="159" t="s">
        <v>60</v>
      </c>
      <c r="E37" s="89" t="s">
        <v>387</v>
      </c>
      <c r="F37" s="89">
        <v>1513</v>
      </c>
      <c r="G37" s="89" t="s">
        <v>51</v>
      </c>
      <c r="H37" s="159" t="s">
        <v>388</v>
      </c>
      <c r="I37" s="160"/>
      <c r="J37" s="161"/>
      <c r="K37" s="161"/>
      <c r="L37" s="161"/>
      <c r="M37" s="152">
        <v>0</v>
      </c>
      <c r="N37" s="160"/>
      <c r="O37" s="90" t="s">
        <v>54</v>
      </c>
      <c r="P37" s="160"/>
      <c r="Q37" s="153">
        <f t="shared" si="0"/>
        <v>83861523.920000002</v>
      </c>
      <c r="R37" s="155"/>
      <c r="S37" s="162">
        <v>66119125.799999997</v>
      </c>
      <c r="T37" s="155"/>
      <c r="U37" s="155"/>
      <c r="V37" s="155"/>
      <c r="W37" s="162">
        <v>15295170.789999999</v>
      </c>
      <c r="X37" s="155"/>
      <c r="Y37" s="162">
        <v>2447227.33</v>
      </c>
      <c r="Z37" s="152">
        <v>0</v>
      </c>
      <c r="AA37" s="160"/>
      <c r="AB37" s="152">
        <v>0</v>
      </c>
      <c r="AC37" s="155"/>
      <c r="AD37" s="155"/>
      <c r="AE37" s="155"/>
      <c r="AF37" s="155"/>
      <c r="AG37" s="155"/>
      <c r="AH37" s="155"/>
      <c r="AI37" s="155"/>
      <c r="AJ37" s="155"/>
      <c r="AK37" s="155"/>
      <c r="AL37" s="162">
        <v>0</v>
      </c>
      <c r="AM37" s="156"/>
      <c r="AN37" s="157"/>
      <c r="AO37" s="156"/>
      <c r="AP37" s="157"/>
      <c r="AQ37" s="158"/>
      <c r="AR37" s="158"/>
      <c r="AS37" s="158"/>
      <c r="AT37" s="158"/>
      <c r="AU37" s="158"/>
      <c r="AV37" s="158"/>
      <c r="AW37" s="158"/>
      <c r="AX37" s="158"/>
      <c r="AY37" s="158"/>
      <c r="AZ37" s="158"/>
      <c r="BA37" s="158"/>
      <c r="BB37" s="158"/>
      <c r="BC37" s="158"/>
      <c r="BD37" s="158"/>
    </row>
    <row r="38" spans="1:56" s="164" customFormat="1" x14ac:dyDescent="0.25">
      <c r="A38" s="146" t="s">
        <v>814</v>
      </c>
      <c r="B38" s="77">
        <v>43887</v>
      </c>
      <c r="C38" s="159" t="s">
        <v>346</v>
      </c>
      <c r="D38" s="159" t="s">
        <v>60</v>
      </c>
      <c r="E38" s="89" t="s">
        <v>387</v>
      </c>
      <c r="F38" s="89">
        <v>1514</v>
      </c>
      <c r="G38" s="89" t="s">
        <v>51</v>
      </c>
      <c r="H38" s="159" t="s">
        <v>389</v>
      </c>
      <c r="I38" s="160"/>
      <c r="J38" s="161"/>
      <c r="K38" s="161"/>
      <c r="L38" s="161"/>
      <c r="M38" s="152">
        <v>0</v>
      </c>
      <c r="N38" s="160"/>
      <c r="O38" s="90" t="s">
        <v>54</v>
      </c>
      <c r="P38" s="160"/>
      <c r="Q38" s="153">
        <f t="shared" si="0"/>
        <v>72012359.179999992</v>
      </c>
      <c r="R38" s="155"/>
      <c r="S38" s="162">
        <v>52577915.159999996</v>
      </c>
      <c r="T38" s="155"/>
      <c r="U38" s="155"/>
      <c r="V38" s="155"/>
      <c r="W38" s="162">
        <v>16753831.050000001</v>
      </c>
      <c r="X38" s="155"/>
      <c r="Y38" s="162">
        <v>2680612.9700000002</v>
      </c>
      <c r="Z38" s="152">
        <v>0</v>
      </c>
      <c r="AA38" s="160"/>
      <c r="AB38" s="152">
        <v>0</v>
      </c>
      <c r="AC38" s="155"/>
      <c r="AD38" s="155"/>
      <c r="AE38" s="155"/>
      <c r="AF38" s="155"/>
      <c r="AG38" s="155"/>
      <c r="AH38" s="155"/>
      <c r="AI38" s="155"/>
      <c r="AJ38" s="155"/>
      <c r="AK38" s="155"/>
      <c r="AL38" s="162">
        <v>0</v>
      </c>
      <c r="AM38" s="156"/>
      <c r="AN38" s="157"/>
      <c r="AO38" s="156"/>
      <c r="AP38" s="157"/>
      <c r="AQ38" s="158"/>
      <c r="AR38" s="158"/>
      <c r="AS38" s="158"/>
      <c r="AT38" s="158"/>
      <c r="AU38" s="158"/>
      <c r="AV38" s="158"/>
      <c r="AW38" s="158"/>
      <c r="AX38" s="158"/>
      <c r="AY38" s="158"/>
      <c r="AZ38" s="158"/>
      <c r="BA38" s="158"/>
      <c r="BB38" s="158"/>
      <c r="BC38" s="158"/>
      <c r="BD38" s="158"/>
    </row>
    <row r="39" spans="1:56" s="164" customFormat="1" x14ac:dyDescent="0.25">
      <c r="A39" s="146" t="s">
        <v>815</v>
      </c>
      <c r="B39" s="77">
        <v>43888</v>
      </c>
      <c r="C39" s="159" t="s">
        <v>346</v>
      </c>
      <c r="D39" s="159" t="s">
        <v>60</v>
      </c>
      <c r="E39" s="89" t="s">
        <v>387</v>
      </c>
      <c r="F39" s="89">
        <v>1515</v>
      </c>
      <c r="G39" s="89" t="s">
        <v>51</v>
      </c>
      <c r="H39" s="159" t="s">
        <v>390</v>
      </c>
      <c r="I39" s="160"/>
      <c r="J39" s="161"/>
      <c r="K39" s="161"/>
      <c r="L39" s="161"/>
      <c r="M39" s="152">
        <v>0</v>
      </c>
      <c r="N39" s="160"/>
      <c r="O39" s="90" t="s">
        <v>54</v>
      </c>
      <c r="P39" s="160"/>
      <c r="Q39" s="153">
        <f t="shared" si="0"/>
        <v>45284462.199999996</v>
      </c>
      <c r="R39" s="155"/>
      <c r="S39" s="162">
        <v>32918197.93</v>
      </c>
      <c r="T39" s="155"/>
      <c r="U39" s="155"/>
      <c r="V39" s="155"/>
      <c r="W39" s="162">
        <v>10660572.65</v>
      </c>
      <c r="X39" s="155"/>
      <c r="Y39" s="162">
        <v>1705691.62</v>
      </c>
      <c r="Z39" s="152">
        <v>0</v>
      </c>
      <c r="AA39" s="160"/>
      <c r="AB39" s="152">
        <v>0</v>
      </c>
      <c r="AC39" s="155"/>
      <c r="AD39" s="155"/>
      <c r="AE39" s="155"/>
      <c r="AF39" s="155"/>
      <c r="AG39" s="155"/>
      <c r="AH39" s="155"/>
      <c r="AI39" s="155"/>
      <c r="AJ39" s="155"/>
      <c r="AK39" s="155"/>
      <c r="AL39" s="162">
        <v>0</v>
      </c>
      <c r="AM39" s="156"/>
      <c r="AN39" s="157"/>
      <c r="AO39" s="156"/>
      <c r="AP39" s="157"/>
      <c r="AQ39" s="158"/>
      <c r="AR39" s="158"/>
      <c r="AS39" s="158"/>
      <c r="AT39" s="158"/>
      <c r="AU39" s="158"/>
      <c r="AV39" s="158"/>
      <c r="AW39" s="158"/>
      <c r="AX39" s="158"/>
      <c r="AY39" s="158"/>
      <c r="AZ39" s="158"/>
      <c r="BA39" s="158"/>
      <c r="BB39" s="158"/>
      <c r="BC39" s="158"/>
      <c r="BD39" s="158"/>
    </row>
    <row r="40" spans="1:56" s="164" customFormat="1" x14ac:dyDescent="0.25">
      <c r="A40" s="146" t="s">
        <v>816</v>
      </c>
      <c r="B40" s="77">
        <v>43889</v>
      </c>
      <c r="C40" s="159" t="s">
        <v>346</v>
      </c>
      <c r="D40" s="159" t="s">
        <v>60</v>
      </c>
      <c r="E40" s="89" t="s">
        <v>387</v>
      </c>
      <c r="F40" s="89">
        <v>1516</v>
      </c>
      <c r="G40" s="89" t="s">
        <v>51</v>
      </c>
      <c r="H40" s="159" t="s">
        <v>391</v>
      </c>
      <c r="I40" s="160"/>
      <c r="J40" s="161"/>
      <c r="K40" s="161"/>
      <c r="L40" s="161"/>
      <c r="M40" s="152">
        <v>0</v>
      </c>
      <c r="N40" s="160"/>
      <c r="O40" s="90" t="s">
        <v>54</v>
      </c>
      <c r="P40" s="160"/>
      <c r="Q40" s="153">
        <f t="shared" ref="Q40:Q59" si="1">SUM(S40:AL40)</f>
        <v>58394786.799999997</v>
      </c>
      <c r="R40" s="155"/>
      <c r="S40" s="162">
        <v>46002690.640000001</v>
      </c>
      <c r="T40" s="155"/>
      <c r="U40" s="155"/>
      <c r="V40" s="155"/>
      <c r="W40" s="162">
        <v>10682841.52</v>
      </c>
      <c r="X40" s="155"/>
      <c r="Y40" s="162">
        <v>1709254.64</v>
      </c>
      <c r="Z40" s="152">
        <v>0</v>
      </c>
      <c r="AA40" s="160"/>
      <c r="AB40" s="152">
        <v>0</v>
      </c>
      <c r="AC40" s="155"/>
      <c r="AD40" s="155"/>
      <c r="AE40" s="155"/>
      <c r="AF40" s="155"/>
      <c r="AG40" s="155"/>
      <c r="AH40" s="155"/>
      <c r="AI40" s="155"/>
      <c r="AJ40" s="155"/>
      <c r="AK40" s="155"/>
      <c r="AL40" s="162">
        <v>0</v>
      </c>
      <c r="AM40" s="156"/>
      <c r="AN40" s="157"/>
      <c r="AO40" s="156"/>
      <c r="AP40" s="157"/>
      <c r="AQ40" s="158"/>
      <c r="AR40" s="158"/>
      <c r="AS40" s="158"/>
      <c r="AT40" s="158"/>
      <c r="AU40" s="158"/>
      <c r="AV40" s="158"/>
      <c r="AW40" s="158"/>
      <c r="AX40" s="158"/>
      <c r="AY40" s="158"/>
      <c r="AZ40" s="158"/>
      <c r="BA40" s="158"/>
      <c r="BB40" s="158"/>
      <c r="BC40" s="158"/>
      <c r="BD40" s="158"/>
    </row>
    <row r="41" spans="1:56" s="164" customFormat="1" x14ac:dyDescent="0.25">
      <c r="A41" s="146" t="s">
        <v>817</v>
      </c>
      <c r="B41" s="77">
        <v>43890</v>
      </c>
      <c r="C41" s="159" t="s">
        <v>346</v>
      </c>
      <c r="D41" s="159" t="s">
        <v>60</v>
      </c>
      <c r="E41" s="89" t="s">
        <v>387</v>
      </c>
      <c r="F41" s="89">
        <v>1517</v>
      </c>
      <c r="G41" s="89" t="s">
        <v>51</v>
      </c>
      <c r="H41" s="159" t="s">
        <v>392</v>
      </c>
      <c r="I41" s="160"/>
      <c r="J41" s="161"/>
      <c r="K41" s="161"/>
      <c r="L41" s="161"/>
      <c r="M41" s="152">
        <v>0</v>
      </c>
      <c r="N41" s="160"/>
      <c r="O41" s="90" t="s">
        <v>54</v>
      </c>
      <c r="P41" s="160"/>
      <c r="Q41" s="153">
        <f t="shared" si="1"/>
        <v>83248618.160000011</v>
      </c>
      <c r="R41" s="155"/>
      <c r="S41" s="162">
        <v>64615755.82</v>
      </c>
      <c r="T41" s="155"/>
      <c r="U41" s="155"/>
      <c r="V41" s="155"/>
      <c r="W41" s="162">
        <v>16062812.359999999</v>
      </c>
      <c r="X41" s="155"/>
      <c r="Y41" s="162">
        <v>2570049.98</v>
      </c>
      <c r="Z41" s="152">
        <v>0</v>
      </c>
      <c r="AA41" s="160"/>
      <c r="AB41" s="152">
        <v>0</v>
      </c>
      <c r="AC41" s="155"/>
      <c r="AD41" s="155"/>
      <c r="AE41" s="155"/>
      <c r="AF41" s="155"/>
      <c r="AG41" s="155"/>
      <c r="AH41" s="155"/>
      <c r="AI41" s="155"/>
      <c r="AJ41" s="155"/>
      <c r="AK41" s="155"/>
      <c r="AL41" s="162">
        <v>0</v>
      </c>
      <c r="AM41" s="156"/>
      <c r="AN41" s="157"/>
      <c r="AO41" s="156"/>
      <c r="AP41" s="157"/>
      <c r="AQ41" s="158"/>
      <c r="AR41" s="158"/>
      <c r="AS41" s="158"/>
      <c r="AT41" s="158"/>
      <c r="AU41" s="158"/>
      <c r="AV41" s="158"/>
      <c r="AW41" s="158"/>
      <c r="AX41" s="158"/>
      <c r="AY41" s="158"/>
      <c r="AZ41" s="158"/>
      <c r="BA41" s="158"/>
      <c r="BB41" s="158"/>
      <c r="BC41" s="158"/>
      <c r="BD41" s="158"/>
    </row>
    <row r="42" spans="1:56" s="164" customFormat="1" x14ac:dyDescent="0.25">
      <c r="A42" s="146" t="s">
        <v>818</v>
      </c>
      <c r="B42" s="77">
        <v>43891</v>
      </c>
      <c r="C42" s="159" t="s">
        <v>346</v>
      </c>
      <c r="D42" s="159" t="s">
        <v>60</v>
      </c>
      <c r="E42" s="89" t="s">
        <v>387</v>
      </c>
      <c r="F42" s="89">
        <v>1518</v>
      </c>
      <c r="G42" s="89" t="s">
        <v>51</v>
      </c>
      <c r="H42" s="159" t="s">
        <v>928</v>
      </c>
      <c r="I42" s="160"/>
      <c r="J42" s="161"/>
      <c r="K42" s="161"/>
      <c r="L42" s="161"/>
      <c r="M42" s="152">
        <v>0</v>
      </c>
      <c r="N42" s="160"/>
      <c r="O42" s="90" t="s">
        <v>54</v>
      </c>
      <c r="P42" s="160"/>
      <c r="Q42" s="153">
        <f t="shared" si="1"/>
        <v>88985952.560000002</v>
      </c>
      <c r="R42" s="155"/>
      <c r="S42" s="162">
        <v>64490821.609999999</v>
      </c>
      <c r="T42" s="155"/>
      <c r="U42" s="155"/>
      <c r="V42" s="155"/>
      <c r="W42" s="162">
        <v>21116492.199999999</v>
      </c>
      <c r="X42" s="155"/>
      <c r="Y42" s="162">
        <v>3378638.75</v>
      </c>
      <c r="Z42" s="152">
        <v>0</v>
      </c>
      <c r="AA42" s="160"/>
      <c r="AB42" s="152">
        <v>0</v>
      </c>
      <c r="AC42" s="155"/>
      <c r="AD42" s="155"/>
      <c r="AE42" s="155"/>
      <c r="AF42" s="155"/>
      <c r="AG42" s="155"/>
      <c r="AH42" s="155"/>
      <c r="AI42" s="155"/>
      <c r="AJ42" s="155"/>
      <c r="AK42" s="155"/>
      <c r="AL42" s="162">
        <v>0</v>
      </c>
      <c r="AM42" s="156"/>
      <c r="AN42" s="157"/>
      <c r="AO42" s="156"/>
      <c r="AP42" s="157"/>
      <c r="AQ42" s="158"/>
      <c r="AR42" s="158"/>
      <c r="AS42" s="158"/>
      <c r="AT42" s="158"/>
      <c r="AU42" s="158"/>
      <c r="AV42" s="158"/>
      <c r="AW42" s="158"/>
      <c r="AX42" s="158"/>
      <c r="AY42" s="158"/>
      <c r="AZ42" s="158"/>
      <c r="BA42" s="158"/>
      <c r="BB42" s="158"/>
      <c r="BC42" s="158"/>
      <c r="BD42" s="158"/>
    </row>
    <row r="43" spans="1:56" s="164" customFormat="1" x14ac:dyDescent="0.25">
      <c r="A43" s="146" t="s">
        <v>819</v>
      </c>
      <c r="B43" s="77">
        <v>43886</v>
      </c>
      <c r="C43" s="159" t="s">
        <v>346</v>
      </c>
      <c r="D43" s="159" t="s">
        <v>63</v>
      </c>
      <c r="E43" s="89" t="s">
        <v>393</v>
      </c>
      <c r="F43" s="89" t="s">
        <v>395</v>
      </c>
      <c r="G43" s="89" t="s">
        <v>51</v>
      </c>
      <c r="H43" s="159" t="s">
        <v>401</v>
      </c>
      <c r="I43" s="160"/>
      <c r="J43" s="161"/>
      <c r="K43" s="161"/>
      <c r="L43" s="161"/>
      <c r="M43" s="152">
        <v>0</v>
      </c>
      <c r="N43" s="160"/>
      <c r="O43" s="90" t="s">
        <v>54</v>
      </c>
      <c r="P43" s="160"/>
      <c r="Q43" s="153">
        <f t="shared" si="1"/>
        <v>48355764.880000003</v>
      </c>
      <c r="R43" s="155"/>
      <c r="S43" s="165">
        <v>36618430.280000001</v>
      </c>
      <c r="T43" s="165"/>
      <c r="U43" s="165"/>
      <c r="V43" s="165"/>
      <c r="W43" s="165">
        <v>10118391.9</v>
      </c>
      <c r="X43" s="165"/>
      <c r="Y43" s="165">
        <v>1618942.7</v>
      </c>
      <c r="Z43" s="152">
        <v>0</v>
      </c>
      <c r="AA43" s="165"/>
      <c r="AB43" s="152">
        <v>0</v>
      </c>
      <c r="AC43" s="165"/>
      <c r="AD43" s="165"/>
      <c r="AE43" s="155"/>
      <c r="AF43" s="155"/>
      <c r="AG43" s="155"/>
      <c r="AH43" s="155"/>
      <c r="AI43" s="155"/>
      <c r="AJ43" s="155"/>
      <c r="AK43" s="155"/>
      <c r="AL43" s="162">
        <v>0</v>
      </c>
      <c r="AM43" s="156"/>
      <c r="AN43" s="157"/>
      <c r="AO43" s="156"/>
      <c r="AP43" s="157"/>
      <c r="AQ43" s="158"/>
      <c r="AR43" s="158"/>
      <c r="AS43" s="158"/>
      <c r="AT43" s="158"/>
      <c r="AU43" s="158"/>
      <c r="AV43" s="158"/>
      <c r="AW43" s="158"/>
      <c r="AX43" s="158"/>
      <c r="AY43" s="158"/>
      <c r="AZ43" s="158"/>
      <c r="BA43" s="158"/>
      <c r="BB43" s="158"/>
      <c r="BC43" s="158"/>
      <c r="BD43" s="158"/>
    </row>
    <row r="44" spans="1:56" s="164" customFormat="1" x14ac:dyDescent="0.25">
      <c r="A44" s="146" t="s">
        <v>820</v>
      </c>
      <c r="B44" s="77">
        <v>43887</v>
      </c>
      <c r="C44" s="159" t="s">
        <v>346</v>
      </c>
      <c r="D44" s="159" t="s">
        <v>63</v>
      </c>
      <c r="E44" s="89" t="s">
        <v>393</v>
      </c>
      <c r="F44" s="89" t="s">
        <v>396</v>
      </c>
      <c r="G44" s="89" t="s">
        <v>51</v>
      </c>
      <c r="H44" s="159" t="s">
        <v>402</v>
      </c>
      <c r="I44" s="160"/>
      <c r="J44" s="161"/>
      <c r="K44" s="161"/>
      <c r="L44" s="161"/>
      <c r="M44" s="152">
        <v>0</v>
      </c>
      <c r="N44" s="160"/>
      <c r="O44" s="90" t="s">
        <v>54</v>
      </c>
      <c r="P44" s="160"/>
      <c r="Q44" s="153">
        <f t="shared" si="1"/>
        <v>54193302.079999998</v>
      </c>
      <c r="R44" s="155"/>
      <c r="S44" s="165">
        <v>37384672.829999998</v>
      </c>
      <c r="T44" s="165"/>
      <c r="U44" s="165"/>
      <c r="V44" s="165"/>
      <c r="W44" s="165">
        <v>14490197.630000001</v>
      </c>
      <c r="X44" s="165"/>
      <c r="Y44" s="165">
        <v>2318431.62</v>
      </c>
      <c r="Z44" s="152">
        <v>0</v>
      </c>
      <c r="AA44" s="165"/>
      <c r="AB44" s="152">
        <v>0</v>
      </c>
      <c r="AC44" s="165"/>
      <c r="AD44" s="165"/>
      <c r="AE44" s="155"/>
      <c r="AF44" s="155"/>
      <c r="AG44" s="155"/>
      <c r="AH44" s="155"/>
      <c r="AI44" s="155"/>
      <c r="AJ44" s="155"/>
      <c r="AK44" s="155"/>
      <c r="AL44" s="162">
        <v>0</v>
      </c>
      <c r="AM44" s="156"/>
      <c r="AN44" s="157"/>
      <c r="AO44" s="156"/>
      <c r="AP44" s="157"/>
      <c r="AQ44" s="158"/>
      <c r="AR44" s="158"/>
      <c r="AS44" s="158"/>
      <c r="AT44" s="158"/>
      <c r="AU44" s="158"/>
      <c r="AV44" s="158"/>
      <c r="AW44" s="158"/>
      <c r="AX44" s="158"/>
      <c r="AY44" s="158"/>
      <c r="AZ44" s="158"/>
      <c r="BA44" s="158"/>
      <c r="BB44" s="158"/>
      <c r="BC44" s="158"/>
      <c r="BD44" s="158"/>
    </row>
    <row r="45" spans="1:56" s="164" customFormat="1" x14ac:dyDescent="0.25">
      <c r="A45" s="146" t="s">
        <v>821</v>
      </c>
      <c r="B45" s="77">
        <v>43888</v>
      </c>
      <c r="C45" s="159" t="s">
        <v>346</v>
      </c>
      <c r="D45" s="159" t="s">
        <v>63</v>
      </c>
      <c r="E45" s="89" t="s">
        <v>393</v>
      </c>
      <c r="F45" s="89" t="s">
        <v>397</v>
      </c>
      <c r="G45" s="89" t="s">
        <v>51</v>
      </c>
      <c r="H45" s="159" t="s">
        <v>403</v>
      </c>
      <c r="I45" s="160"/>
      <c r="J45" s="161"/>
      <c r="K45" s="161"/>
      <c r="L45" s="161"/>
      <c r="M45" s="152">
        <v>0</v>
      </c>
      <c r="N45" s="160"/>
      <c r="O45" s="90" t="s">
        <v>54</v>
      </c>
      <c r="P45" s="160"/>
      <c r="Q45" s="153">
        <f t="shared" si="1"/>
        <v>38106943.490000002</v>
      </c>
      <c r="R45" s="155"/>
      <c r="S45" s="165">
        <v>27053631.239999998</v>
      </c>
      <c r="T45" s="165"/>
      <c r="U45" s="165"/>
      <c r="V45" s="165"/>
      <c r="W45" s="165">
        <v>9528717.4600000009</v>
      </c>
      <c r="X45" s="165"/>
      <c r="Y45" s="165">
        <v>1524594.79</v>
      </c>
      <c r="Z45" s="152">
        <v>0</v>
      </c>
      <c r="AA45" s="165"/>
      <c r="AB45" s="152">
        <v>0</v>
      </c>
      <c r="AC45" s="165"/>
      <c r="AD45" s="165"/>
      <c r="AE45" s="155"/>
      <c r="AF45" s="155"/>
      <c r="AG45" s="155"/>
      <c r="AH45" s="155"/>
      <c r="AI45" s="155"/>
      <c r="AJ45" s="155"/>
      <c r="AK45" s="155"/>
      <c r="AL45" s="162">
        <v>0</v>
      </c>
      <c r="AM45" s="156"/>
      <c r="AN45" s="157"/>
      <c r="AO45" s="156"/>
      <c r="AP45" s="157"/>
      <c r="AQ45" s="158"/>
      <c r="AR45" s="158"/>
      <c r="AS45" s="158"/>
      <c r="AT45" s="158"/>
      <c r="AU45" s="158"/>
      <c r="AV45" s="158"/>
      <c r="AW45" s="158"/>
      <c r="AX45" s="158"/>
      <c r="AY45" s="158"/>
      <c r="AZ45" s="158"/>
      <c r="BA45" s="158"/>
      <c r="BB45" s="158"/>
      <c r="BC45" s="158"/>
      <c r="BD45" s="158"/>
    </row>
    <row r="46" spans="1:56" s="164" customFormat="1" x14ac:dyDescent="0.25">
      <c r="A46" s="146" t="s">
        <v>822</v>
      </c>
      <c r="B46" s="77">
        <v>43889</v>
      </c>
      <c r="C46" s="159" t="s">
        <v>346</v>
      </c>
      <c r="D46" s="159" t="s">
        <v>63</v>
      </c>
      <c r="E46" s="89" t="s">
        <v>393</v>
      </c>
      <c r="F46" s="89" t="s">
        <v>398</v>
      </c>
      <c r="G46" s="89" t="s">
        <v>51</v>
      </c>
      <c r="H46" s="159" t="s">
        <v>404</v>
      </c>
      <c r="I46" s="160"/>
      <c r="J46" s="161"/>
      <c r="K46" s="161"/>
      <c r="L46" s="161"/>
      <c r="M46" s="152">
        <v>0</v>
      </c>
      <c r="N46" s="160"/>
      <c r="O46" s="90" t="s">
        <v>54</v>
      </c>
      <c r="P46" s="160"/>
      <c r="Q46" s="153">
        <f t="shared" si="1"/>
        <v>35305985.469999999</v>
      </c>
      <c r="R46" s="155"/>
      <c r="S46" s="165">
        <v>25105934.09</v>
      </c>
      <c r="T46" s="165"/>
      <c r="U46" s="165"/>
      <c r="V46" s="165"/>
      <c r="W46" s="165">
        <v>8793147.7400000002</v>
      </c>
      <c r="X46" s="165"/>
      <c r="Y46" s="165">
        <v>1406903.64</v>
      </c>
      <c r="Z46" s="152">
        <v>0</v>
      </c>
      <c r="AA46" s="165"/>
      <c r="AB46" s="152">
        <v>0</v>
      </c>
      <c r="AC46" s="165"/>
      <c r="AD46" s="165"/>
      <c r="AE46" s="155"/>
      <c r="AF46" s="155"/>
      <c r="AG46" s="155"/>
      <c r="AH46" s="155"/>
      <c r="AI46" s="155"/>
      <c r="AJ46" s="155"/>
      <c r="AK46" s="155"/>
      <c r="AL46" s="162">
        <v>0</v>
      </c>
      <c r="AM46" s="156"/>
      <c r="AN46" s="157"/>
      <c r="AO46" s="156"/>
      <c r="AP46" s="157"/>
      <c r="AQ46" s="158"/>
      <c r="AR46" s="158"/>
      <c r="AS46" s="158"/>
      <c r="AT46" s="158"/>
      <c r="AU46" s="158"/>
      <c r="AV46" s="158"/>
      <c r="AW46" s="158"/>
      <c r="AX46" s="158"/>
      <c r="AY46" s="158"/>
      <c r="AZ46" s="158"/>
      <c r="BA46" s="158"/>
      <c r="BB46" s="158"/>
      <c r="BC46" s="158"/>
      <c r="BD46" s="158"/>
    </row>
    <row r="47" spans="1:56" s="164" customFormat="1" x14ac:dyDescent="0.25">
      <c r="A47" s="146" t="s">
        <v>823</v>
      </c>
      <c r="B47" s="77">
        <v>43890</v>
      </c>
      <c r="C47" s="159" t="s">
        <v>346</v>
      </c>
      <c r="D47" s="159" t="s">
        <v>63</v>
      </c>
      <c r="E47" s="89" t="s">
        <v>393</v>
      </c>
      <c r="F47" s="89" t="s">
        <v>399</v>
      </c>
      <c r="G47" s="89" t="s">
        <v>51</v>
      </c>
      <c r="H47" s="159" t="s">
        <v>405</v>
      </c>
      <c r="I47" s="160"/>
      <c r="J47" s="161"/>
      <c r="K47" s="161"/>
      <c r="L47" s="161"/>
      <c r="M47" s="152">
        <v>0</v>
      </c>
      <c r="N47" s="160"/>
      <c r="O47" s="90" t="s">
        <v>54</v>
      </c>
      <c r="P47" s="160"/>
      <c r="Q47" s="153">
        <f t="shared" si="1"/>
        <v>72372366.950000003</v>
      </c>
      <c r="R47" s="155"/>
      <c r="S47" s="165">
        <v>49093718.719999999</v>
      </c>
      <c r="T47" s="165"/>
      <c r="U47" s="165"/>
      <c r="V47" s="165"/>
      <c r="W47" s="165">
        <v>20067800.199999999</v>
      </c>
      <c r="X47" s="165"/>
      <c r="Y47" s="165">
        <v>3210848.03</v>
      </c>
      <c r="Z47" s="152">
        <v>0</v>
      </c>
      <c r="AA47" s="165"/>
      <c r="AB47" s="152">
        <v>0</v>
      </c>
      <c r="AC47" s="165"/>
      <c r="AD47" s="165"/>
      <c r="AE47" s="155"/>
      <c r="AF47" s="155"/>
      <c r="AG47" s="155"/>
      <c r="AH47" s="155"/>
      <c r="AI47" s="155"/>
      <c r="AJ47" s="155"/>
      <c r="AK47" s="155"/>
      <c r="AL47" s="162">
        <v>0</v>
      </c>
      <c r="AM47" s="156"/>
      <c r="AN47" s="157"/>
      <c r="AO47" s="156"/>
      <c r="AP47" s="157"/>
      <c r="AQ47" s="158"/>
      <c r="AR47" s="158"/>
      <c r="AS47" s="158"/>
      <c r="AT47" s="158"/>
      <c r="AU47" s="158"/>
      <c r="AV47" s="158"/>
      <c r="AW47" s="158"/>
      <c r="AX47" s="158"/>
      <c r="AY47" s="158"/>
      <c r="AZ47" s="158"/>
      <c r="BA47" s="158"/>
      <c r="BB47" s="158"/>
      <c r="BC47" s="158"/>
      <c r="BD47" s="158"/>
    </row>
    <row r="48" spans="1:56" s="164" customFormat="1" x14ac:dyDescent="0.25">
      <c r="A48" s="146" t="s">
        <v>824</v>
      </c>
      <c r="B48" s="77">
        <v>43891</v>
      </c>
      <c r="C48" s="159" t="s">
        <v>346</v>
      </c>
      <c r="D48" s="159" t="s">
        <v>63</v>
      </c>
      <c r="E48" s="89" t="s">
        <v>393</v>
      </c>
      <c r="F48" s="89" t="s">
        <v>400</v>
      </c>
      <c r="G48" s="89" t="s">
        <v>51</v>
      </c>
      <c r="H48" s="159" t="s">
        <v>929</v>
      </c>
      <c r="I48" s="160"/>
      <c r="J48" s="161"/>
      <c r="K48" s="161"/>
      <c r="L48" s="161"/>
      <c r="M48" s="152">
        <v>0</v>
      </c>
      <c r="N48" s="160"/>
      <c r="O48" s="90" t="s">
        <v>54</v>
      </c>
      <c r="P48" s="160"/>
      <c r="Q48" s="153">
        <f t="shared" si="1"/>
        <v>79719041.609999999</v>
      </c>
      <c r="R48" s="155"/>
      <c r="S48" s="165">
        <v>56923840.159999996</v>
      </c>
      <c r="T48" s="165"/>
      <c r="U48" s="165"/>
      <c r="V48" s="165"/>
      <c r="W48" s="165">
        <v>19651035.73</v>
      </c>
      <c r="X48" s="165"/>
      <c r="Y48" s="165">
        <v>3144165.72</v>
      </c>
      <c r="Z48" s="152">
        <v>0</v>
      </c>
      <c r="AA48" s="165"/>
      <c r="AB48" s="152">
        <v>0</v>
      </c>
      <c r="AC48" s="165"/>
      <c r="AD48" s="165"/>
      <c r="AE48" s="155"/>
      <c r="AF48" s="155"/>
      <c r="AG48" s="155"/>
      <c r="AH48" s="155"/>
      <c r="AI48" s="155"/>
      <c r="AJ48" s="155"/>
      <c r="AK48" s="155"/>
      <c r="AL48" s="162">
        <v>0</v>
      </c>
      <c r="AM48" s="156"/>
      <c r="AN48" s="157"/>
      <c r="AO48" s="156"/>
      <c r="AP48" s="157"/>
      <c r="AQ48" s="158"/>
      <c r="AR48" s="158"/>
      <c r="AS48" s="158"/>
      <c r="AT48" s="158"/>
      <c r="AU48" s="158"/>
      <c r="AV48" s="158"/>
      <c r="AW48" s="158"/>
      <c r="AX48" s="158"/>
      <c r="AY48" s="158"/>
      <c r="AZ48" s="158"/>
      <c r="BA48" s="158"/>
      <c r="BB48" s="158"/>
      <c r="BC48" s="158"/>
      <c r="BD48" s="158"/>
    </row>
    <row r="49" spans="1:56" s="164" customFormat="1" x14ac:dyDescent="0.25">
      <c r="A49" s="146" t="s">
        <v>825</v>
      </c>
      <c r="B49" s="77">
        <v>43886</v>
      </c>
      <c r="C49" s="159" t="s">
        <v>346</v>
      </c>
      <c r="D49" s="159" t="s">
        <v>80</v>
      </c>
      <c r="E49" s="89" t="s">
        <v>406</v>
      </c>
      <c r="F49" s="89">
        <v>1506</v>
      </c>
      <c r="G49" s="89" t="s">
        <v>51</v>
      </c>
      <c r="H49" s="159" t="s">
        <v>407</v>
      </c>
      <c r="I49" s="160"/>
      <c r="J49" s="161"/>
      <c r="K49" s="161"/>
      <c r="L49" s="161"/>
      <c r="M49" s="152">
        <v>0</v>
      </c>
      <c r="N49" s="160"/>
      <c r="O49" s="90" t="s">
        <v>54</v>
      </c>
      <c r="P49" s="160"/>
      <c r="Q49" s="153">
        <f t="shared" si="1"/>
        <v>44712214.150000006</v>
      </c>
      <c r="R49" s="155"/>
      <c r="S49" s="165">
        <v>29357354.640000001</v>
      </c>
      <c r="T49" s="165"/>
      <c r="U49" s="165"/>
      <c r="V49" s="165"/>
      <c r="W49" s="165">
        <v>13236947.85</v>
      </c>
      <c r="X49" s="165"/>
      <c r="Y49" s="165">
        <v>2117911.66</v>
      </c>
      <c r="Z49" s="152">
        <v>0</v>
      </c>
      <c r="AA49" s="165"/>
      <c r="AB49" s="152">
        <v>0</v>
      </c>
      <c r="AC49" s="165"/>
      <c r="AD49" s="165"/>
      <c r="AE49" s="155"/>
      <c r="AF49" s="155"/>
      <c r="AG49" s="155"/>
      <c r="AH49" s="155"/>
      <c r="AI49" s="155"/>
      <c r="AJ49" s="155"/>
      <c r="AK49" s="155"/>
      <c r="AL49" s="162">
        <v>0</v>
      </c>
      <c r="AM49" s="156"/>
      <c r="AN49" s="157"/>
      <c r="AO49" s="156"/>
      <c r="AP49" s="157"/>
      <c r="AQ49" s="158"/>
      <c r="AR49" s="158"/>
      <c r="AS49" s="158"/>
      <c r="AT49" s="158"/>
      <c r="AU49" s="158"/>
      <c r="AV49" s="158"/>
      <c r="AW49" s="158"/>
      <c r="AX49" s="158"/>
      <c r="AY49" s="158"/>
      <c r="AZ49" s="158"/>
      <c r="BA49" s="158"/>
      <c r="BB49" s="158"/>
      <c r="BC49" s="158"/>
      <c r="BD49" s="158"/>
    </row>
    <row r="50" spans="1:56" s="164" customFormat="1" x14ac:dyDescent="0.25">
      <c r="A50" s="146" t="s">
        <v>826</v>
      </c>
      <c r="B50" s="77">
        <v>43887</v>
      </c>
      <c r="C50" s="159" t="s">
        <v>346</v>
      </c>
      <c r="D50" s="159" t="s">
        <v>80</v>
      </c>
      <c r="E50" s="89" t="s">
        <v>406</v>
      </c>
      <c r="F50" s="89">
        <v>1507</v>
      </c>
      <c r="G50" s="89" t="s">
        <v>51</v>
      </c>
      <c r="H50" s="159" t="s">
        <v>408</v>
      </c>
      <c r="I50" s="160"/>
      <c r="J50" s="161"/>
      <c r="K50" s="161"/>
      <c r="L50" s="161"/>
      <c r="M50" s="152">
        <v>0</v>
      </c>
      <c r="N50" s="160"/>
      <c r="O50" s="90" t="s">
        <v>54</v>
      </c>
      <c r="P50" s="160"/>
      <c r="Q50" s="153">
        <f t="shared" si="1"/>
        <v>77703288.399999991</v>
      </c>
      <c r="R50" s="155"/>
      <c r="S50" s="165">
        <v>60101811.689999998</v>
      </c>
      <c r="T50" s="165"/>
      <c r="U50" s="165"/>
      <c r="V50" s="165"/>
      <c r="W50" s="165">
        <v>15173686.82</v>
      </c>
      <c r="X50" s="165"/>
      <c r="Y50" s="165">
        <v>2427789.89</v>
      </c>
      <c r="Z50" s="152">
        <v>0</v>
      </c>
      <c r="AA50" s="165"/>
      <c r="AB50" s="152">
        <v>0</v>
      </c>
      <c r="AC50" s="165"/>
      <c r="AD50" s="165"/>
      <c r="AE50" s="155"/>
      <c r="AF50" s="155"/>
      <c r="AG50" s="155"/>
      <c r="AH50" s="155"/>
      <c r="AI50" s="155"/>
      <c r="AJ50" s="155"/>
      <c r="AK50" s="155"/>
      <c r="AL50" s="162">
        <v>0</v>
      </c>
      <c r="AM50" s="156"/>
      <c r="AN50" s="157"/>
      <c r="AO50" s="156"/>
      <c r="AP50" s="157"/>
      <c r="AQ50" s="158"/>
      <c r="AR50" s="158"/>
      <c r="AS50" s="158"/>
      <c r="AT50" s="158"/>
      <c r="AU50" s="158"/>
      <c r="AV50" s="158"/>
      <c r="AW50" s="158"/>
      <c r="AX50" s="158"/>
      <c r="AY50" s="158"/>
      <c r="AZ50" s="158"/>
      <c r="BA50" s="158"/>
      <c r="BB50" s="158"/>
      <c r="BC50" s="158"/>
      <c r="BD50" s="158"/>
    </row>
    <row r="51" spans="1:56" s="164" customFormat="1" x14ac:dyDescent="0.25">
      <c r="A51" s="146" t="s">
        <v>827</v>
      </c>
      <c r="B51" s="77">
        <v>43888</v>
      </c>
      <c r="C51" s="159" t="s">
        <v>346</v>
      </c>
      <c r="D51" s="159" t="s">
        <v>80</v>
      </c>
      <c r="E51" s="89" t="s">
        <v>406</v>
      </c>
      <c r="F51" s="89">
        <v>1508</v>
      </c>
      <c r="G51" s="89" t="s">
        <v>51</v>
      </c>
      <c r="H51" s="159" t="s">
        <v>409</v>
      </c>
      <c r="I51" s="160"/>
      <c r="J51" s="161"/>
      <c r="K51" s="161"/>
      <c r="L51" s="161"/>
      <c r="M51" s="152">
        <v>0</v>
      </c>
      <c r="N51" s="160"/>
      <c r="O51" s="90" t="s">
        <v>54</v>
      </c>
      <c r="P51" s="160"/>
      <c r="Q51" s="153">
        <f t="shared" si="1"/>
        <v>47328518.230000004</v>
      </c>
      <c r="R51" s="155"/>
      <c r="S51" s="165">
        <v>34270045.100000001</v>
      </c>
      <c r="T51" s="165"/>
      <c r="U51" s="165"/>
      <c r="V51" s="165"/>
      <c r="W51" s="165">
        <v>11257304.42</v>
      </c>
      <c r="X51" s="165"/>
      <c r="Y51" s="165">
        <v>1801168.71</v>
      </c>
      <c r="Z51" s="152">
        <v>0</v>
      </c>
      <c r="AA51" s="165"/>
      <c r="AB51" s="152">
        <v>0</v>
      </c>
      <c r="AC51" s="165"/>
      <c r="AD51" s="165"/>
      <c r="AE51" s="155"/>
      <c r="AF51" s="155"/>
      <c r="AG51" s="155"/>
      <c r="AH51" s="155"/>
      <c r="AI51" s="155"/>
      <c r="AJ51" s="155"/>
      <c r="AK51" s="155"/>
      <c r="AL51" s="162">
        <v>0</v>
      </c>
      <c r="AM51" s="156"/>
      <c r="AN51" s="157"/>
      <c r="AO51" s="156"/>
      <c r="AP51" s="157"/>
      <c r="AQ51" s="158"/>
      <c r="AR51" s="158"/>
      <c r="AS51" s="158"/>
      <c r="AT51" s="158"/>
      <c r="AU51" s="158"/>
      <c r="AV51" s="158"/>
      <c r="AW51" s="158"/>
      <c r="AX51" s="158"/>
      <c r="AY51" s="158"/>
      <c r="AZ51" s="158"/>
      <c r="BA51" s="158"/>
      <c r="BB51" s="158"/>
      <c r="BC51" s="158"/>
      <c r="BD51" s="158"/>
    </row>
    <row r="52" spans="1:56" s="164" customFormat="1" x14ac:dyDescent="0.25">
      <c r="A52" s="146" t="s">
        <v>828</v>
      </c>
      <c r="B52" s="77">
        <v>43889</v>
      </c>
      <c r="C52" s="159" t="s">
        <v>346</v>
      </c>
      <c r="D52" s="159" t="s">
        <v>80</v>
      </c>
      <c r="E52" s="89" t="s">
        <v>406</v>
      </c>
      <c r="F52" s="89">
        <v>1509</v>
      </c>
      <c r="G52" s="89" t="s">
        <v>51</v>
      </c>
      <c r="H52" s="159" t="s">
        <v>410</v>
      </c>
      <c r="I52" s="160"/>
      <c r="J52" s="161"/>
      <c r="K52" s="161"/>
      <c r="L52" s="161"/>
      <c r="M52" s="152">
        <v>0</v>
      </c>
      <c r="N52" s="160"/>
      <c r="O52" s="90" t="s">
        <v>54</v>
      </c>
      <c r="P52" s="160"/>
      <c r="Q52" s="153">
        <f t="shared" si="1"/>
        <v>40441903.530000001</v>
      </c>
      <c r="R52" s="155"/>
      <c r="S52" s="165">
        <v>30693449.41</v>
      </c>
      <c r="T52" s="165"/>
      <c r="U52" s="165"/>
      <c r="V52" s="165"/>
      <c r="W52" s="165">
        <v>8403839.7599999998</v>
      </c>
      <c r="X52" s="165"/>
      <c r="Y52" s="165">
        <v>1344614.36</v>
      </c>
      <c r="Z52" s="152">
        <v>0</v>
      </c>
      <c r="AA52" s="165"/>
      <c r="AB52" s="152">
        <v>0</v>
      </c>
      <c r="AC52" s="165"/>
      <c r="AD52" s="165"/>
      <c r="AE52" s="155"/>
      <c r="AF52" s="155"/>
      <c r="AG52" s="155"/>
      <c r="AH52" s="155"/>
      <c r="AI52" s="155"/>
      <c r="AJ52" s="155"/>
      <c r="AK52" s="155"/>
      <c r="AL52" s="162">
        <v>0</v>
      </c>
      <c r="AM52" s="156"/>
      <c r="AN52" s="157"/>
      <c r="AO52" s="156"/>
      <c r="AP52" s="157"/>
      <c r="AQ52" s="158"/>
      <c r="AR52" s="158"/>
      <c r="AS52" s="158"/>
      <c r="AT52" s="158"/>
      <c r="AU52" s="158"/>
      <c r="AV52" s="158"/>
      <c r="AW52" s="158"/>
      <c r="AX52" s="158"/>
      <c r="AY52" s="158"/>
      <c r="AZ52" s="158"/>
      <c r="BA52" s="158"/>
      <c r="BB52" s="158"/>
      <c r="BC52" s="158"/>
      <c r="BD52" s="158"/>
    </row>
    <row r="53" spans="1:56" s="164" customFormat="1" x14ac:dyDescent="0.25">
      <c r="A53" s="146" t="s">
        <v>829</v>
      </c>
      <c r="B53" s="77">
        <v>43890</v>
      </c>
      <c r="C53" s="159" t="s">
        <v>346</v>
      </c>
      <c r="D53" s="159" t="s">
        <v>80</v>
      </c>
      <c r="E53" s="89" t="s">
        <v>406</v>
      </c>
      <c r="F53" s="89">
        <v>1510</v>
      </c>
      <c r="G53" s="89" t="s">
        <v>51</v>
      </c>
      <c r="H53" s="159" t="s">
        <v>411</v>
      </c>
      <c r="I53" s="160"/>
      <c r="J53" s="161"/>
      <c r="K53" s="161"/>
      <c r="L53" s="161"/>
      <c r="M53" s="152">
        <v>0</v>
      </c>
      <c r="N53" s="160"/>
      <c r="O53" s="90" t="s">
        <v>54</v>
      </c>
      <c r="P53" s="160"/>
      <c r="Q53" s="153">
        <f t="shared" si="1"/>
        <v>79719041.609999999</v>
      </c>
      <c r="R53" s="155"/>
      <c r="S53" s="165">
        <v>56923840.159999996</v>
      </c>
      <c r="T53" s="165"/>
      <c r="U53" s="165"/>
      <c r="V53" s="165"/>
      <c r="W53" s="165">
        <v>19651035.73</v>
      </c>
      <c r="X53" s="165"/>
      <c r="Y53" s="165">
        <v>3144165.72</v>
      </c>
      <c r="Z53" s="152">
        <v>0</v>
      </c>
      <c r="AA53" s="165"/>
      <c r="AB53" s="152">
        <v>0</v>
      </c>
      <c r="AC53" s="165"/>
      <c r="AD53" s="165"/>
      <c r="AE53" s="155"/>
      <c r="AF53" s="155"/>
      <c r="AG53" s="155"/>
      <c r="AH53" s="155"/>
      <c r="AI53" s="155"/>
      <c r="AJ53" s="155"/>
      <c r="AK53" s="155"/>
      <c r="AL53" s="162">
        <v>0</v>
      </c>
      <c r="AM53" s="156"/>
      <c r="AN53" s="157"/>
      <c r="AO53" s="156"/>
      <c r="AP53" s="157"/>
      <c r="AQ53" s="158"/>
      <c r="AR53" s="158"/>
      <c r="AS53" s="158"/>
      <c r="AT53" s="158"/>
      <c r="AU53" s="158"/>
      <c r="AV53" s="158"/>
      <c r="AW53" s="158"/>
      <c r="AX53" s="158"/>
      <c r="AY53" s="158"/>
      <c r="AZ53" s="158"/>
      <c r="BA53" s="158"/>
      <c r="BB53" s="158"/>
      <c r="BC53" s="158"/>
      <c r="BD53" s="158"/>
    </row>
    <row r="54" spans="1:56" s="164" customFormat="1" x14ac:dyDescent="0.25">
      <c r="A54" s="146" t="s">
        <v>830</v>
      </c>
      <c r="B54" s="77">
        <v>43891</v>
      </c>
      <c r="C54" s="159" t="s">
        <v>346</v>
      </c>
      <c r="D54" s="159" t="s">
        <v>80</v>
      </c>
      <c r="E54" s="89" t="s">
        <v>406</v>
      </c>
      <c r="F54" s="89">
        <v>1511</v>
      </c>
      <c r="G54" s="89" t="s">
        <v>51</v>
      </c>
      <c r="H54" s="159" t="s">
        <v>930</v>
      </c>
      <c r="I54" s="160"/>
      <c r="J54" s="161"/>
      <c r="K54" s="161"/>
      <c r="L54" s="161"/>
      <c r="M54" s="152">
        <v>0</v>
      </c>
      <c r="N54" s="160"/>
      <c r="O54" s="90" t="s">
        <v>54</v>
      </c>
      <c r="P54" s="160"/>
      <c r="Q54" s="153">
        <f t="shared" si="1"/>
        <v>54791694.349999994</v>
      </c>
      <c r="R54" s="155"/>
      <c r="S54" s="165">
        <v>41548398.159999996</v>
      </c>
      <c r="T54" s="165"/>
      <c r="U54" s="165"/>
      <c r="V54" s="165"/>
      <c r="W54" s="165">
        <v>11416634.65</v>
      </c>
      <c r="X54" s="165"/>
      <c r="Y54" s="165">
        <v>1826661.54</v>
      </c>
      <c r="Z54" s="152">
        <v>0</v>
      </c>
      <c r="AA54" s="165"/>
      <c r="AB54" s="152">
        <v>0</v>
      </c>
      <c r="AC54" s="165"/>
      <c r="AD54" s="165"/>
      <c r="AE54" s="155"/>
      <c r="AF54" s="155"/>
      <c r="AG54" s="155"/>
      <c r="AH54" s="155"/>
      <c r="AI54" s="155"/>
      <c r="AJ54" s="155"/>
      <c r="AK54" s="155"/>
      <c r="AL54" s="162">
        <v>0</v>
      </c>
      <c r="AM54" s="156"/>
      <c r="AN54" s="157"/>
      <c r="AO54" s="156"/>
      <c r="AP54" s="157"/>
      <c r="AQ54" s="158"/>
      <c r="AR54" s="158"/>
      <c r="AS54" s="158"/>
      <c r="AT54" s="158"/>
      <c r="AU54" s="158"/>
      <c r="AV54" s="158"/>
      <c r="AW54" s="158"/>
      <c r="AX54" s="158"/>
      <c r="AY54" s="158"/>
      <c r="AZ54" s="158"/>
      <c r="BA54" s="158"/>
      <c r="BB54" s="158"/>
      <c r="BC54" s="158"/>
      <c r="BD54" s="158"/>
    </row>
    <row r="55" spans="1:56" s="164" customFormat="1" x14ac:dyDescent="0.25">
      <c r="A55" s="146" t="s">
        <v>831</v>
      </c>
      <c r="B55" s="77">
        <v>43886</v>
      </c>
      <c r="C55" s="159" t="s">
        <v>346</v>
      </c>
      <c r="D55" s="90" t="s">
        <v>412</v>
      </c>
      <c r="E55" s="90" t="s">
        <v>413</v>
      </c>
      <c r="F55" s="89">
        <v>1414</v>
      </c>
      <c r="G55" s="89" t="s">
        <v>51</v>
      </c>
      <c r="H55" s="159" t="s">
        <v>415</v>
      </c>
      <c r="I55" s="160"/>
      <c r="J55" s="161"/>
      <c r="K55" s="161"/>
      <c r="L55" s="161"/>
      <c r="M55" s="152">
        <v>0</v>
      </c>
      <c r="N55" s="160"/>
      <c r="O55" s="90" t="s">
        <v>54</v>
      </c>
      <c r="P55" s="160"/>
      <c r="Q55" s="153">
        <f t="shared" si="1"/>
        <v>71478055.510000005</v>
      </c>
      <c r="R55" s="155"/>
      <c r="S55" s="166">
        <v>51516830.340000004</v>
      </c>
      <c r="T55" s="166"/>
      <c r="U55" s="166"/>
      <c r="V55" s="166"/>
      <c r="W55" s="166">
        <v>17207952.73</v>
      </c>
      <c r="X55" s="166"/>
      <c r="Y55" s="166">
        <v>2753272.44</v>
      </c>
      <c r="Z55" s="152">
        <v>0</v>
      </c>
      <c r="AA55" s="165"/>
      <c r="AB55" s="152">
        <v>0</v>
      </c>
      <c r="AC55" s="165"/>
      <c r="AD55" s="165"/>
      <c r="AE55" s="155"/>
      <c r="AF55" s="155"/>
      <c r="AG55" s="155"/>
      <c r="AH55" s="155"/>
      <c r="AI55" s="155"/>
      <c r="AJ55" s="155"/>
      <c r="AK55" s="155"/>
      <c r="AL55" s="162">
        <v>0</v>
      </c>
      <c r="AM55" s="156"/>
      <c r="AN55" s="157"/>
      <c r="AO55" s="156"/>
      <c r="AP55" s="157"/>
      <c r="AQ55" s="158"/>
      <c r="AR55" s="158"/>
      <c r="AS55" s="158"/>
      <c r="AT55" s="158"/>
      <c r="AU55" s="158"/>
      <c r="AV55" s="158"/>
      <c r="AW55" s="158"/>
      <c r="AX55" s="158"/>
      <c r="AY55" s="158"/>
      <c r="AZ55" s="158"/>
      <c r="BA55" s="158"/>
      <c r="BB55" s="158"/>
      <c r="BC55" s="158"/>
      <c r="BD55" s="158"/>
    </row>
    <row r="56" spans="1:56" s="164" customFormat="1" x14ac:dyDescent="0.25">
      <c r="A56" s="146" t="s">
        <v>832</v>
      </c>
      <c r="B56" s="77">
        <v>43887</v>
      </c>
      <c r="C56" s="159" t="s">
        <v>346</v>
      </c>
      <c r="D56" s="90" t="s">
        <v>412</v>
      </c>
      <c r="E56" s="90" t="s">
        <v>413</v>
      </c>
      <c r="F56" s="89">
        <v>1415</v>
      </c>
      <c r="G56" s="89" t="s">
        <v>51</v>
      </c>
      <c r="H56" s="159" t="s">
        <v>416</v>
      </c>
      <c r="I56" s="160"/>
      <c r="J56" s="161"/>
      <c r="K56" s="161"/>
      <c r="L56" s="161"/>
      <c r="M56" s="152">
        <v>0</v>
      </c>
      <c r="N56" s="160"/>
      <c r="O56" s="90" t="s">
        <v>54</v>
      </c>
      <c r="P56" s="160"/>
      <c r="Q56" s="153">
        <f t="shared" si="1"/>
        <v>50516835.839999996</v>
      </c>
      <c r="R56" s="155"/>
      <c r="S56" s="166">
        <v>40403724</v>
      </c>
      <c r="T56" s="166"/>
      <c r="U56" s="166"/>
      <c r="V56" s="166"/>
      <c r="W56" s="166">
        <v>8718199.8599999994</v>
      </c>
      <c r="X56" s="166"/>
      <c r="Y56" s="166">
        <v>1394911.98</v>
      </c>
      <c r="Z56" s="152">
        <v>0</v>
      </c>
      <c r="AA56" s="165"/>
      <c r="AB56" s="152">
        <v>0</v>
      </c>
      <c r="AC56" s="165"/>
      <c r="AD56" s="165"/>
      <c r="AE56" s="155"/>
      <c r="AF56" s="155"/>
      <c r="AG56" s="155"/>
      <c r="AH56" s="155"/>
      <c r="AI56" s="155"/>
      <c r="AJ56" s="155"/>
      <c r="AK56" s="155"/>
      <c r="AL56" s="162">
        <v>0</v>
      </c>
      <c r="AM56" s="156"/>
      <c r="AN56" s="157"/>
      <c r="AO56" s="156"/>
      <c r="AP56" s="157"/>
      <c r="AQ56" s="158"/>
      <c r="AR56" s="158"/>
      <c r="AS56" s="158"/>
      <c r="AT56" s="158"/>
      <c r="AU56" s="158"/>
      <c r="AV56" s="158"/>
      <c r="AW56" s="158"/>
      <c r="AX56" s="158"/>
      <c r="AY56" s="158"/>
      <c r="AZ56" s="158"/>
      <c r="BA56" s="158"/>
      <c r="BB56" s="158"/>
      <c r="BC56" s="158"/>
      <c r="BD56" s="158"/>
    </row>
    <row r="57" spans="1:56" s="164" customFormat="1" x14ac:dyDescent="0.25">
      <c r="A57" s="146" t="s">
        <v>833</v>
      </c>
      <c r="B57" s="77">
        <v>43888</v>
      </c>
      <c r="C57" s="159" t="s">
        <v>346</v>
      </c>
      <c r="D57" s="90" t="s">
        <v>412</v>
      </c>
      <c r="E57" s="90" t="s">
        <v>413</v>
      </c>
      <c r="F57" s="89">
        <v>1416</v>
      </c>
      <c r="G57" s="89" t="s">
        <v>51</v>
      </c>
      <c r="H57" s="159" t="s">
        <v>417</v>
      </c>
      <c r="I57" s="160"/>
      <c r="J57" s="161"/>
      <c r="K57" s="161"/>
      <c r="L57" s="161"/>
      <c r="M57" s="152">
        <v>0</v>
      </c>
      <c r="N57" s="160"/>
      <c r="O57" s="90" t="s">
        <v>54</v>
      </c>
      <c r="P57" s="160"/>
      <c r="Q57" s="153">
        <f t="shared" si="1"/>
        <v>41423042.439999998</v>
      </c>
      <c r="R57" s="155"/>
      <c r="S57" s="166">
        <v>30732447.539999999</v>
      </c>
      <c r="T57" s="166"/>
      <c r="U57" s="166"/>
      <c r="V57" s="166"/>
      <c r="W57" s="166">
        <v>9216030.0899999999</v>
      </c>
      <c r="X57" s="166"/>
      <c r="Y57" s="166">
        <v>1474564.81</v>
      </c>
      <c r="Z57" s="152">
        <v>0</v>
      </c>
      <c r="AA57" s="165"/>
      <c r="AB57" s="152">
        <v>0</v>
      </c>
      <c r="AC57" s="165"/>
      <c r="AD57" s="165"/>
      <c r="AE57" s="155"/>
      <c r="AF57" s="155"/>
      <c r="AG57" s="155"/>
      <c r="AH57" s="155"/>
      <c r="AI57" s="155"/>
      <c r="AJ57" s="155"/>
      <c r="AK57" s="155"/>
      <c r="AL57" s="162">
        <v>0</v>
      </c>
      <c r="AM57" s="156"/>
      <c r="AN57" s="157"/>
      <c r="AO57" s="156"/>
      <c r="AP57" s="157"/>
      <c r="AQ57" s="158"/>
      <c r="AR57" s="158"/>
      <c r="AS57" s="158"/>
      <c r="AT57" s="158"/>
      <c r="AU57" s="158"/>
      <c r="AV57" s="158"/>
      <c r="AW57" s="158"/>
      <c r="AX57" s="158"/>
      <c r="AY57" s="158"/>
      <c r="AZ57" s="158"/>
      <c r="BA57" s="158"/>
      <c r="BB57" s="158"/>
      <c r="BC57" s="158"/>
      <c r="BD57" s="158"/>
    </row>
    <row r="58" spans="1:56" s="158" customFormat="1" x14ac:dyDescent="0.25">
      <c r="A58" s="146" t="s">
        <v>95</v>
      </c>
      <c r="B58" s="77">
        <v>43889</v>
      </c>
      <c r="C58" s="159" t="s">
        <v>346</v>
      </c>
      <c r="D58" s="90" t="s">
        <v>412</v>
      </c>
      <c r="E58" s="90" t="s">
        <v>413</v>
      </c>
      <c r="F58" s="89">
        <v>1417</v>
      </c>
      <c r="G58" s="89" t="s">
        <v>51</v>
      </c>
      <c r="H58" s="159" t="s">
        <v>418</v>
      </c>
      <c r="I58" s="160"/>
      <c r="J58" s="161"/>
      <c r="K58" s="161"/>
      <c r="L58" s="161"/>
      <c r="M58" s="152">
        <v>0</v>
      </c>
      <c r="N58" s="160"/>
      <c r="O58" s="90" t="s">
        <v>54</v>
      </c>
      <c r="P58" s="160"/>
      <c r="Q58" s="153">
        <f t="shared" si="1"/>
        <v>40255440.880000003</v>
      </c>
      <c r="R58" s="155"/>
      <c r="S58" s="166">
        <v>32575539.82</v>
      </c>
      <c r="T58" s="166"/>
      <c r="U58" s="166"/>
      <c r="V58" s="166"/>
      <c r="W58" s="166">
        <v>6620604.3600000003</v>
      </c>
      <c r="X58" s="166"/>
      <c r="Y58" s="166">
        <v>1059296.7</v>
      </c>
      <c r="Z58" s="152">
        <v>0</v>
      </c>
      <c r="AA58" s="165"/>
      <c r="AB58" s="152">
        <v>0</v>
      </c>
      <c r="AC58" s="165"/>
      <c r="AD58" s="165"/>
      <c r="AE58" s="155"/>
      <c r="AF58" s="155"/>
      <c r="AG58" s="155"/>
      <c r="AH58" s="155"/>
      <c r="AI58" s="155"/>
      <c r="AJ58" s="155"/>
      <c r="AK58" s="155"/>
      <c r="AL58" s="162">
        <v>0</v>
      </c>
      <c r="AM58" s="156"/>
      <c r="AN58" s="157"/>
      <c r="AO58" s="156"/>
      <c r="AP58" s="157"/>
    </row>
    <row r="59" spans="1:56" s="158" customFormat="1" x14ac:dyDescent="0.25">
      <c r="A59" s="146" t="s">
        <v>97</v>
      </c>
      <c r="B59" s="77">
        <v>43890</v>
      </c>
      <c r="C59" s="159" t="s">
        <v>346</v>
      </c>
      <c r="D59" s="90" t="s">
        <v>412</v>
      </c>
      <c r="E59" s="90" t="s">
        <v>413</v>
      </c>
      <c r="F59" s="89">
        <v>1418</v>
      </c>
      <c r="G59" s="89" t="s">
        <v>51</v>
      </c>
      <c r="H59" s="159" t="s">
        <v>419</v>
      </c>
      <c r="I59" s="160"/>
      <c r="J59" s="161"/>
      <c r="K59" s="161"/>
      <c r="L59" s="161"/>
      <c r="M59" s="152">
        <v>0</v>
      </c>
      <c r="N59" s="160"/>
      <c r="O59" s="90" t="s">
        <v>54</v>
      </c>
      <c r="P59" s="160"/>
      <c r="Q59" s="153">
        <f t="shared" si="1"/>
        <v>33586624.189999998</v>
      </c>
      <c r="R59" s="155"/>
      <c r="S59" s="166">
        <v>25419807.109999999</v>
      </c>
      <c r="T59" s="166"/>
      <c r="U59" s="166"/>
      <c r="V59" s="166"/>
      <c r="W59" s="166">
        <v>7040359.5499999998</v>
      </c>
      <c r="X59" s="166"/>
      <c r="Y59" s="166">
        <v>1126457.53</v>
      </c>
      <c r="Z59" s="152">
        <v>0</v>
      </c>
      <c r="AA59" s="165"/>
      <c r="AB59" s="152">
        <v>0</v>
      </c>
      <c r="AC59" s="165"/>
      <c r="AD59" s="165"/>
      <c r="AE59" s="155"/>
      <c r="AF59" s="155"/>
      <c r="AG59" s="155"/>
      <c r="AH59" s="155"/>
      <c r="AI59" s="155"/>
      <c r="AJ59" s="155"/>
      <c r="AK59" s="155"/>
      <c r="AL59" s="162">
        <v>0</v>
      </c>
      <c r="AM59" s="156"/>
      <c r="AN59" s="157"/>
      <c r="AO59" s="156"/>
      <c r="AP59" s="157"/>
    </row>
    <row r="60" spans="1:56" s="158" customFormat="1" x14ac:dyDescent="0.25">
      <c r="A60" s="146" t="s">
        <v>99</v>
      </c>
      <c r="B60" s="77">
        <v>43891</v>
      </c>
      <c r="C60" s="159" t="s">
        <v>346</v>
      </c>
      <c r="D60" s="90" t="s">
        <v>412</v>
      </c>
      <c r="E60" s="90" t="s">
        <v>413</v>
      </c>
      <c r="F60" s="89">
        <v>1419</v>
      </c>
      <c r="G60" s="89" t="s">
        <v>51</v>
      </c>
      <c r="H60" s="159" t="s">
        <v>931</v>
      </c>
      <c r="I60" s="160"/>
      <c r="J60" s="161"/>
      <c r="K60" s="161"/>
      <c r="L60" s="161"/>
      <c r="M60" s="152">
        <v>0</v>
      </c>
      <c r="N60" s="160"/>
      <c r="O60" s="90" t="s">
        <v>54</v>
      </c>
      <c r="P60" s="160"/>
      <c r="Q60" s="153">
        <f>SUM(S60:AK60)</f>
        <v>58640059.890000001</v>
      </c>
      <c r="R60" s="155"/>
      <c r="S60" s="165">
        <v>41117862.039999999</v>
      </c>
      <c r="T60" s="165"/>
      <c r="U60" s="165"/>
      <c r="V60" s="165"/>
      <c r="W60" s="165">
        <v>14849707.92</v>
      </c>
      <c r="X60" s="165"/>
      <c r="Y60" s="165">
        <v>2375953.27</v>
      </c>
      <c r="Z60" s="152">
        <v>0</v>
      </c>
      <c r="AA60" s="165"/>
      <c r="AB60" s="152">
        <v>0</v>
      </c>
      <c r="AC60" s="166">
        <v>274570.98</v>
      </c>
      <c r="AD60" s="167" t="s">
        <v>954</v>
      </c>
      <c r="AE60" s="165">
        <v>21965.68</v>
      </c>
      <c r="AF60" s="155"/>
      <c r="AG60" s="155"/>
      <c r="AH60" s="155"/>
      <c r="AI60" s="155"/>
      <c r="AJ60" s="155"/>
      <c r="AK60" s="155"/>
      <c r="AL60" s="163"/>
      <c r="AM60" s="156"/>
      <c r="AN60" s="157"/>
      <c r="AO60" s="156"/>
      <c r="AP60" s="157"/>
    </row>
    <row r="61" spans="1:56" s="158" customFormat="1" x14ac:dyDescent="0.25">
      <c r="A61" s="146" t="s">
        <v>103</v>
      </c>
      <c r="B61" s="77">
        <v>43886</v>
      </c>
      <c r="C61" s="159" t="s">
        <v>346</v>
      </c>
      <c r="D61" s="90" t="s">
        <v>420</v>
      </c>
      <c r="E61" s="90" t="s">
        <v>421</v>
      </c>
      <c r="F61" s="89">
        <v>1473</v>
      </c>
      <c r="G61" s="89" t="s">
        <v>51</v>
      </c>
      <c r="H61" s="159" t="s">
        <v>424</v>
      </c>
      <c r="I61" s="160"/>
      <c r="J61" s="161"/>
      <c r="K61" s="161"/>
      <c r="L61" s="161"/>
      <c r="M61" s="152">
        <v>0</v>
      </c>
      <c r="N61" s="160"/>
      <c r="O61" s="90" t="s">
        <v>54</v>
      </c>
      <c r="P61" s="160"/>
      <c r="Q61" s="153">
        <f t="shared" ref="Q61:Q83" si="2">SUM(S61:AL61)</f>
        <v>22933485.66</v>
      </c>
      <c r="R61" s="155"/>
      <c r="S61" s="162">
        <v>18237257.239999998</v>
      </c>
      <c r="T61" s="166"/>
      <c r="U61" s="166"/>
      <c r="V61" s="166"/>
      <c r="W61" s="166">
        <v>4048472.78</v>
      </c>
      <c r="X61" s="166"/>
      <c r="Y61" s="166">
        <v>647755.64</v>
      </c>
      <c r="Z61" s="152">
        <v>0</v>
      </c>
      <c r="AA61" s="165"/>
      <c r="AB61" s="152">
        <v>0</v>
      </c>
      <c r="AC61" s="165"/>
      <c r="AD61" s="165"/>
      <c r="AE61" s="155"/>
      <c r="AF61" s="155"/>
      <c r="AG61" s="155"/>
      <c r="AH61" s="155"/>
      <c r="AI61" s="155"/>
      <c r="AJ61" s="155"/>
      <c r="AK61" s="155"/>
      <c r="AL61" s="162">
        <v>0</v>
      </c>
      <c r="AM61" s="156"/>
      <c r="AN61" s="157"/>
      <c r="AO61" s="156"/>
      <c r="AP61" s="157"/>
    </row>
    <row r="62" spans="1:56" s="158" customFormat="1" x14ac:dyDescent="0.25">
      <c r="A62" s="146" t="s">
        <v>105</v>
      </c>
      <c r="B62" s="77">
        <v>43887</v>
      </c>
      <c r="C62" s="159" t="s">
        <v>346</v>
      </c>
      <c r="D62" s="90" t="s">
        <v>420</v>
      </c>
      <c r="E62" s="90" t="s">
        <v>421</v>
      </c>
      <c r="F62" s="89">
        <v>1474</v>
      </c>
      <c r="G62" s="89" t="s">
        <v>51</v>
      </c>
      <c r="H62" s="159" t="s">
        <v>425</v>
      </c>
      <c r="I62" s="160"/>
      <c r="J62" s="161"/>
      <c r="K62" s="161"/>
      <c r="L62" s="161"/>
      <c r="M62" s="152">
        <v>0</v>
      </c>
      <c r="N62" s="160"/>
      <c r="O62" s="90" t="s">
        <v>54</v>
      </c>
      <c r="P62" s="160"/>
      <c r="Q62" s="153">
        <f t="shared" si="2"/>
        <v>0</v>
      </c>
      <c r="R62" s="155"/>
      <c r="S62" s="166">
        <v>0</v>
      </c>
      <c r="T62" s="166"/>
      <c r="U62" s="166"/>
      <c r="V62" s="166"/>
      <c r="W62" s="166">
        <v>0</v>
      </c>
      <c r="X62" s="166"/>
      <c r="Y62" s="166">
        <v>0</v>
      </c>
      <c r="Z62" s="152">
        <v>0</v>
      </c>
      <c r="AA62" s="165"/>
      <c r="AB62" s="152">
        <v>0</v>
      </c>
      <c r="AC62" s="165"/>
      <c r="AD62" s="165"/>
      <c r="AE62" s="155"/>
      <c r="AF62" s="155"/>
      <c r="AG62" s="155"/>
      <c r="AH62" s="155"/>
      <c r="AI62" s="155"/>
      <c r="AJ62" s="155"/>
      <c r="AK62" s="155"/>
      <c r="AL62" s="162">
        <v>0</v>
      </c>
      <c r="AM62" s="156"/>
      <c r="AN62" s="157"/>
      <c r="AO62" s="156"/>
      <c r="AP62" s="157"/>
    </row>
    <row r="63" spans="1:56" s="158" customFormat="1" x14ac:dyDescent="0.25">
      <c r="A63" s="146" t="s">
        <v>107</v>
      </c>
      <c r="B63" s="77">
        <v>43888</v>
      </c>
      <c r="C63" s="159" t="s">
        <v>346</v>
      </c>
      <c r="D63" s="90" t="s">
        <v>420</v>
      </c>
      <c r="E63" s="90" t="s">
        <v>421</v>
      </c>
      <c r="F63" s="89">
        <v>1475</v>
      </c>
      <c r="G63" s="89" t="s">
        <v>51</v>
      </c>
      <c r="H63" s="159" t="s">
        <v>426</v>
      </c>
      <c r="I63" s="160"/>
      <c r="J63" s="161"/>
      <c r="K63" s="161"/>
      <c r="L63" s="161"/>
      <c r="M63" s="152">
        <v>0</v>
      </c>
      <c r="N63" s="160"/>
      <c r="O63" s="90" t="s">
        <v>54</v>
      </c>
      <c r="P63" s="160"/>
      <c r="Q63" s="153">
        <f t="shared" si="2"/>
        <v>2832262.8</v>
      </c>
      <c r="R63" s="155"/>
      <c r="S63" s="166">
        <v>2200221.2799999998</v>
      </c>
      <c r="T63" s="166"/>
      <c r="U63" s="166"/>
      <c r="V63" s="166"/>
      <c r="W63" s="166">
        <v>544863.38</v>
      </c>
      <c r="X63" s="166"/>
      <c r="Y63" s="166">
        <v>87178.14</v>
      </c>
      <c r="Z63" s="152">
        <v>0</v>
      </c>
      <c r="AA63" s="165"/>
      <c r="AB63" s="152">
        <v>0</v>
      </c>
      <c r="AC63" s="165"/>
      <c r="AD63" s="165"/>
      <c r="AE63" s="155"/>
      <c r="AF63" s="155"/>
      <c r="AG63" s="155"/>
      <c r="AH63" s="155"/>
      <c r="AI63" s="155"/>
      <c r="AJ63" s="155"/>
      <c r="AK63" s="155"/>
      <c r="AL63" s="162">
        <v>0</v>
      </c>
      <c r="AM63" s="156"/>
      <c r="AN63" s="157"/>
      <c r="AO63" s="156"/>
      <c r="AP63" s="157"/>
    </row>
    <row r="64" spans="1:56" s="158" customFormat="1" x14ac:dyDescent="0.25">
      <c r="A64" s="146" t="s">
        <v>114</v>
      </c>
      <c r="B64" s="77">
        <v>43889</v>
      </c>
      <c r="C64" s="159" t="s">
        <v>346</v>
      </c>
      <c r="D64" s="90" t="s">
        <v>420</v>
      </c>
      <c r="E64" s="90" t="s">
        <v>421</v>
      </c>
      <c r="F64" s="89">
        <v>1476</v>
      </c>
      <c r="G64" s="89" t="s">
        <v>51</v>
      </c>
      <c r="H64" s="159" t="s">
        <v>427</v>
      </c>
      <c r="I64" s="160"/>
      <c r="J64" s="161"/>
      <c r="K64" s="161"/>
      <c r="L64" s="161"/>
      <c r="M64" s="152">
        <v>0</v>
      </c>
      <c r="N64" s="160"/>
      <c r="O64" s="90" t="s">
        <v>54</v>
      </c>
      <c r="P64" s="160"/>
      <c r="Q64" s="153">
        <f t="shared" si="2"/>
        <v>22987815.41</v>
      </c>
      <c r="R64" s="155"/>
      <c r="S64" s="166">
        <v>17727735.93</v>
      </c>
      <c r="T64" s="166"/>
      <c r="U64" s="166"/>
      <c r="V64" s="166"/>
      <c r="W64" s="166">
        <v>4534551.28</v>
      </c>
      <c r="X64" s="166"/>
      <c r="Y64" s="166">
        <v>725528.2</v>
      </c>
      <c r="Z64" s="152">
        <v>0</v>
      </c>
      <c r="AA64" s="165"/>
      <c r="AB64" s="152">
        <v>0</v>
      </c>
      <c r="AC64" s="165"/>
      <c r="AD64" s="165"/>
      <c r="AE64" s="155"/>
      <c r="AF64" s="155"/>
      <c r="AG64" s="155"/>
      <c r="AH64" s="155"/>
      <c r="AI64" s="155"/>
      <c r="AJ64" s="155"/>
      <c r="AK64" s="155"/>
      <c r="AL64" s="162">
        <v>0</v>
      </c>
      <c r="AM64" s="156"/>
      <c r="AN64" s="157"/>
      <c r="AO64" s="156"/>
      <c r="AP64" s="157"/>
    </row>
    <row r="65" spans="1:42" s="158" customFormat="1" x14ac:dyDescent="0.25">
      <c r="A65" s="146" t="s">
        <v>116</v>
      </c>
      <c r="B65" s="77">
        <v>43890</v>
      </c>
      <c r="C65" s="159" t="s">
        <v>346</v>
      </c>
      <c r="D65" s="90" t="s">
        <v>420</v>
      </c>
      <c r="E65" s="90" t="s">
        <v>421</v>
      </c>
      <c r="F65" s="89">
        <v>1477</v>
      </c>
      <c r="G65" s="89" t="s">
        <v>51</v>
      </c>
      <c r="H65" s="159" t="s">
        <v>428</v>
      </c>
      <c r="I65" s="160"/>
      <c r="J65" s="161"/>
      <c r="K65" s="161"/>
      <c r="L65" s="161"/>
      <c r="M65" s="152">
        <v>0</v>
      </c>
      <c r="N65" s="160"/>
      <c r="O65" s="90" t="s">
        <v>54</v>
      </c>
      <c r="P65" s="160"/>
      <c r="Q65" s="153">
        <f t="shared" si="2"/>
        <v>24965311.23</v>
      </c>
      <c r="R65" s="155"/>
      <c r="S65" s="166">
        <v>19013215.010000002</v>
      </c>
      <c r="T65" s="166"/>
      <c r="U65" s="166"/>
      <c r="V65" s="166"/>
      <c r="W65" s="166">
        <v>5131117.43</v>
      </c>
      <c r="X65" s="166"/>
      <c r="Y65" s="166">
        <v>820978.79</v>
      </c>
      <c r="Z65" s="152">
        <v>0</v>
      </c>
      <c r="AA65" s="165"/>
      <c r="AB65" s="152">
        <v>0</v>
      </c>
      <c r="AC65" s="165"/>
      <c r="AD65" s="165"/>
      <c r="AE65" s="155"/>
      <c r="AF65" s="155"/>
      <c r="AG65" s="155"/>
      <c r="AH65" s="155"/>
      <c r="AI65" s="155"/>
      <c r="AJ65" s="155"/>
      <c r="AK65" s="155"/>
      <c r="AL65" s="162">
        <v>0</v>
      </c>
      <c r="AM65" s="156"/>
      <c r="AN65" s="157"/>
      <c r="AO65" s="156"/>
      <c r="AP65" s="157"/>
    </row>
    <row r="66" spans="1:42" s="158" customFormat="1" x14ac:dyDescent="0.25">
      <c r="A66" s="146" t="s">
        <v>120</v>
      </c>
      <c r="B66" s="77">
        <v>43891</v>
      </c>
      <c r="C66" s="159" t="s">
        <v>346</v>
      </c>
      <c r="D66" s="90" t="s">
        <v>420</v>
      </c>
      <c r="E66" s="90" t="s">
        <v>421</v>
      </c>
      <c r="F66" s="89">
        <v>1478</v>
      </c>
      <c r="G66" s="89" t="s">
        <v>51</v>
      </c>
      <c r="H66" s="159" t="s">
        <v>932</v>
      </c>
      <c r="I66" s="160"/>
      <c r="J66" s="161"/>
      <c r="K66" s="161"/>
      <c r="L66" s="161"/>
      <c r="M66" s="152">
        <v>0</v>
      </c>
      <c r="N66" s="160"/>
      <c r="O66" s="90" t="s">
        <v>54</v>
      </c>
      <c r="P66" s="160"/>
      <c r="Q66" s="153">
        <f t="shared" si="2"/>
        <v>3621270.43</v>
      </c>
      <c r="R66" s="155"/>
      <c r="S66" s="165">
        <v>2739318.88</v>
      </c>
      <c r="T66" s="165"/>
      <c r="U66" s="165"/>
      <c r="V66" s="165"/>
      <c r="W66" s="165">
        <v>760303.06</v>
      </c>
      <c r="X66" s="165"/>
      <c r="Y66" s="165">
        <v>121648.49</v>
      </c>
      <c r="Z66" s="152">
        <v>0</v>
      </c>
      <c r="AA66" s="165"/>
      <c r="AB66" s="152">
        <v>0</v>
      </c>
      <c r="AC66" s="165"/>
      <c r="AD66" s="165"/>
      <c r="AE66" s="155"/>
      <c r="AF66" s="155"/>
      <c r="AG66" s="155"/>
      <c r="AH66" s="155"/>
      <c r="AI66" s="155"/>
      <c r="AJ66" s="155"/>
      <c r="AK66" s="155"/>
      <c r="AL66" s="162">
        <v>0</v>
      </c>
      <c r="AM66" s="156"/>
      <c r="AN66" s="157"/>
      <c r="AO66" s="156"/>
      <c r="AP66" s="157"/>
    </row>
    <row r="67" spans="1:42" s="158" customFormat="1" x14ac:dyDescent="0.25">
      <c r="A67" s="146" t="s">
        <v>122</v>
      </c>
      <c r="B67" s="77">
        <v>43886</v>
      </c>
      <c r="C67" s="90" t="s">
        <v>346</v>
      </c>
      <c r="D67" s="90" t="s">
        <v>429</v>
      </c>
      <c r="E67" s="90" t="s">
        <v>430</v>
      </c>
      <c r="F67" s="90" t="s">
        <v>576</v>
      </c>
      <c r="G67" s="90" t="s">
        <v>51</v>
      </c>
      <c r="H67" s="90" t="s">
        <v>867</v>
      </c>
      <c r="I67" s="160"/>
      <c r="J67" s="161"/>
      <c r="K67" s="161"/>
      <c r="L67" s="161"/>
      <c r="M67" s="152">
        <v>0</v>
      </c>
      <c r="N67" s="160"/>
      <c r="O67" s="90" t="s">
        <v>54</v>
      </c>
      <c r="P67" s="160"/>
      <c r="Q67" s="153">
        <f t="shared" si="2"/>
        <v>18373751.75</v>
      </c>
      <c r="R67" s="155"/>
      <c r="S67" s="166">
        <v>13514934.98</v>
      </c>
      <c r="T67" s="165"/>
      <c r="U67" s="165"/>
      <c r="V67" s="165"/>
      <c r="W67" s="166">
        <v>4188635.15</v>
      </c>
      <c r="X67" s="165"/>
      <c r="Y67" s="166">
        <v>670181.62</v>
      </c>
      <c r="Z67" s="152">
        <v>0</v>
      </c>
      <c r="AA67" s="165"/>
      <c r="AB67" s="152">
        <v>0</v>
      </c>
      <c r="AC67" s="165"/>
      <c r="AD67" s="165"/>
      <c r="AE67" s="155"/>
      <c r="AF67" s="155"/>
      <c r="AG67" s="155"/>
      <c r="AH67" s="155"/>
      <c r="AI67" s="155"/>
      <c r="AJ67" s="155"/>
      <c r="AK67" s="155"/>
      <c r="AL67" s="162">
        <v>0</v>
      </c>
      <c r="AM67" s="156"/>
      <c r="AN67" s="157"/>
      <c r="AO67" s="156"/>
      <c r="AP67" s="157"/>
    </row>
    <row r="68" spans="1:42" s="158" customFormat="1" x14ac:dyDescent="0.25">
      <c r="A68" s="146" t="s">
        <v>126</v>
      </c>
      <c r="B68" s="77">
        <v>43887</v>
      </c>
      <c r="C68" s="159" t="s">
        <v>346</v>
      </c>
      <c r="D68" s="90" t="s">
        <v>429</v>
      </c>
      <c r="E68" s="90" t="s">
        <v>430</v>
      </c>
      <c r="F68" s="90" t="s">
        <v>602</v>
      </c>
      <c r="G68" s="89" t="s">
        <v>51</v>
      </c>
      <c r="H68" s="90" t="s">
        <v>868</v>
      </c>
      <c r="I68" s="160"/>
      <c r="J68" s="161"/>
      <c r="K68" s="161"/>
      <c r="L68" s="161"/>
      <c r="M68" s="152">
        <v>0</v>
      </c>
      <c r="N68" s="160"/>
      <c r="O68" s="90" t="s">
        <v>54</v>
      </c>
      <c r="P68" s="160"/>
      <c r="Q68" s="153">
        <f t="shared" si="2"/>
        <v>24578412.959999997</v>
      </c>
      <c r="R68" s="155"/>
      <c r="S68" s="162">
        <v>18193203.969999999</v>
      </c>
      <c r="T68" s="166"/>
      <c r="U68" s="166"/>
      <c r="V68" s="166"/>
      <c r="W68" s="166">
        <v>5504490.5099999998</v>
      </c>
      <c r="X68" s="166"/>
      <c r="Y68" s="166">
        <v>880718.48</v>
      </c>
      <c r="Z68" s="152">
        <v>0</v>
      </c>
      <c r="AA68" s="165"/>
      <c r="AB68" s="152">
        <v>0</v>
      </c>
      <c r="AC68" s="165"/>
      <c r="AD68" s="165"/>
      <c r="AE68" s="155"/>
      <c r="AF68" s="155"/>
      <c r="AG68" s="155"/>
      <c r="AH68" s="155"/>
      <c r="AI68" s="155"/>
      <c r="AJ68" s="155"/>
      <c r="AK68" s="155"/>
      <c r="AL68" s="162">
        <v>0</v>
      </c>
      <c r="AM68" s="156"/>
      <c r="AN68" s="157"/>
      <c r="AO68" s="156"/>
      <c r="AP68" s="157"/>
    </row>
    <row r="69" spans="1:42" s="158" customFormat="1" x14ac:dyDescent="0.25">
      <c r="A69" s="146" t="s">
        <v>128</v>
      </c>
      <c r="B69" s="77">
        <v>43888</v>
      </c>
      <c r="C69" s="159" t="s">
        <v>346</v>
      </c>
      <c r="D69" s="90" t="s">
        <v>429</v>
      </c>
      <c r="E69" s="90" t="s">
        <v>430</v>
      </c>
      <c r="F69" s="90" t="s">
        <v>619</v>
      </c>
      <c r="G69" s="89" t="s">
        <v>51</v>
      </c>
      <c r="H69" s="90" t="s">
        <v>869</v>
      </c>
      <c r="I69" s="160"/>
      <c r="J69" s="161"/>
      <c r="K69" s="161"/>
      <c r="L69" s="161"/>
      <c r="M69" s="152">
        <v>0</v>
      </c>
      <c r="N69" s="160"/>
      <c r="O69" s="90" t="s">
        <v>54</v>
      </c>
      <c r="P69" s="160"/>
      <c r="Q69" s="153">
        <f t="shared" si="2"/>
        <v>36074129.359999999</v>
      </c>
      <c r="R69" s="155"/>
      <c r="S69" s="166">
        <v>28888143.329999998</v>
      </c>
      <c r="T69" s="166"/>
      <c r="U69" s="166"/>
      <c r="V69" s="166"/>
      <c r="W69" s="166">
        <v>6194815.54</v>
      </c>
      <c r="X69" s="166"/>
      <c r="Y69" s="166">
        <v>991170.49</v>
      </c>
      <c r="Z69" s="152">
        <v>0</v>
      </c>
      <c r="AA69" s="165"/>
      <c r="AB69" s="152">
        <v>0</v>
      </c>
      <c r="AC69" s="165"/>
      <c r="AD69" s="165"/>
      <c r="AE69" s="155"/>
      <c r="AF69" s="155"/>
      <c r="AG69" s="155"/>
      <c r="AH69" s="155"/>
      <c r="AI69" s="155"/>
      <c r="AJ69" s="155"/>
      <c r="AK69" s="155"/>
      <c r="AL69" s="162">
        <v>0</v>
      </c>
      <c r="AM69" s="156"/>
      <c r="AN69" s="157"/>
      <c r="AO69" s="156"/>
      <c r="AP69" s="157"/>
    </row>
    <row r="70" spans="1:42" s="158" customFormat="1" x14ac:dyDescent="0.25">
      <c r="A70" s="146" t="s">
        <v>133</v>
      </c>
      <c r="B70" s="77">
        <v>43889</v>
      </c>
      <c r="C70" s="159" t="s">
        <v>346</v>
      </c>
      <c r="D70" s="90" t="s">
        <v>429</v>
      </c>
      <c r="E70" s="90" t="s">
        <v>430</v>
      </c>
      <c r="F70" s="90" t="s">
        <v>864</v>
      </c>
      <c r="G70" s="89" t="s">
        <v>51</v>
      </c>
      <c r="H70" s="90" t="s">
        <v>870</v>
      </c>
      <c r="I70" s="160"/>
      <c r="J70" s="161"/>
      <c r="K70" s="161"/>
      <c r="L70" s="161"/>
      <c r="M70" s="152">
        <v>0</v>
      </c>
      <c r="N70" s="160"/>
      <c r="O70" s="90" t="s">
        <v>54</v>
      </c>
      <c r="P70" s="160"/>
      <c r="Q70" s="153">
        <f t="shared" si="2"/>
        <v>35041206.420000002</v>
      </c>
      <c r="R70" s="155"/>
      <c r="S70" s="166">
        <v>24395322.050000001</v>
      </c>
      <c r="T70" s="166"/>
      <c r="U70" s="166"/>
      <c r="V70" s="166"/>
      <c r="W70" s="166">
        <v>9177486.5299999993</v>
      </c>
      <c r="X70" s="166"/>
      <c r="Y70" s="166">
        <v>1468397.84</v>
      </c>
      <c r="Z70" s="152">
        <v>0</v>
      </c>
      <c r="AA70" s="165"/>
      <c r="AB70" s="152">
        <v>0</v>
      </c>
      <c r="AC70" s="165"/>
      <c r="AD70" s="165"/>
      <c r="AE70" s="155"/>
      <c r="AF70" s="155"/>
      <c r="AG70" s="155"/>
      <c r="AH70" s="155"/>
      <c r="AI70" s="155"/>
      <c r="AJ70" s="155"/>
      <c r="AK70" s="155"/>
      <c r="AL70" s="162">
        <v>0</v>
      </c>
      <c r="AM70" s="156"/>
      <c r="AN70" s="157"/>
      <c r="AO70" s="156"/>
      <c r="AP70" s="157"/>
    </row>
    <row r="71" spans="1:42" s="158" customFormat="1" x14ac:dyDescent="0.25">
      <c r="A71" s="146" t="s">
        <v>136</v>
      </c>
      <c r="B71" s="77">
        <v>43890</v>
      </c>
      <c r="C71" s="159" t="s">
        <v>346</v>
      </c>
      <c r="D71" s="90" t="s">
        <v>429</v>
      </c>
      <c r="E71" s="90" t="s">
        <v>430</v>
      </c>
      <c r="F71" s="90" t="s">
        <v>865</v>
      </c>
      <c r="G71" s="89" t="s">
        <v>51</v>
      </c>
      <c r="H71" s="90" t="s">
        <v>871</v>
      </c>
      <c r="I71" s="160"/>
      <c r="J71" s="161"/>
      <c r="K71" s="161"/>
      <c r="L71" s="161"/>
      <c r="M71" s="152">
        <v>0</v>
      </c>
      <c r="N71" s="160"/>
      <c r="O71" s="90" t="s">
        <v>54</v>
      </c>
      <c r="P71" s="160"/>
      <c r="Q71" s="153">
        <f t="shared" si="2"/>
        <v>60921095.680000007</v>
      </c>
      <c r="R71" s="155"/>
      <c r="S71" s="166">
        <v>45258305.520000003</v>
      </c>
      <c r="T71" s="166"/>
      <c r="U71" s="166"/>
      <c r="V71" s="166"/>
      <c r="W71" s="166">
        <v>13502405.310000001</v>
      </c>
      <c r="X71" s="166"/>
      <c r="Y71" s="166">
        <v>2160384.85</v>
      </c>
      <c r="Z71" s="152">
        <v>0</v>
      </c>
      <c r="AA71" s="165"/>
      <c r="AB71" s="152">
        <v>0</v>
      </c>
      <c r="AC71" s="165"/>
      <c r="AD71" s="165"/>
      <c r="AE71" s="155"/>
      <c r="AF71" s="155"/>
      <c r="AG71" s="155"/>
      <c r="AH71" s="155"/>
      <c r="AI71" s="155"/>
      <c r="AJ71" s="155"/>
      <c r="AK71" s="155"/>
      <c r="AL71" s="162">
        <v>0</v>
      </c>
      <c r="AM71" s="156"/>
      <c r="AN71" s="157"/>
      <c r="AO71" s="156"/>
      <c r="AP71" s="157"/>
    </row>
    <row r="72" spans="1:42" s="158" customFormat="1" x14ac:dyDescent="0.25">
      <c r="A72" s="146" t="s">
        <v>834</v>
      </c>
      <c r="B72" s="77">
        <v>43891</v>
      </c>
      <c r="C72" s="159" t="s">
        <v>346</v>
      </c>
      <c r="D72" s="90" t="s">
        <v>429</v>
      </c>
      <c r="E72" s="90" t="s">
        <v>430</v>
      </c>
      <c r="F72" s="90" t="s">
        <v>866</v>
      </c>
      <c r="G72" s="89" t="s">
        <v>51</v>
      </c>
      <c r="H72" s="159" t="s">
        <v>933</v>
      </c>
      <c r="I72" s="160"/>
      <c r="J72" s="161"/>
      <c r="K72" s="161"/>
      <c r="L72" s="161"/>
      <c r="M72" s="152">
        <v>0</v>
      </c>
      <c r="N72" s="160"/>
      <c r="O72" s="90" t="s">
        <v>54</v>
      </c>
      <c r="P72" s="160"/>
      <c r="Q72" s="153">
        <f t="shared" si="2"/>
        <v>62525221.980000004</v>
      </c>
      <c r="R72" s="155"/>
      <c r="S72" s="166">
        <v>43502803.700000003</v>
      </c>
      <c r="T72" s="166"/>
      <c r="U72" s="166"/>
      <c r="V72" s="166"/>
      <c r="W72" s="166">
        <v>16398636.449999999</v>
      </c>
      <c r="X72" s="166"/>
      <c r="Y72" s="166">
        <v>2623781.83</v>
      </c>
      <c r="Z72" s="152">
        <v>0</v>
      </c>
      <c r="AA72" s="165"/>
      <c r="AB72" s="152">
        <v>0</v>
      </c>
      <c r="AC72" s="165"/>
      <c r="AD72" s="165"/>
      <c r="AE72" s="155"/>
      <c r="AF72" s="155"/>
      <c r="AG72" s="155"/>
      <c r="AH72" s="155"/>
      <c r="AI72" s="155"/>
      <c r="AJ72" s="155"/>
      <c r="AK72" s="155"/>
      <c r="AL72" s="162">
        <v>0</v>
      </c>
      <c r="AM72" s="156"/>
      <c r="AN72" s="157"/>
      <c r="AO72" s="156"/>
      <c r="AP72" s="157"/>
    </row>
    <row r="73" spans="1:42" s="158" customFormat="1" x14ac:dyDescent="0.25">
      <c r="A73" s="146" t="s">
        <v>835</v>
      </c>
      <c r="B73" s="77">
        <v>43886</v>
      </c>
      <c r="C73" s="159" t="s">
        <v>346</v>
      </c>
      <c r="D73" s="90" t="s">
        <v>462</v>
      </c>
      <c r="E73" s="90" t="s">
        <v>463</v>
      </c>
      <c r="F73" s="90" t="s">
        <v>438</v>
      </c>
      <c r="G73" s="89" t="s">
        <v>51</v>
      </c>
      <c r="H73" s="90" t="s">
        <v>872</v>
      </c>
      <c r="I73" s="160"/>
      <c r="J73" s="161"/>
      <c r="K73" s="161"/>
      <c r="L73" s="161"/>
      <c r="M73" s="152">
        <v>0</v>
      </c>
      <c r="N73" s="160"/>
      <c r="O73" s="90" t="s">
        <v>54</v>
      </c>
      <c r="P73" s="160"/>
      <c r="Q73" s="153">
        <f t="shared" si="2"/>
        <v>24709896.789999999</v>
      </c>
      <c r="R73" s="155"/>
      <c r="S73" s="162">
        <v>15630257.59</v>
      </c>
      <c r="T73" s="166"/>
      <c r="U73" s="166"/>
      <c r="V73" s="166"/>
      <c r="W73" s="166">
        <v>7827275.1699999999</v>
      </c>
      <c r="X73" s="166"/>
      <c r="Y73" s="166">
        <v>1252364.03</v>
      </c>
      <c r="Z73" s="152">
        <v>0</v>
      </c>
      <c r="AA73" s="165"/>
      <c r="AB73" s="152">
        <v>0</v>
      </c>
      <c r="AC73" s="165"/>
      <c r="AD73" s="165"/>
      <c r="AE73" s="155"/>
      <c r="AF73" s="155"/>
      <c r="AG73" s="155"/>
      <c r="AH73" s="155"/>
      <c r="AI73" s="155"/>
      <c r="AJ73" s="155"/>
      <c r="AK73" s="155"/>
      <c r="AL73" s="162">
        <v>0</v>
      </c>
      <c r="AM73" s="156"/>
      <c r="AN73" s="157"/>
      <c r="AO73" s="156"/>
      <c r="AP73" s="157"/>
    </row>
    <row r="74" spans="1:42" s="158" customFormat="1" x14ac:dyDescent="0.25">
      <c r="A74" s="146" t="s">
        <v>836</v>
      </c>
      <c r="B74" s="77">
        <v>43887</v>
      </c>
      <c r="C74" s="159" t="s">
        <v>346</v>
      </c>
      <c r="D74" s="90" t="s">
        <v>462</v>
      </c>
      <c r="E74" s="90" t="s">
        <v>463</v>
      </c>
      <c r="F74" s="90" t="s">
        <v>440</v>
      </c>
      <c r="G74" s="89" t="s">
        <v>51</v>
      </c>
      <c r="H74" s="90" t="s">
        <v>873</v>
      </c>
      <c r="I74" s="160"/>
      <c r="J74" s="161"/>
      <c r="K74" s="161"/>
      <c r="L74" s="161"/>
      <c r="M74" s="152">
        <v>0</v>
      </c>
      <c r="N74" s="160"/>
      <c r="O74" s="90" t="s">
        <v>54</v>
      </c>
      <c r="P74" s="160"/>
      <c r="Q74" s="153">
        <f t="shared" si="2"/>
        <v>0</v>
      </c>
      <c r="R74" s="155"/>
      <c r="S74" s="166">
        <v>0</v>
      </c>
      <c r="T74" s="166"/>
      <c r="U74" s="166"/>
      <c r="V74" s="166"/>
      <c r="W74" s="166">
        <v>0</v>
      </c>
      <c r="X74" s="166"/>
      <c r="Y74" s="166">
        <v>0</v>
      </c>
      <c r="Z74" s="152">
        <v>0</v>
      </c>
      <c r="AA74" s="165"/>
      <c r="AB74" s="152">
        <v>0</v>
      </c>
      <c r="AC74" s="165"/>
      <c r="AD74" s="165"/>
      <c r="AE74" s="155"/>
      <c r="AF74" s="155"/>
      <c r="AG74" s="155"/>
      <c r="AH74" s="155"/>
      <c r="AI74" s="155"/>
      <c r="AJ74" s="155"/>
      <c r="AK74" s="155"/>
      <c r="AL74" s="162">
        <v>0</v>
      </c>
      <c r="AM74" s="156"/>
      <c r="AN74" s="157"/>
      <c r="AO74" s="156"/>
      <c r="AP74" s="157"/>
    </row>
    <row r="75" spans="1:42" s="158" customFormat="1" x14ac:dyDescent="0.25">
      <c r="A75" s="146" t="s">
        <v>145</v>
      </c>
      <c r="B75" s="77">
        <v>43888</v>
      </c>
      <c r="C75" s="159" t="s">
        <v>346</v>
      </c>
      <c r="D75" s="90" t="s">
        <v>462</v>
      </c>
      <c r="E75" s="90" t="s">
        <v>463</v>
      </c>
      <c r="F75" s="90" t="s">
        <v>442</v>
      </c>
      <c r="G75" s="89" t="s">
        <v>51</v>
      </c>
      <c r="H75" s="90" t="s">
        <v>873</v>
      </c>
      <c r="I75" s="160"/>
      <c r="J75" s="161"/>
      <c r="K75" s="161"/>
      <c r="L75" s="161"/>
      <c r="M75" s="152">
        <v>0</v>
      </c>
      <c r="N75" s="160"/>
      <c r="O75" s="90" t="s">
        <v>54</v>
      </c>
      <c r="P75" s="160"/>
      <c r="Q75" s="153">
        <f t="shared" si="2"/>
        <v>0</v>
      </c>
      <c r="R75" s="155"/>
      <c r="S75" s="166">
        <v>0</v>
      </c>
      <c r="T75" s="166"/>
      <c r="U75" s="166"/>
      <c r="V75" s="166"/>
      <c r="W75" s="166">
        <v>0</v>
      </c>
      <c r="X75" s="166"/>
      <c r="Y75" s="166">
        <v>0</v>
      </c>
      <c r="Z75" s="152">
        <v>0</v>
      </c>
      <c r="AA75" s="165"/>
      <c r="AB75" s="152">
        <v>0</v>
      </c>
      <c r="AC75" s="165"/>
      <c r="AD75" s="165"/>
      <c r="AE75" s="155"/>
      <c r="AF75" s="155"/>
      <c r="AG75" s="155"/>
      <c r="AH75" s="155"/>
      <c r="AI75" s="155"/>
      <c r="AJ75" s="155"/>
      <c r="AK75" s="155"/>
      <c r="AL75" s="162">
        <v>0</v>
      </c>
      <c r="AM75" s="156"/>
      <c r="AN75" s="157"/>
      <c r="AO75" s="156"/>
      <c r="AP75" s="157"/>
    </row>
    <row r="76" spans="1:42" s="158" customFormat="1" x14ac:dyDescent="0.25">
      <c r="A76" s="146" t="s">
        <v>147</v>
      </c>
      <c r="B76" s="77">
        <v>43889</v>
      </c>
      <c r="C76" s="159" t="s">
        <v>346</v>
      </c>
      <c r="D76" s="90" t="s">
        <v>462</v>
      </c>
      <c r="E76" s="90" t="s">
        <v>463</v>
      </c>
      <c r="F76" s="90" t="s">
        <v>444</v>
      </c>
      <c r="G76" s="89" t="s">
        <v>51</v>
      </c>
      <c r="H76" s="90" t="s">
        <v>874</v>
      </c>
      <c r="I76" s="160"/>
      <c r="J76" s="161"/>
      <c r="K76" s="161"/>
      <c r="L76" s="161"/>
      <c r="M76" s="152">
        <v>0</v>
      </c>
      <c r="N76" s="160"/>
      <c r="O76" s="90" t="s">
        <v>54</v>
      </c>
      <c r="P76" s="160"/>
      <c r="Q76" s="153">
        <f t="shared" si="2"/>
        <v>30180280.469999999</v>
      </c>
      <c r="R76" s="155"/>
      <c r="S76" s="166">
        <v>23622409.329999998</v>
      </c>
      <c r="T76" s="166"/>
      <c r="U76" s="166"/>
      <c r="V76" s="166"/>
      <c r="W76" s="166">
        <v>5653337.1900000004</v>
      </c>
      <c r="X76" s="166"/>
      <c r="Y76" s="166">
        <v>904533.95</v>
      </c>
      <c r="Z76" s="152">
        <v>0</v>
      </c>
      <c r="AA76" s="165"/>
      <c r="AB76" s="152">
        <v>0</v>
      </c>
      <c r="AC76" s="165"/>
      <c r="AD76" s="165"/>
      <c r="AE76" s="155"/>
      <c r="AF76" s="155"/>
      <c r="AG76" s="155"/>
      <c r="AH76" s="155"/>
      <c r="AI76" s="155"/>
      <c r="AJ76" s="155"/>
      <c r="AK76" s="155"/>
      <c r="AL76" s="162">
        <v>0</v>
      </c>
      <c r="AM76" s="156"/>
      <c r="AN76" s="157"/>
      <c r="AO76" s="156"/>
      <c r="AP76" s="157"/>
    </row>
    <row r="77" spans="1:42" s="158" customFormat="1" x14ac:dyDescent="0.25">
      <c r="A77" s="146" t="s">
        <v>673</v>
      </c>
      <c r="B77" s="77">
        <v>43890</v>
      </c>
      <c r="C77" s="159" t="s">
        <v>346</v>
      </c>
      <c r="D77" s="90" t="s">
        <v>462</v>
      </c>
      <c r="E77" s="90" t="s">
        <v>463</v>
      </c>
      <c r="F77" s="90" t="s">
        <v>576</v>
      </c>
      <c r="G77" s="89" t="s">
        <v>51</v>
      </c>
      <c r="H77" s="90" t="s">
        <v>875</v>
      </c>
      <c r="I77" s="160"/>
      <c r="J77" s="161"/>
      <c r="K77" s="161"/>
      <c r="L77" s="161"/>
      <c r="M77" s="152">
        <v>0</v>
      </c>
      <c r="N77" s="160"/>
      <c r="O77" s="90" t="s">
        <v>54</v>
      </c>
      <c r="P77" s="160"/>
      <c r="Q77" s="153">
        <f t="shared" si="2"/>
        <v>39131019.980000004</v>
      </c>
      <c r="R77" s="155"/>
      <c r="S77" s="166">
        <v>27087961.100000001</v>
      </c>
      <c r="T77" s="166"/>
      <c r="U77" s="166"/>
      <c r="V77" s="166"/>
      <c r="W77" s="166">
        <v>10381947.310000001</v>
      </c>
      <c r="X77" s="166"/>
      <c r="Y77" s="166">
        <v>1661111.57</v>
      </c>
      <c r="Z77" s="152">
        <v>0</v>
      </c>
      <c r="AA77" s="165"/>
      <c r="AB77" s="152">
        <v>0</v>
      </c>
      <c r="AC77" s="165"/>
      <c r="AD77" s="165"/>
      <c r="AE77" s="155"/>
      <c r="AF77" s="155"/>
      <c r="AG77" s="155"/>
      <c r="AH77" s="155"/>
      <c r="AI77" s="155"/>
      <c r="AJ77" s="155"/>
      <c r="AK77" s="155"/>
      <c r="AL77" s="162">
        <v>0</v>
      </c>
      <c r="AM77" s="156"/>
      <c r="AN77" s="157"/>
      <c r="AO77" s="156"/>
      <c r="AP77" s="157"/>
    </row>
    <row r="78" spans="1:42" s="158" customFormat="1" x14ac:dyDescent="0.25">
      <c r="A78" s="146" t="s">
        <v>667</v>
      </c>
      <c r="B78" s="77">
        <v>43891</v>
      </c>
      <c r="C78" s="159" t="s">
        <v>346</v>
      </c>
      <c r="D78" s="90" t="s">
        <v>462</v>
      </c>
      <c r="E78" s="90" t="s">
        <v>463</v>
      </c>
      <c r="F78" s="90" t="s">
        <v>602</v>
      </c>
      <c r="G78" s="89" t="s">
        <v>51</v>
      </c>
      <c r="H78" s="90" t="s">
        <v>934</v>
      </c>
      <c r="I78" s="160"/>
      <c r="J78" s="161"/>
      <c r="K78" s="161"/>
      <c r="L78" s="161"/>
      <c r="M78" s="152">
        <v>0</v>
      </c>
      <c r="N78" s="160"/>
      <c r="O78" s="90" t="s">
        <v>54</v>
      </c>
      <c r="P78" s="160"/>
      <c r="Q78" s="153">
        <f t="shared" si="2"/>
        <v>55424065.990000002</v>
      </c>
      <c r="R78" s="155"/>
      <c r="S78" s="165">
        <v>35029418.75</v>
      </c>
      <c r="T78" s="165"/>
      <c r="U78" s="165"/>
      <c r="V78" s="165"/>
      <c r="W78" s="165">
        <v>17581592.449999999</v>
      </c>
      <c r="X78" s="165"/>
      <c r="Y78" s="165">
        <v>2813054.79</v>
      </c>
      <c r="Z78" s="152">
        <v>0</v>
      </c>
      <c r="AA78" s="165"/>
      <c r="AB78" s="152">
        <v>0</v>
      </c>
      <c r="AC78" s="165"/>
      <c r="AD78" s="165"/>
      <c r="AE78" s="155"/>
      <c r="AF78" s="155"/>
      <c r="AG78" s="155"/>
      <c r="AH78" s="155"/>
      <c r="AI78" s="155"/>
      <c r="AJ78" s="155"/>
      <c r="AK78" s="155"/>
      <c r="AL78" s="162">
        <v>0</v>
      </c>
      <c r="AM78" s="156"/>
      <c r="AN78" s="157"/>
      <c r="AO78" s="156"/>
      <c r="AP78" s="157"/>
    </row>
    <row r="79" spans="1:42" s="158" customFormat="1" x14ac:dyDescent="0.25">
      <c r="A79" s="146" t="s">
        <v>670</v>
      </c>
      <c r="B79" s="77">
        <v>43886</v>
      </c>
      <c r="C79" s="159" t="s">
        <v>346</v>
      </c>
      <c r="D79" s="90" t="s">
        <v>466</v>
      </c>
      <c r="E79" s="90" t="s">
        <v>467</v>
      </c>
      <c r="F79" s="90" t="s">
        <v>876</v>
      </c>
      <c r="G79" s="89" t="s">
        <v>51</v>
      </c>
      <c r="H79" s="90" t="s">
        <v>877</v>
      </c>
      <c r="I79" s="160"/>
      <c r="J79" s="161"/>
      <c r="K79" s="161"/>
      <c r="L79" s="161"/>
      <c r="M79" s="152">
        <v>0</v>
      </c>
      <c r="N79" s="160"/>
      <c r="O79" s="90" t="s">
        <v>54</v>
      </c>
      <c r="P79" s="160"/>
      <c r="Q79" s="153">
        <f t="shared" si="2"/>
        <v>0</v>
      </c>
      <c r="R79" s="155"/>
      <c r="S79" s="162">
        <v>0</v>
      </c>
      <c r="T79" s="166"/>
      <c r="U79" s="166"/>
      <c r="V79" s="166"/>
      <c r="W79" s="166">
        <v>0</v>
      </c>
      <c r="X79" s="166"/>
      <c r="Y79" s="166">
        <v>0</v>
      </c>
      <c r="Z79" s="152">
        <v>0</v>
      </c>
      <c r="AA79" s="165"/>
      <c r="AB79" s="152">
        <v>0</v>
      </c>
      <c r="AC79" s="165"/>
      <c r="AD79" s="165"/>
      <c r="AE79" s="155"/>
      <c r="AF79" s="155"/>
      <c r="AG79" s="155"/>
      <c r="AH79" s="155"/>
      <c r="AI79" s="155"/>
      <c r="AJ79" s="155"/>
      <c r="AK79" s="155"/>
      <c r="AL79" s="162">
        <v>0</v>
      </c>
      <c r="AM79" s="156"/>
      <c r="AN79" s="157"/>
      <c r="AO79" s="156"/>
      <c r="AP79" s="157"/>
    </row>
    <row r="80" spans="1:42" s="158" customFormat="1" x14ac:dyDescent="0.25">
      <c r="A80" s="146" t="s">
        <v>676</v>
      </c>
      <c r="B80" s="77">
        <v>43887</v>
      </c>
      <c r="C80" s="159" t="s">
        <v>346</v>
      </c>
      <c r="D80" s="90" t="s">
        <v>466</v>
      </c>
      <c r="E80" s="90" t="s">
        <v>467</v>
      </c>
      <c r="F80" s="90" t="s">
        <v>878</v>
      </c>
      <c r="G80" s="89" t="s">
        <v>51</v>
      </c>
      <c r="H80" s="90" t="s">
        <v>877</v>
      </c>
      <c r="I80" s="160"/>
      <c r="J80" s="161"/>
      <c r="K80" s="161"/>
      <c r="L80" s="161"/>
      <c r="M80" s="152">
        <v>0</v>
      </c>
      <c r="N80" s="160"/>
      <c r="O80" s="90" t="s">
        <v>54</v>
      </c>
      <c r="P80" s="160"/>
      <c r="Q80" s="153">
        <f t="shared" si="2"/>
        <v>0</v>
      </c>
      <c r="R80" s="155"/>
      <c r="S80" s="166">
        <v>0</v>
      </c>
      <c r="T80" s="166"/>
      <c r="U80" s="166"/>
      <c r="V80" s="166"/>
      <c r="W80" s="166">
        <v>0</v>
      </c>
      <c r="X80" s="166"/>
      <c r="Y80" s="166">
        <v>0</v>
      </c>
      <c r="Z80" s="152">
        <v>0</v>
      </c>
      <c r="AA80" s="165"/>
      <c r="AB80" s="152">
        <v>0</v>
      </c>
      <c r="AC80" s="165"/>
      <c r="AD80" s="165"/>
      <c r="AE80" s="155"/>
      <c r="AF80" s="155"/>
      <c r="AG80" s="155"/>
      <c r="AH80" s="155"/>
      <c r="AI80" s="155"/>
      <c r="AJ80" s="155"/>
      <c r="AK80" s="155"/>
      <c r="AL80" s="162">
        <v>0</v>
      </c>
      <c r="AM80" s="156"/>
      <c r="AN80" s="157"/>
      <c r="AO80" s="156"/>
      <c r="AP80" s="157"/>
    </row>
    <row r="81" spans="1:56" s="158" customFormat="1" x14ac:dyDescent="0.25">
      <c r="A81" s="146" t="s">
        <v>837</v>
      </c>
      <c r="B81" s="77">
        <v>43888</v>
      </c>
      <c r="C81" s="159" t="s">
        <v>346</v>
      </c>
      <c r="D81" s="90" t="s">
        <v>466</v>
      </c>
      <c r="E81" s="90" t="s">
        <v>467</v>
      </c>
      <c r="F81" s="90" t="s">
        <v>879</v>
      </c>
      <c r="G81" s="89" t="s">
        <v>51</v>
      </c>
      <c r="H81" s="90" t="s">
        <v>877</v>
      </c>
      <c r="I81" s="160"/>
      <c r="J81" s="161"/>
      <c r="K81" s="161"/>
      <c r="L81" s="161"/>
      <c r="M81" s="152">
        <v>0</v>
      </c>
      <c r="N81" s="160"/>
      <c r="O81" s="90" t="s">
        <v>54</v>
      </c>
      <c r="P81" s="160"/>
      <c r="Q81" s="153">
        <f t="shared" si="2"/>
        <v>0</v>
      </c>
      <c r="R81" s="155"/>
      <c r="S81" s="166"/>
      <c r="T81" s="166"/>
      <c r="U81" s="166"/>
      <c r="V81" s="166"/>
      <c r="W81" s="166"/>
      <c r="X81" s="166"/>
      <c r="Y81" s="166"/>
      <c r="Z81" s="152">
        <v>0</v>
      </c>
      <c r="AA81" s="165"/>
      <c r="AB81" s="152">
        <v>0</v>
      </c>
      <c r="AC81" s="165"/>
      <c r="AD81" s="165"/>
      <c r="AE81" s="155"/>
      <c r="AF81" s="155"/>
      <c r="AG81" s="155"/>
      <c r="AH81" s="155"/>
      <c r="AI81" s="155"/>
      <c r="AJ81" s="155"/>
      <c r="AK81" s="155"/>
      <c r="AL81" s="162">
        <v>0</v>
      </c>
      <c r="AM81" s="156"/>
      <c r="AN81" s="157"/>
      <c r="AO81" s="156"/>
      <c r="AP81" s="157"/>
    </row>
    <row r="82" spans="1:56" s="158" customFormat="1" x14ac:dyDescent="0.25">
      <c r="A82" s="146" t="s">
        <v>838</v>
      </c>
      <c r="B82" s="77">
        <v>43889</v>
      </c>
      <c r="C82" s="159" t="s">
        <v>346</v>
      </c>
      <c r="D82" s="90" t="s">
        <v>466</v>
      </c>
      <c r="E82" s="90" t="s">
        <v>467</v>
      </c>
      <c r="F82" s="90" t="s">
        <v>880</v>
      </c>
      <c r="G82" s="89" t="s">
        <v>51</v>
      </c>
      <c r="H82" s="90" t="s">
        <v>881</v>
      </c>
      <c r="I82" s="160"/>
      <c r="J82" s="161"/>
      <c r="K82" s="161"/>
      <c r="L82" s="161"/>
      <c r="M82" s="152">
        <v>0</v>
      </c>
      <c r="N82" s="160"/>
      <c r="O82" s="90" t="s">
        <v>54</v>
      </c>
      <c r="P82" s="160"/>
      <c r="Q82" s="153">
        <f t="shared" si="2"/>
        <v>32692890.370000001</v>
      </c>
      <c r="R82" s="155"/>
      <c r="S82" s="166">
        <v>22506145.100000001</v>
      </c>
      <c r="T82" s="166"/>
      <c r="U82" s="166"/>
      <c r="V82" s="166"/>
      <c r="W82" s="166">
        <v>8781676.9600000009</v>
      </c>
      <c r="X82" s="166"/>
      <c r="Y82" s="166">
        <v>1405068.31</v>
      </c>
      <c r="Z82" s="152">
        <v>0</v>
      </c>
      <c r="AA82" s="165"/>
      <c r="AB82" s="152">
        <v>0</v>
      </c>
      <c r="AC82" s="165"/>
      <c r="AD82" s="165"/>
      <c r="AE82" s="155"/>
      <c r="AF82" s="155"/>
      <c r="AG82" s="155"/>
      <c r="AH82" s="155"/>
      <c r="AI82" s="155"/>
      <c r="AJ82" s="155"/>
      <c r="AK82" s="155"/>
      <c r="AL82" s="162">
        <v>0</v>
      </c>
      <c r="AM82" s="156"/>
      <c r="AN82" s="157"/>
      <c r="AO82" s="156"/>
      <c r="AP82" s="157"/>
    </row>
    <row r="83" spans="1:56" s="158" customFormat="1" x14ac:dyDescent="0.25">
      <c r="A83" s="146" t="s">
        <v>839</v>
      </c>
      <c r="B83" s="77">
        <v>43889</v>
      </c>
      <c r="C83" s="159" t="s">
        <v>346</v>
      </c>
      <c r="D83" s="90" t="s">
        <v>466</v>
      </c>
      <c r="E83" s="90" t="s">
        <v>467</v>
      </c>
      <c r="F83" s="90" t="s">
        <v>880</v>
      </c>
      <c r="G83" s="89" t="s">
        <v>108</v>
      </c>
      <c r="H83" s="90"/>
      <c r="I83" s="168" t="s">
        <v>882</v>
      </c>
      <c r="J83" s="161"/>
      <c r="K83" s="161"/>
      <c r="L83" s="161"/>
      <c r="M83" s="152">
        <v>0</v>
      </c>
      <c r="N83" s="160"/>
      <c r="O83" s="90" t="s">
        <v>907</v>
      </c>
      <c r="P83" s="160"/>
      <c r="Q83" s="153">
        <f t="shared" si="2"/>
        <v>-18053.75</v>
      </c>
      <c r="R83" s="155"/>
      <c r="S83" s="166">
        <v>-18053.75</v>
      </c>
      <c r="T83" s="166"/>
      <c r="U83" s="166"/>
      <c r="V83" s="166"/>
      <c r="W83" s="166"/>
      <c r="X83" s="166"/>
      <c r="Y83" s="166"/>
      <c r="Z83" s="152">
        <v>0</v>
      </c>
      <c r="AA83" s="165"/>
      <c r="AB83" s="152">
        <v>0</v>
      </c>
      <c r="AC83" s="165"/>
      <c r="AD83" s="165"/>
      <c r="AE83" s="155"/>
      <c r="AF83" s="155"/>
      <c r="AG83" s="155"/>
      <c r="AH83" s="155"/>
      <c r="AI83" s="155"/>
      <c r="AJ83" s="155"/>
      <c r="AK83" s="155"/>
      <c r="AL83" s="162">
        <v>0</v>
      </c>
      <c r="AM83" s="156"/>
      <c r="AN83" s="157"/>
      <c r="AO83" s="156"/>
      <c r="AP83" s="157"/>
    </row>
    <row r="84" spans="1:56" s="158" customFormat="1" x14ac:dyDescent="0.25">
      <c r="A84" s="146" t="s">
        <v>840</v>
      </c>
      <c r="B84" s="77">
        <v>43890</v>
      </c>
      <c r="C84" s="159" t="s">
        <v>346</v>
      </c>
      <c r="D84" s="90" t="s">
        <v>466</v>
      </c>
      <c r="E84" s="90" t="s">
        <v>467</v>
      </c>
      <c r="F84" s="90" t="s">
        <v>883</v>
      </c>
      <c r="G84" s="89" t="s">
        <v>51</v>
      </c>
      <c r="H84" s="90" t="s">
        <v>884</v>
      </c>
      <c r="I84" s="160"/>
      <c r="J84" s="161"/>
      <c r="K84" s="161"/>
      <c r="L84" s="161"/>
      <c r="M84" s="152">
        <v>0</v>
      </c>
      <c r="N84" s="160"/>
      <c r="O84" s="90" t="s">
        <v>54</v>
      </c>
      <c r="P84" s="160"/>
      <c r="Q84" s="153">
        <f>SUM(S84:AK84)</f>
        <v>17560466.949999996</v>
      </c>
      <c r="R84" s="155"/>
      <c r="S84" s="166">
        <v>12509789.85</v>
      </c>
      <c r="T84" s="166"/>
      <c r="U84" s="166"/>
      <c r="V84" s="166"/>
      <c r="W84" s="166">
        <v>4226214.46</v>
      </c>
      <c r="X84" s="166"/>
      <c r="Y84" s="166">
        <v>676194.31</v>
      </c>
      <c r="Z84" s="152">
        <v>0</v>
      </c>
      <c r="AA84" s="165"/>
      <c r="AB84" s="152">
        <v>0</v>
      </c>
      <c r="AC84" s="166">
        <v>137285.49</v>
      </c>
      <c r="AD84" s="167" t="s">
        <v>954</v>
      </c>
      <c r="AE84" s="165">
        <v>10982.84</v>
      </c>
      <c r="AF84" s="155"/>
      <c r="AG84" s="155"/>
      <c r="AH84" s="155"/>
      <c r="AI84" s="155"/>
      <c r="AJ84" s="155"/>
      <c r="AK84" s="155"/>
      <c r="AL84" s="163"/>
      <c r="AM84" s="156"/>
      <c r="AN84" s="157"/>
      <c r="AO84" s="156"/>
      <c r="AP84" s="157"/>
    </row>
    <row r="85" spans="1:56" s="158" customFormat="1" x14ac:dyDescent="0.25">
      <c r="A85" s="146" t="s">
        <v>841</v>
      </c>
      <c r="B85" s="77">
        <v>43891</v>
      </c>
      <c r="C85" s="159" t="s">
        <v>346</v>
      </c>
      <c r="D85" s="90" t="s">
        <v>466</v>
      </c>
      <c r="E85" s="90" t="s">
        <v>467</v>
      </c>
      <c r="F85" s="90" t="s">
        <v>935</v>
      </c>
      <c r="G85" s="89" t="s">
        <v>51</v>
      </c>
      <c r="H85" s="90" t="s">
        <v>936</v>
      </c>
      <c r="I85" s="160"/>
      <c r="J85" s="161"/>
      <c r="K85" s="161"/>
      <c r="L85" s="161"/>
      <c r="M85" s="152">
        <v>0</v>
      </c>
      <c r="N85" s="160"/>
      <c r="O85" s="90" t="s">
        <v>54</v>
      </c>
      <c r="P85" s="160"/>
      <c r="Q85" s="153">
        <f t="shared" ref="Q85:Q122" si="3">SUM(S85:AL85)</f>
        <v>11993321.540000001</v>
      </c>
      <c r="R85" s="155"/>
      <c r="S85" s="165">
        <v>9519311.9199999999</v>
      </c>
      <c r="T85" s="165"/>
      <c r="U85" s="165"/>
      <c r="V85" s="165"/>
      <c r="W85" s="165">
        <v>2132766.91</v>
      </c>
      <c r="X85" s="165"/>
      <c r="Y85" s="165">
        <v>341242.71</v>
      </c>
      <c r="Z85" s="152">
        <v>0</v>
      </c>
      <c r="AA85" s="165"/>
      <c r="AB85" s="152">
        <v>0</v>
      </c>
      <c r="AC85" s="165"/>
      <c r="AD85" s="165"/>
      <c r="AE85" s="155"/>
      <c r="AF85" s="155"/>
      <c r="AG85" s="155"/>
      <c r="AH85" s="155"/>
      <c r="AI85" s="155"/>
      <c r="AJ85" s="155"/>
      <c r="AK85" s="155"/>
      <c r="AL85" s="162">
        <v>0</v>
      </c>
      <c r="AM85" s="156"/>
      <c r="AN85" s="157"/>
      <c r="AO85" s="156"/>
      <c r="AP85" s="157"/>
    </row>
    <row r="86" spans="1:56" s="158" customFormat="1" x14ac:dyDescent="0.25">
      <c r="A86" s="146" t="s">
        <v>842</v>
      </c>
      <c r="B86" s="77">
        <v>43886</v>
      </c>
      <c r="C86" s="159" t="s">
        <v>346</v>
      </c>
      <c r="D86" s="159" t="s">
        <v>386</v>
      </c>
      <c r="E86" s="159" t="s">
        <v>49</v>
      </c>
      <c r="F86" s="159" t="s">
        <v>885</v>
      </c>
      <c r="G86" s="159" t="s">
        <v>51</v>
      </c>
      <c r="H86" s="159" t="s">
        <v>84</v>
      </c>
      <c r="I86" s="159" t="s">
        <v>53</v>
      </c>
      <c r="J86" s="152" t="s">
        <v>53</v>
      </c>
      <c r="K86" s="152" t="s">
        <v>53</v>
      </c>
      <c r="L86" s="152" t="s">
        <v>53</v>
      </c>
      <c r="M86" s="152">
        <v>0</v>
      </c>
      <c r="N86" s="159" t="s">
        <v>53</v>
      </c>
      <c r="O86" s="90" t="s">
        <v>54</v>
      </c>
      <c r="P86" s="159" t="s">
        <v>53</v>
      </c>
      <c r="Q86" s="153">
        <f t="shared" si="3"/>
        <v>17069073.449400004</v>
      </c>
      <c r="R86" s="162">
        <v>0</v>
      </c>
      <c r="S86" s="162">
        <v>13916083.469800003</v>
      </c>
      <c r="T86" s="162">
        <v>0</v>
      </c>
      <c r="U86" s="162" t="s">
        <v>50</v>
      </c>
      <c r="V86" s="162">
        <v>0</v>
      </c>
      <c r="W86" s="162">
        <v>2718094.810000001</v>
      </c>
      <c r="X86" s="162" t="s">
        <v>55</v>
      </c>
      <c r="Y86" s="162">
        <v>434895.16960000002</v>
      </c>
      <c r="Z86" s="152">
        <v>0</v>
      </c>
      <c r="AA86" s="159" t="s">
        <v>50</v>
      </c>
      <c r="AB86" s="152">
        <v>0</v>
      </c>
      <c r="AC86" s="162">
        <v>0</v>
      </c>
      <c r="AD86" s="162" t="s">
        <v>50</v>
      </c>
      <c r="AE86" s="162">
        <v>0</v>
      </c>
      <c r="AF86" s="162">
        <v>0</v>
      </c>
      <c r="AG86" s="162" t="s">
        <v>50</v>
      </c>
      <c r="AH86" s="162">
        <v>0</v>
      </c>
      <c r="AI86" s="162">
        <v>0</v>
      </c>
      <c r="AJ86" s="162" t="s">
        <v>50</v>
      </c>
      <c r="AK86" s="162">
        <v>0</v>
      </c>
      <c r="AL86" s="162">
        <v>0</v>
      </c>
      <c r="AM86" s="169" t="s">
        <v>53</v>
      </c>
      <c r="AN86" s="170" t="s">
        <v>53</v>
      </c>
      <c r="AO86" s="169" t="s">
        <v>53</v>
      </c>
      <c r="AP86" s="170" t="s">
        <v>53</v>
      </c>
      <c r="AQ86" s="164"/>
      <c r="AR86" s="164"/>
      <c r="AS86" s="164"/>
      <c r="AT86" s="164"/>
      <c r="AU86" s="164"/>
      <c r="AV86" s="164"/>
      <c r="AW86" s="164"/>
      <c r="AX86" s="164"/>
      <c r="AY86" s="164"/>
      <c r="AZ86" s="164"/>
      <c r="BA86" s="164"/>
      <c r="BB86" s="164"/>
      <c r="BC86" s="164"/>
      <c r="BD86" s="164"/>
    </row>
    <row r="87" spans="1:56" s="158" customFormat="1" x14ac:dyDescent="0.25">
      <c r="A87" s="146" t="s">
        <v>843</v>
      </c>
      <c r="B87" s="77">
        <v>43887</v>
      </c>
      <c r="C87" s="159" t="s">
        <v>346</v>
      </c>
      <c r="D87" s="159" t="s">
        <v>386</v>
      </c>
      <c r="E87" s="159" t="s">
        <v>49</v>
      </c>
      <c r="F87" s="159" t="s">
        <v>886</v>
      </c>
      <c r="G87" s="159" t="s">
        <v>108</v>
      </c>
      <c r="H87" s="159" t="s">
        <v>53</v>
      </c>
      <c r="I87" s="159" t="s">
        <v>137</v>
      </c>
      <c r="J87" s="152" t="s">
        <v>53</v>
      </c>
      <c r="K87" s="152" t="s">
        <v>138</v>
      </c>
      <c r="L87" s="152" t="s">
        <v>134</v>
      </c>
      <c r="M87" s="152">
        <v>0</v>
      </c>
      <c r="N87" s="159" t="s">
        <v>112</v>
      </c>
      <c r="O87" s="90" t="s">
        <v>907</v>
      </c>
      <c r="P87" s="159" t="s">
        <v>139</v>
      </c>
      <c r="Q87" s="153">
        <f t="shared" si="3"/>
        <v>-25566.400000000001</v>
      </c>
      <c r="R87" s="162">
        <v>0</v>
      </c>
      <c r="S87" s="162">
        <v>0</v>
      </c>
      <c r="T87" s="162">
        <v>0</v>
      </c>
      <c r="U87" s="162" t="s">
        <v>50</v>
      </c>
      <c r="V87" s="162">
        <v>0</v>
      </c>
      <c r="W87" s="162">
        <v>-22040</v>
      </c>
      <c r="X87" s="162" t="s">
        <v>55</v>
      </c>
      <c r="Y87" s="162">
        <v>-3526.4</v>
      </c>
      <c r="Z87" s="152">
        <v>0</v>
      </c>
      <c r="AA87" s="159" t="s">
        <v>50</v>
      </c>
      <c r="AB87" s="152">
        <v>0</v>
      </c>
      <c r="AC87" s="162">
        <v>0</v>
      </c>
      <c r="AD87" s="162" t="s">
        <v>50</v>
      </c>
      <c r="AE87" s="162">
        <v>0</v>
      </c>
      <c r="AF87" s="162">
        <v>0</v>
      </c>
      <c r="AG87" s="162" t="s">
        <v>50</v>
      </c>
      <c r="AH87" s="162">
        <v>0</v>
      </c>
      <c r="AI87" s="162">
        <v>0</v>
      </c>
      <c r="AJ87" s="162" t="s">
        <v>50</v>
      </c>
      <c r="AK87" s="162">
        <v>0</v>
      </c>
      <c r="AL87" s="162">
        <v>0</v>
      </c>
      <c r="AM87" s="169" t="s">
        <v>53</v>
      </c>
      <c r="AN87" s="170" t="s">
        <v>53</v>
      </c>
      <c r="AO87" s="169" t="s">
        <v>53</v>
      </c>
      <c r="AP87" s="170" t="s">
        <v>53</v>
      </c>
      <c r="AQ87" s="164"/>
      <c r="AR87" s="164"/>
      <c r="AS87" s="164"/>
      <c r="AT87" s="164"/>
      <c r="AU87" s="164"/>
      <c r="AV87" s="164"/>
      <c r="AW87" s="164"/>
      <c r="AX87" s="164"/>
      <c r="AY87" s="164"/>
      <c r="AZ87" s="164"/>
      <c r="BA87" s="164"/>
      <c r="BB87" s="164"/>
      <c r="BC87" s="164"/>
      <c r="BD87" s="164"/>
    </row>
    <row r="88" spans="1:56" s="158" customFormat="1" x14ac:dyDescent="0.25">
      <c r="A88" s="146" t="s">
        <v>844</v>
      </c>
      <c r="B88" s="77">
        <v>43887</v>
      </c>
      <c r="C88" s="159" t="s">
        <v>346</v>
      </c>
      <c r="D88" s="159" t="s">
        <v>386</v>
      </c>
      <c r="E88" s="159" t="s">
        <v>49</v>
      </c>
      <c r="F88" s="159" t="s">
        <v>886</v>
      </c>
      <c r="G88" s="159" t="s">
        <v>51</v>
      </c>
      <c r="H88" s="159" t="s">
        <v>135</v>
      </c>
      <c r="I88" s="159" t="s">
        <v>53</v>
      </c>
      <c r="J88" s="152" t="s">
        <v>53</v>
      </c>
      <c r="K88" s="152" t="s">
        <v>53</v>
      </c>
      <c r="L88" s="152" t="s">
        <v>53</v>
      </c>
      <c r="M88" s="152">
        <v>0</v>
      </c>
      <c r="N88" s="159" t="s">
        <v>53</v>
      </c>
      <c r="O88" s="90" t="s">
        <v>54</v>
      </c>
      <c r="P88" s="159" t="s">
        <v>53</v>
      </c>
      <c r="Q88" s="153">
        <f t="shared" si="3"/>
        <v>19404056.492999997</v>
      </c>
      <c r="R88" s="162">
        <v>0</v>
      </c>
      <c r="S88" s="162">
        <v>16139253.220199997</v>
      </c>
      <c r="T88" s="162">
        <v>0</v>
      </c>
      <c r="U88" s="162" t="s">
        <v>50</v>
      </c>
      <c r="V88" s="162">
        <v>0</v>
      </c>
      <c r="W88" s="162">
        <v>2814485.58</v>
      </c>
      <c r="X88" s="162" t="s">
        <v>50</v>
      </c>
      <c r="Y88" s="162">
        <v>450317.69280000002</v>
      </c>
      <c r="Z88" s="152">
        <v>0</v>
      </c>
      <c r="AA88" s="159" t="s">
        <v>50</v>
      </c>
      <c r="AB88" s="152">
        <v>0</v>
      </c>
      <c r="AC88" s="162">
        <v>0</v>
      </c>
      <c r="AD88" s="162" t="s">
        <v>50</v>
      </c>
      <c r="AE88" s="162">
        <v>0</v>
      </c>
      <c r="AF88" s="162">
        <v>0</v>
      </c>
      <c r="AG88" s="162" t="s">
        <v>50</v>
      </c>
      <c r="AH88" s="162">
        <v>0</v>
      </c>
      <c r="AI88" s="162">
        <v>0</v>
      </c>
      <c r="AJ88" s="162" t="s">
        <v>50</v>
      </c>
      <c r="AK88" s="162">
        <v>0</v>
      </c>
      <c r="AL88" s="162">
        <v>0</v>
      </c>
      <c r="AM88" s="169" t="s">
        <v>53</v>
      </c>
      <c r="AN88" s="170" t="s">
        <v>53</v>
      </c>
      <c r="AO88" s="169" t="s">
        <v>53</v>
      </c>
      <c r="AP88" s="170" t="s">
        <v>53</v>
      </c>
      <c r="AQ88" s="164"/>
      <c r="AR88" s="164"/>
      <c r="AS88" s="164"/>
      <c r="AT88" s="164"/>
      <c r="AU88" s="164"/>
      <c r="AV88" s="164"/>
      <c r="AW88" s="164"/>
      <c r="AX88" s="164"/>
      <c r="AY88" s="164"/>
      <c r="AZ88" s="164"/>
      <c r="BA88" s="164"/>
      <c r="BB88" s="164"/>
      <c r="BC88" s="164"/>
      <c r="BD88" s="164"/>
    </row>
    <row r="89" spans="1:56" s="158" customFormat="1" x14ac:dyDescent="0.25">
      <c r="A89" s="146" t="s">
        <v>845</v>
      </c>
      <c r="B89" s="77">
        <v>43888</v>
      </c>
      <c r="C89" s="159" t="s">
        <v>346</v>
      </c>
      <c r="D89" s="159" t="s">
        <v>386</v>
      </c>
      <c r="E89" s="159" t="s">
        <v>49</v>
      </c>
      <c r="F89" s="159" t="s">
        <v>887</v>
      </c>
      <c r="G89" s="159" t="s">
        <v>51</v>
      </c>
      <c r="H89" s="159" t="s">
        <v>212</v>
      </c>
      <c r="I89" s="159" t="s">
        <v>53</v>
      </c>
      <c r="J89" s="152" t="s">
        <v>53</v>
      </c>
      <c r="K89" s="152" t="s">
        <v>53</v>
      </c>
      <c r="L89" s="152" t="s">
        <v>53</v>
      </c>
      <c r="M89" s="152">
        <v>0</v>
      </c>
      <c r="N89" s="159" t="s">
        <v>53</v>
      </c>
      <c r="O89" s="90" t="s">
        <v>54</v>
      </c>
      <c r="P89" s="159" t="s">
        <v>53</v>
      </c>
      <c r="Q89" s="153">
        <f t="shared" si="3"/>
        <v>8394021.1094000004</v>
      </c>
      <c r="R89" s="162">
        <v>0</v>
      </c>
      <c r="S89" s="162">
        <v>7407535.5449999999</v>
      </c>
      <c r="T89" s="162">
        <v>0</v>
      </c>
      <c r="U89" s="162" t="s">
        <v>50</v>
      </c>
      <c r="V89" s="162">
        <v>0</v>
      </c>
      <c r="W89" s="162">
        <v>850418.59000000008</v>
      </c>
      <c r="X89" s="162" t="s">
        <v>50</v>
      </c>
      <c r="Y89" s="162">
        <v>136066.97440000001</v>
      </c>
      <c r="Z89" s="152">
        <v>0</v>
      </c>
      <c r="AA89" s="159" t="s">
        <v>50</v>
      </c>
      <c r="AB89" s="152">
        <v>0</v>
      </c>
      <c r="AC89" s="162">
        <v>0</v>
      </c>
      <c r="AD89" s="162" t="s">
        <v>50</v>
      </c>
      <c r="AE89" s="162">
        <v>0</v>
      </c>
      <c r="AF89" s="162">
        <v>0</v>
      </c>
      <c r="AG89" s="162" t="s">
        <v>50</v>
      </c>
      <c r="AH89" s="162">
        <v>0</v>
      </c>
      <c r="AI89" s="162">
        <v>0</v>
      </c>
      <c r="AJ89" s="162" t="s">
        <v>50</v>
      </c>
      <c r="AK89" s="162">
        <v>0</v>
      </c>
      <c r="AL89" s="162">
        <v>0</v>
      </c>
      <c r="AM89" s="169" t="s">
        <v>53</v>
      </c>
      <c r="AN89" s="170" t="s">
        <v>53</v>
      </c>
      <c r="AO89" s="169" t="s">
        <v>53</v>
      </c>
      <c r="AP89" s="170" t="s">
        <v>53</v>
      </c>
      <c r="AQ89" s="164"/>
      <c r="AR89" s="164"/>
      <c r="AS89" s="164"/>
      <c r="AT89" s="164"/>
      <c r="AU89" s="164"/>
      <c r="AV89" s="164"/>
      <c r="AW89" s="164"/>
      <c r="AX89" s="164"/>
      <c r="AY89" s="164"/>
      <c r="AZ89" s="164"/>
      <c r="BA89" s="164"/>
      <c r="BB89" s="164"/>
      <c r="BC89" s="164"/>
      <c r="BD89" s="164"/>
    </row>
    <row r="90" spans="1:56" s="158" customFormat="1" x14ac:dyDescent="0.25">
      <c r="A90" s="146" t="s">
        <v>846</v>
      </c>
      <c r="B90" s="77">
        <v>43889</v>
      </c>
      <c r="C90" s="159" t="s">
        <v>346</v>
      </c>
      <c r="D90" s="159" t="s">
        <v>386</v>
      </c>
      <c r="E90" s="159" t="s">
        <v>49</v>
      </c>
      <c r="F90" s="159" t="s">
        <v>888</v>
      </c>
      <c r="G90" s="159" t="s">
        <v>51</v>
      </c>
      <c r="H90" s="159" t="s">
        <v>244</v>
      </c>
      <c r="I90" s="159" t="s">
        <v>53</v>
      </c>
      <c r="J90" s="152" t="s">
        <v>53</v>
      </c>
      <c r="K90" s="152" t="s">
        <v>53</v>
      </c>
      <c r="L90" s="152" t="s">
        <v>53</v>
      </c>
      <c r="M90" s="152">
        <v>0</v>
      </c>
      <c r="N90" s="159" t="s">
        <v>53</v>
      </c>
      <c r="O90" s="90" t="s">
        <v>54</v>
      </c>
      <c r="P90" s="159" t="s">
        <v>53</v>
      </c>
      <c r="Q90" s="153">
        <f t="shared" si="3"/>
        <v>26925550.531200007</v>
      </c>
      <c r="R90" s="162">
        <v>0</v>
      </c>
      <c r="S90" s="162">
        <v>23225616.746800005</v>
      </c>
      <c r="T90" s="162">
        <v>0</v>
      </c>
      <c r="U90" s="162" t="s">
        <v>50</v>
      </c>
      <c r="V90" s="162">
        <v>0</v>
      </c>
      <c r="W90" s="162">
        <v>3189598.0900000008</v>
      </c>
      <c r="X90" s="162" t="s">
        <v>55</v>
      </c>
      <c r="Y90" s="162">
        <v>510335.69439999992</v>
      </c>
      <c r="Z90" s="152">
        <v>0</v>
      </c>
      <c r="AA90" s="159" t="s">
        <v>50</v>
      </c>
      <c r="AB90" s="152">
        <v>0</v>
      </c>
      <c r="AC90" s="162">
        <v>0</v>
      </c>
      <c r="AD90" s="162" t="s">
        <v>50</v>
      </c>
      <c r="AE90" s="162">
        <v>0</v>
      </c>
      <c r="AF90" s="162">
        <v>0</v>
      </c>
      <c r="AG90" s="162" t="s">
        <v>50</v>
      </c>
      <c r="AH90" s="162">
        <v>0</v>
      </c>
      <c r="AI90" s="162">
        <v>0</v>
      </c>
      <c r="AJ90" s="162" t="s">
        <v>50</v>
      </c>
      <c r="AK90" s="162">
        <v>0</v>
      </c>
      <c r="AL90" s="162">
        <v>0</v>
      </c>
      <c r="AM90" s="169" t="s">
        <v>53</v>
      </c>
      <c r="AN90" s="170" t="s">
        <v>53</v>
      </c>
      <c r="AO90" s="169" t="s">
        <v>53</v>
      </c>
      <c r="AP90" s="170" t="s">
        <v>53</v>
      </c>
      <c r="AQ90" s="164"/>
      <c r="AR90" s="164"/>
      <c r="AS90" s="164"/>
      <c r="AT90" s="164"/>
      <c r="AU90" s="164"/>
      <c r="AV90" s="164"/>
      <c r="AW90" s="164"/>
      <c r="AX90" s="164"/>
      <c r="AY90" s="164"/>
      <c r="AZ90" s="164"/>
      <c r="BA90" s="164"/>
      <c r="BB90" s="164"/>
      <c r="BC90" s="164"/>
      <c r="BD90" s="164"/>
    </row>
    <row r="91" spans="1:56" s="158" customFormat="1" x14ac:dyDescent="0.25">
      <c r="A91" s="146" t="s">
        <v>847</v>
      </c>
      <c r="B91" s="77">
        <v>43890</v>
      </c>
      <c r="C91" s="159" t="s">
        <v>346</v>
      </c>
      <c r="D91" s="159" t="s">
        <v>386</v>
      </c>
      <c r="E91" s="159" t="s">
        <v>49</v>
      </c>
      <c r="F91" s="159" t="s">
        <v>889</v>
      </c>
      <c r="G91" s="159" t="s">
        <v>51</v>
      </c>
      <c r="H91" s="159" t="s">
        <v>299</v>
      </c>
      <c r="I91" s="159" t="s">
        <v>53</v>
      </c>
      <c r="J91" s="152" t="s">
        <v>53</v>
      </c>
      <c r="K91" s="152" t="s">
        <v>53</v>
      </c>
      <c r="L91" s="152" t="s">
        <v>53</v>
      </c>
      <c r="M91" s="152">
        <v>0</v>
      </c>
      <c r="N91" s="159" t="s">
        <v>53</v>
      </c>
      <c r="O91" s="90" t="s">
        <v>54</v>
      </c>
      <c r="P91" s="159" t="s">
        <v>53</v>
      </c>
      <c r="Q91" s="153">
        <f t="shared" si="3"/>
        <v>25924751.039999999</v>
      </c>
      <c r="R91" s="162">
        <v>0</v>
      </c>
      <c r="S91" s="162">
        <v>20284766.739999998</v>
      </c>
      <c r="T91" s="162">
        <v>0</v>
      </c>
      <c r="U91" s="162" t="s">
        <v>50</v>
      </c>
      <c r="V91" s="162">
        <v>0</v>
      </c>
      <c r="W91" s="162">
        <v>4862055.43</v>
      </c>
      <c r="X91" s="162" t="s">
        <v>50</v>
      </c>
      <c r="Y91" s="162">
        <v>777928.87</v>
      </c>
      <c r="Z91" s="152">
        <v>0</v>
      </c>
      <c r="AA91" s="159" t="s">
        <v>50</v>
      </c>
      <c r="AB91" s="152">
        <v>0</v>
      </c>
      <c r="AC91" s="162">
        <v>0</v>
      </c>
      <c r="AD91" s="162" t="s">
        <v>50</v>
      </c>
      <c r="AE91" s="162">
        <v>0</v>
      </c>
      <c r="AF91" s="162">
        <v>0</v>
      </c>
      <c r="AG91" s="162" t="s">
        <v>50</v>
      </c>
      <c r="AH91" s="162">
        <v>0</v>
      </c>
      <c r="AI91" s="162">
        <v>0</v>
      </c>
      <c r="AJ91" s="162" t="s">
        <v>50</v>
      </c>
      <c r="AK91" s="162">
        <v>0</v>
      </c>
      <c r="AL91" s="162">
        <v>0</v>
      </c>
      <c r="AM91" s="169" t="s">
        <v>53</v>
      </c>
      <c r="AN91" s="170" t="s">
        <v>53</v>
      </c>
      <c r="AO91" s="169" t="s">
        <v>53</v>
      </c>
      <c r="AP91" s="170" t="s">
        <v>53</v>
      </c>
      <c r="AQ91" s="164"/>
      <c r="AR91" s="164"/>
      <c r="AS91" s="164"/>
      <c r="AT91" s="164"/>
      <c r="AU91" s="164"/>
      <c r="AV91" s="164"/>
      <c r="AW91" s="164"/>
      <c r="AX91" s="164"/>
      <c r="AY91" s="164"/>
      <c r="AZ91" s="164"/>
      <c r="BA91" s="164"/>
      <c r="BB91" s="164"/>
      <c r="BC91" s="164"/>
      <c r="BD91" s="164"/>
    </row>
    <row r="92" spans="1:56" s="158" customFormat="1" x14ac:dyDescent="0.25">
      <c r="A92" s="146" t="s">
        <v>150</v>
      </c>
      <c r="B92" s="77">
        <v>43891</v>
      </c>
      <c r="C92" s="159" t="s">
        <v>346</v>
      </c>
      <c r="D92" s="159" t="s">
        <v>386</v>
      </c>
      <c r="E92" s="159" t="s">
        <v>49</v>
      </c>
      <c r="F92" s="159" t="s">
        <v>889</v>
      </c>
      <c r="G92" s="159" t="s">
        <v>51</v>
      </c>
      <c r="H92" s="159" t="s">
        <v>937</v>
      </c>
      <c r="I92" s="159" t="s">
        <v>53</v>
      </c>
      <c r="J92" s="152" t="s">
        <v>53</v>
      </c>
      <c r="K92" s="152" t="s">
        <v>53</v>
      </c>
      <c r="L92" s="152" t="s">
        <v>53</v>
      </c>
      <c r="M92" s="152">
        <v>0</v>
      </c>
      <c r="N92" s="159" t="s">
        <v>53</v>
      </c>
      <c r="O92" s="90" t="s">
        <v>54</v>
      </c>
      <c r="P92" s="159" t="s">
        <v>53</v>
      </c>
      <c r="Q92" s="153">
        <f t="shared" si="3"/>
        <v>25250971.82</v>
      </c>
      <c r="R92" s="162">
        <v>0</v>
      </c>
      <c r="S92" s="162">
        <v>19891307.579999998</v>
      </c>
      <c r="T92" s="162">
        <v>0</v>
      </c>
      <c r="U92" s="162" t="s">
        <v>50</v>
      </c>
      <c r="V92" s="162">
        <v>0</v>
      </c>
      <c r="W92" s="162">
        <v>4620400.21</v>
      </c>
      <c r="X92" s="162" t="s">
        <v>50</v>
      </c>
      <c r="Y92" s="162">
        <v>739264.03</v>
      </c>
      <c r="Z92" s="152">
        <v>0</v>
      </c>
      <c r="AA92" s="159" t="s">
        <v>50</v>
      </c>
      <c r="AB92" s="152">
        <v>0</v>
      </c>
      <c r="AC92" s="162">
        <v>0</v>
      </c>
      <c r="AD92" s="162" t="s">
        <v>50</v>
      </c>
      <c r="AE92" s="162">
        <v>0</v>
      </c>
      <c r="AF92" s="162">
        <v>0</v>
      </c>
      <c r="AG92" s="162" t="s">
        <v>50</v>
      </c>
      <c r="AH92" s="162">
        <v>0</v>
      </c>
      <c r="AI92" s="162">
        <v>0</v>
      </c>
      <c r="AJ92" s="162" t="s">
        <v>50</v>
      </c>
      <c r="AK92" s="162">
        <v>0</v>
      </c>
      <c r="AL92" s="162">
        <v>0</v>
      </c>
      <c r="AM92" s="169" t="s">
        <v>53</v>
      </c>
      <c r="AN92" s="170" t="s">
        <v>53</v>
      </c>
      <c r="AO92" s="169" t="s">
        <v>53</v>
      </c>
      <c r="AP92" s="170" t="s">
        <v>53</v>
      </c>
      <c r="AQ92" s="164"/>
      <c r="AR92" s="164"/>
      <c r="AS92" s="164"/>
      <c r="AT92" s="164"/>
      <c r="AU92" s="164"/>
      <c r="AV92" s="164"/>
      <c r="AW92" s="164"/>
      <c r="AX92" s="164"/>
      <c r="AY92" s="164"/>
      <c r="AZ92" s="164"/>
      <c r="BA92" s="164"/>
      <c r="BB92" s="164"/>
      <c r="BC92" s="164"/>
      <c r="BD92" s="164"/>
    </row>
    <row r="93" spans="1:56" s="158" customFormat="1" x14ac:dyDescent="0.25">
      <c r="A93" s="146" t="s">
        <v>153</v>
      </c>
      <c r="B93" s="77">
        <v>43886</v>
      </c>
      <c r="C93" s="159" t="s">
        <v>346</v>
      </c>
      <c r="D93" s="159" t="s">
        <v>471</v>
      </c>
      <c r="E93" s="159" t="s">
        <v>472</v>
      </c>
      <c r="F93" s="159" t="s">
        <v>890</v>
      </c>
      <c r="G93" s="159" t="s">
        <v>51</v>
      </c>
      <c r="H93" s="159" t="s">
        <v>891</v>
      </c>
      <c r="I93" s="159"/>
      <c r="J93" s="152" t="s">
        <v>53</v>
      </c>
      <c r="K93" s="152" t="s">
        <v>53</v>
      </c>
      <c r="L93" s="152" t="s">
        <v>53</v>
      </c>
      <c r="M93" s="152">
        <v>0</v>
      </c>
      <c r="N93" s="159" t="s">
        <v>53</v>
      </c>
      <c r="O93" s="90" t="s">
        <v>899</v>
      </c>
      <c r="P93" s="159" t="s">
        <v>53</v>
      </c>
      <c r="Q93" s="153">
        <f t="shared" si="3"/>
        <v>0</v>
      </c>
      <c r="R93" s="162">
        <v>0</v>
      </c>
      <c r="S93" s="162">
        <v>0</v>
      </c>
      <c r="T93" s="162"/>
      <c r="U93" s="162"/>
      <c r="V93" s="162"/>
      <c r="W93" s="162">
        <v>0</v>
      </c>
      <c r="X93" s="162"/>
      <c r="Y93" s="162">
        <v>0</v>
      </c>
      <c r="Z93" s="152">
        <v>0</v>
      </c>
      <c r="AA93" s="159" t="s">
        <v>50</v>
      </c>
      <c r="AB93" s="152">
        <v>0</v>
      </c>
      <c r="AC93" s="162">
        <v>0</v>
      </c>
      <c r="AD93" s="162" t="s">
        <v>50</v>
      </c>
      <c r="AE93" s="162">
        <v>0</v>
      </c>
      <c r="AF93" s="162">
        <v>0</v>
      </c>
      <c r="AG93" s="162" t="s">
        <v>50</v>
      </c>
      <c r="AH93" s="162">
        <v>0</v>
      </c>
      <c r="AI93" s="162">
        <v>0</v>
      </c>
      <c r="AJ93" s="162" t="s">
        <v>50</v>
      </c>
      <c r="AK93" s="162">
        <v>0</v>
      </c>
      <c r="AL93" s="162">
        <v>0</v>
      </c>
      <c r="AM93" s="169" t="s">
        <v>53</v>
      </c>
      <c r="AN93" s="170" t="s">
        <v>53</v>
      </c>
      <c r="AO93" s="169" t="s">
        <v>53</v>
      </c>
      <c r="AP93" s="170" t="s">
        <v>53</v>
      </c>
      <c r="AQ93" s="164"/>
      <c r="AR93" s="164"/>
      <c r="AS93" s="164"/>
      <c r="AT93" s="164"/>
      <c r="AU93" s="164"/>
      <c r="AV93" s="164"/>
      <c r="AW93" s="164"/>
      <c r="AX93" s="164"/>
      <c r="AY93" s="164"/>
      <c r="AZ93" s="164"/>
      <c r="BA93" s="164"/>
      <c r="BB93" s="164"/>
      <c r="BC93" s="164"/>
      <c r="BD93" s="164"/>
    </row>
    <row r="94" spans="1:56" s="158" customFormat="1" x14ac:dyDescent="0.25">
      <c r="A94" s="146" t="s">
        <v>155</v>
      </c>
      <c r="B94" s="77">
        <v>43887</v>
      </c>
      <c r="C94" s="159" t="s">
        <v>346</v>
      </c>
      <c r="D94" s="159" t="s">
        <v>471</v>
      </c>
      <c r="E94" s="159" t="s">
        <v>472</v>
      </c>
      <c r="F94" s="159" t="s">
        <v>892</v>
      </c>
      <c r="G94" s="159" t="s">
        <v>51</v>
      </c>
      <c r="H94" s="159" t="s">
        <v>891</v>
      </c>
      <c r="I94" s="159"/>
      <c r="J94" s="152" t="s">
        <v>53</v>
      </c>
      <c r="K94" s="152" t="s">
        <v>138</v>
      </c>
      <c r="L94" s="152" t="s">
        <v>134</v>
      </c>
      <c r="M94" s="152">
        <v>0</v>
      </c>
      <c r="N94" s="159" t="s">
        <v>112</v>
      </c>
      <c r="O94" s="90" t="s">
        <v>899</v>
      </c>
      <c r="P94" s="159"/>
      <c r="Q94" s="153">
        <f t="shared" si="3"/>
        <v>0</v>
      </c>
      <c r="R94" s="162">
        <v>0</v>
      </c>
      <c r="S94" s="162">
        <v>0</v>
      </c>
      <c r="T94" s="162"/>
      <c r="U94" s="162"/>
      <c r="V94" s="162"/>
      <c r="W94" s="162">
        <v>0</v>
      </c>
      <c r="X94" s="162"/>
      <c r="Y94" s="162">
        <v>0</v>
      </c>
      <c r="Z94" s="152">
        <v>0</v>
      </c>
      <c r="AA94" s="159" t="s">
        <v>50</v>
      </c>
      <c r="AB94" s="152">
        <v>0</v>
      </c>
      <c r="AC94" s="162">
        <v>0</v>
      </c>
      <c r="AD94" s="162" t="s">
        <v>50</v>
      </c>
      <c r="AE94" s="162">
        <v>0</v>
      </c>
      <c r="AF94" s="162">
        <v>0</v>
      </c>
      <c r="AG94" s="162" t="s">
        <v>50</v>
      </c>
      <c r="AH94" s="162">
        <v>0</v>
      </c>
      <c r="AI94" s="162">
        <v>0</v>
      </c>
      <c r="AJ94" s="162" t="s">
        <v>50</v>
      </c>
      <c r="AK94" s="162">
        <v>0</v>
      </c>
      <c r="AL94" s="162">
        <v>0</v>
      </c>
      <c r="AM94" s="169" t="s">
        <v>53</v>
      </c>
      <c r="AN94" s="170" t="s">
        <v>53</v>
      </c>
      <c r="AO94" s="169" t="s">
        <v>53</v>
      </c>
      <c r="AP94" s="170" t="s">
        <v>53</v>
      </c>
      <c r="AQ94" s="164"/>
      <c r="AR94" s="164"/>
      <c r="AS94" s="164"/>
      <c r="AT94" s="164"/>
      <c r="AU94" s="164"/>
      <c r="AV94" s="164"/>
      <c r="AW94" s="164"/>
      <c r="AX94" s="164"/>
      <c r="AY94" s="164"/>
      <c r="AZ94" s="164"/>
      <c r="BA94" s="164"/>
      <c r="BB94" s="164"/>
      <c r="BC94" s="164"/>
      <c r="BD94" s="164"/>
    </row>
    <row r="95" spans="1:56" s="158" customFormat="1" x14ac:dyDescent="0.25">
      <c r="A95" s="146" t="s">
        <v>159</v>
      </c>
      <c r="B95" s="77">
        <v>43888</v>
      </c>
      <c r="C95" s="159" t="s">
        <v>346</v>
      </c>
      <c r="D95" s="159" t="s">
        <v>471</v>
      </c>
      <c r="E95" s="159" t="s">
        <v>472</v>
      </c>
      <c r="F95" s="159" t="s">
        <v>893</v>
      </c>
      <c r="G95" s="159" t="s">
        <v>51</v>
      </c>
      <c r="H95" s="159" t="s">
        <v>891</v>
      </c>
      <c r="I95" s="159"/>
      <c r="J95" s="152" t="s">
        <v>53</v>
      </c>
      <c r="K95" s="152" t="s">
        <v>53</v>
      </c>
      <c r="L95" s="152" t="s">
        <v>53</v>
      </c>
      <c r="M95" s="152">
        <v>0</v>
      </c>
      <c r="N95" s="159" t="s">
        <v>53</v>
      </c>
      <c r="O95" s="90" t="s">
        <v>899</v>
      </c>
      <c r="P95" s="159" t="s">
        <v>53</v>
      </c>
      <c r="Q95" s="153">
        <f t="shared" si="3"/>
        <v>0</v>
      </c>
      <c r="R95" s="162">
        <v>0</v>
      </c>
      <c r="S95" s="162">
        <v>0</v>
      </c>
      <c r="T95" s="162"/>
      <c r="U95" s="162"/>
      <c r="V95" s="162"/>
      <c r="W95" s="162">
        <v>0</v>
      </c>
      <c r="X95" s="162"/>
      <c r="Y95" s="162">
        <v>0</v>
      </c>
      <c r="Z95" s="152">
        <v>0</v>
      </c>
      <c r="AA95" s="159" t="s">
        <v>50</v>
      </c>
      <c r="AB95" s="152">
        <v>0</v>
      </c>
      <c r="AC95" s="162">
        <v>0</v>
      </c>
      <c r="AD95" s="162" t="s">
        <v>50</v>
      </c>
      <c r="AE95" s="162">
        <v>0</v>
      </c>
      <c r="AF95" s="162">
        <v>0</v>
      </c>
      <c r="AG95" s="162" t="s">
        <v>50</v>
      </c>
      <c r="AH95" s="162">
        <v>0</v>
      </c>
      <c r="AI95" s="162">
        <v>0</v>
      </c>
      <c r="AJ95" s="162" t="s">
        <v>50</v>
      </c>
      <c r="AK95" s="162">
        <v>0</v>
      </c>
      <c r="AL95" s="162">
        <v>0</v>
      </c>
      <c r="AM95" s="169" t="s">
        <v>53</v>
      </c>
      <c r="AN95" s="170" t="s">
        <v>53</v>
      </c>
      <c r="AO95" s="169" t="s">
        <v>53</v>
      </c>
      <c r="AP95" s="170" t="s">
        <v>53</v>
      </c>
      <c r="AQ95" s="164"/>
      <c r="AR95" s="164"/>
      <c r="AS95" s="164"/>
      <c r="AT95" s="164"/>
      <c r="AU95" s="164"/>
      <c r="AV95" s="164"/>
      <c r="AW95" s="164"/>
      <c r="AX95" s="164"/>
      <c r="AY95" s="164"/>
      <c r="AZ95" s="164"/>
      <c r="BA95" s="164"/>
      <c r="BB95" s="164"/>
      <c r="BC95" s="164"/>
      <c r="BD95" s="164"/>
    </row>
    <row r="96" spans="1:56" s="158" customFormat="1" x14ac:dyDescent="0.25">
      <c r="A96" s="146" t="s">
        <v>163</v>
      </c>
      <c r="B96" s="77">
        <v>43889</v>
      </c>
      <c r="C96" s="159" t="s">
        <v>346</v>
      </c>
      <c r="D96" s="159" t="s">
        <v>471</v>
      </c>
      <c r="E96" s="159" t="s">
        <v>472</v>
      </c>
      <c r="F96" s="159" t="s">
        <v>894</v>
      </c>
      <c r="G96" s="159" t="s">
        <v>51</v>
      </c>
      <c r="H96" s="159" t="s">
        <v>895</v>
      </c>
      <c r="I96" s="159"/>
      <c r="J96" s="152" t="s">
        <v>53</v>
      </c>
      <c r="K96" s="152" t="s">
        <v>53</v>
      </c>
      <c r="L96" s="152" t="s">
        <v>53</v>
      </c>
      <c r="M96" s="152">
        <v>0</v>
      </c>
      <c r="N96" s="159" t="s">
        <v>53</v>
      </c>
      <c r="O96" s="90" t="s">
        <v>54</v>
      </c>
      <c r="P96" s="159" t="s">
        <v>53</v>
      </c>
      <c r="Q96" s="153">
        <f t="shared" si="3"/>
        <v>43475620.710000001</v>
      </c>
      <c r="R96" s="162">
        <v>0</v>
      </c>
      <c r="S96" s="162">
        <v>695915</v>
      </c>
      <c r="T96" s="162"/>
      <c r="U96" s="162"/>
      <c r="V96" s="162"/>
      <c r="W96" s="162">
        <v>36879056.649999999</v>
      </c>
      <c r="X96" s="162"/>
      <c r="Y96" s="162">
        <v>5900649.0599999996</v>
      </c>
      <c r="Z96" s="152">
        <v>0</v>
      </c>
      <c r="AA96" s="159" t="s">
        <v>50</v>
      </c>
      <c r="AB96" s="152">
        <v>0</v>
      </c>
      <c r="AC96" s="162">
        <v>0</v>
      </c>
      <c r="AD96" s="162" t="s">
        <v>50</v>
      </c>
      <c r="AE96" s="162">
        <v>0</v>
      </c>
      <c r="AF96" s="162">
        <v>0</v>
      </c>
      <c r="AG96" s="162" t="s">
        <v>50</v>
      </c>
      <c r="AH96" s="162">
        <v>0</v>
      </c>
      <c r="AI96" s="162">
        <v>0</v>
      </c>
      <c r="AJ96" s="162" t="s">
        <v>50</v>
      </c>
      <c r="AK96" s="162">
        <v>0</v>
      </c>
      <c r="AL96" s="162">
        <v>0</v>
      </c>
      <c r="AM96" s="169" t="s">
        <v>53</v>
      </c>
      <c r="AN96" s="170" t="s">
        <v>53</v>
      </c>
      <c r="AO96" s="169" t="s">
        <v>53</v>
      </c>
      <c r="AP96" s="170" t="s">
        <v>53</v>
      </c>
      <c r="AQ96" s="164"/>
      <c r="AR96" s="164"/>
      <c r="AS96" s="164"/>
      <c r="AT96" s="164"/>
      <c r="AU96" s="164"/>
      <c r="AV96" s="164"/>
      <c r="AW96" s="164"/>
      <c r="AX96" s="164"/>
      <c r="AY96" s="164"/>
      <c r="AZ96" s="164"/>
      <c r="BA96" s="164"/>
      <c r="BB96" s="164"/>
      <c r="BC96" s="164"/>
      <c r="BD96" s="164"/>
    </row>
    <row r="97" spans="1:56" s="158" customFormat="1" x14ac:dyDescent="0.25">
      <c r="A97" s="146" t="s">
        <v>165</v>
      </c>
      <c r="B97" s="77">
        <v>43890</v>
      </c>
      <c r="C97" s="159" t="s">
        <v>346</v>
      </c>
      <c r="D97" s="159" t="s">
        <v>471</v>
      </c>
      <c r="E97" s="159" t="s">
        <v>472</v>
      </c>
      <c r="F97" s="159" t="s">
        <v>896</v>
      </c>
      <c r="G97" s="159" t="s">
        <v>51</v>
      </c>
      <c r="H97" s="159" t="s">
        <v>897</v>
      </c>
      <c r="I97" s="159" t="s">
        <v>53</v>
      </c>
      <c r="J97" s="152" t="s">
        <v>53</v>
      </c>
      <c r="K97" s="152" t="s">
        <v>53</v>
      </c>
      <c r="L97" s="152" t="s">
        <v>53</v>
      </c>
      <c r="M97" s="152">
        <v>0</v>
      </c>
      <c r="N97" s="159" t="s">
        <v>53</v>
      </c>
      <c r="O97" s="90" t="s">
        <v>54</v>
      </c>
      <c r="P97" s="159" t="s">
        <v>53</v>
      </c>
      <c r="Q97" s="153">
        <f t="shared" si="3"/>
        <v>4080073.38</v>
      </c>
      <c r="R97" s="162">
        <v>0</v>
      </c>
      <c r="S97" s="162">
        <v>829626</v>
      </c>
      <c r="T97" s="162"/>
      <c r="U97" s="162"/>
      <c r="V97" s="162"/>
      <c r="W97" s="162">
        <v>2802109.81</v>
      </c>
      <c r="X97" s="162"/>
      <c r="Y97" s="162">
        <v>448337.57</v>
      </c>
      <c r="Z97" s="152">
        <v>0</v>
      </c>
      <c r="AA97" s="159" t="s">
        <v>50</v>
      </c>
      <c r="AB97" s="152">
        <v>0</v>
      </c>
      <c r="AC97" s="162">
        <v>0</v>
      </c>
      <c r="AD97" s="162" t="s">
        <v>50</v>
      </c>
      <c r="AE97" s="162">
        <v>0</v>
      </c>
      <c r="AF97" s="162">
        <v>0</v>
      </c>
      <c r="AG97" s="162" t="s">
        <v>50</v>
      </c>
      <c r="AH97" s="162">
        <v>0</v>
      </c>
      <c r="AI97" s="162">
        <v>0</v>
      </c>
      <c r="AJ97" s="162" t="s">
        <v>50</v>
      </c>
      <c r="AK97" s="162">
        <v>0</v>
      </c>
      <c r="AL97" s="162">
        <v>0</v>
      </c>
      <c r="AM97" s="169" t="s">
        <v>53</v>
      </c>
      <c r="AN97" s="170" t="s">
        <v>53</v>
      </c>
      <c r="AO97" s="169" t="s">
        <v>53</v>
      </c>
      <c r="AP97" s="170" t="s">
        <v>53</v>
      </c>
      <c r="AQ97" s="164"/>
      <c r="AR97" s="164"/>
      <c r="AS97" s="164"/>
      <c r="AT97" s="164"/>
      <c r="AU97" s="164"/>
      <c r="AV97" s="164"/>
      <c r="AW97" s="164"/>
      <c r="AX97" s="164"/>
      <c r="AY97" s="164"/>
      <c r="AZ97" s="164"/>
      <c r="BA97" s="164"/>
      <c r="BB97" s="164"/>
      <c r="BC97" s="164"/>
      <c r="BD97" s="164"/>
    </row>
    <row r="98" spans="1:56" s="158" customFormat="1" x14ac:dyDescent="0.25">
      <c r="A98" s="146" t="s">
        <v>169</v>
      </c>
      <c r="B98" s="77">
        <v>43891</v>
      </c>
      <c r="C98" s="159" t="s">
        <v>346</v>
      </c>
      <c r="D98" s="159" t="s">
        <v>471</v>
      </c>
      <c r="E98" s="159" t="s">
        <v>472</v>
      </c>
      <c r="F98" s="159" t="s">
        <v>938</v>
      </c>
      <c r="G98" s="159" t="s">
        <v>51</v>
      </c>
      <c r="H98" s="159" t="s">
        <v>939</v>
      </c>
      <c r="I98" s="159" t="s">
        <v>53</v>
      </c>
      <c r="J98" s="152" t="s">
        <v>53</v>
      </c>
      <c r="K98" s="152" t="s">
        <v>53</v>
      </c>
      <c r="L98" s="152" t="s">
        <v>53</v>
      </c>
      <c r="M98" s="152">
        <v>0</v>
      </c>
      <c r="N98" s="159" t="s">
        <v>53</v>
      </c>
      <c r="O98" s="90" t="s">
        <v>54</v>
      </c>
      <c r="P98" s="159" t="s">
        <v>53</v>
      </c>
      <c r="Q98" s="153">
        <f t="shared" si="3"/>
        <v>6511733.1400000006</v>
      </c>
      <c r="R98" s="162">
        <v>0</v>
      </c>
      <c r="S98" s="162">
        <v>1060506.92</v>
      </c>
      <c r="T98" s="162"/>
      <c r="U98" s="162"/>
      <c r="V98" s="162"/>
      <c r="W98" s="162">
        <v>4699332.95</v>
      </c>
      <c r="X98" s="162"/>
      <c r="Y98" s="162">
        <v>751893.27</v>
      </c>
      <c r="Z98" s="152">
        <v>0</v>
      </c>
      <c r="AA98" s="159" t="s">
        <v>50</v>
      </c>
      <c r="AB98" s="152">
        <v>0</v>
      </c>
      <c r="AC98" s="162">
        <v>0</v>
      </c>
      <c r="AD98" s="162" t="s">
        <v>50</v>
      </c>
      <c r="AE98" s="162">
        <v>0</v>
      </c>
      <c r="AF98" s="162">
        <v>0</v>
      </c>
      <c r="AG98" s="162" t="s">
        <v>50</v>
      </c>
      <c r="AH98" s="162">
        <v>0</v>
      </c>
      <c r="AI98" s="162">
        <v>0</v>
      </c>
      <c r="AJ98" s="162" t="s">
        <v>50</v>
      </c>
      <c r="AK98" s="162">
        <v>0</v>
      </c>
      <c r="AL98" s="162">
        <v>0</v>
      </c>
      <c r="AM98" s="169" t="s">
        <v>53</v>
      </c>
      <c r="AN98" s="170" t="s">
        <v>53</v>
      </c>
      <c r="AO98" s="169" t="s">
        <v>53</v>
      </c>
      <c r="AP98" s="170" t="s">
        <v>53</v>
      </c>
      <c r="AQ98" s="164"/>
      <c r="AR98" s="164"/>
      <c r="AS98" s="164"/>
      <c r="AT98" s="164"/>
      <c r="AU98" s="164"/>
      <c r="AV98" s="164"/>
      <c r="AW98" s="164"/>
      <c r="AX98" s="164"/>
      <c r="AY98" s="164"/>
      <c r="AZ98" s="164"/>
      <c r="BA98" s="164"/>
      <c r="BB98" s="164"/>
      <c r="BC98" s="164"/>
      <c r="BD98" s="164"/>
    </row>
    <row r="99" spans="1:56" s="158" customFormat="1" x14ac:dyDescent="0.25">
      <c r="A99" s="146" t="s">
        <v>178</v>
      </c>
      <c r="B99" s="77">
        <v>43885</v>
      </c>
      <c r="C99" s="159" t="s">
        <v>346</v>
      </c>
      <c r="D99" s="159" t="s">
        <v>475</v>
      </c>
      <c r="E99" s="159" t="s">
        <v>476</v>
      </c>
      <c r="F99" s="159" t="s">
        <v>900</v>
      </c>
      <c r="G99" s="159" t="s">
        <v>51</v>
      </c>
      <c r="H99" s="159" t="s">
        <v>909</v>
      </c>
      <c r="I99" s="159" t="s">
        <v>53</v>
      </c>
      <c r="J99" s="152" t="s">
        <v>53</v>
      </c>
      <c r="K99" s="152" t="s">
        <v>53</v>
      </c>
      <c r="L99" s="152" t="s">
        <v>53</v>
      </c>
      <c r="M99" s="152">
        <v>0</v>
      </c>
      <c r="N99" s="159" t="s">
        <v>53</v>
      </c>
      <c r="O99" s="90" t="s">
        <v>54</v>
      </c>
      <c r="P99" s="159" t="s">
        <v>53</v>
      </c>
      <c r="Q99" s="153">
        <f t="shared" si="3"/>
        <v>2634257.6199999996</v>
      </c>
      <c r="R99" s="162">
        <v>0</v>
      </c>
      <c r="S99" s="162">
        <v>573290.11</v>
      </c>
      <c r="T99" s="162"/>
      <c r="U99" s="162"/>
      <c r="V99" s="162"/>
      <c r="W99" s="162">
        <v>1776696.13</v>
      </c>
      <c r="X99" s="162"/>
      <c r="Y99" s="162">
        <v>284271.38</v>
      </c>
      <c r="Z99" s="152">
        <v>0</v>
      </c>
      <c r="AA99" s="159" t="s">
        <v>50</v>
      </c>
      <c r="AB99" s="152">
        <v>0</v>
      </c>
      <c r="AC99" s="162">
        <v>0</v>
      </c>
      <c r="AD99" s="162" t="s">
        <v>50</v>
      </c>
      <c r="AE99" s="162">
        <v>0</v>
      </c>
      <c r="AF99" s="162">
        <v>0</v>
      </c>
      <c r="AG99" s="162" t="s">
        <v>50</v>
      </c>
      <c r="AH99" s="162">
        <v>0</v>
      </c>
      <c r="AI99" s="162">
        <v>0</v>
      </c>
      <c r="AJ99" s="162" t="s">
        <v>50</v>
      </c>
      <c r="AK99" s="162">
        <v>0</v>
      </c>
      <c r="AL99" s="162">
        <v>0</v>
      </c>
      <c r="AM99" s="169" t="s">
        <v>53</v>
      </c>
      <c r="AN99" s="170" t="s">
        <v>53</v>
      </c>
      <c r="AO99" s="169" t="s">
        <v>53</v>
      </c>
      <c r="AP99" s="170" t="s">
        <v>53</v>
      </c>
      <c r="AQ99" s="164"/>
      <c r="AR99" s="164"/>
      <c r="AS99" s="164"/>
      <c r="AT99" s="164"/>
      <c r="AU99" s="164"/>
      <c r="AV99" s="164"/>
      <c r="AW99" s="164"/>
      <c r="AX99" s="164"/>
      <c r="AY99" s="164"/>
      <c r="AZ99" s="164"/>
      <c r="BA99" s="164"/>
      <c r="BB99" s="164"/>
      <c r="BC99" s="164"/>
      <c r="BD99" s="164"/>
    </row>
    <row r="100" spans="1:56" s="158" customFormat="1" x14ac:dyDescent="0.25">
      <c r="A100" s="146" t="s">
        <v>183</v>
      </c>
      <c r="B100" s="77">
        <v>43885</v>
      </c>
      <c r="C100" s="159" t="s">
        <v>346</v>
      </c>
      <c r="D100" s="159" t="s">
        <v>475</v>
      </c>
      <c r="E100" s="159" t="s">
        <v>476</v>
      </c>
      <c r="F100" s="159" t="s">
        <v>900</v>
      </c>
      <c r="G100" s="159" t="s">
        <v>108</v>
      </c>
      <c r="H100" s="159"/>
      <c r="I100" s="159" t="s">
        <v>908</v>
      </c>
      <c r="J100" s="152" t="s">
        <v>53</v>
      </c>
      <c r="K100" s="152" t="s">
        <v>53</v>
      </c>
      <c r="L100" s="152" t="s">
        <v>53</v>
      </c>
      <c r="M100" s="152">
        <v>0</v>
      </c>
      <c r="N100" s="159" t="s">
        <v>53</v>
      </c>
      <c r="O100" s="90" t="s">
        <v>907</v>
      </c>
      <c r="P100" s="159" t="s">
        <v>53</v>
      </c>
      <c r="Q100" s="153">
        <f t="shared" si="3"/>
        <v>-123424</v>
      </c>
      <c r="R100" s="162">
        <v>0</v>
      </c>
      <c r="S100" s="162">
        <v>0</v>
      </c>
      <c r="T100" s="162"/>
      <c r="U100" s="162"/>
      <c r="V100" s="162"/>
      <c r="W100" s="162">
        <v>-106400</v>
      </c>
      <c r="X100" s="162"/>
      <c r="Y100" s="162">
        <v>-17024</v>
      </c>
      <c r="Z100" s="152">
        <v>0</v>
      </c>
      <c r="AA100" s="159" t="s">
        <v>50</v>
      </c>
      <c r="AB100" s="152">
        <v>0</v>
      </c>
      <c r="AC100" s="162">
        <v>0</v>
      </c>
      <c r="AD100" s="162" t="s">
        <v>50</v>
      </c>
      <c r="AE100" s="162">
        <v>0</v>
      </c>
      <c r="AF100" s="162">
        <v>0</v>
      </c>
      <c r="AG100" s="162" t="s">
        <v>50</v>
      </c>
      <c r="AH100" s="162">
        <v>0</v>
      </c>
      <c r="AI100" s="162">
        <v>0</v>
      </c>
      <c r="AJ100" s="162" t="s">
        <v>50</v>
      </c>
      <c r="AK100" s="162">
        <v>0</v>
      </c>
      <c r="AL100" s="162">
        <v>0</v>
      </c>
      <c r="AM100" s="169" t="s">
        <v>53</v>
      </c>
      <c r="AN100" s="170" t="s">
        <v>53</v>
      </c>
      <c r="AO100" s="169" t="s">
        <v>53</v>
      </c>
      <c r="AP100" s="170" t="s">
        <v>53</v>
      </c>
      <c r="AQ100" s="164"/>
      <c r="AR100" s="164"/>
      <c r="AS100" s="164"/>
      <c r="AT100" s="164"/>
      <c r="AU100" s="164"/>
      <c r="AV100" s="164"/>
      <c r="AW100" s="164"/>
      <c r="AX100" s="164"/>
      <c r="AY100" s="164"/>
      <c r="AZ100" s="164"/>
      <c r="BA100" s="164"/>
      <c r="BB100" s="164"/>
      <c r="BC100" s="164"/>
      <c r="BD100" s="164"/>
    </row>
    <row r="101" spans="1:56" s="158" customFormat="1" x14ac:dyDescent="0.25">
      <c r="A101" s="146" t="s">
        <v>203</v>
      </c>
      <c r="B101" s="77">
        <v>43885</v>
      </c>
      <c r="C101" s="159" t="s">
        <v>346</v>
      </c>
      <c r="D101" s="159" t="s">
        <v>479</v>
      </c>
      <c r="E101" s="159" t="s">
        <v>480</v>
      </c>
      <c r="F101" s="159" t="s">
        <v>647</v>
      </c>
      <c r="G101" s="159" t="s">
        <v>51</v>
      </c>
      <c r="H101" s="159" t="s">
        <v>915</v>
      </c>
      <c r="I101" s="159" t="s">
        <v>53</v>
      </c>
      <c r="J101" s="152" t="s">
        <v>53</v>
      </c>
      <c r="K101" s="152" t="s">
        <v>53</v>
      </c>
      <c r="L101" s="152" t="s">
        <v>53</v>
      </c>
      <c r="M101" s="152">
        <v>0</v>
      </c>
      <c r="N101" s="159" t="s">
        <v>53</v>
      </c>
      <c r="O101" s="90" t="s">
        <v>54</v>
      </c>
      <c r="P101" s="159" t="s">
        <v>53</v>
      </c>
      <c r="Q101" s="153">
        <f t="shared" si="3"/>
        <v>42520842.390000001</v>
      </c>
      <c r="R101" s="162">
        <v>0</v>
      </c>
      <c r="S101" s="162">
        <v>33456314.219999999</v>
      </c>
      <c r="T101" s="162"/>
      <c r="U101" s="162"/>
      <c r="V101" s="162"/>
      <c r="W101" s="162">
        <v>7814248.4199999999</v>
      </c>
      <c r="X101" s="162"/>
      <c r="Y101" s="162">
        <v>1250279.75</v>
      </c>
      <c r="Z101" s="152">
        <v>0</v>
      </c>
      <c r="AA101" s="159" t="s">
        <v>50</v>
      </c>
      <c r="AB101" s="152">
        <v>0</v>
      </c>
      <c r="AC101" s="162">
        <v>0</v>
      </c>
      <c r="AD101" s="162" t="s">
        <v>50</v>
      </c>
      <c r="AE101" s="162">
        <v>0</v>
      </c>
      <c r="AF101" s="162">
        <v>0</v>
      </c>
      <c r="AG101" s="162" t="s">
        <v>50</v>
      </c>
      <c r="AH101" s="162">
        <v>0</v>
      </c>
      <c r="AI101" s="162">
        <v>0</v>
      </c>
      <c r="AJ101" s="162" t="s">
        <v>50</v>
      </c>
      <c r="AK101" s="162">
        <v>0</v>
      </c>
      <c r="AL101" s="162">
        <v>0</v>
      </c>
      <c r="AM101" s="169" t="s">
        <v>53</v>
      </c>
      <c r="AN101" s="170" t="s">
        <v>53</v>
      </c>
      <c r="AO101" s="169" t="s">
        <v>53</v>
      </c>
      <c r="AP101" s="170" t="s">
        <v>53</v>
      </c>
      <c r="AQ101" s="164"/>
      <c r="AR101" s="164"/>
      <c r="AS101" s="164"/>
      <c r="AT101" s="164"/>
      <c r="AU101" s="164"/>
      <c r="AV101" s="164"/>
      <c r="AW101" s="164"/>
      <c r="AX101" s="164"/>
      <c r="AY101" s="164"/>
      <c r="AZ101" s="164"/>
      <c r="BA101" s="164"/>
      <c r="BB101" s="164"/>
      <c r="BC101" s="164"/>
      <c r="BD101" s="164"/>
    </row>
    <row r="102" spans="1:56" s="158" customFormat="1" x14ac:dyDescent="0.25">
      <c r="A102" s="146" t="s">
        <v>206</v>
      </c>
      <c r="B102" s="77">
        <v>43886</v>
      </c>
      <c r="C102" s="159" t="s">
        <v>346</v>
      </c>
      <c r="D102" s="159" t="s">
        <v>479</v>
      </c>
      <c r="E102" s="159" t="s">
        <v>480</v>
      </c>
      <c r="F102" s="159" t="s">
        <v>916</v>
      </c>
      <c r="G102" s="159" t="s">
        <v>51</v>
      </c>
      <c r="H102" s="159" t="s">
        <v>917</v>
      </c>
      <c r="I102" s="159" t="s">
        <v>908</v>
      </c>
      <c r="J102" s="152" t="s">
        <v>53</v>
      </c>
      <c r="K102" s="152" t="s">
        <v>53</v>
      </c>
      <c r="L102" s="152" t="s">
        <v>53</v>
      </c>
      <c r="M102" s="152">
        <v>0</v>
      </c>
      <c r="N102" s="159" t="s">
        <v>53</v>
      </c>
      <c r="O102" s="90" t="s">
        <v>54</v>
      </c>
      <c r="P102" s="159" t="s">
        <v>53</v>
      </c>
      <c r="Q102" s="153">
        <f t="shared" si="3"/>
        <v>37806638.590000004</v>
      </c>
      <c r="R102" s="162">
        <v>0</v>
      </c>
      <c r="S102" s="162">
        <f>31112446.93-2331168.33</f>
        <v>28781278.600000001</v>
      </c>
      <c r="T102" s="162"/>
      <c r="U102" s="162"/>
      <c r="V102" s="162"/>
      <c r="W102" s="162">
        <f>8485769.41-705286.66</f>
        <v>7780482.75</v>
      </c>
      <c r="X102" s="162"/>
      <c r="Y102" s="162">
        <f>1357723.11-112845.87</f>
        <v>1244877.2400000002</v>
      </c>
      <c r="Z102" s="152">
        <v>0</v>
      </c>
      <c r="AA102" s="159" t="s">
        <v>50</v>
      </c>
      <c r="AB102" s="152">
        <v>0</v>
      </c>
      <c r="AC102" s="162">
        <v>0</v>
      </c>
      <c r="AD102" s="162" t="s">
        <v>50</v>
      </c>
      <c r="AE102" s="162">
        <v>0</v>
      </c>
      <c r="AF102" s="162">
        <v>0</v>
      </c>
      <c r="AG102" s="162" t="s">
        <v>50</v>
      </c>
      <c r="AH102" s="162">
        <v>0</v>
      </c>
      <c r="AI102" s="162">
        <v>0</v>
      </c>
      <c r="AJ102" s="162" t="s">
        <v>50</v>
      </c>
      <c r="AK102" s="162">
        <v>0</v>
      </c>
      <c r="AL102" s="162">
        <v>0</v>
      </c>
      <c r="AM102" s="169" t="s">
        <v>53</v>
      </c>
      <c r="AN102" s="170" t="s">
        <v>53</v>
      </c>
      <c r="AO102" s="169" t="s">
        <v>53</v>
      </c>
      <c r="AP102" s="170" t="s">
        <v>53</v>
      </c>
      <c r="AQ102" s="164"/>
      <c r="AR102" s="164"/>
      <c r="AS102" s="164"/>
      <c r="AT102" s="164"/>
      <c r="AU102" s="164"/>
      <c r="AV102" s="164"/>
      <c r="AW102" s="164"/>
      <c r="AX102" s="164"/>
      <c r="AY102" s="164"/>
      <c r="AZ102" s="164"/>
      <c r="BA102" s="164"/>
      <c r="BB102" s="164"/>
      <c r="BC102" s="164"/>
      <c r="BD102" s="164"/>
    </row>
    <row r="103" spans="1:56" s="120" customFormat="1" x14ac:dyDescent="0.25">
      <c r="A103" s="113" t="s">
        <v>73</v>
      </c>
      <c r="B103" s="102" t="s">
        <v>83</v>
      </c>
      <c r="C103" s="114" t="s">
        <v>47</v>
      </c>
      <c r="D103" s="114" t="s">
        <v>56</v>
      </c>
      <c r="E103" s="114" t="s">
        <v>57</v>
      </c>
      <c r="F103" s="114" t="s">
        <v>377</v>
      </c>
      <c r="G103" s="114" t="s">
        <v>51</v>
      </c>
      <c r="H103" s="114" t="s">
        <v>85</v>
      </c>
      <c r="I103" s="114" t="s">
        <v>53</v>
      </c>
      <c r="J103" s="115" t="s">
        <v>53</v>
      </c>
      <c r="K103" s="115" t="s">
        <v>53</v>
      </c>
      <c r="L103" s="115" t="s">
        <v>53</v>
      </c>
      <c r="M103" s="115">
        <v>0</v>
      </c>
      <c r="N103" s="114" t="s">
        <v>53</v>
      </c>
      <c r="O103" s="116" t="s">
        <v>54</v>
      </c>
      <c r="P103" s="114" t="s">
        <v>53</v>
      </c>
      <c r="Q103" s="54">
        <f t="shared" si="3"/>
        <v>593717.46499999997</v>
      </c>
      <c r="R103" s="55">
        <v>0</v>
      </c>
      <c r="S103" s="55">
        <v>513491.86499999999</v>
      </c>
      <c r="T103" s="55">
        <v>0</v>
      </c>
      <c r="U103" s="55" t="s">
        <v>50</v>
      </c>
      <c r="V103" s="55">
        <v>0</v>
      </c>
      <c r="W103" s="55">
        <v>69160</v>
      </c>
      <c r="X103" s="55" t="s">
        <v>50</v>
      </c>
      <c r="Y103" s="55">
        <v>11065.599999999999</v>
      </c>
      <c r="Z103" s="115">
        <v>0</v>
      </c>
      <c r="AA103" s="114" t="s">
        <v>50</v>
      </c>
      <c r="AB103" s="115">
        <v>0</v>
      </c>
      <c r="AC103" s="55">
        <v>0</v>
      </c>
      <c r="AD103" s="55" t="s">
        <v>50</v>
      </c>
      <c r="AE103" s="55">
        <v>0</v>
      </c>
      <c r="AF103" s="55">
        <v>0</v>
      </c>
      <c r="AG103" s="55" t="s">
        <v>50</v>
      </c>
      <c r="AH103" s="55">
        <v>0</v>
      </c>
      <c r="AI103" s="55">
        <v>0</v>
      </c>
      <c r="AJ103" s="55" t="s">
        <v>50</v>
      </c>
      <c r="AK103" s="55">
        <v>0</v>
      </c>
      <c r="AL103" s="55">
        <v>0</v>
      </c>
      <c r="AM103" s="117" t="s">
        <v>53</v>
      </c>
      <c r="AN103" s="118" t="s">
        <v>53</v>
      </c>
      <c r="AO103" s="117" t="s">
        <v>53</v>
      </c>
      <c r="AP103" s="118" t="s">
        <v>53</v>
      </c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</row>
    <row r="104" spans="1:56" s="120" customFormat="1" x14ac:dyDescent="0.25">
      <c r="A104" s="113" t="s">
        <v>75</v>
      </c>
      <c r="B104" s="102" t="s">
        <v>83</v>
      </c>
      <c r="C104" s="114" t="s">
        <v>47</v>
      </c>
      <c r="D104" s="114" t="s">
        <v>56</v>
      </c>
      <c r="E104" s="114" t="s">
        <v>57</v>
      </c>
      <c r="F104" s="114" t="s">
        <v>377</v>
      </c>
      <c r="G104" s="114" t="s">
        <v>51</v>
      </c>
      <c r="H104" s="114" t="s">
        <v>86</v>
      </c>
      <c r="I104" s="114" t="s">
        <v>53</v>
      </c>
      <c r="J104" s="115" t="s">
        <v>53</v>
      </c>
      <c r="K104" s="115" t="s">
        <v>53</v>
      </c>
      <c r="L104" s="115" t="s">
        <v>53</v>
      </c>
      <c r="M104" s="115">
        <v>0</v>
      </c>
      <c r="N104" s="114" t="s">
        <v>53</v>
      </c>
      <c r="O104" s="116" t="s">
        <v>54</v>
      </c>
      <c r="P104" s="114" t="s">
        <v>53</v>
      </c>
      <c r="Q104" s="54">
        <f t="shared" si="3"/>
        <v>23516404.1105</v>
      </c>
      <c r="R104" s="55">
        <v>0</v>
      </c>
      <c r="S104" s="55">
        <f>20631853.8705+23900.05</f>
        <v>20655753.920499999</v>
      </c>
      <c r="T104" s="55">
        <v>0</v>
      </c>
      <c r="U104" s="55" t="s">
        <v>50</v>
      </c>
      <c r="V104" s="55">
        <v>0</v>
      </c>
      <c r="W104" s="55">
        <v>2466077.7499999991</v>
      </c>
      <c r="X104" s="55" t="s">
        <v>50</v>
      </c>
      <c r="Y104" s="55">
        <v>394572.43999999994</v>
      </c>
      <c r="Z104" s="115">
        <v>0</v>
      </c>
      <c r="AA104" s="114" t="s">
        <v>50</v>
      </c>
      <c r="AB104" s="115">
        <v>0</v>
      </c>
      <c r="AC104" s="55">
        <v>0</v>
      </c>
      <c r="AD104" s="55" t="s">
        <v>50</v>
      </c>
      <c r="AE104" s="55">
        <v>0</v>
      </c>
      <c r="AF104" s="55">
        <v>0</v>
      </c>
      <c r="AG104" s="55" t="s">
        <v>50</v>
      </c>
      <c r="AH104" s="55">
        <v>0</v>
      </c>
      <c r="AI104" s="55">
        <v>0</v>
      </c>
      <c r="AJ104" s="55" t="s">
        <v>50</v>
      </c>
      <c r="AK104" s="55">
        <v>0</v>
      </c>
      <c r="AL104" s="55">
        <v>0</v>
      </c>
      <c r="AM104" s="117" t="s">
        <v>53</v>
      </c>
      <c r="AN104" s="118" t="s">
        <v>53</v>
      </c>
      <c r="AO104" s="117" t="s">
        <v>53</v>
      </c>
      <c r="AP104" s="118" t="s">
        <v>53</v>
      </c>
      <c r="AQ104" s="119"/>
      <c r="AR104" s="119"/>
      <c r="AS104" s="119"/>
      <c r="AT104" s="119"/>
      <c r="AU104" s="119"/>
      <c r="AV104" s="119"/>
      <c r="AW104" s="119"/>
      <c r="AX104" s="119"/>
      <c r="AY104" s="119"/>
      <c r="AZ104" s="119"/>
      <c r="BA104" s="119"/>
      <c r="BB104" s="119"/>
      <c r="BC104" s="119"/>
      <c r="BD104" s="119"/>
    </row>
    <row r="105" spans="1:56" s="120" customFormat="1" x14ac:dyDescent="0.25">
      <c r="A105" s="113" t="s">
        <v>77</v>
      </c>
      <c r="B105" s="102" t="s">
        <v>134</v>
      </c>
      <c r="C105" s="114" t="s">
        <v>47</v>
      </c>
      <c r="D105" s="114" t="s">
        <v>56</v>
      </c>
      <c r="E105" s="114" t="s">
        <v>57</v>
      </c>
      <c r="F105" s="114" t="s">
        <v>378</v>
      </c>
      <c r="G105" s="114" t="s">
        <v>51</v>
      </c>
      <c r="H105" s="114" t="s">
        <v>140</v>
      </c>
      <c r="I105" s="114" t="s">
        <v>53</v>
      </c>
      <c r="J105" s="115" t="s">
        <v>53</v>
      </c>
      <c r="K105" s="115" t="s">
        <v>53</v>
      </c>
      <c r="L105" s="115" t="s">
        <v>53</v>
      </c>
      <c r="M105" s="115">
        <v>0</v>
      </c>
      <c r="N105" s="114" t="s">
        <v>53</v>
      </c>
      <c r="O105" s="116" t="s">
        <v>54</v>
      </c>
      <c r="P105" s="114" t="s">
        <v>53</v>
      </c>
      <c r="Q105" s="54">
        <f t="shared" si="3"/>
        <v>7753311.7341</v>
      </c>
      <c r="R105" s="55">
        <v>0</v>
      </c>
      <c r="S105" s="55">
        <f>6912725.7845</f>
        <v>6912725.7845000001</v>
      </c>
      <c r="T105" s="55">
        <v>0</v>
      </c>
      <c r="U105" s="55" t="s">
        <v>50</v>
      </c>
      <c r="V105" s="55">
        <v>0</v>
      </c>
      <c r="W105" s="55">
        <f>724643.06</f>
        <v>724643.06</v>
      </c>
      <c r="X105" s="55" t="s">
        <v>55</v>
      </c>
      <c r="Y105" s="55">
        <f>115942.8896</f>
        <v>115942.88959999999</v>
      </c>
      <c r="Z105" s="115">
        <v>0</v>
      </c>
      <c r="AA105" s="114" t="s">
        <v>50</v>
      </c>
      <c r="AB105" s="115">
        <v>0</v>
      </c>
      <c r="AC105" s="55">
        <v>0</v>
      </c>
      <c r="AD105" s="55" t="s">
        <v>50</v>
      </c>
      <c r="AE105" s="55">
        <v>0</v>
      </c>
      <c r="AF105" s="55">
        <v>0</v>
      </c>
      <c r="AG105" s="55" t="s">
        <v>50</v>
      </c>
      <c r="AH105" s="55">
        <v>0</v>
      </c>
      <c r="AI105" s="55">
        <v>0</v>
      </c>
      <c r="AJ105" s="55" t="s">
        <v>50</v>
      </c>
      <c r="AK105" s="55">
        <v>0</v>
      </c>
      <c r="AL105" s="55">
        <v>0</v>
      </c>
      <c r="AM105" s="117" t="s">
        <v>53</v>
      </c>
      <c r="AN105" s="118" t="s">
        <v>53</v>
      </c>
      <c r="AO105" s="117" t="s">
        <v>53</v>
      </c>
      <c r="AP105" s="118" t="s">
        <v>53</v>
      </c>
      <c r="AQ105" s="119"/>
      <c r="AR105" s="119"/>
      <c r="AS105" s="119"/>
      <c r="AT105" s="119"/>
      <c r="AU105" s="119"/>
      <c r="AV105" s="119"/>
      <c r="AW105" s="119"/>
      <c r="AX105" s="119"/>
      <c r="AY105" s="119"/>
      <c r="AZ105" s="119"/>
      <c r="BA105" s="119"/>
      <c r="BB105" s="119"/>
      <c r="BC105" s="119"/>
      <c r="BD105" s="119"/>
    </row>
    <row r="106" spans="1:56" s="120" customFormat="1" x14ac:dyDescent="0.25">
      <c r="A106" s="113" t="s">
        <v>79</v>
      </c>
      <c r="B106" s="102" t="s">
        <v>134</v>
      </c>
      <c r="C106" s="114" t="s">
        <v>47</v>
      </c>
      <c r="D106" s="114" t="s">
        <v>56</v>
      </c>
      <c r="E106" s="114" t="s">
        <v>57</v>
      </c>
      <c r="F106" s="114" t="s">
        <v>378</v>
      </c>
      <c r="G106" s="114" t="s">
        <v>51</v>
      </c>
      <c r="H106" s="114" t="s">
        <v>141</v>
      </c>
      <c r="I106" s="114" t="s">
        <v>53</v>
      </c>
      <c r="J106" s="115" t="s">
        <v>53</v>
      </c>
      <c r="K106" s="115" t="s">
        <v>53</v>
      </c>
      <c r="L106" s="115" t="s">
        <v>53</v>
      </c>
      <c r="M106" s="115">
        <v>0</v>
      </c>
      <c r="N106" s="114" t="s">
        <v>53</v>
      </c>
      <c r="O106" s="116" t="s">
        <v>142</v>
      </c>
      <c r="P106" s="114" t="s">
        <v>143</v>
      </c>
      <c r="Q106" s="54">
        <f t="shared" si="3"/>
        <v>853184.69240000006</v>
      </c>
      <c r="R106" s="55">
        <v>0</v>
      </c>
      <c r="S106" s="55">
        <v>786700</v>
      </c>
      <c r="T106" s="55">
        <v>57314.39</v>
      </c>
      <c r="U106" s="55" t="s">
        <v>55</v>
      </c>
      <c r="V106" s="55">
        <v>9170.3024000000005</v>
      </c>
      <c r="W106" s="55">
        <v>0</v>
      </c>
      <c r="X106" s="55" t="s">
        <v>50</v>
      </c>
      <c r="Y106" s="55">
        <v>0</v>
      </c>
      <c r="Z106" s="115">
        <v>0</v>
      </c>
      <c r="AA106" s="114" t="s">
        <v>50</v>
      </c>
      <c r="AB106" s="115">
        <v>0</v>
      </c>
      <c r="AC106" s="55">
        <v>0</v>
      </c>
      <c r="AD106" s="55" t="s">
        <v>50</v>
      </c>
      <c r="AE106" s="55">
        <v>0</v>
      </c>
      <c r="AF106" s="55">
        <v>0</v>
      </c>
      <c r="AG106" s="55" t="s">
        <v>50</v>
      </c>
      <c r="AH106" s="55">
        <v>0</v>
      </c>
      <c r="AI106" s="55">
        <v>0</v>
      </c>
      <c r="AJ106" s="55" t="s">
        <v>50</v>
      </c>
      <c r="AK106" s="55">
        <v>0</v>
      </c>
      <c r="AL106" s="55">
        <v>0</v>
      </c>
      <c r="AM106" s="117" t="s">
        <v>53</v>
      </c>
      <c r="AN106" s="118" t="s">
        <v>53</v>
      </c>
      <c r="AO106" s="117" t="s">
        <v>53</v>
      </c>
      <c r="AP106" s="118" t="s">
        <v>53</v>
      </c>
      <c r="AQ106" s="119"/>
      <c r="AR106" s="119"/>
      <c r="AS106" s="119"/>
      <c r="AT106" s="119"/>
      <c r="AU106" s="119"/>
      <c r="AV106" s="119"/>
      <c r="AW106" s="119"/>
      <c r="AX106" s="119"/>
      <c r="AY106" s="119"/>
      <c r="AZ106" s="119"/>
      <c r="BA106" s="119"/>
      <c r="BB106" s="119"/>
      <c r="BC106" s="119"/>
      <c r="BD106" s="119"/>
    </row>
    <row r="107" spans="1:56" s="119" customFormat="1" x14ac:dyDescent="0.25">
      <c r="A107" s="113" t="s">
        <v>82</v>
      </c>
      <c r="B107" s="102" t="s">
        <v>134</v>
      </c>
      <c r="C107" s="114" t="s">
        <v>47</v>
      </c>
      <c r="D107" s="114" t="s">
        <v>56</v>
      </c>
      <c r="E107" s="114" t="s">
        <v>57</v>
      </c>
      <c r="F107" s="114" t="s">
        <v>378</v>
      </c>
      <c r="G107" s="114" t="s">
        <v>51</v>
      </c>
      <c r="H107" s="114" t="s">
        <v>144</v>
      </c>
      <c r="I107" s="114" t="s">
        <v>53</v>
      </c>
      <c r="J107" s="115" t="s">
        <v>53</v>
      </c>
      <c r="K107" s="115" t="s">
        <v>53</v>
      </c>
      <c r="L107" s="115" t="s">
        <v>53</v>
      </c>
      <c r="M107" s="115">
        <v>0</v>
      </c>
      <c r="N107" s="114" t="s">
        <v>53</v>
      </c>
      <c r="O107" s="116" t="s">
        <v>54</v>
      </c>
      <c r="P107" s="114" t="s">
        <v>53</v>
      </c>
      <c r="Q107" s="54">
        <f t="shared" si="3"/>
        <v>2288047.4040000001</v>
      </c>
      <c r="R107" s="55">
        <v>0</v>
      </c>
      <c r="S107" s="55">
        <v>1980307.35</v>
      </c>
      <c r="T107" s="55">
        <v>0</v>
      </c>
      <c r="U107" s="55" t="s">
        <v>50</v>
      </c>
      <c r="V107" s="55">
        <v>0</v>
      </c>
      <c r="W107" s="55">
        <v>265293.15000000002</v>
      </c>
      <c r="X107" s="55" t="s">
        <v>55</v>
      </c>
      <c r="Y107" s="55">
        <v>42446.904000000002</v>
      </c>
      <c r="Z107" s="115">
        <v>0</v>
      </c>
      <c r="AA107" s="114" t="s">
        <v>50</v>
      </c>
      <c r="AB107" s="115">
        <v>0</v>
      </c>
      <c r="AC107" s="55">
        <v>0</v>
      </c>
      <c r="AD107" s="55" t="s">
        <v>50</v>
      </c>
      <c r="AE107" s="55">
        <v>0</v>
      </c>
      <c r="AF107" s="55">
        <v>0</v>
      </c>
      <c r="AG107" s="55" t="s">
        <v>50</v>
      </c>
      <c r="AH107" s="55">
        <v>0</v>
      </c>
      <c r="AI107" s="55">
        <v>0</v>
      </c>
      <c r="AJ107" s="55" t="s">
        <v>50</v>
      </c>
      <c r="AK107" s="55">
        <v>0</v>
      </c>
      <c r="AL107" s="55">
        <v>0</v>
      </c>
      <c r="AM107" s="117" t="s">
        <v>53</v>
      </c>
      <c r="AN107" s="118" t="s">
        <v>53</v>
      </c>
      <c r="AO107" s="117" t="s">
        <v>53</v>
      </c>
      <c r="AP107" s="118" t="s">
        <v>53</v>
      </c>
    </row>
    <row r="108" spans="1:56" s="119" customFormat="1" x14ac:dyDescent="0.25">
      <c r="A108" s="113" t="s">
        <v>800</v>
      </c>
      <c r="B108" s="102" t="s">
        <v>211</v>
      </c>
      <c r="C108" s="114" t="s">
        <v>47</v>
      </c>
      <c r="D108" s="114" t="s">
        <v>56</v>
      </c>
      <c r="E108" s="114" t="s">
        <v>57</v>
      </c>
      <c r="F108" s="114" t="s">
        <v>379</v>
      </c>
      <c r="G108" s="114" t="s">
        <v>51</v>
      </c>
      <c r="H108" s="114" t="s">
        <v>213</v>
      </c>
      <c r="I108" s="114" t="s">
        <v>53</v>
      </c>
      <c r="J108" s="115" t="s">
        <v>53</v>
      </c>
      <c r="K108" s="115" t="s">
        <v>53</v>
      </c>
      <c r="L108" s="115" t="s">
        <v>53</v>
      </c>
      <c r="M108" s="115">
        <v>0</v>
      </c>
      <c r="N108" s="114" t="s">
        <v>53</v>
      </c>
      <c r="O108" s="116" t="s">
        <v>54</v>
      </c>
      <c r="P108" s="114" t="s">
        <v>53</v>
      </c>
      <c r="Q108" s="54">
        <f t="shared" si="3"/>
        <v>24605920.325050008</v>
      </c>
      <c r="R108" s="55">
        <v>0</v>
      </c>
      <c r="S108" s="55">
        <v>20836546.701850008</v>
      </c>
      <c r="T108" s="55">
        <v>0</v>
      </c>
      <c r="U108" s="55" t="s">
        <v>50</v>
      </c>
      <c r="V108" s="55">
        <v>0</v>
      </c>
      <c r="W108" s="55">
        <v>3249460.02</v>
      </c>
      <c r="X108" s="55" t="s">
        <v>55</v>
      </c>
      <c r="Y108" s="55">
        <v>519913.60319999995</v>
      </c>
      <c r="Z108" s="115">
        <v>0</v>
      </c>
      <c r="AA108" s="114" t="s">
        <v>50</v>
      </c>
      <c r="AB108" s="115">
        <v>0</v>
      </c>
      <c r="AC108" s="55">
        <v>0</v>
      </c>
      <c r="AD108" s="55" t="s">
        <v>50</v>
      </c>
      <c r="AE108" s="55">
        <v>0</v>
      </c>
      <c r="AF108" s="55">
        <v>0</v>
      </c>
      <c r="AG108" s="55" t="s">
        <v>50</v>
      </c>
      <c r="AH108" s="55">
        <v>0</v>
      </c>
      <c r="AI108" s="55">
        <v>0</v>
      </c>
      <c r="AJ108" s="55" t="s">
        <v>50</v>
      </c>
      <c r="AK108" s="55">
        <v>0</v>
      </c>
      <c r="AL108" s="55">
        <v>0</v>
      </c>
      <c r="AM108" s="117" t="s">
        <v>53</v>
      </c>
      <c r="AN108" s="118" t="s">
        <v>53</v>
      </c>
      <c r="AO108" s="117" t="s">
        <v>53</v>
      </c>
      <c r="AP108" s="118" t="s">
        <v>53</v>
      </c>
    </row>
    <row r="109" spans="1:56" s="119" customFormat="1" x14ac:dyDescent="0.25">
      <c r="A109" s="113" t="s">
        <v>801</v>
      </c>
      <c r="B109" s="102" t="s">
        <v>243</v>
      </c>
      <c r="C109" s="114" t="s">
        <v>47</v>
      </c>
      <c r="D109" s="114" t="s">
        <v>56</v>
      </c>
      <c r="E109" s="114" t="s">
        <v>57</v>
      </c>
      <c r="F109" s="114" t="s">
        <v>380</v>
      </c>
      <c r="G109" s="114" t="s">
        <v>51</v>
      </c>
      <c r="H109" s="114" t="s">
        <v>245</v>
      </c>
      <c r="I109" s="114" t="s">
        <v>53</v>
      </c>
      <c r="J109" s="115" t="s">
        <v>53</v>
      </c>
      <c r="K109" s="115" t="s">
        <v>53</v>
      </c>
      <c r="L109" s="115" t="s">
        <v>53</v>
      </c>
      <c r="M109" s="115">
        <v>0</v>
      </c>
      <c r="N109" s="114" t="s">
        <v>53</v>
      </c>
      <c r="O109" s="116" t="s">
        <v>54</v>
      </c>
      <c r="P109" s="114" t="s">
        <v>53</v>
      </c>
      <c r="Q109" s="54">
        <f t="shared" si="3"/>
        <v>9698229.9280500002</v>
      </c>
      <c r="R109" s="55">
        <v>0</v>
      </c>
      <c r="S109" s="55">
        <v>8447628.2904500011</v>
      </c>
      <c r="T109" s="55">
        <v>0</v>
      </c>
      <c r="U109" s="55" t="s">
        <v>50</v>
      </c>
      <c r="V109" s="55">
        <v>0</v>
      </c>
      <c r="W109" s="55">
        <v>1078104.8600000001</v>
      </c>
      <c r="X109" s="55" t="s">
        <v>50</v>
      </c>
      <c r="Y109" s="55">
        <v>172496.7776</v>
      </c>
      <c r="Z109" s="115">
        <v>0</v>
      </c>
      <c r="AA109" s="114" t="s">
        <v>50</v>
      </c>
      <c r="AB109" s="115">
        <v>0</v>
      </c>
      <c r="AC109" s="55">
        <v>0</v>
      </c>
      <c r="AD109" s="55" t="s">
        <v>50</v>
      </c>
      <c r="AE109" s="55">
        <v>0</v>
      </c>
      <c r="AF109" s="55">
        <v>0</v>
      </c>
      <c r="AG109" s="55" t="s">
        <v>50</v>
      </c>
      <c r="AH109" s="55">
        <v>0</v>
      </c>
      <c r="AI109" s="55">
        <v>0</v>
      </c>
      <c r="AJ109" s="55" t="s">
        <v>50</v>
      </c>
      <c r="AK109" s="55">
        <v>0</v>
      </c>
      <c r="AL109" s="55">
        <v>0</v>
      </c>
      <c r="AM109" s="117" t="s">
        <v>53</v>
      </c>
      <c r="AN109" s="118" t="s">
        <v>53</v>
      </c>
      <c r="AO109" s="117" t="s">
        <v>53</v>
      </c>
      <c r="AP109" s="118" t="s">
        <v>53</v>
      </c>
    </row>
    <row r="110" spans="1:56" s="119" customFormat="1" x14ac:dyDescent="0.25">
      <c r="A110" s="113" t="s">
        <v>802</v>
      </c>
      <c r="B110" s="102" t="s">
        <v>243</v>
      </c>
      <c r="C110" s="114" t="s">
        <v>47</v>
      </c>
      <c r="D110" s="114" t="s">
        <v>56</v>
      </c>
      <c r="E110" s="114" t="s">
        <v>57</v>
      </c>
      <c r="F110" s="114" t="s">
        <v>380</v>
      </c>
      <c r="G110" s="114" t="s">
        <v>51</v>
      </c>
      <c r="H110" s="114" t="s">
        <v>249</v>
      </c>
      <c r="I110" s="114" t="s">
        <v>53</v>
      </c>
      <c r="J110" s="115" t="s">
        <v>53</v>
      </c>
      <c r="K110" s="115" t="s">
        <v>53</v>
      </c>
      <c r="L110" s="115" t="s">
        <v>53</v>
      </c>
      <c r="M110" s="115">
        <v>0</v>
      </c>
      <c r="N110" s="114" t="s">
        <v>53</v>
      </c>
      <c r="O110" s="116" t="s">
        <v>54</v>
      </c>
      <c r="P110" s="114" t="s">
        <v>53</v>
      </c>
      <c r="Q110" s="54">
        <f t="shared" si="3"/>
        <v>313025.01</v>
      </c>
      <c r="R110" s="55">
        <v>0</v>
      </c>
      <c r="S110" s="55">
        <v>313025.01</v>
      </c>
      <c r="T110" s="55">
        <v>0</v>
      </c>
      <c r="U110" s="55" t="s">
        <v>50</v>
      </c>
      <c r="V110" s="55">
        <v>0</v>
      </c>
      <c r="W110" s="55">
        <v>0</v>
      </c>
      <c r="X110" s="55" t="s">
        <v>50</v>
      </c>
      <c r="Y110" s="55">
        <v>0</v>
      </c>
      <c r="Z110" s="115">
        <v>0</v>
      </c>
      <c r="AA110" s="114" t="s">
        <v>50</v>
      </c>
      <c r="AB110" s="115">
        <v>0</v>
      </c>
      <c r="AC110" s="55">
        <v>0</v>
      </c>
      <c r="AD110" s="55" t="s">
        <v>50</v>
      </c>
      <c r="AE110" s="55">
        <v>0</v>
      </c>
      <c r="AF110" s="55">
        <v>0</v>
      </c>
      <c r="AG110" s="55" t="s">
        <v>50</v>
      </c>
      <c r="AH110" s="55">
        <v>0</v>
      </c>
      <c r="AI110" s="55">
        <v>0</v>
      </c>
      <c r="AJ110" s="55" t="s">
        <v>50</v>
      </c>
      <c r="AK110" s="55">
        <v>0</v>
      </c>
      <c r="AL110" s="55">
        <v>0</v>
      </c>
      <c r="AM110" s="117" t="s">
        <v>53</v>
      </c>
      <c r="AN110" s="118" t="s">
        <v>53</v>
      </c>
      <c r="AO110" s="117" t="s">
        <v>53</v>
      </c>
      <c r="AP110" s="118" t="s">
        <v>53</v>
      </c>
    </row>
    <row r="111" spans="1:56" s="119" customFormat="1" x14ac:dyDescent="0.25">
      <c r="A111" s="113" t="s">
        <v>87</v>
      </c>
      <c r="B111" s="102" t="s">
        <v>243</v>
      </c>
      <c r="C111" s="114" t="s">
        <v>47</v>
      </c>
      <c r="D111" s="114" t="s">
        <v>56</v>
      </c>
      <c r="E111" s="114" t="s">
        <v>57</v>
      </c>
      <c r="F111" s="114" t="s">
        <v>380</v>
      </c>
      <c r="G111" s="114" t="s">
        <v>51</v>
      </c>
      <c r="H111" s="114" t="s">
        <v>246</v>
      </c>
      <c r="I111" s="114" t="s">
        <v>53</v>
      </c>
      <c r="J111" s="115" t="s">
        <v>53</v>
      </c>
      <c r="K111" s="115" t="s">
        <v>53</v>
      </c>
      <c r="L111" s="115" t="s">
        <v>53</v>
      </c>
      <c r="M111" s="115">
        <v>0</v>
      </c>
      <c r="N111" s="114" t="s">
        <v>53</v>
      </c>
      <c r="O111" s="116" t="s">
        <v>247</v>
      </c>
      <c r="P111" s="114" t="s">
        <v>248</v>
      </c>
      <c r="Q111" s="54">
        <f t="shared" si="3"/>
        <v>357912</v>
      </c>
      <c r="R111" s="55">
        <v>0</v>
      </c>
      <c r="S111" s="55">
        <v>249800</v>
      </c>
      <c r="T111" s="55">
        <v>93200</v>
      </c>
      <c r="U111" s="55" t="s">
        <v>55</v>
      </c>
      <c r="V111" s="55">
        <v>14912</v>
      </c>
      <c r="W111" s="55">
        <v>0</v>
      </c>
      <c r="X111" s="55" t="s">
        <v>50</v>
      </c>
      <c r="Y111" s="55">
        <v>0</v>
      </c>
      <c r="Z111" s="115">
        <v>0</v>
      </c>
      <c r="AA111" s="114" t="s">
        <v>50</v>
      </c>
      <c r="AB111" s="115">
        <v>0</v>
      </c>
      <c r="AC111" s="55">
        <v>0</v>
      </c>
      <c r="AD111" s="55" t="s">
        <v>50</v>
      </c>
      <c r="AE111" s="55">
        <v>0</v>
      </c>
      <c r="AF111" s="55">
        <v>0</v>
      </c>
      <c r="AG111" s="55" t="s">
        <v>50</v>
      </c>
      <c r="AH111" s="55">
        <v>0</v>
      </c>
      <c r="AI111" s="55">
        <v>0</v>
      </c>
      <c r="AJ111" s="55" t="s">
        <v>50</v>
      </c>
      <c r="AK111" s="55">
        <v>0</v>
      </c>
      <c r="AL111" s="55">
        <v>0</v>
      </c>
      <c r="AM111" s="117" t="s">
        <v>53</v>
      </c>
      <c r="AN111" s="118" t="s">
        <v>53</v>
      </c>
      <c r="AO111" s="117" t="s">
        <v>53</v>
      </c>
      <c r="AP111" s="118" t="s">
        <v>53</v>
      </c>
    </row>
    <row r="112" spans="1:56" s="119" customFormat="1" x14ac:dyDescent="0.25">
      <c r="A112" s="113" t="s">
        <v>89</v>
      </c>
      <c r="B112" s="102" t="s">
        <v>298</v>
      </c>
      <c r="C112" s="114" t="s">
        <v>47</v>
      </c>
      <c r="D112" s="114" t="s">
        <v>56</v>
      </c>
      <c r="E112" s="114" t="s">
        <v>57</v>
      </c>
      <c r="F112" s="114" t="s">
        <v>381</v>
      </c>
      <c r="G112" s="114" t="s">
        <v>51</v>
      </c>
      <c r="H112" s="114" t="s">
        <v>300</v>
      </c>
      <c r="I112" s="114" t="s">
        <v>53</v>
      </c>
      <c r="J112" s="114" t="s">
        <v>53</v>
      </c>
      <c r="K112" s="114" t="s">
        <v>53</v>
      </c>
      <c r="L112" s="114" t="s">
        <v>53</v>
      </c>
      <c r="M112" s="115">
        <v>0</v>
      </c>
      <c r="N112" s="115" t="s">
        <v>53</v>
      </c>
      <c r="O112" s="121" t="s">
        <v>54</v>
      </c>
      <c r="P112" s="115" t="s">
        <v>53</v>
      </c>
      <c r="Q112" s="54">
        <f t="shared" si="3"/>
        <v>20928546.739999998</v>
      </c>
      <c r="R112" s="55">
        <v>0</v>
      </c>
      <c r="S112" s="55">
        <v>16463492.73</v>
      </c>
      <c r="T112" s="55">
        <v>0</v>
      </c>
      <c r="U112" s="55" t="s">
        <v>50</v>
      </c>
      <c r="V112" s="55">
        <v>0</v>
      </c>
      <c r="W112" s="55">
        <v>3849184.49</v>
      </c>
      <c r="X112" s="55" t="s">
        <v>50</v>
      </c>
      <c r="Y112" s="55">
        <v>615869.52</v>
      </c>
      <c r="Z112" s="115">
        <v>0</v>
      </c>
      <c r="AA112" s="115" t="s">
        <v>50</v>
      </c>
      <c r="AB112" s="115">
        <v>0</v>
      </c>
      <c r="AC112" s="55">
        <v>0</v>
      </c>
      <c r="AD112" s="55" t="s">
        <v>50</v>
      </c>
      <c r="AE112" s="55">
        <v>0</v>
      </c>
      <c r="AF112" s="55">
        <v>0</v>
      </c>
      <c r="AG112" s="55" t="s">
        <v>50</v>
      </c>
      <c r="AH112" s="55">
        <v>0</v>
      </c>
      <c r="AI112" s="55">
        <v>0</v>
      </c>
      <c r="AJ112" s="55" t="s">
        <v>50</v>
      </c>
      <c r="AK112" s="55">
        <v>0</v>
      </c>
      <c r="AL112" s="55">
        <v>0</v>
      </c>
      <c r="AM112" s="119" t="s">
        <v>53</v>
      </c>
      <c r="AN112" s="119" t="s">
        <v>53</v>
      </c>
      <c r="AO112" s="119" t="s">
        <v>53</v>
      </c>
      <c r="AP112" s="119" t="s">
        <v>53</v>
      </c>
    </row>
    <row r="113" spans="1:42" s="119" customFormat="1" x14ac:dyDescent="0.25">
      <c r="A113" s="113" t="s">
        <v>93</v>
      </c>
      <c r="B113" s="102">
        <v>43891</v>
      </c>
      <c r="C113" s="114" t="s">
        <v>47</v>
      </c>
      <c r="D113" s="114" t="s">
        <v>56</v>
      </c>
      <c r="E113" s="114" t="s">
        <v>57</v>
      </c>
      <c r="F113" s="114" t="s">
        <v>925</v>
      </c>
      <c r="G113" s="114" t="s">
        <v>51</v>
      </c>
      <c r="H113" s="114" t="s">
        <v>926</v>
      </c>
      <c r="I113" s="114" t="s">
        <v>53</v>
      </c>
      <c r="J113" s="114" t="s">
        <v>53</v>
      </c>
      <c r="K113" s="114" t="s">
        <v>53</v>
      </c>
      <c r="L113" s="114" t="s">
        <v>53</v>
      </c>
      <c r="M113" s="115">
        <v>0</v>
      </c>
      <c r="N113" s="115" t="s">
        <v>53</v>
      </c>
      <c r="O113" s="121" t="s">
        <v>54</v>
      </c>
      <c r="P113" s="115" t="s">
        <v>53</v>
      </c>
      <c r="Q113" s="54">
        <f t="shared" si="3"/>
        <v>16636820.090000002</v>
      </c>
      <c r="R113" s="55">
        <v>0</v>
      </c>
      <c r="S113" s="55">
        <v>13361858.050000001</v>
      </c>
      <c r="T113" s="55">
        <v>0</v>
      </c>
      <c r="U113" s="55" t="s">
        <v>50</v>
      </c>
      <c r="V113" s="55">
        <v>0</v>
      </c>
      <c r="W113" s="55">
        <v>2823243.14</v>
      </c>
      <c r="X113" s="55" t="s">
        <v>50</v>
      </c>
      <c r="Y113" s="55">
        <v>451718.9</v>
      </c>
      <c r="Z113" s="115">
        <v>0</v>
      </c>
      <c r="AA113" s="115" t="s">
        <v>50</v>
      </c>
      <c r="AB113" s="115">
        <v>0</v>
      </c>
      <c r="AC113" s="55">
        <v>0</v>
      </c>
      <c r="AD113" s="55" t="s">
        <v>50</v>
      </c>
      <c r="AE113" s="55">
        <v>0</v>
      </c>
      <c r="AF113" s="55">
        <v>0</v>
      </c>
      <c r="AG113" s="55" t="s">
        <v>50</v>
      </c>
      <c r="AH113" s="55">
        <v>0</v>
      </c>
      <c r="AI113" s="55">
        <v>0</v>
      </c>
      <c r="AJ113" s="55" t="s">
        <v>50</v>
      </c>
      <c r="AK113" s="55">
        <v>0</v>
      </c>
      <c r="AL113" s="55">
        <v>0</v>
      </c>
      <c r="AM113" s="119" t="s">
        <v>53</v>
      </c>
      <c r="AN113" s="119" t="s">
        <v>53</v>
      </c>
      <c r="AO113" s="119" t="s">
        <v>53</v>
      </c>
      <c r="AP113" s="119" t="s">
        <v>53</v>
      </c>
    </row>
    <row r="114" spans="1:42" s="119" customFormat="1" x14ac:dyDescent="0.25">
      <c r="A114" s="113" t="s">
        <v>803</v>
      </c>
      <c r="B114" s="102" t="s">
        <v>83</v>
      </c>
      <c r="C114" s="114" t="s">
        <v>47</v>
      </c>
      <c r="D114" s="114" t="s">
        <v>60</v>
      </c>
      <c r="E114" s="114" t="s">
        <v>61</v>
      </c>
      <c r="F114" s="114" t="s">
        <v>383</v>
      </c>
      <c r="G114" s="114" t="s">
        <v>51</v>
      </c>
      <c r="H114" s="114" t="s">
        <v>88</v>
      </c>
      <c r="I114" s="114" t="s">
        <v>53</v>
      </c>
      <c r="J114" s="115" t="s">
        <v>53</v>
      </c>
      <c r="K114" s="115" t="s">
        <v>53</v>
      </c>
      <c r="L114" s="115" t="s">
        <v>53</v>
      </c>
      <c r="M114" s="115">
        <v>0</v>
      </c>
      <c r="N114" s="114" t="s">
        <v>53</v>
      </c>
      <c r="O114" s="116" t="s">
        <v>54</v>
      </c>
      <c r="P114" s="114" t="s">
        <v>53</v>
      </c>
      <c r="Q114" s="54">
        <f t="shared" si="3"/>
        <v>12226895.35815</v>
      </c>
      <c r="R114" s="55">
        <v>0</v>
      </c>
      <c r="S114" s="55">
        <v>10619605.100149998</v>
      </c>
      <c r="T114" s="55">
        <v>0</v>
      </c>
      <c r="U114" s="55" t="s">
        <v>50</v>
      </c>
      <c r="V114" s="55">
        <v>0</v>
      </c>
      <c r="W114" s="55">
        <v>1385595.05</v>
      </c>
      <c r="X114" s="55" t="s">
        <v>50</v>
      </c>
      <c r="Y114" s="55">
        <v>221695.20799999998</v>
      </c>
      <c r="Z114" s="115">
        <v>0</v>
      </c>
      <c r="AA114" s="114" t="s">
        <v>50</v>
      </c>
      <c r="AB114" s="115">
        <v>0</v>
      </c>
      <c r="AC114" s="55">
        <v>0</v>
      </c>
      <c r="AD114" s="55" t="s">
        <v>50</v>
      </c>
      <c r="AE114" s="55">
        <v>0</v>
      </c>
      <c r="AF114" s="55">
        <v>0</v>
      </c>
      <c r="AG114" s="55" t="s">
        <v>50</v>
      </c>
      <c r="AH114" s="55">
        <v>0</v>
      </c>
      <c r="AI114" s="55">
        <v>0</v>
      </c>
      <c r="AJ114" s="55" t="s">
        <v>50</v>
      </c>
      <c r="AK114" s="55">
        <v>0</v>
      </c>
      <c r="AL114" s="55">
        <v>0</v>
      </c>
      <c r="AM114" s="117" t="s">
        <v>53</v>
      </c>
      <c r="AN114" s="118" t="s">
        <v>53</v>
      </c>
      <c r="AO114" s="117" t="s">
        <v>53</v>
      </c>
      <c r="AP114" s="118" t="s">
        <v>53</v>
      </c>
    </row>
    <row r="115" spans="1:42" s="119" customFormat="1" x14ac:dyDescent="0.25">
      <c r="A115" s="113" t="s">
        <v>804</v>
      </c>
      <c r="B115" s="102" t="s">
        <v>83</v>
      </c>
      <c r="C115" s="114" t="s">
        <v>47</v>
      </c>
      <c r="D115" s="114" t="s">
        <v>60</v>
      </c>
      <c r="E115" s="114" t="s">
        <v>61</v>
      </c>
      <c r="F115" s="114" t="s">
        <v>383</v>
      </c>
      <c r="G115" s="114" t="s">
        <v>51</v>
      </c>
      <c r="H115" s="114" t="s">
        <v>94</v>
      </c>
      <c r="I115" s="114" t="s">
        <v>53</v>
      </c>
      <c r="J115" s="115" t="s">
        <v>53</v>
      </c>
      <c r="K115" s="115" t="s">
        <v>53</v>
      </c>
      <c r="L115" s="115" t="s">
        <v>53</v>
      </c>
      <c r="M115" s="115">
        <v>0</v>
      </c>
      <c r="N115" s="114" t="s">
        <v>53</v>
      </c>
      <c r="O115" s="116" t="s">
        <v>54</v>
      </c>
      <c r="P115" s="114" t="s">
        <v>53</v>
      </c>
      <c r="Q115" s="54">
        <f t="shared" si="3"/>
        <v>8962150.1622000001</v>
      </c>
      <c r="R115" s="55">
        <v>0</v>
      </c>
      <c r="S115" s="55">
        <v>7717783.4202000005</v>
      </c>
      <c r="T115" s="55">
        <v>0</v>
      </c>
      <c r="U115" s="55" t="s">
        <v>50</v>
      </c>
      <c r="V115" s="55">
        <v>0</v>
      </c>
      <c r="W115" s="55">
        <v>1072729.95</v>
      </c>
      <c r="X115" s="55" t="s">
        <v>50</v>
      </c>
      <c r="Y115" s="55">
        <v>171636.79199999999</v>
      </c>
      <c r="Z115" s="115">
        <v>0</v>
      </c>
      <c r="AA115" s="114" t="s">
        <v>50</v>
      </c>
      <c r="AB115" s="115">
        <v>0</v>
      </c>
      <c r="AC115" s="55">
        <v>0</v>
      </c>
      <c r="AD115" s="55" t="s">
        <v>50</v>
      </c>
      <c r="AE115" s="55">
        <v>0</v>
      </c>
      <c r="AF115" s="55">
        <v>0</v>
      </c>
      <c r="AG115" s="55" t="s">
        <v>50</v>
      </c>
      <c r="AH115" s="55">
        <v>0</v>
      </c>
      <c r="AI115" s="55">
        <v>0</v>
      </c>
      <c r="AJ115" s="55" t="s">
        <v>50</v>
      </c>
      <c r="AK115" s="55">
        <v>0</v>
      </c>
      <c r="AL115" s="55">
        <v>0</v>
      </c>
      <c r="AM115" s="117" t="s">
        <v>53</v>
      </c>
      <c r="AN115" s="118" t="s">
        <v>53</v>
      </c>
      <c r="AO115" s="117" t="s">
        <v>53</v>
      </c>
      <c r="AP115" s="118" t="s">
        <v>53</v>
      </c>
    </row>
    <row r="116" spans="1:42" s="119" customFormat="1" x14ac:dyDescent="0.25">
      <c r="A116" s="113" t="s">
        <v>805</v>
      </c>
      <c r="B116" s="102" t="s">
        <v>83</v>
      </c>
      <c r="C116" s="114" t="s">
        <v>47</v>
      </c>
      <c r="D116" s="114" t="s">
        <v>60</v>
      </c>
      <c r="E116" s="114" t="s">
        <v>61</v>
      </c>
      <c r="F116" s="114" t="s">
        <v>383</v>
      </c>
      <c r="G116" s="114" t="s">
        <v>51</v>
      </c>
      <c r="H116" s="114" t="s">
        <v>90</v>
      </c>
      <c r="I116" s="114" t="s">
        <v>53</v>
      </c>
      <c r="J116" s="115" t="s">
        <v>53</v>
      </c>
      <c r="K116" s="115" t="s">
        <v>53</v>
      </c>
      <c r="L116" s="115" t="s">
        <v>53</v>
      </c>
      <c r="M116" s="115">
        <v>0</v>
      </c>
      <c r="N116" s="114" t="s">
        <v>53</v>
      </c>
      <c r="O116" s="116" t="s">
        <v>91</v>
      </c>
      <c r="P116" s="114" t="s">
        <v>92</v>
      </c>
      <c r="Q116" s="54">
        <f t="shared" si="3"/>
        <v>220597.0368</v>
      </c>
      <c r="R116" s="55">
        <v>0</v>
      </c>
      <c r="S116" s="55">
        <v>170220</v>
      </c>
      <c r="T116" s="55">
        <v>43428.480000000003</v>
      </c>
      <c r="U116" s="55" t="s">
        <v>55</v>
      </c>
      <c r="V116" s="55">
        <v>6948.5568000000003</v>
      </c>
      <c r="W116" s="55">
        <v>0</v>
      </c>
      <c r="X116" s="55" t="s">
        <v>50</v>
      </c>
      <c r="Y116" s="55">
        <v>0</v>
      </c>
      <c r="Z116" s="115">
        <v>0</v>
      </c>
      <c r="AA116" s="114" t="s">
        <v>50</v>
      </c>
      <c r="AB116" s="115">
        <v>0</v>
      </c>
      <c r="AC116" s="55">
        <v>0</v>
      </c>
      <c r="AD116" s="55" t="s">
        <v>50</v>
      </c>
      <c r="AE116" s="55">
        <v>0</v>
      </c>
      <c r="AF116" s="55">
        <v>0</v>
      </c>
      <c r="AG116" s="55" t="s">
        <v>50</v>
      </c>
      <c r="AH116" s="55">
        <v>0</v>
      </c>
      <c r="AI116" s="55">
        <v>0</v>
      </c>
      <c r="AJ116" s="55" t="s">
        <v>50</v>
      </c>
      <c r="AK116" s="55">
        <v>0</v>
      </c>
      <c r="AL116" s="55">
        <v>0</v>
      </c>
      <c r="AM116" s="117" t="s">
        <v>53</v>
      </c>
      <c r="AN116" s="118" t="s">
        <v>53</v>
      </c>
      <c r="AO116" s="117" t="s">
        <v>53</v>
      </c>
      <c r="AP116" s="118" t="s">
        <v>53</v>
      </c>
    </row>
    <row r="117" spans="1:42" s="119" customFormat="1" x14ac:dyDescent="0.25">
      <c r="A117" s="113" t="s">
        <v>806</v>
      </c>
      <c r="B117" s="102" t="s">
        <v>134</v>
      </c>
      <c r="C117" s="114" t="s">
        <v>47</v>
      </c>
      <c r="D117" s="114" t="s">
        <v>60</v>
      </c>
      <c r="E117" s="114" t="s">
        <v>61</v>
      </c>
      <c r="F117" s="114" t="s">
        <v>384</v>
      </c>
      <c r="G117" s="114" t="s">
        <v>51</v>
      </c>
      <c r="H117" s="114" t="s">
        <v>146</v>
      </c>
      <c r="I117" s="114" t="s">
        <v>53</v>
      </c>
      <c r="J117" s="115" t="s">
        <v>53</v>
      </c>
      <c r="K117" s="115" t="s">
        <v>53</v>
      </c>
      <c r="L117" s="115" t="s">
        <v>53</v>
      </c>
      <c r="M117" s="115">
        <v>0</v>
      </c>
      <c r="N117" s="114" t="s">
        <v>53</v>
      </c>
      <c r="O117" s="116" t="s">
        <v>54</v>
      </c>
      <c r="P117" s="114" t="s">
        <v>53</v>
      </c>
      <c r="Q117" s="54">
        <f t="shared" si="3"/>
        <v>29551405.656350005</v>
      </c>
      <c r="R117" s="55">
        <v>0</v>
      </c>
      <c r="S117" s="55">
        <v>25713102.188350003</v>
      </c>
      <c r="T117" s="55">
        <v>0</v>
      </c>
      <c r="U117" s="55" t="s">
        <v>50</v>
      </c>
      <c r="V117" s="55">
        <v>0</v>
      </c>
      <c r="W117" s="55">
        <v>3308882.3</v>
      </c>
      <c r="X117" s="55" t="s">
        <v>50</v>
      </c>
      <c r="Y117" s="55">
        <v>529421.16799999995</v>
      </c>
      <c r="Z117" s="115">
        <v>0</v>
      </c>
      <c r="AA117" s="114" t="s">
        <v>50</v>
      </c>
      <c r="AB117" s="115">
        <v>0</v>
      </c>
      <c r="AC117" s="55">
        <v>0</v>
      </c>
      <c r="AD117" s="55" t="s">
        <v>50</v>
      </c>
      <c r="AE117" s="55">
        <v>0</v>
      </c>
      <c r="AF117" s="55">
        <v>0</v>
      </c>
      <c r="AG117" s="55" t="s">
        <v>50</v>
      </c>
      <c r="AH117" s="55">
        <v>0</v>
      </c>
      <c r="AI117" s="55">
        <v>0</v>
      </c>
      <c r="AJ117" s="55" t="s">
        <v>50</v>
      </c>
      <c r="AK117" s="55">
        <v>0</v>
      </c>
      <c r="AL117" s="55">
        <v>0</v>
      </c>
      <c r="AM117" s="117" t="s">
        <v>53</v>
      </c>
      <c r="AN117" s="118" t="s">
        <v>53</v>
      </c>
      <c r="AO117" s="117" t="s">
        <v>53</v>
      </c>
      <c r="AP117" s="118" t="s">
        <v>53</v>
      </c>
    </row>
    <row r="118" spans="1:42" s="119" customFormat="1" x14ac:dyDescent="0.25">
      <c r="A118" s="113" t="s">
        <v>807</v>
      </c>
      <c r="B118" s="102" t="s">
        <v>211</v>
      </c>
      <c r="C118" s="114" t="s">
        <v>47</v>
      </c>
      <c r="D118" s="114" t="s">
        <v>60</v>
      </c>
      <c r="E118" s="114" t="s">
        <v>61</v>
      </c>
      <c r="F118" s="114" t="s">
        <v>385</v>
      </c>
      <c r="G118" s="114" t="s">
        <v>51</v>
      </c>
      <c r="H118" s="114" t="s">
        <v>215</v>
      </c>
      <c r="I118" s="114" t="s">
        <v>53</v>
      </c>
      <c r="J118" s="115" t="s">
        <v>53</v>
      </c>
      <c r="K118" s="115" t="s">
        <v>53</v>
      </c>
      <c r="L118" s="115" t="s">
        <v>53</v>
      </c>
      <c r="M118" s="115">
        <v>0</v>
      </c>
      <c r="N118" s="114" t="s">
        <v>53</v>
      </c>
      <c r="O118" s="116" t="s">
        <v>54</v>
      </c>
      <c r="P118" s="114" t="s">
        <v>53</v>
      </c>
      <c r="Q118" s="54">
        <f t="shared" si="3"/>
        <v>12299217.868600002</v>
      </c>
      <c r="R118" s="55">
        <v>0</v>
      </c>
      <c r="S118" s="55">
        <v>10581550.815000001</v>
      </c>
      <c r="T118" s="55">
        <v>0</v>
      </c>
      <c r="U118" s="55" t="s">
        <v>50</v>
      </c>
      <c r="V118" s="55">
        <v>0</v>
      </c>
      <c r="W118" s="55">
        <v>1480747.4600000002</v>
      </c>
      <c r="X118" s="55" t="s">
        <v>55</v>
      </c>
      <c r="Y118" s="55">
        <v>236919.59359999999</v>
      </c>
      <c r="Z118" s="115">
        <v>0</v>
      </c>
      <c r="AA118" s="114" t="s">
        <v>50</v>
      </c>
      <c r="AB118" s="115">
        <v>0</v>
      </c>
      <c r="AC118" s="55">
        <v>0</v>
      </c>
      <c r="AD118" s="55" t="s">
        <v>50</v>
      </c>
      <c r="AE118" s="55">
        <v>0</v>
      </c>
      <c r="AF118" s="55">
        <v>0</v>
      </c>
      <c r="AG118" s="55" t="s">
        <v>50</v>
      </c>
      <c r="AH118" s="55">
        <v>0</v>
      </c>
      <c r="AI118" s="55">
        <v>0</v>
      </c>
      <c r="AJ118" s="55" t="s">
        <v>50</v>
      </c>
      <c r="AK118" s="55">
        <v>0</v>
      </c>
      <c r="AL118" s="55">
        <v>0</v>
      </c>
      <c r="AM118" s="117" t="s">
        <v>53</v>
      </c>
      <c r="AN118" s="118" t="s">
        <v>53</v>
      </c>
      <c r="AO118" s="117" t="s">
        <v>53</v>
      </c>
      <c r="AP118" s="118" t="s">
        <v>53</v>
      </c>
    </row>
    <row r="119" spans="1:42" s="119" customFormat="1" x14ac:dyDescent="0.25">
      <c r="A119" s="113" t="s">
        <v>808</v>
      </c>
      <c r="B119" s="102" t="s">
        <v>243</v>
      </c>
      <c r="C119" s="114" t="s">
        <v>47</v>
      </c>
      <c r="D119" s="114" t="s">
        <v>60</v>
      </c>
      <c r="E119" s="114" t="s">
        <v>61</v>
      </c>
      <c r="F119" s="114" t="s">
        <v>345</v>
      </c>
      <c r="G119" s="114" t="s">
        <v>51</v>
      </c>
      <c r="H119" s="114" t="s">
        <v>251</v>
      </c>
      <c r="I119" s="114" t="s">
        <v>53</v>
      </c>
      <c r="J119" s="115" t="s">
        <v>53</v>
      </c>
      <c r="K119" s="115" t="s">
        <v>53</v>
      </c>
      <c r="L119" s="115" t="s">
        <v>53</v>
      </c>
      <c r="M119" s="115">
        <v>0</v>
      </c>
      <c r="N119" s="114" t="s">
        <v>53</v>
      </c>
      <c r="O119" s="116" t="s">
        <v>54</v>
      </c>
      <c r="P119" s="114" t="s">
        <v>53</v>
      </c>
      <c r="Q119" s="54">
        <f t="shared" si="3"/>
        <v>13589456.628600003</v>
      </c>
      <c r="R119" s="55">
        <v>0</v>
      </c>
      <c r="S119" s="55">
        <v>11269481.905000003</v>
      </c>
      <c r="T119" s="55">
        <v>0</v>
      </c>
      <c r="U119" s="55" t="s">
        <v>50</v>
      </c>
      <c r="V119" s="55">
        <v>0</v>
      </c>
      <c r="W119" s="55">
        <v>1999978.2100000002</v>
      </c>
      <c r="X119" s="55" t="s">
        <v>50</v>
      </c>
      <c r="Y119" s="55">
        <v>319996.51360000001</v>
      </c>
      <c r="Z119" s="115">
        <v>0</v>
      </c>
      <c r="AA119" s="114" t="s">
        <v>50</v>
      </c>
      <c r="AB119" s="115">
        <v>0</v>
      </c>
      <c r="AC119" s="55">
        <v>0</v>
      </c>
      <c r="AD119" s="55" t="s">
        <v>50</v>
      </c>
      <c r="AE119" s="55">
        <v>0</v>
      </c>
      <c r="AF119" s="55">
        <v>0</v>
      </c>
      <c r="AG119" s="55" t="s">
        <v>50</v>
      </c>
      <c r="AH119" s="55">
        <v>0</v>
      </c>
      <c r="AI119" s="55">
        <v>0</v>
      </c>
      <c r="AJ119" s="55" t="s">
        <v>50</v>
      </c>
      <c r="AK119" s="55">
        <v>0</v>
      </c>
      <c r="AL119" s="55">
        <v>0</v>
      </c>
      <c r="AM119" s="117" t="s">
        <v>53</v>
      </c>
      <c r="AN119" s="118" t="s">
        <v>53</v>
      </c>
      <c r="AO119" s="117" t="s">
        <v>53</v>
      </c>
      <c r="AP119" s="118" t="s">
        <v>53</v>
      </c>
    </row>
    <row r="120" spans="1:42" s="119" customFormat="1" x14ac:dyDescent="0.25">
      <c r="A120" s="113" t="s">
        <v>809</v>
      </c>
      <c r="B120" s="102" t="s">
        <v>243</v>
      </c>
      <c r="C120" s="114" t="s">
        <v>47</v>
      </c>
      <c r="D120" s="114" t="s">
        <v>60</v>
      </c>
      <c r="E120" s="114" t="s">
        <v>61</v>
      </c>
      <c r="F120" s="114" t="s">
        <v>345</v>
      </c>
      <c r="G120" s="114" t="s">
        <v>51</v>
      </c>
      <c r="H120" s="114" t="s">
        <v>257</v>
      </c>
      <c r="I120" s="114" t="s">
        <v>53</v>
      </c>
      <c r="J120" s="115" t="s">
        <v>53</v>
      </c>
      <c r="K120" s="115" t="s">
        <v>53</v>
      </c>
      <c r="L120" s="115" t="s">
        <v>53</v>
      </c>
      <c r="M120" s="115">
        <v>0</v>
      </c>
      <c r="N120" s="114" t="s">
        <v>53</v>
      </c>
      <c r="O120" s="116" t="s">
        <v>54</v>
      </c>
      <c r="P120" s="114" t="s">
        <v>53</v>
      </c>
      <c r="Q120" s="54">
        <f t="shared" si="3"/>
        <v>5191786.4772000005</v>
      </c>
      <c r="R120" s="55">
        <v>0</v>
      </c>
      <c r="S120" s="55">
        <v>4444944.0600000005</v>
      </c>
      <c r="T120" s="55">
        <v>0</v>
      </c>
      <c r="U120" s="55" t="s">
        <v>50</v>
      </c>
      <c r="V120" s="55">
        <v>0</v>
      </c>
      <c r="W120" s="55">
        <v>643829.67000000004</v>
      </c>
      <c r="X120" s="55" t="s">
        <v>55</v>
      </c>
      <c r="Y120" s="55">
        <v>103012.74719999998</v>
      </c>
      <c r="Z120" s="115">
        <v>0</v>
      </c>
      <c r="AA120" s="114" t="s">
        <v>50</v>
      </c>
      <c r="AB120" s="115">
        <v>0</v>
      </c>
      <c r="AC120" s="55">
        <v>0</v>
      </c>
      <c r="AD120" s="55" t="s">
        <v>50</v>
      </c>
      <c r="AE120" s="55">
        <v>0</v>
      </c>
      <c r="AF120" s="55">
        <v>0</v>
      </c>
      <c r="AG120" s="55" t="s">
        <v>50</v>
      </c>
      <c r="AH120" s="55">
        <v>0</v>
      </c>
      <c r="AI120" s="55">
        <v>0</v>
      </c>
      <c r="AJ120" s="55" t="s">
        <v>50</v>
      </c>
      <c r="AK120" s="55">
        <v>0</v>
      </c>
      <c r="AL120" s="55">
        <v>0</v>
      </c>
      <c r="AM120" s="117" t="s">
        <v>53</v>
      </c>
      <c r="AN120" s="118" t="s">
        <v>53</v>
      </c>
      <c r="AO120" s="117" t="s">
        <v>53</v>
      </c>
      <c r="AP120" s="118" t="s">
        <v>53</v>
      </c>
    </row>
    <row r="121" spans="1:42" s="119" customFormat="1" x14ac:dyDescent="0.25">
      <c r="A121" s="113" t="s">
        <v>810</v>
      </c>
      <c r="B121" s="102" t="s">
        <v>243</v>
      </c>
      <c r="C121" s="114" t="s">
        <v>47</v>
      </c>
      <c r="D121" s="114" t="s">
        <v>60</v>
      </c>
      <c r="E121" s="114" t="s">
        <v>61</v>
      </c>
      <c r="F121" s="114" t="s">
        <v>345</v>
      </c>
      <c r="G121" s="114" t="s">
        <v>51</v>
      </c>
      <c r="H121" s="114" t="s">
        <v>253</v>
      </c>
      <c r="I121" s="114" t="s">
        <v>53</v>
      </c>
      <c r="J121" s="115" t="s">
        <v>53</v>
      </c>
      <c r="K121" s="115" t="s">
        <v>53</v>
      </c>
      <c r="L121" s="115" t="s">
        <v>53</v>
      </c>
      <c r="M121" s="115">
        <v>0</v>
      </c>
      <c r="N121" s="114" t="s">
        <v>53</v>
      </c>
      <c r="O121" s="116" t="s">
        <v>254</v>
      </c>
      <c r="P121" s="114" t="s">
        <v>255</v>
      </c>
      <c r="Q121" s="54">
        <f t="shared" si="3"/>
        <v>224077.00399999999</v>
      </c>
      <c r="R121" s="55">
        <v>0</v>
      </c>
      <c r="S121" s="55">
        <v>156702</v>
      </c>
      <c r="T121" s="55">
        <v>58081.9</v>
      </c>
      <c r="U121" s="55" t="s">
        <v>55</v>
      </c>
      <c r="V121" s="55">
        <v>9293.1039999999994</v>
      </c>
      <c r="W121" s="55">
        <v>0</v>
      </c>
      <c r="X121" s="55" t="s">
        <v>50</v>
      </c>
      <c r="Y121" s="55">
        <v>0</v>
      </c>
      <c r="Z121" s="115">
        <v>0</v>
      </c>
      <c r="AA121" s="114" t="s">
        <v>50</v>
      </c>
      <c r="AB121" s="115">
        <v>0</v>
      </c>
      <c r="AC121" s="55">
        <v>0</v>
      </c>
      <c r="AD121" s="55" t="s">
        <v>50</v>
      </c>
      <c r="AE121" s="55">
        <v>0</v>
      </c>
      <c r="AF121" s="55">
        <v>0</v>
      </c>
      <c r="AG121" s="55" t="s">
        <v>50</v>
      </c>
      <c r="AH121" s="55">
        <v>0</v>
      </c>
      <c r="AI121" s="55">
        <v>0</v>
      </c>
      <c r="AJ121" s="55" t="s">
        <v>50</v>
      </c>
      <c r="AK121" s="55">
        <v>0</v>
      </c>
      <c r="AL121" s="55">
        <v>0</v>
      </c>
      <c r="AM121" s="117" t="s">
        <v>53</v>
      </c>
      <c r="AN121" s="118" t="s">
        <v>53</v>
      </c>
      <c r="AO121" s="117" t="s">
        <v>53</v>
      </c>
      <c r="AP121" s="118" t="s">
        <v>53</v>
      </c>
    </row>
    <row r="122" spans="1:42" s="119" customFormat="1" x14ac:dyDescent="0.25">
      <c r="A122" s="113" t="s">
        <v>811</v>
      </c>
      <c r="B122" s="102" t="s">
        <v>298</v>
      </c>
      <c r="C122" s="114" t="s">
        <v>47</v>
      </c>
      <c r="D122" s="114" t="s">
        <v>60</v>
      </c>
      <c r="E122" s="114" t="s">
        <v>61</v>
      </c>
      <c r="F122" s="114" t="s">
        <v>377</v>
      </c>
      <c r="G122" s="114" t="s">
        <v>51</v>
      </c>
      <c r="H122" s="114" t="s">
        <v>302</v>
      </c>
      <c r="I122" s="114" t="s">
        <v>53</v>
      </c>
      <c r="J122" s="115" t="s">
        <v>53</v>
      </c>
      <c r="K122" s="115" t="s">
        <v>53</v>
      </c>
      <c r="L122" s="115" t="s">
        <v>53</v>
      </c>
      <c r="M122" s="115">
        <v>0</v>
      </c>
      <c r="N122" s="114" t="s">
        <v>53</v>
      </c>
      <c r="O122" s="116" t="s">
        <v>54</v>
      </c>
      <c r="P122" s="114" t="s">
        <v>53</v>
      </c>
      <c r="Q122" s="54">
        <f t="shared" si="3"/>
        <v>11956076.4</v>
      </c>
      <c r="R122" s="55">
        <v>0</v>
      </c>
      <c r="S122" s="55">
        <v>9521095.9900000002</v>
      </c>
      <c r="T122" s="55">
        <v>0</v>
      </c>
      <c r="U122" s="55" t="s">
        <v>50</v>
      </c>
      <c r="V122" s="55">
        <v>0</v>
      </c>
      <c r="W122" s="55">
        <v>2099121.04</v>
      </c>
      <c r="X122" s="55" t="s">
        <v>50</v>
      </c>
      <c r="Y122" s="55">
        <v>335859.37</v>
      </c>
      <c r="Z122" s="115">
        <v>0</v>
      </c>
      <c r="AA122" s="114" t="s">
        <v>50</v>
      </c>
      <c r="AB122" s="115">
        <v>0</v>
      </c>
      <c r="AC122" s="55">
        <v>0</v>
      </c>
      <c r="AD122" s="55" t="s">
        <v>50</v>
      </c>
      <c r="AE122" s="55">
        <v>0</v>
      </c>
      <c r="AF122" s="55">
        <v>0</v>
      </c>
      <c r="AG122" s="55" t="s">
        <v>50</v>
      </c>
      <c r="AH122" s="55">
        <v>0</v>
      </c>
      <c r="AI122" s="55">
        <v>0</v>
      </c>
      <c r="AJ122" s="55" t="s">
        <v>50</v>
      </c>
      <c r="AK122" s="55">
        <v>0</v>
      </c>
      <c r="AL122" s="55">
        <v>0</v>
      </c>
      <c r="AM122" s="117" t="s">
        <v>53</v>
      </c>
      <c r="AN122" s="118" t="s">
        <v>53</v>
      </c>
      <c r="AO122" s="117" t="s">
        <v>53</v>
      </c>
      <c r="AP122" s="118" t="s">
        <v>53</v>
      </c>
    </row>
    <row r="123" spans="1:42" s="119" customFormat="1" x14ac:dyDescent="0.25">
      <c r="A123" s="113" t="s">
        <v>812</v>
      </c>
      <c r="B123" s="102">
        <v>43891</v>
      </c>
      <c r="C123" s="114" t="s">
        <v>47</v>
      </c>
      <c r="D123" s="114" t="s">
        <v>60</v>
      </c>
      <c r="E123" s="114" t="s">
        <v>61</v>
      </c>
      <c r="F123" s="114" t="s">
        <v>378</v>
      </c>
      <c r="G123" s="114" t="s">
        <v>51</v>
      </c>
      <c r="H123" s="114" t="s">
        <v>927</v>
      </c>
      <c r="I123" s="114" t="s">
        <v>53</v>
      </c>
      <c r="J123" s="115" t="s">
        <v>53</v>
      </c>
      <c r="K123" s="115" t="s">
        <v>53</v>
      </c>
      <c r="L123" s="115" t="s">
        <v>53</v>
      </c>
      <c r="M123" s="115">
        <v>0</v>
      </c>
      <c r="N123" s="114" t="s">
        <v>53</v>
      </c>
      <c r="O123" s="116" t="s">
        <v>54</v>
      </c>
      <c r="P123" s="114" t="s">
        <v>53</v>
      </c>
      <c r="Q123" s="54">
        <f>SUM(S123:AK123)</f>
        <v>12747657.41</v>
      </c>
      <c r="R123" s="55">
        <v>0</v>
      </c>
      <c r="S123" s="55">
        <v>10636024.49</v>
      </c>
      <c r="T123" s="55">
        <v>0</v>
      </c>
      <c r="U123" s="55" t="s">
        <v>50</v>
      </c>
      <c r="V123" s="55">
        <v>0</v>
      </c>
      <c r="W123" s="55">
        <v>1692555.38</v>
      </c>
      <c r="X123" s="55" t="s">
        <v>50</v>
      </c>
      <c r="Y123" s="55">
        <v>270808.86</v>
      </c>
      <c r="Z123" s="115">
        <v>0</v>
      </c>
      <c r="AA123" s="114" t="s">
        <v>50</v>
      </c>
      <c r="AB123" s="115">
        <v>0</v>
      </c>
      <c r="AC123" s="56">
        <v>137285.84</v>
      </c>
      <c r="AD123" s="122" t="s">
        <v>954</v>
      </c>
      <c r="AE123" s="55">
        <v>10982.84</v>
      </c>
      <c r="AF123" s="55">
        <v>0</v>
      </c>
      <c r="AG123" s="55" t="s">
        <v>50</v>
      </c>
      <c r="AH123" s="55">
        <v>0</v>
      </c>
      <c r="AI123" s="55">
        <v>0</v>
      </c>
      <c r="AJ123" s="55" t="s">
        <v>50</v>
      </c>
      <c r="AK123" s="55">
        <v>0</v>
      </c>
      <c r="AL123" s="55"/>
      <c r="AM123" s="117" t="s">
        <v>53</v>
      </c>
      <c r="AN123" s="118" t="s">
        <v>53</v>
      </c>
      <c r="AO123" s="117" t="s">
        <v>53</v>
      </c>
      <c r="AP123" s="118" t="s">
        <v>53</v>
      </c>
    </row>
    <row r="124" spans="1:42" s="119" customFormat="1" x14ac:dyDescent="0.25">
      <c r="A124" s="113" t="s">
        <v>171</v>
      </c>
      <c r="B124" s="102">
        <v>43887</v>
      </c>
      <c r="C124" s="114" t="s">
        <v>47</v>
      </c>
      <c r="D124" s="114" t="s">
        <v>646</v>
      </c>
      <c r="E124" s="114" t="s">
        <v>148</v>
      </c>
      <c r="F124" s="114" t="s">
        <v>898</v>
      </c>
      <c r="G124" s="114" t="s">
        <v>51</v>
      </c>
      <c r="H124" s="114" t="s">
        <v>149</v>
      </c>
      <c r="I124" s="114" t="s">
        <v>53</v>
      </c>
      <c r="J124" s="115" t="s">
        <v>53</v>
      </c>
      <c r="K124" s="115" t="s">
        <v>53</v>
      </c>
      <c r="L124" s="115" t="s">
        <v>53</v>
      </c>
      <c r="M124" s="115">
        <v>0</v>
      </c>
      <c r="N124" s="114" t="s">
        <v>53</v>
      </c>
      <c r="O124" s="116" t="s">
        <v>54</v>
      </c>
      <c r="P124" s="114" t="s">
        <v>53</v>
      </c>
      <c r="Q124" s="54">
        <f t="shared" ref="Q124:Q155" si="4">SUM(S124:AL124)</f>
        <v>153085</v>
      </c>
      <c r="R124" s="55">
        <v>0</v>
      </c>
      <c r="S124" s="55">
        <v>153085</v>
      </c>
      <c r="T124" s="55">
        <v>0</v>
      </c>
      <c r="U124" s="55" t="s">
        <v>50</v>
      </c>
      <c r="V124" s="55">
        <v>0</v>
      </c>
      <c r="W124" s="55">
        <v>0</v>
      </c>
      <c r="X124" s="55" t="s">
        <v>50</v>
      </c>
      <c r="Y124" s="55">
        <v>0</v>
      </c>
      <c r="Z124" s="115">
        <v>0</v>
      </c>
      <c r="AA124" s="114" t="s">
        <v>50</v>
      </c>
      <c r="AB124" s="115">
        <v>0</v>
      </c>
      <c r="AC124" s="55">
        <v>0</v>
      </c>
      <c r="AD124" s="55" t="s">
        <v>50</v>
      </c>
      <c r="AE124" s="55">
        <v>0</v>
      </c>
      <c r="AF124" s="55">
        <v>0</v>
      </c>
      <c r="AG124" s="55" t="s">
        <v>50</v>
      </c>
      <c r="AH124" s="55">
        <v>0</v>
      </c>
      <c r="AI124" s="55">
        <v>0</v>
      </c>
      <c r="AJ124" s="55" t="s">
        <v>50</v>
      </c>
      <c r="AK124" s="55">
        <v>0</v>
      </c>
      <c r="AL124" s="55">
        <v>0</v>
      </c>
      <c r="AM124" s="117" t="s">
        <v>53</v>
      </c>
      <c r="AN124" s="118" t="s">
        <v>53</v>
      </c>
      <c r="AO124" s="117" t="s">
        <v>53</v>
      </c>
      <c r="AP124" s="118" t="s">
        <v>53</v>
      </c>
    </row>
    <row r="125" spans="1:42" s="119" customFormat="1" x14ac:dyDescent="0.25">
      <c r="A125" s="113" t="s">
        <v>176</v>
      </c>
      <c r="B125" s="102">
        <v>43891</v>
      </c>
      <c r="C125" s="114" t="s">
        <v>47</v>
      </c>
      <c r="D125" s="114" t="s">
        <v>646</v>
      </c>
      <c r="E125" s="114" t="s">
        <v>148</v>
      </c>
      <c r="F125" s="114" t="s">
        <v>940</v>
      </c>
      <c r="G125" s="114" t="s">
        <v>51</v>
      </c>
      <c r="H125" s="114" t="s">
        <v>941</v>
      </c>
      <c r="I125" s="114" t="s">
        <v>53</v>
      </c>
      <c r="J125" s="115" t="s">
        <v>53</v>
      </c>
      <c r="K125" s="115" t="s">
        <v>53</v>
      </c>
      <c r="L125" s="115" t="s">
        <v>53</v>
      </c>
      <c r="M125" s="115">
        <v>0</v>
      </c>
      <c r="N125" s="114" t="s">
        <v>53</v>
      </c>
      <c r="O125" s="116" t="s">
        <v>54</v>
      </c>
      <c r="P125" s="114" t="s">
        <v>53</v>
      </c>
      <c r="Q125" s="54">
        <f t="shared" si="4"/>
        <v>479153</v>
      </c>
      <c r="R125" s="55">
        <v>0</v>
      </c>
      <c r="S125" s="55">
        <v>413033</v>
      </c>
      <c r="T125" s="55">
        <v>0</v>
      </c>
      <c r="U125" s="55" t="s">
        <v>50</v>
      </c>
      <c r="V125" s="55">
        <v>0</v>
      </c>
      <c r="W125" s="55">
        <v>57000</v>
      </c>
      <c r="X125" s="55" t="s">
        <v>50</v>
      </c>
      <c r="Y125" s="55">
        <v>9120</v>
      </c>
      <c r="Z125" s="115">
        <v>0</v>
      </c>
      <c r="AA125" s="114" t="s">
        <v>50</v>
      </c>
      <c r="AB125" s="115">
        <v>0</v>
      </c>
      <c r="AC125" s="55">
        <v>0</v>
      </c>
      <c r="AD125" s="55" t="s">
        <v>50</v>
      </c>
      <c r="AE125" s="55">
        <v>0</v>
      </c>
      <c r="AF125" s="55">
        <v>0</v>
      </c>
      <c r="AG125" s="55" t="s">
        <v>50</v>
      </c>
      <c r="AH125" s="55">
        <v>0</v>
      </c>
      <c r="AI125" s="55">
        <v>0</v>
      </c>
      <c r="AJ125" s="55" t="s">
        <v>50</v>
      </c>
      <c r="AK125" s="55">
        <v>0</v>
      </c>
      <c r="AL125" s="55">
        <v>0</v>
      </c>
      <c r="AM125" s="117" t="s">
        <v>53</v>
      </c>
      <c r="AN125" s="118" t="s">
        <v>53</v>
      </c>
      <c r="AO125" s="117" t="s">
        <v>53</v>
      </c>
      <c r="AP125" s="118" t="s">
        <v>53</v>
      </c>
    </row>
    <row r="126" spans="1:42" s="119" customFormat="1" x14ac:dyDescent="0.25">
      <c r="A126" s="113" t="s">
        <v>186</v>
      </c>
      <c r="B126" s="102">
        <v>43886</v>
      </c>
      <c r="C126" s="114" t="s">
        <v>47</v>
      </c>
      <c r="D126" s="114" t="s">
        <v>475</v>
      </c>
      <c r="E126" s="114" t="s">
        <v>476</v>
      </c>
      <c r="F126" s="114" t="s">
        <v>901</v>
      </c>
      <c r="G126" s="114" t="s">
        <v>51</v>
      </c>
      <c r="H126" s="114" t="s">
        <v>910</v>
      </c>
      <c r="I126" s="114"/>
      <c r="J126" s="115" t="s">
        <v>53</v>
      </c>
      <c r="K126" s="115" t="s">
        <v>53</v>
      </c>
      <c r="L126" s="115" t="s">
        <v>53</v>
      </c>
      <c r="M126" s="115">
        <v>0</v>
      </c>
      <c r="N126" s="114" t="s">
        <v>53</v>
      </c>
      <c r="O126" s="116" t="s">
        <v>54</v>
      </c>
      <c r="P126" s="114" t="s">
        <v>53</v>
      </c>
      <c r="Q126" s="54">
        <f t="shared" si="4"/>
        <v>416996.8</v>
      </c>
      <c r="R126" s="55">
        <v>0</v>
      </c>
      <c r="S126" s="55">
        <v>0</v>
      </c>
      <c r="T126" s="55"/>
      <c r="U126" s="55"/>
      <c r="V126" s="55"/>
      <c r="W126" s="55">
        <v>359480</v>
      </c>
      <c r="X126" s="55"/>
      <c r="Y126" s="55">
        <v>57516.800000000003</v>
      </c>
      <c r="Z126" s="115">
        <v>0</v>
      </c>
      <c r="AA126" s="114" t="s">
        <v>50</v>
      </c>
      <c r="AB126" s="115">
        <v>0</v>
      </c>
      <c r="AC126" s="55">
        <v>0</v>
      </c>
      <c r="AD126" s="55" t="s">
        <v>50</v>
      </c>
      <c r="AE126" s="55">
        <v>0</v>
      </c>
      <c r="AF126" s="55">
        <v>0</v>
      </c>
      <c r="AG126" s="55" t="s">
        <v>50</v>
      </c>
      <c r="AH126" s="55">
        <v>0</v>
      </c>
      <c r="AI126" s="55">
        <v>0</v>
      </c>
      <c r="AJ126" s="55" t="s">
        <v>50</v>
      </c>
      <c r="AK126" s="55">
        <v>0</v>
      </c>
      <c r="AL126" s="55">
        <v>0</v>
      </c>
      <c r="AM126" s="117" t="s">
        <v>53</v>
      </c>
      <c r="AN126" s="118" t="s">
        <v>53</v>
      </c>
      <c r="AO126" s="117" t="s">
        <v>53</v>
      </c>
      <c r="AP126" s="118" t="s">
        <v>53</v>
      </c>
    </row>
    <row r="127" spans="1:42" s="119" customFormat="1" x14ac:dyDescent="0.25">
      <c r="A127" s="113" t="s">
        <v>188</v>
      </c>
      <c r="B127" s="102">
        <v>43887</v>
      </c>
      <c r="C127" s="114" t="s">
        <v>47</v>
      </c>
      <c r="D127" s="114" t="s">
        <v>475</v>
      </c>
      <c r="E127" s="114" t="s">
        <v>476</v>
      </c>
      <c r="F127" s="114" t="s">
        <v>902</v>
      </c>
      <c r="G127" s="114" t="s">
        <v>51</v>
      </c>
      <c r="H127" s="114" t="s">
        <v>911</v>
      </c>
      <c r="I127" s="114"/>
      <c r="J127" s="115" t="s">
        <v>53</v>
      </c>
      <c r="K127" s="115" t="s">
        <v>138</v>
      </c>
      <c r="L127" s="115" t="s">
        <v>134</v>
      </c>
      <c r="M127" s="115">
        <v>0</v>
      </c>
      <c r="N127" s="114" t="s">
        <v>112</v>
      </c>
      <c r="O127" s="116" t="s">
        <v>54</v>
      </c>
      <c r="P127" s="114"/>
      <c r="Q127" s="54">
        <f t="shared" si="4"/>
        <v>380467.92</v>
      </c>
      <c r="R127" s="55">
        <v>0</v>
      </c>
      <c r="S127" s="55">
        <v>380467.92</v>
      </c>
      <c r="T127" s="55"/>
      <c r="U127" s="55"/>
      <c r="V127" s="55"/>
      <c r="W127" s="55">
        <v>0</v>
      </c>
      <c r="X127" s="55"/>
      <c r="Y127" s="55">
        <v>0</v>
      </c>
      <c r="Z127" s="115">
        <v>0</v>
      </c>
      <c r="AA127" s="114" t="s">
        <v>50</v>
      </c>
      <c r="AB127" s="115">
        <v>0</v>
      </c>
      <c r="AC127" s="55">
        <v>0</v>
      </c>
      <c r="AD127" s="55" t="s">
        <v>50</v>
      </c>
      <c r="AE127" s="55">
        <v>0</v>
      </c>
      <c r="AF127" s="55">
        <v>0</v>
      </c>
      <c r="AG127" s="55" t="s">
        <v>50</v>
      </c>
      <c r="AH127" s="55">
        <v>0</v>
      </c>
      <c r="AI127" s="55">
        <v>0</v>
      </c>
      <c r="AJ127" s="55" t="s">
        <v>50</v>
      </c>
      <c r="AK127" s="55">
        <v>0</v>
      </c>
      <c r="AL127" s="55">
        <v>0</v>
      </c>
      <c r="AM127" s="117" t="s">
        <v>53</v>
      </c>
      <c r="AN127" s="118" t="s">
        <v>53</v>
      </c>
      <c r="AO127" s="117" t="s">
        <v>53</v>
      </c>
      <c r="AP127" s="118" t="s">
        <v>53</v>
      </c>
    </row>
    <row r="128" spans="1:42" s="119" customFormat="1" x14ac:dyDescent="0.25">
      <c r="A128" s="113" t="s">
        <v>192</v>
      </c>
      <c r="B128" s="102">
        <v>43888</v>
      </c>
      <c r="C128" s="114" t="s">
        <v>47</v>
      </c>
      <c r="D128" s="114" t="s">
        <v>475</v>
      </c>
      <c r="E128" s="114" t="s">
        <v>476</v>
      </c>
      <c r="F128" s="114" t="s">
        <v>903</v>
      </c>
      <c r="G128" s="114" t="s">
        <v>51</v>
      </c>
      <c r="H128" s="114" t="s">
        <v>912</v>
      </c>
      <c r="I128" s="114"/>
      <c r="J128" s="115" t="s">
        <v>53</v>
      </c>
      <c r="K128" s="115" t="s">
        <v>53</v>
      </c>
      <c r="L128" s="115" t="s">
        <v>53</v>
      </c>
      <c r="M128" s="115">
        <v>0</v>
      </c>
      <c r="N128" s="114" t="s">
        <v>53</v>
      </c>
      <c r="O128" s="116" t="s">
        <v>54</v>
      </c>
      <c r="P128" s="114" t="s">
        <v>53</v>
      </c>
      <c r="Q128" s="54">
        <f t="shared" si="4"/>
        <v>1067032.07</v>
      </c>
      <c r="R128" s="55">
        <v>0</v>
      </c>
      <c r="S128" s="55">
        <v>528960</v>
      </c>
      <c r="T128" s="55"/>
      <c r="U128" s="55"/>
      <c r="V128" s="55"/>
      <c r="W128" s="55">
        <v>463855.23</v>
      </c>
      <c r="X128" s="55"/>
      <c r="Y128" s="55">
        <v>74216.84</v>
      </c>
      <c r="Z128" s="115">
        <v>0</v>
      </c>
      <c r="AA128" s="114" t="s">
        <v>50</v>
      </c>
      <c r="AB128" s="115">
        <v>0</v>
      </c>
      <c r="AC128" s="55">
        <v>0</v>
      </c>
      <c r="AD128" s="55" t="s">
        <v>50</v>
      </c>
      <c r="AE128" s="55">
        <v>0</v>
      </c>
      <c r="AF128" s="55">
        <v>0</v>
      </c>
      <c r="AG128" s="55" t="s">
        <v>50</v>
      </c>
      <c r="AH128" s="55">
        <v>0</v>
      </c>
      <c r="AI128" s="55">
        <v>0</v>
      </c>
      <c r="AJ128" s="55" t="s">
        <v>50</v>
      </c>
      <c r="AK128" s="55">
        <v>0</v>
      </c>
      <c r="AL128" s="55">
        <v>0</v>
      </c>
      <c r="AM128" s="117" t="s">
        <v>53</v>
      </c>
      <c r="AN128" s="118" t="s">
        <v>53</v>
      </c>
      <c r="AO128" s="117" t="s">
        <v>53</v>
      </c>
      <c r="AP128" s="118" t="s">
        <v>53</v>
      </c>
    </row>
    <row r="129" spans="1:42" s="119" customFormat="1" x14ac:dyDescent="0.25">
      <c r="A129" s="113" t="s">
        <v>195</v>
      </c>
      <c r="B129" s="102">
        <v>43889</v>
      </c>
      <c r="C129" s="114" t="s">
        <v>47</v>
      </c>
      <c r="D129" s="114" t="s">
        <v>475</v>
      </c>
      <c r="E129" s="114" t="s">
        <v>476</v>
      </c>
      <c r="F129" s="114" t="s">
        <v>904</v>
      </c>
      <c r="G129" s="114" t="s">
        <v>51</v>
      </c>
      <c r="H129" s="114" t="s">
        <v>913</v>
      </c>
      <c r="I129" s="114"/>
      <c r="J129" s="115" t="s">
        <v>53</v>
      </c>
      <c r="K129" s="115" t="s">
        <v>53</v>
      </c>
      <c r="L129" s="115" t="s">
        <v>53</v>
      </c>
      <c r="M129" s="115">
        <v>0</v>
      </c>
      <c r="N129" s="114" t="s">
        <v>53</v>
      </c>
      <c r="O129" s="116" t="s">
        <v>54</v>
      </c>
      <c r="P129" s="114" t="s">
        <v>53</v>
      </c>
      <c r="Q129" s="54">
        <f t="shared" si="4"/>
        <v>164063.91999999998</v>
      </c>
      <c r="R129" s="55">
        <v>0</v>
      </c>
      <c r="S129" s="55">
        <v>128799.92</v>
      </c>
      <c r="T129" s="55"/>
      <c r="U129" s="55"/>
      <c r="V129" s="55"/>
      <c r="W129" s="55">
        <v>30400</v>
      </c>
      <c r="X129" s="55"/>
      <c r="Y129" s="55">
        <v>4864</v>
      </c>
      <c r="Z129" s="115">
        <v>0</v>
      </c>
      <c r="AA129" s="114" t="s">
        <v>50</v>
      </c>
      <c r="AB129" s="115">
        <v>0</v>
      </c>
      <c r="AC129" s="55">
        <v>0</v>
      </c>
      <c r="AD129" s="55" t="s">
        <v>50</v>
      </c>
      <c r="AE129" s="55">
        <v>0</v>
      </c>
      <c r="AF129" s="55">
        <v>0</v>
      </c>
      <c r="AG129" s="55" t="s">
        <v>50</v>
      </c>
      <c r="AH129" s="55">
        <v>0</v>
      </c>
      <c r="AI129" s="55">
        <v>0</v>
      </c>
      <c r="AJ129" s="55" t="s">
        <v>50</v>
      </c>
      <c r="AK129" s="55">
        <v>0</v>
      </c>
      <c r="AL129" s="55">
        <v>0</v>
      </c>
      <c r="AM129" s="117" t="s">
        <v>53</v>
      </c>
      <c r="AN129" s="118" t="s">
        <v>53</v>
      </c>
      <c r="AO129" s="117" t="s">
        <v>53</v>
      </c>
      <c r="AP129" s="118" t="s">
        <v>53</v>
      </c>
    </row>
    <row r="130" spans="1:42" s="119" customFormat="1" x14ac:dyDescent="0.25">
      <c r="A130" s="113" t="s">
        <v>199</v>
      </c>
      <c r="B130" s="102">
        <v>43890</v>
      </c>
      <c r="C130" s="114" t="s">
        <v>47</v>
      </c>
      <c r="D130" s="114" t="s">
        <v>475</v>
      </c>
      <c r="E130" s="114" t="s">
        <v>476</v>
      </c>
      <c r="F130" s="114" t="s">
        <v>905</v>
      </c>
      <c r="G130" s="114" t="s">
        <v>51</v>
      </c>
      <c r="H130" s="114" t="s">
        <v>914</v>
      </c>
      <c r="I130" s="114" t="s">
        <v>53</v>
      </c>
      <c r="J130" s="115" t="s">
        <v>53</v>
      </c>
      <c r="K130" s="115" t="s">
        <v>53</v>
      </c>
      <c r="L130" s="115" t="s">
        <v>53</v>
      </c>
      <c r="M130" s="115">
        <v>0</v>
      </c>
      <c r="N130" s="114" t="s">
        <v>53</v>
      </c>
      <c r="O130" s="116" t="s">
        <v>54</v>
      </c>
      <c r="P130" s="114" t="s">
        <v>53</v>
      </c>
      <c r="Q130" s="54">
        <f t="shared" si="4"/>
        <v>0</v>
      </c>
      <c r="R130" s="55">
        <v>0</v>
      </c>
      <c r="S130" s="55"/>
      <c r="T130" s="55"/>
      <c r="U130" s="55"/>
      <c r="V130" s="55"/>
      <c r="W130" s="55">
        <v>0</v>
      </c>
      <c r="X130" s="55">
        <v>0</v>
      </c>
      <c r="Y130" s="55">
        <v>0</v>
      </c>
      <c r="Z130" s="115">
        <v>0</v>
      </c>
      <c r="AA130" s="114" t="s">
        <v>50</v>
      </c>
      <c r="AB130" s="115">
        <v>0</v>
      </c>
      <c r="AC130" s="55">
        <v>0</v>
      </c>
      <c r="AD130" s="55" t="s">
        <v>50</v>
      </c>
      <c r="AE130" s="55">
        <v>0</v>
      </c>
      <c r="AF130" s="55">
        <v>0</v>
      </c>
      <c r="AG130" s="55" t="s">
        <v>50</v>
      </c>
      <c r="AH130" s="55">
        <v>0</v>
      </c>
      <c r="AI130" s="55">
        <v>0</v>
      </c>
      <c r="AJ130" s="55" t="s">
        <v>50</v>
      </c>
      <c r="AK130" s="55">
        <v>0</v>
      </c>
      <c r="AL130" s="55">
        <v>0</v>
      </c>
      <c r="AM130" s="117" t="s">
        <v>53</v>
      </c>
      <c r="AN130" s="118" t="s">
        <v>53</v>
      </c>
      <c r="AO130" s="117" t="s">
        <v>53</v>
      </c>
      <c r="AP130" s="118" t="s">
        <v>53</v>
      </c>
    </row>
    <row r="131" spans="1:42" s="119" customFormat="1" x14ac:dyDescent="0.25">
      <c r="A131" s="113" t="s">
        <v>201</v>
      </c>
      <c r="B131" s="102">
        <v>43862</v>
      </c>
      <c r="C131" s="114" t="s">
        <v>47</v>
      </c>
      <c r="D131" s="114" t="s">
        <v>475</v>
      </c>
      <c r="E131" s="114" t="s">
        <v>476</v>
      </c>
      <c r="F131" s="114" t="s">
        <v>906</v>
      </c>
      <c r="G131" s="114" t="s">
        <v>51</v>
      </c>
      <c r="H131" s="114" t="s">
        <v>914</v>
      </c>
      <c r="I131" s="114" t="s">
        <v>53</v>
      </c>
      <c r="J131" s="115" t="s">
        <v>53</v>
      </c>
      <c r="K131" s="115" t="s">
        <v>53</v>
      </c>
      <c r="L131" s="115" t="s">
        <v>53</v>
      </c>
      <c r="M131" s="115">
        <v>0</v>
      </c>
      <c r="N131" s="114" t="s">
        <v>53</v>
      </c>
      <c r="O131" s="116"/>
      <c r="P131" s="114" t="s">
        <v>53</v>
      </c>
      <c r="Q131" s="54">
        <f t="shared" si="4"/>
        <v>0</v>
      </c>
      <c r="R131" s="55">
        <v>0</v>
      </c>
      <c r="S131" s="55">
        <v>0</v>
      </c>
      <c r="T131" s="55"/>
      <c r="U131" s="55"/>
      <c r="V131" s="55"/>
      <c r="W131" s="55">
        <v>0</v>
      </c>
      <c r="X131" s="55"/>
      <c r="Y131" s="55">
        <v>0</v>
      </c>
      <c r="Z131" s="115">
        <v>0</v>
      </c>
      <c r="AA131" s="114" t="s">
        <v>50</v>
      </c>
      <c r="AB131" s="115">
        <v>0</v>
      </c>
      <c r="AC131" s="55">
        <v>0</v>
      </c>
      <c r="AD131" s="55" t="s">
        <v>50</v>
      </c>
      <c r="AE131" s="55">
        <v>0</v>
      </c>
      <c r="AF131" s="55">
        <v>0</v>
      </c>
      <c r="AG131" s="55" t="s">
        <v>50</v>
      </c>
      <c r="AH131" s="55">
        <v>0</v>
      </c>
      <c r="AI131" s="55">
        <v>0</v>
      </c>
      <c r="AJ131" s="55" t="s">
        <v>50</v>
      </c>
      <c r="AK131" s="55">
        <v>0</v>
      </c>
      <c r="AL131" s="55">
        <v>0</v>
      </c>
      <c r="AM131" s="117" t="s">
        <v>53</v>
      </c>
      <c r="AN131" s="118" t="s">
        <v>53</v>
      </c>
      <c r="AO131" s="117" t="s">
        <v>53</v>
      </c>
      <c r="AP131" s="118" t="s">
        <v>53</v>
      </c>
    </row>
    <row r="132" spans="1:42" s="119" customFormat="1" x14ac:dyDescent="0.25">
      <c r="A132" s="113" t="s">
        <v>210</v>
      </c>
      <c r="B132" s="102">
        <v>43887</v>
      </c>
      <c r="C132" s="114" t="s">
        <v>47</v>
      </c>
      <c r="D132" s="114" t="s">
        <v>479</v>
      </c>
      <c r="E132" s="114" t="s">
        <v>480</v>
      </c>
      <c r="F132" s="114" t="s">
        <v>665</v>
      </c>
      <c r="G132" s="114" t="s">
        <v>51</v>
      </c>
      <c r="H132" s="114" t="s">
        <v>918</v>
      </c>
      <c r="I132" s="114"/>
      <c r="J132" s="115" t="s">
        <v>53</v>
      </c>
      <c r="K132" s="115" t="s">
        <v>53</v>
      </c>
      <c r="L132" s="115" t="s">
        <v>53</v>
      </c>
      <c r="M132" s="115">
        <v>0</v>
      </c>
      <c r="N132" s="114" t="s">
        <v>53</v>
      </c>
      <c r="O132" s="116" t="s">
        <v>54</v>
      </c>
      <c r="P132" s="114" t="s">
        <v>53</v>
      </c>
      <c r="Q132" s="54">
        <f t="shared" si="4"/>
        <v>19510099.460000001</v>
      </c>
      <c r="R132" s="55">
        <v>0</v>
      </c>
      <c r="S132" s="55">
        <v>15919362.439999999</v>
      </c>
      <c r="T132" s="55"/>
      <c r="U132" s="55"/>
      <c r="V132" s="55"/>
      <c r="W132" s="55">
        <v>3095462.95</v>
      </c>
      <c r="X132" s="55"/>
      <c r="Y132" s="55">
        <v>495274.07</v>
      </c>
      <c r="Z132" s="115">
        <v>0</v>
      </c>
      <c r="AA132" s="114" t="s">
        <v>50</v>
      </c>
      <c r="AB132" s="115">
        <v>0</v>
      </c>
      <c r="AC132" s="55">
        <v>0</v>
      </c>
      <c r="AD132" s="55" t="s">
        <v>50</v>
      </c>
      <c r="AE132" s="55">
        <v>0</v>
      </c>
      <c r="AF132" s="55">
        <v>0</v>
      </c>
      <c r="AG132" s="55" t="s">
        <v>50</v>
      </c>
      <c r="AH132" s="55">
        <v>0</v>
      </c>
      <c r="AI132" s="55">
        <v>0</v>
      </c>
      <c r="AJ132" s="55" t="s">
        <v>50</v>
      </c>
      <c r="AK132" s="55">
        <v>0</v>
      </c>
      <c r="AL132" s="55">
        <v>0</v>
      </c>
      <c r="AM132" s="117" t="s">
        <v>53</v>
      </c>
      <c r="AN132" s="118" t="s">
        <v>53</v>
      </c>
      <c r="AO132" s="117" t="s">
        <v>53</v>
      </c>
      <c r="AP132" s="118" t="s">
        <v>53</v>
      </c>
    </row>
    <row r="133" spans="1:42" s="119" customFormat="1" x14ac:dyDescent="0.25">
      <c r="A133" s="113" t="s">
        <v>848</v>
      </c>
      <c r="B133" s="102">
        <v>43888</v>
      </c>
      <c r="C133" s="114" t="s">
        <v>47</v>
      </c>
      <c r="D133" s="114" t="s">
        <v>479</v>
      </c>
      <c r="E133" s="114" t="s">
        <v>480</v>
      </c>
      <c r="F133" s="114" t="s">
        <v>677</v>
      </c>
      <c r="G133" s="114" t="s">
        <v>51</v>
      </c>
      <c r="H133" s="114" t="s">
        <v>919</v>
      </c>
      <c r="I133" s="114"/>
      <c r="J133" s="115" t="s">
        <v>53</v>
      </c>
      <c r="K133" s="115" t="s">
        <v>138</v>
      </c>
      <c r="L133" s="115" t="s">
        <v>134</v>
      </c>
      <c r="M133" s="115">
        <v>0</v>
      </c>
      <c r="N133" s="114" t="s">
        <v>112</v>
      </c>
      <c r="O133" s="116" t="s">
        <v>54</v>
      </c>
      <c r="P133" s="114"/>
      <c r="Q133" s="54">
        <f t="shared" si="4"/>
        <v>17698960.579999998</v>
      </c>
      <c r="R133" s="55">
        <v>0</v>
      </c>
      <c r="S133" s="55">
        <v>13624167.310000001</v>
      </c>
      <c r="T133" s="55"/>
      <c r="U133" s="55"/>
      <c r="V133" s="55"/>
      <c r="W133" s="55">
        <v>3512752.82</v>
      </c>
      <c r="X133" s="55"/>
      <c r="Y133" s="55">
        <v>562040.44999999995</v>
      </c>
      <c r="Z133" s="115">
        <v>0</v>
      </c>
      <c r="AA133" s="114" t="s">
        <v>50</v>
      </c>
      <c r="AB133" s="115">
        <v>0</v>
      </c>
      <c r="AC133" s="55">
        <v>0</v>
      </c>
      <c r="AD133" s="55" t="s">
        <v>50</v>
      </c>
      <c r="AE133" s="55">
        <v>0</v>
      </c>
      <c r="AF133" s="55">
        <v>0</v>
      </c>
      <c r="AG133" s="55" t="s">
        <v>50</v>
      </c>
      <c r="AH133" s="55">
        <v>0</v>
      </c>
      <c r="AI133" s="55">
        <v>0</v>
      </c>
      <c r="AJ133" s="55" t="s">
        <v>50</v>
      </c>
      <c r="AK133" s="55">
        <v>0</v>
      </c>
      <c r="AL133" s="55">
        <v>0</v>
      </c>
      <c r="AM133" s="117" t="s">
        <v>53</v>
      </c>
      <c r="AN133" s="118" t="s">
        <v>53</v>
      </c>
      <c r="AO133" s="117" t="s">
        <v>53</v>
      </c>
      <c r="AP133" s="118" t="s">
        <v>53</v>
      </c>
    </row>
    <row r="134" spans="1:42" s="119" customFormat="1" x14ac:dyDescent="0.25">
      <c r="A134" s="113" t="s">
        <v>214</v>
      </c>
      <c r="B134" s="102">
        <v>43889</v>
      </c>
      <c r="C134" s="114" t="s">
        <v>47</v>
      </c>
      <c r="D134" s="114" t="s">
        <v>479</v>
      </c>
      <c r="E134" s="114" t="s">
        <v>480</v>
      </c>
      <c r="F134" s="114" t="s">
        <v>692</v>
      </c>
      <c r="G134" s="114" t="s">
        <v>51</v>
      </c>
      <c r="H134" s="114" t="s">
        <v>920</v>
      </c>
      <c r="I134" s="114"/>
      <c r="J134" s="115" t="s">
        <v>53</v>
      </c>
      <c r="K134" s="115" t="s">
        <v>53</v>
      </c>
      <c r="L134" s="115" t="s">
        <v>53</v>
      </c>
      <c r="M134" s="115">
        <v>0</v>
      </c>
      <c r="N134" s="114" t="s">
        <v>53</v>
      </c>
      <c r="O134" s="116" t="s">
        <v>54</v>
      </c>
      <c r="P134" s="114" t="s">
        <v>53</v>
      </c>
      <c r="Q134" s="54">
        <f t="shared" si="4"/>
        <v>14656437.41</v>
      </c>
      <c r="R134" s="55">
        <v>0</v>
      </c>
      <c r="S134" s="55">
        <v>10828793.189999999</v>
      </c>
      <c r="T134" s="55"/>
      <c r="U134" s="55"/>
      <c r="V134" s="55"/>
      <c r="W134" s="55">
        <v>3299693.29</v>
      </c>
      <c r="X134" s="55"/>
      <c r="Y134" s="55">
        <v>527950.93000000005</v>
      </c>
      <c r="Z134" s="115">
        <v>0</v>
      </c>
      <c r="AA134" s="114" t="s">
        <v>50</v>
      </c>
      <c r="AB134" s="115">
        <v>0</v>
      </c>
      <c r="AC134" s="55">
        <v>0</v>
      </c>
      <c r="AD134" s="55" t="s">
        <v>50</v>
      </c>
      <c r="AE134" s="55">
        <v>0</v>
      </c>
      <c r="AF134" s="55">
        <v>0</v>
      </c>
      <c r="AG134" s="55" t="s">
        <v>50</v>
      </c>
      <c r="AH134" s="55">
        <v>0</v>
      </c>
      <c r="AI134" s="55">
        <v>0</v>
      </c>
      <c r="AJ134" s="55" t="s">
        <v>50</v>
      </c>
      <c r="AK134" s="55">
        <v>0</v>
      </c>
      <c r="AL134" s="55">
        <v>0</v>
      </c>
      <c r="AM134" s="117" t="s">
        <v>53</v>
      </c>
      <c r="AN134" s="118" t="s">
        <v>53</v>
      </c>
      <c r="AO134" s="117" t="s">
        <v>53</v>
      </c>
      <c r="AP134" s="118" t="s">
        <v>53</v>
      </c>
    </row>
    <row r="135" spans="1:42" s="119" customFormat="1" x14ac:dyDescent="0.25">
      <c r="A135" s="113" t="s">
        <v>849</v>
      </c>
      <c r="B135" s="102">
        <v>43890</v>
      </c>
      <c r="C135" s="114" t="s">
        <v>47</v>
      </c>
      <c r="D135" s="114" t="s">
        <v>479</v>
      </c>
      <c r="E135" s="114" t="s">
        <v>480</v>
      </c>
      <c r="F135" s="114" t="s">
        <v>742</v>
      </c>
      <c r="G135" s="114" t="s">
        <v>51</v>
      </c>
      <c r="H135" s="114" t="s">
        <v>921</v>
      </c>
      <c r="I135" s="114"/>
      <c r="J135" s="115" t="s">
        <v>53</v>
      </c>
      <c r="K135" s="115" t="s">
        <v>53</v>
      </c>
      <c r="L135" s="115" t="s">
        <v>53</v>
      </c>
      <c r="M135" s="115">
        <v>0</v>
      </c>
      <c r="N135" s="114" t="s">
        <v>53</v>
      </c>
      <c r="O135" s="116" t="s">
        <v>54</v>
      </c>
      <c r="P135" s="114" t="s">
        <v>53</v>
      </c>
      <c r="Q135" s="54">
        <f t="shared" si="4"/>
        <v>24312231.809999999</v>
      </c>
      <c r="R135" s="55">
        <v>0</v>
      </c>
      <c r="S135" s="55">
        <v>18671508.5</v>
      </c>
      <c r="T135" s="55"/>
      <c r="U135" s="55"/>
      <c r="V135" s="55"/>
      <c r="W135" s="55">
        <v>4862692.51</v>
      </c>
      <c r="X135" s="55"/>
      <c r="Y135" s="55">
        <v>778030.8</v>
      </c>
      <c r="Z135" s="115">
        <v>0</v>
      </c>
      <c r="AA135" s="114" t="s">
        <v>50</v>
      </c>
      <c r="AB135" s="115">
        <v>0</v>
      </c>
      <c r="AC135" s="55">
        <v>0</v>
      </c>
      <c r="AD135" s="55" t="s">
        <v>50</v>
      </c>
      <c r="AE135" s="55">
        <v>0</v>
      </c>
      <c r="AF135" s="55">
        <v>0</v>
      </c>
      <c r="AG135" s="55" t="s">
        <v>50</v>
      </c>
      <c r="AH135" s="55">
        <v>0</v>
      </c>
      <c r="AI135" s="55">
        <v>0</v>
      </c>
      <c r="AJ135" s="55" t="s">
        <v>50</v>
      </c>
      <c r="AK135" s="55">
        <v>0</v>
      </c>
      <c r="AL135" s="55">
        <v>0</v>
      </c>
      <c r="AM135" s="117" t="s">
        <v>53</v>
      </c>
      <c r="AN135" s="118" t="s">
        <v>53</v>
      </c>
      <c r="AO135" s="117" t="s">
        <v>53</v>
      </c>
      <c r="AP135" s="118" t="s">
        <v>53</v>
      </c>
    </row>
    <row r="136" spans="1:42" s="119" customFormat="1" x14ac:dyDescent="0.25">
      <c r="A136" s="113" t="s">
        <v>726</v>
      </c>
      <c r="B136" s="102">
        <v>43862</v>
      </c>
      <c r="C136" s="114" t="s">
        <v>47</v>
      </c>
      <c r="D136" s="114" t="s">
        <v>479</v>
      </c>
      <c r="E136" s="114" t="s">
        <v>480</v>
      </c>
      <c r="F136" s="114" t="s">
        <v>942</v>
      </c>
      <c r="G136" s="114" t="s">
        <v>51</v>
      </c>
      <c r="H136" s="114" t="s">
        <v>943</v>
      </c>
      <c r="I136" s="114" t="s">
        <v>53</v>
      </c>
      <c r="J136" s="115" t="s">
        <v>53</v>
      </c>
      <c r="K136" s="115" t="s">
        <v>53</v>
      </c>
      <c r="L136" s="115" t="s">
        <v>53</v>
      </c>
      <c r="M136" s="115">
        <v>0</v>
      </c>
      <c r="N136" s="114" t="s">
        <v>53</v>
      </c>
      <c r="O136" s="116" t="s">
        <v>54</v>
      </c>
      <c r="P136" s="114" t="s">
        <v>53</v>
      </c>
      <c r="Q136" s="54">
        <f t="shared" si="4"/>
        <v>10870089.01</v>
      </c>
      <c r="R136" s="55">
        <v>0</v>
      </c>
      <c r="S136" s="55">
        <v>6445159.5899999999</v>
      </c>
      <c r="T136" s="55"/>
      <c r="U136" s="55"/>
      <c r="V136" s="55"/>
      <c r="W136" s="55">
        <v>3814594.33</v>
      </c>
      <c r="X136" s="55"/>
      <c r="Y136" s="55">
        <v>610335.09</v>
      </c>
      <c r="Z136" s="115">
        <v>0</v>
      </c>
      <c r="AA136" s="114" t="s">
        <v>50</v>
      </c>
      <c r="AB136" s="115">
        <v>0</v>
      </c>
      <c r="AC136" s="55">
        <v>0</v>
      </c>
      <c r="AD136" s="55" t="s">
        <v>50</v>
      </c>
      <c r="AE136" s="55">
        <v>0</v>
      </c>
      <c r="AF136" s="55">
        <v>0</v>
      </c>
      <c r="AG136" s="55" t="s">
        <v>50</v>
      </c>
      <c r="AH136" s="55">
        <v>0</v>
      </c>
      <c r="AI136" s="55">
        <v>0</v>
      </c>
      <c r="AJ136" s="55" t="s">
        <v>50</v>
      </c>
      <c r="AK136" s="55">
        <v>0</v>
      </c>
      <c r="AL136" s="55">
        <v>0</v>
      </c>
      <c r="AM136" s="117" t="s">
        <v>53</v>
      </c>
      <c r="AN136" s="118" t="s">
        <v>53</v>
      </c>
      <c r="AO136" s="117" t="s">
        <v>53</v>
      </c>
      <c r="AP136" s="118" t="s">
        <v>53</v>
      </c>
    </row>
    <row r="137" spans="1:42" s="131" customFormat="1" x14ac:dyDescent="0.25">
      <c r="A137" s="123" t="s">
        <v>729</v>
      </c>
      <c r="B137" s="95" t="s">
        <v>46</v>
      </c>
      <c r="C137" s="124" t="s">
        <v>65</v>
      </c>
      <c r="D137" s="124" t="s">
        <v>48</v>
      </c>
      <c r="E137" s="124" t="s">
        <v>151</v>
      </c>
      <c r="F137" s="124" t="s">
        <v>944</v>
      </c>
      <c r="G137" s="124" t="s">
        <v>51</v>
      </c>
      <c r="H137" s="124" t="s">
        <v>66</v>
      </c>
      <c r="I137" s="124" t="s">
        <v>53</v>
      </c>
      <c r="J137" s="125" t="s">
        <v>53</v>
      </c>
      <c r="K137" s="125" t="s">
        <v>53</v>
      </c>
      <c r="L137" s="125" t="s">
        <v>53</v>
      </c>
      <c r="M137" s="125">
        <v>0</v>
      </c>
      <c r="N137" s="124" t="s">
        <v>53</v>
      </c>
      <c r="O137" s="126" t="s">
        <v>54</v>
      </c>
      <c r="P137" s="124" t="s">
        <v>53</v>
      </c>
      <c r="Q137" s="127">
        <f t="shared" si="4"/>
        <v>15466061.998450002</v>
      </c>
      <c r="R137" s="128">
        <v>0</v>
      </c>
      <c r="S137" s="128">
        <v>11366309.239250001</v>
      </c>
      <c r="T137" s="128">
        <v>0</v>
      </c>
      <c r="U137" s="128" t="s">
        <v>50</v>
      </c>
      <c r="V137" s="128">
        <v>0</v>
      </c>
      <c r="W137" s="128">
        <v>3534269.6200000006</v>
      </c>
      <c r="X137" s="128" t="s">
        <v>55</v>
      </c>
      <c r="Y137" s="128">
        <v>565483.13920000009</v>
      </c>
      <c r="Z137" s="125">
        <v>0</v>
      </c>
      <c r="AA137" s="124" t="s">
        <v>50</v>
      </c>
      <c r="AB137" s="125">
        <v>0</v>
      </c>
      <c r="AC137" s="128">
        <v>0</v>
      </c>
      <c r="AD137" s="128" t="s">
        <v>50</v>
      </c>
      <c r="AE137" s="128">
        <v>0</v>
      </c>
      <c r="AF137" s="128">
        <v>0</v>
      </c>
      <c r="AG137" s="128" t="s">
        <v>50</v>
      </c>
      <c r="AH137" s="128">
        <v>0</v>
      </c>
      <c r="AI137" s="128">
        <v>0</v>
      </c>
      <c r="AJ137" s="128" t="s">
        <v>50</v>
      </c>
      <c r="AK137" s="128">
        <v>0</v>
      </c>
      <c r="AL137" s="128">
        <v>0</v>
      </c>
      <c r="AM137" s="129" t="s">
        <v>53</v>
      </c>
      <c r="AN137" s="130" t="s">
        <v>53</v>
      </c>
      <c r="AO137" s="129" t="s">
        <v>53</v>
      </c>
      <c r="AP137" s="130" t="s">
        <v>53</v>
      </c>
    </row>
    <row r="138" spans="1:42" s="131" customFormat="1" x14ac:dyDescent="0.25">
      <c r="A138" s="123" t="s">
        <v>733</v>
      </c>
      <c r="B138" s="95" t="s">
        <v>46</v>
      </c>
      <c r="C138" s="124" t="s">
        <v>65</v>
      </c>
      <c r="D138" s="124" t="s">
        <v>48</v>
      </c>
      <c r="E138" s="124" t="s">
        <v>151</v>
      </c>
      <c r="F138" s="124" t="s">
        <v>944</v>
      </c>
      <c r="G138" s="124" t="s">
        <v>51</v>
      </c>
      <c r="H138" s="124" t="s">
        <v>68</v>
      </c>
      <c r="I138" s="124" t="s">
        <v>53</v>
      </c>
      <c r="J138" s="125" t="s">
        <v>53</v>
      </c>
      <c r="K138" s="125" t="s">
        <v>53</v>
      </c>
      <c r="L138" s="125" t="s">
        <v>53</v>
      </c>
      <c r="M138" s="125">
        <v>0</v>
      </c>
      <c r="N138" s="124" t="s">
        <v>53</v>
      </c>
      <c r="O138" s="126" t="s">
        <v>69</v>
      </c>
      <c r="P138" s="124" t="s">
        <v>70</v>
      </c>
      <c r="Q138" s="127">
        <f t="shared" si="4"/>
        <v>323874.55975000001</v>
      </c>
      <c r="R138" s="128">
        <v>0</v>
      </c>
      <c r="S138" s="128">
        <v>323874.55975000001</v>
      </c>
      <c r="T138" s="128">
        <v>0</v>
      </c>
      <c r="U138" s="128" t="s">
        <v>50</v>
      </c>
      <c r="V138" s="128">
        <v>0</v>
      </c>
      <c r="W138" s="128">
        <v>0</v>
      </c>
      <c r="X138" s="128" t="s">
        <v>50</v>
      </c>
      <c r="Y138" s="128">
        <v>0</v>
      </c>
      <c r="Z138" s="125">
        <v>0</v>
      </c>
      <c r="AA138" s="124" t="s">
        <v>50</v>
      </c>
      <c r="AB138" s="125">
        <v>0</v>
      </c>
      <c r="AC138" s="128">
        <v>0</v>
      </c>
      <c r="AD138" s="128" t="s">
        <v>50</v>
      </c>
      <c r="AE138" s="128">
        <v>0</v>
      </c>
      <c r="AF138" s="128">
        <v>0</v>
      </c>
      <c r="AG138" s="128" t="s">
        <v>50</v>
      </c>
      <c r="AH138" s="128">
        <v>0</v>
      </c>
      <c r="AI138" s="128">
        <v>0</v>
      </c>
      <c r="AJ138" s="128" t="s">
        <v>50</v>
      </c>
      <c r="AK138" s="128">
        <v>0</v>
      </c>
      <c r="AL138" s="128">
        <v>0</v>
      </c>
      <c r="AM138" s="129" t="s">
        <v>53</v>
      </c>
      <c r="AN138" s="130" t="s">
        <v>53</v>
      </c>
      <c r="AO138" s="129" t="s">
        <v>53</v>
      </c>
      <c r="AP138" s="130" t="s">
        <v>53</v>
      </c>
    </row>
    <row r="139" spans="1:42" s="131" customFormat="1" x14ac:dyDescent="0.25">
      <c r="A139" s="123" t="s">
        <v>735</v>
      </c>
      <c r="B139" s="95" t="s">
        <v>46</v>
      </c>
      <c r="C139" s="124" t="s">
        <v>65</v>
      </c>
      <c r="D139" s="124" t="s">
        <v>48</v>
      </c>
      <c r="E139" s="124" t="s">
        <v>151</v>
      </c>
      <c r="F139" s="124" t="s">
        <v>944</v>
      </c>
      <c r="G139" s="124" t="s">
        <v>51</v>
      </c>
      <c r="H139" s="124" t="s">
        <v>72</v>
      </c>
      <c r="I139" s="124" t="s">
        <v>53</v>
      </c>
      <c r="J139" s="125" t="s">
        <v>53</v>
      </c>
      <c r="K139" s="125" t="s">
        <v>53</v>
      </c>
      <c r="L139" s="125" t="s">
        <v>53</v>
      </c>
      <c r="M139" s="125">
        <v>0</v>
      </c>
      <c r="N139" s="124" t="s">
        <v>53</v>
      </c>
      <c r="O139" s="126" t="s">
        <v>54</v>
      </c>
      <c r="P139" s="124" t="s">
        <v>53</v>
      </c>
      <c r="Q139" s="127">
        <f t="shared" si="4"/>
        <v>12198925.87354992</v>
      </c>
      <c r="R139" s="128">
        <v>0</v>
      </c>
      <c r="S139" s="128">
        <v>4753941.0411499199</v>
      </c>
      <c r="T139" s="128">
        <v>0</v>
      </c>
      <c r="U139" s="128" t="s">
        <v>50</v>
      </c>
      <c r="V139" s="128">
        <v>0</v>
      </c>
      <c r="W139" s="128">
        <v>6418090.3728</v>
      </c>
      <c r="X139" s="128" t="s">
        <v>55</v>
      </c>
      <c r="Y139" s="128">
        <v>1026894.4596000001</v>
      </c>
      <c r="Z139" s="125">
        <v>0</v>
      </c>
      <c r="AA139" s="124" t="s">
        <v>50</v>
      </c>
      <c r="AB139" s="125">
        <v>0</v>
      </c>
      <c r="AC139" s="128">
        <v>0</v>
      </c>
      <c r="AD139" s="128" t="s">
        <v>50</v>
      </c>
      <c r="AE139" s="128">
        <v>0</v>
      </c>
      <c r="AF139" s="128">
        <v>0</v>
      </c>
      <c r="AG139" s="128" t="s">
        <v>50</v>
      </c>
      <c r="AH139" s="128">
        <v>0</v>
      </c>
      <c r="AI139" s="128">
        <v>0</v>
      </c>
      <c r="AJ139" s="128" t="s">
        <v>50</v>
      </c>
      <c r="AK139" s="128">
        <v>0</v>
      </c>
      <c r="AL139" s="128">
        <v>0</v>
      </c>
      <c r="AM139" s="129" t="s">
        <v>53</v>
      </c>
      <c r="AN139" s="130" t="s">
        <v>53</v>
      </c>
      <c r="AO139" s="129" t="s">
        <v>53</v>
      </c>
      <c r="AP139" s="130" t="s">
        <v>53</v>
      </c>
    </row>
    <row r="140" spans="1:42" s="131" customFormat="1" x14ac:dyDescent="0.25">
      <c r="A140" s="123" t="s">
        <v>737</v>
      </c>
      <c r="B140" s="95" t="s">
        <v>83</v>
      </c>
      <c r="C140" s="124" t="s">
        <v>65</v>
      </c>
      <c r="D140" s="124" t="s">
        <v>48</v>
      </c>
      <c r="E140" s="124" t="s">
        <v>151</v>
      </c>
      <c r="F140" s="124" t="s">
        <v>945</v>
      </c>
      <c r="G140" s="124" t="s">
        <v>51</v>
      </c>
      <c r="H140" s="124" t="s">
        <v>96</v>
      </c>
      <c r="I140" s="124" t="s">
        <v>53</v>
      </c>
      <c r="J140" s="125" t="s">
        <v>53</v>
      </c>
      <c r="K140" s="125" t="s">
        <v>53</v>
      </c>
      <c r="L140" s="125" t="s">
        <v>53</v>
      </c>
      <c r="M140" s="125">
        <v>0</v>
      </c>
      <c r="N140" s="124" t="s">
        <v>53</v>
      </c>
      <c r="O140" s="126" t="s">
        <v>54</v>
      </c>
      <c r="P140" s="124" t="s">
        <v>53</v>
      </c>
      <c r="Q140" s="127">
        <f t="shared" si="4"/>
        <v>24786208.8805</v>
      </c>
      <c r="R140" s="128">
        <v>0</v>
      </c>
      <c r="S140" s="128">
        <v>14923266.674699999</v>
      </c>
      <c r="T140" s="128">
        <v>0</v>
      </c>
      <c r="U140" s="128" t="s">
        <v>50</v>
      </c>
      <c r="V140" s="128">
        <v>0</v>
      </c>
      <c r="W140" s="128">
        <v>8502536.384300001</v>
      </c>
      <c r="X140" s="128" t="s">
        <v>55</v>
      </c>
      <c r="Y140" s="128">
        <v>1360405.8215000001</v>
      </c>
      <c r="Z140" s="125">
        <v>0</v>
      </c>
      <c r="AA140" s="124" t="s">
        <v>50</v>
      </c>
      <c r="AB140" s="125">
        <v>0</v>
      </c>
      <c r="AC140" s="128">
        <v>0</v>
      </c>
      <c r="AD140" s="128" t="s">
        <v>50</v>
      </c>
      <c r="AE140" s="128">
        <v>0</v>
      </c>
      <c r="AF140" s="128">
        <v>0</v>
      </c>
      <c r="AG140" s="128" t="s">
        <v>50</v>
      </c>
      <c r="AH140" s="128">
        <v>0</v>
      </c>
      <c r="AI140" s="128">
        <v>0</v>
      </c>
      <c r="AJ140" s="128" t="s">
        <v>50</v>
      </c>
      <c r="AK140" s="128">
        <v>0</v>
      </c>
      <c r="AL140" s="128">
        <v>0</v>
      </c>
      <c r="AM140" s="129" t="s">
        <v>53</v>
      </c>
      <c r="AN140" s="130" t="s">
        <v>53</v>
      </c>
      <c r="AO140" s="129" t="s">
        <v>53</v>
      </c>
      <c r="AP140" s="130" t="s">
        <v>53</v>
      </c>
    </row>
    <row r="141" spans="1:42" s="131" customFormat="1" x14ac:dyDescent="0.25">
      <c r="A141" s="123" t="s">
        <v>739</v>
      </c>
      <c r="B141" s="95" t="s">
        <v>134</v>
      </c>
      <c r="C141" s="124" t="s">
        <v>65</v>
      </c>
      <c r="D141" s="124" t="s">
        <v>48</v>
      </c>
      <c r="E141" s="124" t="s">
        <v>151</v>
      </c>
      <c r="F141" s="124" t="s">
        <v>946</v>
      </c>
      <c r="G141" s="124" t="s">
        <v>51</v>
      </c>
      <c r="H141" s="124" t="s">
        <v>154</v>
      </c>
      <c r="I141" s="124" t="s">
        <v>53</v>
      </c>
      <c r="J141" s="125" t="s">
        <v>53</v>
      </c>
      <c r="K141" s="125" t="s">
        <v>53</v>
      </c>
      <c r="L141" s="125" t="s">
        <v>53</v>
      </c>
      <c r="M141" s="125">
        <v>0</v>
      </c>
      <c r="N141" s="124" t="s">
        <v>53</v>
      </c>
      <c r="O141" s="126" t="s">
        <v>54</v>
      </c>
      <c r="P141" s="124" t="s">
        <v>53</v>
      </c>
      <c r="Q141" s="127">
        <f t="shared" si="4"/>
        <v>4616851.5011</v>
      </c>
      <c r="R141" s="128">
        <v>0</v>
      </c>
      <c r="S141" s="128">
        <v>2319213.5634999992</v>
      </c>
      <c r="T141" s="128">
        <v>0</v>
      </c>
      <c r="U141" s="128" t="s">
        <v>50</v>
      </c>
      <c r="V141" s="128">
        <v>0</v>
      </c>
      <c r="W141" s="128">
        <v>1980722.36</v>
      </c>
      <c r="X141" s="128" t="s">
        <v>55</v>
      </c>
      <c r="Y141" s="128">
        <v>316915.57759999996</v>
      </c>
      <c r="Z141" s="125">
        <v>0</v>
      </c>
      <c r="AA141" s="124" t="s">
        <v>50</v>
      </c>
      <c r="AB141" s="125">
        <v>0</v>
      </c>
      <c r="AC141" s="128">
        <v>0</v>
      </c>
      <c r="AD141" s="128" t="s">
        <v>50</v>
      </c>
      <c r="AE141" s="128">
        <v>0</v>
      </c>
      <c r="AF141" s="128">
        <v>0</v>
      </c>
      <c r="AG141" s="128" t="s">
        <v>50</v>
      </c>
      <c r="AH141" s="128">
        <v>0</v>
      </c>
      <c r="AI141" s="128">
        <v>0</v>
      </c>
      <c r="AJ141" s="128" t="s">
        <v>50</v>
      </c>
      <c r="AK141" s="128">
        <v>0</v>
      </c>
      <c r="AL141" s="128">
        <v>0</v>
      </c>
      <c r="AM141" s="129" t="s">
        <v>53</v>
      </c>
      <c r="AN141" s="130" t="s">
        <v>53</v>
      </c>
      <c r="AO141" s="129" t="s">
        <v>53</v>
      </c>
      <c r="AP141" s="130" t="s">
        <v>53</v>
      </c>
    </row>
    <row r="142" spans="1:42" s="131" customFormat="1" x14ac:dyDescent="0.25">
      <c r="A142" s="123" t="s">
        <v>705</v>
      </c>
      <c r="B142" s="95" t="s">
        <v>134</v>
      </c>
      <c r="C142" s="124" t="s">
        <v>65</v>
      </c>
      <c r="D142" s="124" t="s">
        <v>48</v>
      </c>
      <c r="E142" s="124" t="s">
        <v>151</v>
      </c>
      <c r="F142" s="124" t="s">
        <v>946</v>
      </c>
      <c r="G142" s="124" t="s">
        <v>51</v>
      </c>
      <c r="H142" s="124" t="s">
        <v>156</v>
      </c>
      <c r="I142" s="124" t="s">
        <v>53</v>
      </c>
      <c r="J142" s="125" t="s">
        <v>53</v>
      </c>
      <c r="K142" s="125" t="s">
        <v>53</v>
      </c>
      <c r="L142" s="125" t="s">
        <v>53</v>
      </c>
      <c r="M142" s="125">
        <v>0</v>
      </c>
      <c r="N142" s="124" t="s">
        <v>53</v>
      </c>
      <c r="O142" s="126" t="s">
        <v>157</v>
      </c>
      <c r="P142" s="124" t="s">
        <v>158</v>
      </c>
      <c r="Q142" s="127">
        <f t="shared" si="4"/>
        <v>299469.47499999998</v>
      </c>
      <c r="R142" s="128">
        <v>0</v>
      </c>
      <c r="S142" s="128">
        <v>299469.47499999998</v>
      </c>
      <c r="T142" s="128">
        <v>0</v>
      </c>
      <c r="U142" s="128" t="s">
        <v>50</v>
      </c>
      <c r="V142" s="128">
        <v>0</v>
      </c>
      <c r="W142" s="128">
        <v>0</v>
      </c>
      <c r="X142" s="128" t="s">
        <v>50</v>
      </c>
      <c r="Y142" s="128">
        <v>0</v>
      </c>
      <c r="Z142" s="125">
        <v>0</v>
      </c>
      <c r="AA142" s="124" t="s">
        <v>50</v>
      </c>
      <c r="AB142" s="125">
        <v>0</v>
      </c>
      <c r="AC142" s="128">
        <v>0</v>
      </c>
      <c r="AD142" s="128" t="s">
        <v>50</v>
      </c>
      <c r="AE142" s="128">
        <v>0</v>
      </c>
      <c r="AF142" s="128">
        <v>0</v>
      </c>
      <c r="AG142" s="128" t="s">
        <v>50</v>
      </c>
      <c r="AH142" s="128">
        <v>0</v>
      </c>
      <c r="AI142" s="128">
        <v>0</v>
      </c>
      <c r="AJ142" s="128" t="s">
        <v>50</v>
      </c>
      <c r="AK142" s="128">
        <v>0</v>
      </c>
      <c r="AL142" s="128">
        <v>0</v>
      </c>
      <c r="AM142" s="129" t="s">
        <v>53</v>
      </c>
      <c r="AN142" s="130" t="s">
        <v>53</v>
      </c>
      <c r="AO142" s="129" t="s">
        <v>53</v>
      </c>
      <c r="AP142" s="130" t="s">
        <v>53</v>
      </c>
    </row>
    <row r="143" spans="1:42" s="131" customFormat="1" x14ac:dyDescent="0.25">
      <c r="A143" s="123" t="s">
        <v>714</v>
      </c>
      <c r="B143" s="95" t="s">
        <v>134</v>
      </c>
      <c r="C143" s="124" t="s">
        <v>65</v>
      </c>
      <c r="D143" s="124" t="s">
        <v>48</v>
      </c>
      <c r="E143" s="124" t="s">
        <v>151</v>
      </c>
      <c r="F143" s="124" t="s">
        <v>946</v>
      </c>
      <c r="G143" s="124" t="s">
        <v>51</v>
      </c>
      <c r="H143" s="124" t="s">
        <v>160</v>
      </c>
      <c r="I143" s="124" t="s">
        <v>53</v>
      </c>
      <c r="J143" s="125" t="s">
        <v>53</v>
      </c>
      <c r="K143" s="125" t="s">
        <v>53</v>
      </c>
      <c r="L143" s="125" t="s">
        <v>53</v>
      </c>
      <c r="M143" s="125">
        <v>0</v>
      </c>
      <c r="N143" s="124" t="s">
        <v>53</v>
      </c>
      <c r="O143" s="126" t="s">
        <v>161</v>
      </c>
      <c r="P143" s="124" t="s">
        <v>162</v>
      </c>
      <c r="Q143" s="127">
        <f t="shared" si="4"/>
        <v>176175.42500000002</v>
      </c>
      <c r="R143" s="128">
        <v>0</v>
      </c>
      <c r="S143" s="128">
        <v>150187.94500000001</v>
      </c>
      <c r="T143" s="128">
        <v>22403</v>
      </c>
      <c r="U143" s="128" t="s">
        <v>55</v>
      </c>
      <c r="V143" s="128">
        <v>3584.48</v>
      </c>
      <c r="W143" s="128">
        <v>0</v>
      </c>
      <c r="X143" s="128" t="s">
        <v>50</v>
      </c>
      <c r="Y143" s="128">
        <v>0</v>
      </c>
      <c r="Z143" s="125">
        <v>0</v>
      </c>
      <c r="AA143" s="124" t="s">
        <v>50</v>
      </c>
      <c r="AB143" s="125">
        <v>0</v>
      </c>
      <c r="AC143" s="128">
        <v>0</v>
      </c>
      <c r="AD143" s="128" t="s">
        <v>50</v>
      </c>
      <c r="AE143" s="128">
        <v>0</v>
      </c>
      <c r="AF143" s="128">
        <v>0</v>
      </c>
      <c r="AG143" s="128" t="s">
        <v>50</v>
      </c>
      <c r="AH143" s="128">
        <v>0</v>
      </c>
      <c r="AI143" s="128">
        <v>0</v>
      </c>
      <c r="AJ143" s="128" t="s">
        <v>50</v>
      </c>
      <c r="AK143" s="128">
        <v>0</v>
      </c>
      <c r="AL143" s="128">
        <v>0</v>
      </c>
      <c r="AM143" s="129" t="s">
        <v>53</v>
      </c>
      <c r="AN143" s="130" t="s">
        <v>53</v>
      </c>
      <c r="AO143" s="129" t="s">
        <v>53</v>
      </c>
      <c r="AP143" s="130" t="s">
        <v>53</v>
      </c>
    </row>
    <row r="144" spans="1:42" s="131" customFormat="1" x14ac:dyDescent="0.25">
      <c r="A144" s="123" t="s">
        <v>741</v>
      </c>
      <c r="B144" s="95" t="s">
        <v>134</v>
      </c>
      <c r="C144" s="124" t="s">
        <v>65</v>
      </c>
      <c r="D144" s="124" t="s">
        <v>48</v>
      </c>
      <c r="E144" s="124" t="s">
        <v>151</v>
      </c>
      <c r="F144" s="124" t="s">
        <v>946</v>
      </c>
      <c r="G144" s="124" t="s">
        <v>51</v>
      </c>
      <c r="H144" s="124" t="s">
        <v>164</v>
      </c>
      <c r="I144" s="124" t="s">
        <v>53</v>
      </c>
      <c r="J144" s="125" t="s">
        <v>53</v>
      </c>
      <c r="K144" s="125" t="s">
        <v>53</v>
      </c>
      <c r="L144" s="125" t="s">
        <v>53</v>
      </c>
      <c r="M144" s="125">
        <v>0</v>
      </c>
      <c r="N144" s="124" t="s">
        <v>53</v>
      </c>
      <c r="O144" s="126" t="s">
        <v>54</v>
      </c>
      <c r="P144" s="124" t="s">
        <v>53</v>
      </c>
      <c r="Q144" s="127">
        <f t="shared" si="4"/>
        <v>181047.28330000001</v>
      </c>
      <c r="R144" s="128">
        <v>0</v>
      </c>
      <c r="S144" s="128">
        <v>176407.28330000001</v>
      </c>
      <c r="T144" s="128">
        <v>0</v>
      </c>
      <c r="U144" s="128" t="s">
        <v>50</v>
      </c>
      <c r="V144" s="128">
        <v>0</v>
      </c>
      <c r="W144" s="128">
        <v>4000</v>
      </c>
      <c r="X144" s="128" t="s">
        <v>55</v>
      </c>
      <c r="Y144" s="128">
        <v>640</v>
      </c>
      <c r="Z144" s="125">
        <v>0</v>
      </c>
      <c r="AA144" s="124" t="s">
        <v>50</v>
      </c>
      <c r="AB144" s="125">
        <v>0</v>
      </c>
      <c r="AC144" s="128">
        <v>0</v>
      </c>
      <c r="AD144" s="128" t="s">
        <v>50</v>
      </c>
      <c r="AE144" s="128">
        <v>0</v>
      </c>
      <c r="AF144" s="128">
        <v>0</v>
      </c>
      <c r="AG144" s="128" t="s">
        <v>50</v>
      </c>
      <c r="AH144" s="128">
        <v>0</v>
      </c>
      <c r="AI144" s="128">
        <v>0</v>
      </c>
      <c r="AJ144" s="128" t="s">
        <v>50</v>
      </c>
      <c r="AK144" s="128">
        <v>0</v>
      </c>
      <c r="AL144" s="128">
        <v>0</v>
      </c>
      <c r="AM144" s="129" t="s">
        <v>53</v>
      </c>
      <c r="AN144" s="130" t="s">
        <v>53</v>
      </c>
      <c r="AO144" s="129" t="s">
        <v>53</v>
      </c>
      <c r="AP144" s="130" t="s">
        <v>53</v>
      </c>
    </row>
    <row r="145" spans="1:42" s="131" customFormat="1" x14ac:dyDescent="0.25">
      <c r="A145" s="123" t="s">
        <v>850</v>
      </c>
      <c r="B145" s="95" t="s">
        <v>134</v>
      </c>
      <c r="C145" s="124" t="s">
        <v>65</v>
      </c>
      <c r="D145" s="124" t="s">
        <v>48</v>
      </c>
      <c r="E145" s="124" t="s">
        <v>151</v>
      </c>
      <c r="F145" s="124" t="s">
        <v>946</v>
      </c>
      <c r="G145" s="124" t="s">
        <v>51</v>
      </c>
      <c r="H145" s="124" t="s">
        <v>166</v>
      </c>
      <c r="I145" s="124" t="s">
        <v>53</v>
      </c>
      <c r="J145" s="125" t="s">
        <v>53</v>
      </c>
      <c r="K145" s="125" t="s">
        <v>53</v>
      </c>
      <c r="L145" s="125" t="s">
        <v>53</v>
      </c>
      <c r="M145" s="125">
        <v>0</v>
      </c>
      <c r="N145" s="124" t="s">
        <v>53</v>
      </c>
      <c r="O145" s="126" t="s">
        <v>167</v>
      </c>
      <c r="P145" s="124" t="s">
        <v>168</v>
      </c>
      <c r="Q145" s="127">
        <f t="shared" si="4"/>
        <v>218950.06040000002</v>
      </c>
      <c r="R145" s="128">
        <v>0</v>
      </c>
      <c r="S145" s="128">
        <v>87900</v>
      </c>
      <c r="T145" s="128">
        <v>112974.19</v>
      </c>
      <c r="U145" s="128" t="s">
        <v>55</v>
      </c>
      <c r="V145" s="128">
        <v>18075.8704</v>
      </c>
      <c r="W145" s="128">
        <v>0</v>
      </c>
      <c r="X145" s="128" t="s">
        <v>50</v>
      </c>
      <c r="Y145" s="128">
        <v>0</v>
      </c>
      <c r="Z145" s="125">
        <v>0</v>
      </c>
      <c r="AA145" s="124" t="s">
        <v>50</v>
      </c>
      <c r="AB145" s="125">
        <v>0</v>
      </c>
      <c r="AC145" s="128">
        <v>0</v>
      </c>
      <c r="AD145" s="128" t="s">
        <v>50</v>
      </c>
      <c r="AE145" s="128">
        <v>0</v>
      </c>
      <c r="AF145" s="128">
        <v>0</v>
      </c>
      <c r="AG145" s="128" t="s">
        <v>50</v>
      </c>
      <c r="AH145" s="128">
        <v>0</v>
      </c>
      <c r="AI145" s="128">
        <v>0</v>
      </c>
      <c r="AJ145" s="128" t="s">
        <v>50</v>
      </c>
      <c r="AK145" s="128">
        <v>0</v>
      </c>
      <c r="AL145" s="128">
        <v>0</v>
      </c>
      <c r="AM145" s="129" t="s">
        <v>53</v>
      </c>
      <c r="AN145" s="130" t="s">
        <v>53</v>
      </c>
      <c r="AO145" s="129" t="s">
        <v>53</v>
      </c>
      <c r="AP145" s="130" t="s">
        <v>53</v>
      </c>
    </row>
    <row r="146" spans="1:42" s="131" customFormat="1" x14ac:dyDescent="0.25">
      <c r="A146" s="123" t="s">
        <v>851</v>
      </c>
      <c r="B146" s="95" t="s">
        <v>134</v>
      </c>
      <c r="C146" s="124" t="s">
        <v>65</v>
      </c>
      <c r="D146" s="124" t="s">
        <v>48</v>
      </c>
      <c r="E146" s="124" t="s">
        <v>151</v>
      </c>
      <c r="F146" s="124" t="s">
        <v>946</v>
      </c>
      <c r="G146" s="124" t="s">
        <v>51</v>
      </c>
      <c r="H146" s="124" t="s">
        <v>170</v>
      </c>
      <c r="I146" s="124" t="s">
        <v>53</v>
      </c>
      <c r="J146" s="125" t="s">
        <v>53</v>
      </c>
      <c r="K146" s="125" t="s">
        <v>53</v>
      </c>
      <c r="L146" s="125" t="s">
        <v>53</v>
      </c>
      <c r="M146" s="125">
        <v>0</v>
      </c>
      <c r="N146" s="124" t="s">
        <v>53</v>
      </c>
      <c r="O146" s="126" t="s">
        <v>54</v>
      </c>
      <c r="P146" s="124" t="s">
        <v>53</v>
      </c>
      <c r="Q146" s="127">
        <f t="shared" si="4"/>
        <v>2033566.6950000003</v>
      </c>
      <c r="R146" s="128">
        <v>0</v>
      </c>
      <c r="S146" s="128">
        <v>1517532.5750000002</v>
      </c>
      <c r="T146" s="128">
        <v>0</v>
      </c>
      <c r="U146" s="128" t="s">
        <v>50</v>
      </c>
      <c r="V146" s="128">
        <v>0</v>
      </c>
      <c r="W146" s="128">
        <v>444857</v>
      </c>
      <c r="X146" s="128" t="s">
        <v>55</v>
      </c>
      <c r="Y146" s="128">
        <v>71177.119999999995</v>
      </c>
      <c r="Z146" s="125">
        <v>0</v>
      </c>
      <c r="AA146" s="124" t="s">
        <v>50</v>
      </c>
      <c r="AB146" s="125">
        <v>0</v>
      </c>
      <c r="AC146" s="128">
        <v>0</v>
      </c>
      <c r="AD146" s="128" t="s">
        <v>50</v>
      </c>
      <c r="AE146" s="128">
        <v>0</v>
      </c>
      <c r="AF146" s="128">
        <v>0</v>
      </c>
      <c r="AG146" s="128" t="s">
        <v>50</v>
      </c>
      <c r="AH146" s="128">
        <v>0</v>
      </c>
      <c r="AI146" s="128">
        <v>0</v>
      </c>
      <c r="AJ146" s="128" t="s">
        <v>50</v>
      </c>
      <c r="AK146" s="128">
        <v>0</v>
      </c>
      <c r="AL146" s="128">
        <v>0</v>
      </c>
      <c r="AM146" s="129" t="s">
        <v>53</v>
      </c>
      <c r="AN146" s="130" t="s">
        <v>53</v>
      </c>
      <c r="AO146" s="129" t="s">
        <v>53</v>
      </c>
      <c r="AP146" s="130" t="s">
        <v>53</v>
      </c>
    </row>
    <row r="147" spans="1:42" s="131" customFormat="1" x14ac:dyDescent="0.25">
      <c r="A147" s="123" t="s">
        <v>852</v>
      </c>
      <c r="B147" s="95" t="s">
        <v>134</v>
      </c>
      <c r="C147" s="124" t="s">
        <v>65</v>
      </c>
      <c r="D147" s="124" t="s">
        <v>48</v>
      </c>
      <c r="E147" s="124" t="s">
        <v>151</v>
      </c>
      <c r="F147" s="124" t="s">
        <v>946</v>
      </c>
      <c r="G147" s="124" t="s">
        <v>108</v>
      </c>
      <c r="H147" s="124" t="s">
        <v>53</v>
      </c>
      <c r="I147" s="124" t="s">
        <v>172</v>
      </c>
      <c r="J147" s="125" t="s">
        <v>53</v>
      </c>
      <c r="K147" s="125" t="s">
        <v>173</v>
      </c>
      <c r="L147" s="125" t="s">
        <v>174</v>
      </c>
      <c r="M147" s="125">
        <v>0</v>
      </c>
      <c r="N147" s="124" t="s">
        <v>112</v>
      </c>
      <c r="O147" s="126" t="s">
        <v>907</v>
      </c>
      <c r="P147" s="124" t="s">
        <v>175</v>
      </c>
      <c r="Q147" s="127">
        <f t="shared" si="4"/>
        <v>-134755.6</v>
      </c>
      <c r="R147" s="128">
        <v>0</v>
      </c>
      <c r="S147" s="128">
        <v>-134755.6</v>
      </c>
      <c r="T147" s="128">
        <v>0</v>
      </c>
      <c r="U147" s="128" t="s">
        <v>50</v>
      </c>
      <c r="V147" s="128">
        <v>0</v>
      </c>
      <c r="W147" s="128">
        <v>0</v>
      </c>
      <c r="X147" s="128" t="s">
        <v>50</v>
      </c>
      <c r="Y147" s="128">
        <v>0</v>
      </c>
      <c r="Z147" s="125">
        <v>0</v>
      </c>
      <c r="AA147" s="124" t="s">
        <v>50</v>
      </c>
      <c r="AB147" s="125">
        <v>0</v>
      </c>
      <c r="AC147" s="128">
        <v>0</v>
      </c>
      <c r="AD147" s="128" t="s">
        <v>50</v>
      </c>
      <c r="AE147" s="128">
        <v>0</v>
      </c>
      <c r="AF147" s="128">
        <v>0</v>
      </c>
      <c r="AG147" s="128" t="s">
        <v>50</v>
      </c>
      <c r="AH147" s="128">
        <v>0</v>
      </c>
      <c r="AI147" s="128">
        <v>0</v>
      </c>
      <c r="AJ147" s="128" t="s">
        <v>50</v>
      </c>
      <c r="AK147" s="128">
        <v>0</v>
      </c>
      <c r="AL147" s="128">
        <v>0</v>
      </c>
      <c r="AM147" s="129" t="s">
        <v>53</v>
      </c>
      <c r="AN147" s="130" t="s">
        <v>53</v>
      </c>
      <c r="AO147" s="129" t="s">
        <v>53</v>
      </c>
      <c r="AP147" s="130" t="s">
        <v>53</v>
      </c>
    </row>
    <row r="148" spans="1:42" s="131" customFormat="1" x14ac:dyDescent="0.25">
      <c r="A148" s="123" t="s">
        <v>853</v>
      </c>
      <c r="B148" s="95" t="s">
        <v>134</v>
      </c>
      <c r="C148" s="124" t="s">
        <v>65</v>
      </c>
      <c r="D148" s="124" t="s">
        <v>48</v>
      </c>
      <c r="E148" s="124" t="s">
        <v>151</v>
      </c>
      <c r="F148" s="124" t="s">
        <v>946</v>
      </c>
      <c r="G148" s="124" t="s">
        <v>51</v>
      </c>
      <c r="H148" s="124" t="s">
        <v>152</v>
      </c>
      <c r="I148" s="124" t="s">
        <v>53</v>
      </c>
      <c r="J148" s="125" t="s">
        <v>53</v>
      </c>
      <c r="K148" s="125" t="s">
        <v>53</v>
      </c>
      <c r="L148" s="125" t="s">
        <v>53</v>
      </c>
      <c r="M148" s="125">
        <v>0</v>
      </c>
      <c r="N148" s="124" t="s">
        <v>53</v>
      </c>
      <c r="O148" s="126" t="s">
        <v>54</v>
      </c>
      <c r="P148" s="124" t="s">
        <v>53</v>
      </c>
      <c r="Q148" s="127">
        <f t="shared" si="4"/>
        <v>8310117.3699500011</v>
      </c>
      <c r="R148" s="128">
        <v>0</v>
      </c>
      <c r="S148" s="128">
        <v>6084859.0475500003</v>
      </c>
      <c r="T148" s="128">
        <v>0</v>
      </c>
      <c r="U148" s="128" t="s">
        <v>50</v>
      </c>
      <c r="V148" s="128">
        <v>0</v>
      </c>
      <c r="W148" s="128">
        <v>1918326.1400000001</v>
      </c>
      <c r="X148" s="128" t="s">
        <v>55</v>
      </c>
      <c r="Y148" s="128">
        <v>306932.18239999999</v>
      </c>
      <c r="Z148" s="125">
        <v>0</v>
      </c>
      <c r="AA148" s="124" t="s">
        <v>50</v>
      </c>
      <c r="AB148" s="125">
        <v>0</v>
      </c>
      <c r="AC148" s="128">
        <v>0</v>
      </c>
      <c r="AD148" s="128" t="s">
        <v>50</v>
      </c>
      <c r="AE148" s="128">
        <v>0</v>
      </c>
      <c r="AF148" s="128">
        <v>0</v>
      </c>
      <c r="AG148" s="128" t="s">
        <v>50</v>
      </c>
      <c r="AH148" s="128">
        <v>0</v>
      </c>
      <c r="AI148" s="128">
        <v>0</v>
      </c>
      <c r="AJ148" s="128" t="s">
        <v>50</v>
      </c>
      <c r="AK148" s="128">
        <v>0</v>
      </c>
      <c r="AL148" s="128">
        <v>0</v>
      </c>
      <c r="AM148" s="129" t="s">
        <v>53</v>
      </c>
      <c r="AN148" s="130" t="s">
        <v>53</v>
      </c>
      <c r="AO148" s="129" t="s">
        <v>53</v>
      </c>
      <c r="AP148" s="130" t="s">
        <v>53</v>
      </c>
    </row>
    <row r="149" spans="1:42" s="131" customFormat="1" x14ac:dyDescent="0.25">
      <c r="A149" s="123" t="s">
        <v>854</v>
      </c>
      <c r="B149" s="95" t="s">
        <v>211</v>
      </c>
      <c r="C149" s="124" t="s">
        <v>65</v>
      </c>
      <c r="D149" s="124" t="s">
        <v>48</v>
      </c>
      <c r="E149" s="124" t="s">
        <v>151</v>
      </c>
      <c r="F149" s="124" t="s">
        <v>946</v>
      </c>
      <c r="G149" s="124" t="s">
        <v>51</v>
      </c>
      <c r="H149" s="124" t="s">
        <v>217</v>
      </c>
      <c r="I149" s="124" t="s">
        <v>53</v>
      </c>
      <c r="J149" s="125" t="s">
        <v>53</v>
      </c>
      <c r="K149" s="125" t="s">
        <v>53</v>
      </c>
      <c r="L149" s="125" t="s">
        <v>53</v>
      </c>
      <c r="M149" s="125">
        <v>0</v>
      </c>
      <c r="N149" s="124" t="s">
        <v>53</v>
      </c>
      <c r="O149" s="126" t="s">
        <v>54</v>
      </c>
      <c r="P149" s="124" t="s">
        <v>53</v>
      </c>
      <c r="Q149" s="127">
        <f t="shared" si="4"/>
        <v>26272494.207150001</v>
      </c>
      <c r="R149" s="128">
        <v>0</v>
      </c>
      <c r="S149" s="128">
        <v>17578735.450350001</v>
      </c>
      <c r="T149" s="128">
        <v>0</v>
      </c>
      <c r="U149" s="128" t="s">
        <v>50</v>
      </c>
      <c r="V149" s="128">
        <v>0</v>
      </c>
      <c r="W149" s="128">
        <v>7494619.617899999</v>
      </c>
      <c r="X149" s="128" t="s">
        <v>55</v>
      </c>
      <c r="Y149" s="128">
        <v>1199139.1389000001</v>
      </c>
      <c r="Z149" s="125">
        <v>0</v>
      </c>
      <c r="AA149" s="124" t="s">
        <v>50</v>
      </c>
      <c r="AB149" s="125">
        <v>0</v>
      </c>
      <c r="AC149" s="128">
        <v>0</v>
      </c>
      <c r="AD149" s="128" t="s">
        <v>50</v>
      </c>
      <c r="AE149" s="128">
        <v>0</v>
      </c>
      <c r="AF149" s="128">
        <v>0</v>
      </c>
      <c r="AG149" s="128" t="s">
        <v>50</v>
      </c>
      <c r="AH149" s="128">
        <v>0</v>
      </c>
      <c r="AI149" s="128">
        <v>0</v>
      </c>
      <c r="AJ149" s="128" t="s">
        <v>50</v>
      </c>
      <c r="AK149" s="128">
        <v>0</v>
      </c>
      <c r="AL149" s="128">
        <v>0</v>
      </c>
      <c r="AM149" s="129" t="s">
        <v>53</v>
      </c>
      <c r="AN149" s="130" t="s">
        <v>53</v>
      </c>
      <c r="AO149" s="129" t="s">
        <v>53</v>
      </c>
      <c r="AP149" s="130" t="s">
        <v>53</v>
      </c>
    </row>
    <row r="150" spans="1:42" s="131" customFormat="1" x14ac:dyDescent="0.25">
      <c r="A150" s="123" t="s">
        <v>855</v>
      </c>
      <c r="B150" s="95" t="s">
        <v>211</v>
      </c>
      <c r="C150" s="124" t="s">
        <v>65</v>
      </c>
      <c r="D150" s="124" t="s">
        <v>48</v>
      </c>
      <c r="E150" s="124" t="s">
        <v>151</v>
      </c>
      <c r="F150" s="124" t="s">
        <v>946</v>
      </c>
      <c r="G150" s="124" t="s">
        <v>51</v>
      </c>
      <c r="H150" s="124" t="s">
        <v>219</v>
      </c>
      <c r="I150" s="124" t="s">
        <v>53</v>
      </c>
      <c r="J150" s="125" t="s">
        <v>53</v>
      </c>
      <c r="K150" s="125" t="s">
        <v>53</v>
      </c>
      <c r="L150" s="125" t="s">
        <v>53</v>
      </c>
      <c r="M150" s="125">
        <v>0</v>
      </c>
      <c r="N150" s="124" t="s">
        <v>53</v>
      </c>
      <c r="O150" s="126" t="s">
        <v>220</v>
      </c>
      <c r="P150" s="124" t="s">
        <v>221</v>
      </c>
      <c r="Q150" s="127">
        <f t="shared" si="4"/>
        <v>1762626.8572</v>
      </c>
      <c r="R150" s="128">
        <v>0</v>
      </c>
      <c r="S150" s="128">
        <v>320358.64000000013</v>
      </c>
      <c r="T150" s="128">
        <v>1243334.67</v>
      </c>
      <c r="U150" s="128" t="s">
        <v>55</v>
      </c>
      <c r="V150" s="128">
        <v>198933.5472</v>
      </c>
      <c r="W150" s="128">
        <v>0</v>
      </c>
      <c r="X150" s="128" t="s">
        <v>50</v>
      </c>
      <c r="Y150" s="128">
        <v>0</v>
      </c>
      <c r="Z150" s="125">
        <v>0</v>
      </c>
      <c r="AA150" s="124" t="s">
        <v>50</v>
      </c>
      <c r="AB150" s="125">
        <v>0</v>
      </c>
      <c r="AC150" s="128">
        <v>0</v>
      </c>
      <c r="AD150" s="128" t="s">
        <v>50</v>
      </c>
      <c r="AE150" s="128">
        <v>0</v>
      </c>
      <c r="AF150" s="128">
        <v>0</v>
      </c>
      <c r="AG150" s="128" t="s">
        <v>50</v>
      </c>
      <c r="AH150" s="128">
        <v>0</v>
      </c>
      <c r="AI150" s="128">
        <v>0</v>
      </c>
      <c r="AJ150" s="128" t="s">
        <v>50</v>
      </c>
      <c r="AK150" s="128">
        <v>0</v>
      </c>
      <c r="AL150" s="128">
        <v>0</v>
      </c>
      <c r="AM150" s="129" t="s">
        <v>53</v>
      </c>
      <c r="AN150" s="130" t="s">
        <v>53</v>
      </c>
      <c r="AO150" s="129" t="s">
        <v>53</v>
      </c>
      <c r="AP150" s="130" t="s">
        <v>53</v>
      </c>
    </row>
    <row r="151" spans="1:42" s="131" customFormat="1" x14ac:dyDescent="0.25">
      <c r="A151" s="123" t="s">
        <v>856</v>
      </c>
      <c r="B151" s="95" t="s">
        <v>211</v>
      </c>
      <c r="C151" s="124" t="s">
        <v>65</v>
      </c>
      <c r="D151" s="124" t="s">
        <v>48</v>
      </c>
      <c r="E151" s="124" t="s">
        <v>151</v>
      </c>
      <c r="F151" s="124" t="s">
        <v>946</v>
      </c>
      <c r="G151" s="124" t="s">
        <v>51</v>
      </c>
      <c r="H151" s="124" t="s">
        <v>223</v>
      </c>
      <c r="I151" s="124" t="s">
        <v>53</v>
      </c>
      <c r="J151" s="125" t="s">
        <v>53</v>
      </c>
      <c r="K151" s="125" t="s">
        <v>53</v>
      </c>
      <c r="L151" s="125" t="s">
        <v>53</v>
      </c>
      <c r="M151" s="125">
        <v>0</v>
      </c>
      <c r="N151" s="124" t="s">
        <v>53</v>
      </c>
      <c r="O151" s="126" t="s">
        <v>54</v>
      </c>
      <c r="P151" s="124" t="s">
        <v>53</v>
      </c>
      <c r="Q151" s="127">
        <f t="shared" si="4"/>
        <v>954529.81579999998</v>
      </c>
      <c r="R151" s="128">
        <v>0</v>
      </c>
      <c r="S151" s="128">
        <v>821973.56499999994</v>
      </c>
      <c r="T151" s="128">
        <v>0</v>
      </c>
      <c r="U151" s="128" t="s">
        <v>50</v>
      </c>
      <c r="V151" s="128">
        <v>0</v>
      </c>
      <c r="W151" s="128">
        <v>114272.63</v>
      </c>
      <c r="X151" s="128" t="s">
        <v>55</v>
      </c>
      <c r="Y151" s="128">
        <v>18283.620800000001</v>
      </c>
      <c r="Z151" s="125">
        <v>0</v>
      </c>
      <c r="AA151" s="124" t="s">
        <v>50</v>
      </c>
      <c r="AB151" s="125">
        <v>0</v>
      </c>
      <c r="AC151" s="128">
        <v>0</v>
      </c>
      <c r="AD151" s="128" t="s">
        <v>50</v>
      </c>
      <c r="AE151" s="128">
        <v>0</v>
      </c>
      <c r="AF151" s="128">
        <v>0</v>
      </c>
      <c r="AG151" s="128" t="s">
        <v>50</v>
      </c>
      <c r="AH151" s="128">
        <v>0</v>
      </c>
      <c r="AI151" s="128">
        <v>0</v>
      </c>
      <c r="AJ151" s="128" t="s">
        <v>50</v>
      </c>
      <c r="AK151" s="128">
        <v>0</v>
      </c>
      <c r="AL151" s="128">
        <v>0</v>
      </c>
      <c r="AM151" s="129" t="s">
        <v>53</v>
      </c>
      <c r="AN151" s="130" t="s">
        <v>53</v>
      </c>
      <c r="AO151" s="129" t="s">
        <v>53</v>
      </c>
      <c r="AP151" s="130" t="s">
        <v>53</v>
      </c>
    </row>
    <row r="152" spans="1:42" s="131" customFormat="1" x14ac:dyDescent="0.25">
      <c r="A152" s="123" t="s">
        <v>216</v>
      </c>
      <c r="B152" s="95" t="s">
        <v>243</v>
      </c>
      <c r="C152" s="124" t="s">
        <v>65</v>
      </c>
      <c r="D152" s="124" t="s">
        <v>48</v>
      </c>
      <c r="E152" s="124" t="s">
        <v>151</v>
      </c>
      <c r="F152" s="124" t="s">
        <v>947</v>
      </c>
      <c r="G152" s="124" t="s">
        <v>51</v>
      </c>
      <c r="H152" s="124" t="s">
        <v>259</v>
      </c>
      <c r="I152" s="124" t="s">
        <v>53</v>
      </c>
      <c r="J152" s="125" t="s">
        <v>53</v>
      </c>
      <c r="K152" s="125" t="s">
        <v>53</v>
      </c>
      <c r="L152" s="125" t="s">
        <v>53</v>
      </c>
      <c r="M152" s="125">
        <v>0</v>
      </c>
      <c r="N152" s="124" t="s">
        <v>53</v>
      </c>
      <c r="O152" s="126" t="s">
        <v>54</v>
      </c>
      <c r="P152" s="124" t="s">
        <v>53</v>
      </c>
      <c r="Q152" s="127">
        <f t="shared" si="4"/>
        <v>28611086.900700003</v>
      </c>
      <c r="R152" s="128">
        <v>0</v>
      </c>
      <c r="S152" s="128">
        <v>21543378.847750004</v>
      </c>
      <c r="T152" s="128">
        <v>0</v>
      </c>
      <c r="U152" s="128" t="s">
        <v>50</v>
      </c>
      <c r="V152" s="128">
        <v>0</v>
      </c>
      <c r="W152" s="128">
        <v>6092851.76975</v>
      </c>
      <c r="X152" s="128" t="s">
        <v>55</v>
      </c>
      <c r="Y152" s="128">
        <v>974856.28319999983</v>
      </c>
      <c r="Z152" s="125">
        <v>0</v>
      </c>
      <c r="AA152" s="124" t="s">
        <v>50</v>
      </c>
      <c r="AB152" s="125">
        <v>0</v>
      </c>
      <c r="AC152" s="128">
        <v>0</v>
      </c>
      <c r="AD152" s="128" t="s">
        <v>50</v>
      </c>
      <c r="AE152" s="128">
        <v>0</v>
      </c>
      <c r="AF152" s="128">
        <v>0</v>
      </c>
      <c r="AG152" s="128" t="s">
        <v>50</v>
      </c>
      <c r="AH152" s="128">
        <v>0</v>
      </c>
      <c r="AI152" s="128">
        <v>0</v>
      </c>
      <c r="AJ152" s="128" t="s">
        <v>50</v>
      </c>
      <c r="AK152" s="128">
        <v>0</v>
      </c>
      <c r="AL152" s="128">
        <v>0</v>
      </c>
      <c r="AM152" s="129" t="s">
        <v>53</v>
      </c>
      <c r="AN152" s="130" t="s">
        <v>53</v>
      </c>
      <c r="AO152" s="129" t="s">
        <v>53</v>
      </c>
      <c r="AP152" s="130" t="s">
        <v>53</v>
      </c>
    </row>
    <row r="153" spans="1:42" s="131" customFormat="1" x14ac:dyDescent="0.25">
      <c r="A153" s="123" t="s">
        <v>218</v>
      </c>
      <c r="B153" s="95" t="s">
        <v>243</v>
      </c>
      <c r="C153" s="124" t="s">
        <v>65</v>
      </c>
      <c r="D153" s="124" t="s">
        <v>48</v>
      </c>
      <c r="E153" s="124" t="s">
        <v>151</v>
      </c>
      <c r="F153" s="124" t="s">
        <v>947</v>
      </c>
      <c r="G153" s="124" t="s">
        <v>108</v>
      </c>
      <c r="H153" s="124" t="s">
        <v>53</v>
      </c>
      <c r="I153" s="124" t="s">
        <v>261</v>
      </c>
      <c r="J153" s="125" t="s">
        <v>53</v>
      </c>
      <c r="K153" s="125" t="s">
        <v>262</v>
      </c>
      <c r="L153" s="125" t="s">
        <v>263</v>
      </c>
      <c r="M153" s="125">
        <v>0</v>
      </c>
      <c r="N153" s="124" t="s">
        <v>112</v>
      </c>
      <c r="O153" s="126" t="s">
        <v>907</v>
      </c>
      <c r="P153" s="124" t="s">
        <v>264</v>
      </c>
      <c r="Q153" s="127">
        <f t="shared" si="4"/>
        <v>-84435</v>
      </c>
      <c r="R153" s="128">
        <v>0</v>
      </c>
      <c r="S153" s="128">
        <v>-84435</v>
      </c>
      <c r="T153" s="128">
        <v>0</v>
      </c>
      <c r="U153" s="128" t="s">
        <v>50</v>
      </c>
      <c r="V153" s="128">
        <v>0</v>
      </c>
      <c r="W153" s="128">
        <v>0</v>
      </c>
      <c r="X153" s="128" t="s">
        <v>50</v>
      </c>
      <c r="Y153" s="128">
        <v>0</v>
      </c>
      <c r="Z153" s="125">
        <v>0</v>
      </c>
      <c r="AA153" s="124" t="s">
        <v>50</v>
      </c>
      <c r="AB153" s="125">
        <v>0</v>
      </c>
      <c r="AC153" s="128">
        <v>0</v>
      </c>
      <c r="AD153" s="128" t="s">
        <v>50</v>
      </c>
      <c r="AE153" s="128">
        <v>0</v>
      </c>
      <c r="AF153" s="128">
        <v>0</v>
      </c>
      <c r="AG153" s="128" t="s">
        <v>50</v>
      </c>
      <c r="AH153" s="128">
        <v>0</v>
      </c>
      <c r="AI153" s="128">
        <v>0</v>
      </c>
      <c r="AJ153" s="128" t="s">
        <v>50</v>
      </c>
      <c r="AK153" s="128">
        <v>0</v>
      </c>
      <c r="AL153" s="128">
        <v>0</v>
      </c>
      <c r="AM153" s="129" t="s">
        <v>53</v>
      </c>
      <c r="AN153" s="130" t="s">
        <v>53</v>
      </c>
      <c r="AO153" s="129" t="s">
        <v>53</v>
      </c>
      <c r="AP153" s="130" t="s">
        <v>53</v>
      </c>
    </row>
    <row r="154" spans="1:42" s="131" customFormat="1" x14ac:dyDescent="0.25">
      <c r="A154" s="123" t="s">
        <v>222</v>
      </c>
      <c r="B154" s="95" t="s">
        <v>243</v>
      </c>
      <c r="C154" s="124" t="s">
        <v>65</v>
      </c>
      <c r="D154" s="124" t="s">
        <v>48</v>
      </c>
      <c r="E154" s="124" t="s">
        <v>151</v>
      </c>
      <c r="F154" s="124" t="s">
        <v>947</v>
      </c>
      <c r="G154" s="124" t="s">
        <v>108</v>
      </c>
      <c r="H154" s="124" t="s">
        <v>53</v>
      </c>
      <c r="I154" s="124" t="s">
        <v>266</v>
      </c>
      <c r="J154" s="125" t="s">
        <v>53</v>
      </c>
      <c r="K154" s="125" t="s">
        <v>267</v>
      </c>
      <c r="L154" s="125" t="s">
        <v>263</v>
      </c>
      <c r="M154" s="125">
        <v>0</v>
      </c>
      <c r="N154" s="124" t="s">
        <v>112</v>
      </c>
      <c r="O154" s="126" t="s">
        <v>907</v>
      </c>
      <c r="P154" s="124" t="s">
        <v>268</v>
      </c>
      <c r="Q154" s="127">
        <f t="shared" si="4"/>
        <v>-149984.54</v>
      </c>
      <c r="R154" s="128">
        <v>0</v>
      </c>
      <c r="S154" s="128">
        <v>-149984.54</v>
      </c>
      <c r="T154" s="128">
        <v>0</v>
      </c>
      <c r="U154" s="128" t="s">
        <v>50</v>
      </c>
      <c r="V154" s="128">
        <v>0</v>
      </c>
      <c r="W154" s="128">
        <v>0</v>
      </c>
      <c r="X154" s="128" t="s">
        <v>50</v>
      </c>
      <c r="Y154" s="128">
        <v>0</v>
      </c>
      <c r="Z154" s="125">
        <v>0</v>
      </c>
      <c r="AA154" s="124" t="s">
        <v>50</v>
      </c>
      <c r="AB154" s="125">
        <v>0</v>
      </c>
      <c r="AC154" s="128">
        <v>0</v>
      </c>
      <c r="AD154" s="128" t="s">
        <v>50</v>
      </c>
      <c r="AE154" s="128">
        <v>0</v>
      </c>
      <c r="AF154" s="128">
        <v>0</v>
      </c>
      <c r="AG154" s="128" t="s">
        <v>50</v>
      </c>
      <c r="AH154" s="128">
        <v>0</v>
      </c>
      <c r="AI154" s="128">
        <v>0</v>
      </c>
      <c r="AJ154" s="128" t="s">
        <v>50</v>
      </c>
      <c r="AK154" s="128">
        <v>0</v>
      </c>
      <c r="AL154" s="128">
        <v>0</v>
      </c>
      <c r="AM154" s="129" t="s">
        <v>53</v>
      </c>
      <c r="AN154" s="130" t="s">
        <v>53</v>
      </c>
      <c r="AO154" s="129" t="s">
        <v>53</v>
      </c>
      <c r="AP154" s="130" t="s">
        <v>53</v>
      </c>
    </row>
    <row r="155" spans="1:42" s="131" customFormat="1" x14ac:dyDescent="0.25">
      <c r="A155" s="123" t="s">
        <v>224</v>
      </c>
      <c r="B155" s="95" t="s">
        <v>298</v>
      </c>
      <c r="C155" s="124" t="s">
        <v>65</v>
      </c>
      <c r="D155" s="124" t="s">
        <v>48</v>
      </c>
      <c r="E155" s="124" t="s">
        <v>151</v>
      </c>
      <c r="F155" s="124" t="s">
        <v>948</v>
      </c>
      <c r="G155" s="124" t="s">
        <v>51</v>
      </c>
      <c r="H155" s="124" t="s">
        <v>303</v>
      </c>
      <c r="I155" s="124" t="s">
        <v>53</v>
      </c>
      <c r="J155" s="125" t="s">
        <v>53</v>
      </c>
      <c r="K155" s="125" t="s">
        <v>53</v>
      </c>
      <c r="L155" s="125" t="s">
        <v>53</v>
      </c>
      <c r="M155" s="125">
        <v>0</v>
      </c>
      <c r="N155" s="124" t="s">
        <v>53</v>
      </c>
      <c r="O155" s="126" t="s">
        <v>54</v>
      </c>
      <c r="P155" s="124" t="s">
        <v>53</v>
      </c>
      <c r="Q155" s="127">
        <f t="shared" si="4"/>
        <v>6427034.4392000008</v>
      </c>
      <c r="R155" s="128">
        <v>0</v>
      </c>
      <c r="S155" s="128">
        <v>4263141.5900000008</v>
      </c>
      <c r="T155" s="128">
        <v>0</v>
      </c>
      <c r="U155" s="128" t="s">
        <v>50</v>
      </c>
      <c r="V155" s="128">
        <v>0</v>
      </c>
      <c r="W155" s="128">
        <v>1865424.87</v>
      </c>
      <c r="X155" s="128" t="s">
        <v>55</v>
      </c>
      <c r="Y155" s="128">
        <v>298467.9792</v>
      </c>
      <c r="Z155" s="125">
        <v>0</v>
      </c>
      <c r="AA155" s="124" t="s">
        <v>50</v>
      </c>
      <c r="AB155" s="125">
        <v>0</v>
      </c>
      <c r="AC155" s="128">
        <v>0</v>
      </c>
      <c r="AD155" s="128" t="s">
        <v>50</v>
      </c>
      <c r="AE155" s="128">
        <v>0</v>
      </c>
      <c r="AF155" s="128">
        <v>0</v>
      </c>
      <c r="AG155" s="128" t="s">
        <v>50</v>
      </c>
      <c r="AH155" s="128">
        <v>0</v>
      </c>
      <c r="AI155" s="128">
        <v>0</v>
      </c>
      <c r="AJ155" s="128" t="s">
        <v>50</v>
      </c>
      <c r="AK155" s="128">
        <v>0</v>
      </c>
      <c r="AL155" s="128">
        <v>0</v>
      </c>
      <c r="AM155" s="129" t="s">
        <v>53</v>
      </c>
      <c r="AN155" s="130" t="s">
        <v>53</v>
      </c>
      <c r="AO155" s="129" t="s">
        <v>53</v>
      </c>
      <c r="AP155" s="130" t="s">
        <v>53</v>
      </c>
    </row>
    <row r="156" spans="1:42" s="131" customFormat="1" x14ac:dyDescent="0.25">
      <c r="A156" s="123" t="s">
        <v>226</v>
      </c>
      <c r="B156" s="95" t="s">
        <v>298</v>
      </c>
      <c r="C156" s="124" t="s">
        <v>65</v>
      </c>
      <c r="D156" s="124" t="s">
        <v>48</v>
      </c>
      <c r="E156" s="124" t="s">
        <v>151</v>
      </c>
      <c r="F156" s="124" t="s">
        <v>948</v>
      </c>
      <c r="G156" s="124" t="s">
        <v>51</v>
      </c>
      <c r="H156" s="124" t="s">
        <v>304</v>
      </c>
      <c r="I156" s="124" t="s">
        <v>53</v>
      </c>
      <c r="J156" s="125" t="s">
        <v>53</v>
      </c>
      <c r="K156" s="125" t="s">
        <v>53</v>
      </c>
      <c r="L156" s="125" t="s">
        <v>53</v>
      </c>
      <c r="M156" s="125">
        <v>0</v>
      </c>
      <c r="N156" s="124" t="s">
        <v>53</v>
      </c>
      <c r="O156" s="126" t="s">
        <v>305</v>
      </c>
      <c r="P156" s="124" t="s">
        <v>306</v>
      </c>
      <c r="Q156" s="127">
        <f t="shared" ref="Q156:Q187" si="5">SUM(S156:AL156)</f>
        <v>1261389.4336999999</v>
      </c>
      <c r="R156" s="128">
        <v>0</v>
      </c>
      <c r="S156" s="128">
        <v>692345.90999999992</v>
      </c>
      <c r="T156" s="128">
        <v>490554.76179999998</v>
      </c>
      <c r="U156" s="128" t="s">
        <v>55</v>
      </c>
      <c r="V156" s="128">
        <v>78488.761899999998</v>
      </c>
      <c r="W156" s="128">
        <v>0</v>
      </c>
      <c r="X156" s="128" t="s">
        <v>50</v>
      </c>
      <c r="Y156" s="128">
        <v>0</v>
      </c>
      <c r="Z156" s="125">
        <v>0</v>
      </c>
      <c r="AA156" s="124" t="s">
        <v>50</v>
      </c>
      <c r="AB156" s="125">
        <v>0</v>
      </c>
      <c r="AC156" s="128">
        <v>0</v>
      </c>
      <c r="AD156" s="128" t="s">
        <v>50</v>
      </c>
      <c r="AE156" s="128">
        <v>0</v>
      </c>
      <c r="AF156" s="128">
        <v>0</v>
      </c>
      <c r="AG156" s="128" t="s">
        <v>50</v>
      </c>
      <c r="AH156" s="128">
        <v>0</v>
      </c>
      <c r="AI156" s="128">
        <v>0</v>
      </c>
      <c r="AJ156" s="128" t="s">
        <v>50</v>
      </c>
      <c r="AK156" s="128">
        <v>0</v>
      </c>
      <c r="AL156" s="128">
        <v>0</v>
      </c>
      <c r="AM156" s="129" t="s">
        <v>53</v>
      </c>
      <c r="AN156" s="130" t="s">
        <v>53</v>
      </c>
      <c r="AO156" s="129" t="s">
        <v>53</v>
      </c>
      <c r="AP156" s="130" t="s">
        <v>53</v>
      </c>
    </row>
    <row r="157" spans="1:42" s="131" customFormat="1" x14ac:dyDescent="0.25">
      <c r="A157" s="123" t="s">
        <v>230</v>
      </c>
      <c r="B157" s="95" t="s">
        <v>298</v>
      </c>
      <c r="C157" s="124" t="s">
        <v>65</v>
      </c>
      <c r="D157" s="124" t="s">
        <v>48</v>
      </c>
      <c r="E157" s="124" t="s">
        <v>151</v>
      </c>
      <c r="F157" s="124" t="s">
        <v>948</v>
      </c>
      <c r="G157" s="124" t="s">
        <v>51</v>
      </c>
      <c r="H157" s="124" t="s">
        <v>307</v>
      </c>
      <c r="I157" s="124" t="s">
        <v>53</v>
      </c>
      <c r="J157" s="125" t="s">
        <v>53</v>
      </c>
      <c r="K157" s="125" t="s">
        <v>53</v>
      </c>
      <c r="L157" s="125" t="s">
        <v>53</v>
      </c>
      <c r="M157" s="125">
        <v>0</v>
      </c>
      <c r="N157" s="124" t="s">
        <v>53</v>
      </c>
      <c r="O157" s="126" t="s">
        <v>54</v>
      </c>
      <c r="P157" s="124" t="s">
        <v>53</v>
      </c>
      <c r="Q157" s="127">
        <f t="shared" si="5"/>
        <v>24681590.659950007</v>
      </c>
      <c r="R157" s="128">
        <v>0</v>
      </c>
      <c r="S157" s="128">
        <v>13273547.220050007</v>
      </c>
      <c r="T157" s="128">
        <v>0</v>
      </c>
      <c r="U157" s="128" t="s">
        <v>50</v>
      </c>
      <c r="V157" s="128">
        <v>0</v>
      </c>
      <c r="W157" s="128">
        <v>9834520.2067999989</v>
      </c>
      <c r="X157" s="128" t="s">
        <v>50</v>
      </c>
      <c r="Y157" s="128">
        <v>1573523.2331000003</v>
      </c>
      <c r="Z157" s="125">
        <v>0</v>
      </c>
      <c r="AA157" s="124" t="s">
        <v>50</v>
      </c>
      <c r="AB157" s="125">
        <v>0</v>
      </c>
      <c r="AC157" s="128">
        <v>0</v>
      </c>
      <c r="AD157" s="128" t="s">
        <v>50</v>
      </c>
      <c r="AE157" s="128">
        <v>0</v>
      </c>
      <c r="AF157" s="128">
        <v>0</v>
      </c>
      <c r="AG157" s="128" t="s">
        <v>50</v>
      </c>
      <c r="AH157" s="128">
        <v>0</v>
      </c>
      <c r="AI157" s="128">
        <v>0</v>
      </c>
      <c r="AJ157" s="128" t="s">
        <v>50</v>
      </c>
      <c r="AK157" s="128">
        <v>0</v>
      </c>
      <c r="AL157" s="128">
        <v>0</v>
      </c>
      <c r="AM157" s="129" t="s">
        <v>53</v>
      </c>
      <c r="AN157" s="130" t="s">
        <v>53</v>
      </c>
      <c r="AO157" s="129" t="s">
        <v>53</v>
      </c>
      <c r="AP157" s="130" t="s">
        <v>53</v>
      </c>
    </row>
    <row r="158" spans="1:42" s="131" customFormat="1" x14ac:dyDescent="0.25">
      <c r="A158" s="123" t="s">
        <v>232</v>
      </c>
      <c r="B158" s="95" t="s">
        <v>320</v>
      </c>
      <c r="C158" s="124" t="s">
        <v>65</v>
      </c>
      <c r="D158" s="124" t="s">
        <v>48</v>
      </c>
      <c r="E158" s="124" t="s">
        <v>151</v>
      </c>
      <c r="F158" s="124" t="s">
        <v>951</v>
      </c>
      <c r="G158" s="124" t="s">
        <v>51</v>
      </c>
      <c r="H158" s="124" t="s">
        <v>321</v>
      </c>
      <c r="I158" s="124" t="s">
        <v>53</v>
      </c>
      <c r="J158" s="125" t="s">
        <v>53</v>
      </c>
      <c r="K158" s="125" t="s">
        <v>53</v>
      </c>
      <c r="L158" s="125" t="s">
        <v>53</v>
      </c>
      <c r="M158" s="125">
        <v>0</v>
      </c>
      <c r="N158" s="124" t="s">
        <v>53</v>
      </c>
      <c r="O158" s="126" t="s">
        <v>54</v>
      </c>
      <c r="P158" s="124" t="s">
        <v>53</v>
      </c>
      <c r="Q158" s="127">
        <f t="shared" si="5"/>
        <v>12927419.968349999</v>
      </c>
      <c r="R158" s="128">
        <v>0</v>
      </c>
      <c r="S158" s="128">
        <v>8966628.9357499983</v>
      </c>
      <c r="T158" s="128">
        <v>0</v>
      </c>
      <c r="U158" s="128" t="s">
        <v>50</v>
      </c>
      <c r="V158" s="128">
        <v>0</v>
      </c>
      <c r="W158" s="128">
        <v>3414475.0281000002</v>
      </c>
      <c r="X158" s="128" t="s">
        <v>55</v>
      </c>
      <c r="Y158" s="128">
        <v>546316.00449999992</v>
      </c>
      <c r="Z158" s="125">
        <v>0</v>
      </c>
      <c r="AA158" s="124" t="s">
        <v>50</v>
      </c>
      <c r="AB158" s="125">
        <v>0</v>
      </c>
      <c r="AC158" s="128">
        <v>0</v>
      </c>
      <c r="AD158" s="128" t="s">
        <v>50</v>
      </c>
      <c r="AE158" s="128">
        <v>0</v>
      </c>
      <c r="AF158" s="128">
        <v>0</v>
      </c>
      <c r="AG158" s="128" t="s">
        <v>50</v>
      </c>
      <c r="AH158" s="128">
        <v>0</v>
      </c>
      <c r="AI158" s="128">
        <v>0</v>
      </c>
      <c r="AJ158" s="128" t="s">
        <v>50</v>
      </c>
      <c r="AK158" s="128">
        <v>0</v>
      </c>
      <c r="AL158" s="128">
        <v>0</v>
      </c>
      <c r="AM158" s="129" t="s">
        <v>53</v>
      </c>
      <c r="AN158" s="130" t="s">
        <v>53</v>
      </c>
      <c r="AO158" s="129" t="s">
        <v>53</v>
      </c>
      <c r="AP158" s="130" t="s">
        <v>53</v>
      </c>
    </row>
    <row r="159" spans="1:42" s="131" customFormat="1" x14ac:dyDescent="0.25">
      <c r="A159" s="123" t="s">
        <v>234</v>
      </c>
      <c r="B159" s="95" t="s">
        <v>320</v>
      </c>
      <c r="C159" s="124" t="s">
        <v>65</v>
      </c>
      <c r="D159" s="124" t="s">
        <v>48</v>
      </c>
      <c r="E159" s="124" t="s">
        <v>151</v>
      </c>
      <c r="F159" s="124" t="s">
        <v>951</v>
      </c>
      <c r="G159" s="124" t="s">
        <v>51</v>
      </c>
      <c r="H159" s="124" t="s">
        <v>322</v>
      </c>
      <c r="I159" s="124" t="s">
        <v>53</v>
      </c>
      <c r="J159" s="125" t="s">
        <v>53</v>
      </c>
      <c r="K159" s="125" t="s">
        <v>53</v>
      </c>
      <c r="L159" s="125" t="s">
        <v>53</v>
      </c>
      <c r="M159" s="125">
        <v>0</v>
      </c>
      <c r="N159" s="124" t="s">
        <v>53</v>
      </c>
      <c r="O159" s="126" t="s">
        <v>101</v>
      </c>
      <c r="P159" s="124" t="s">
        <v>102</v>
      </c>
      <c r="Q159" s="127">
        <f t="shared" si="5"/>
        <v>3926474.3500499995</v>
      </c>
      <c r="R159" s="128">
        <v>0</v>
      </c>
      <c r="S159" s="128">
        <v>2991641.2967499997</v>
      </c>
      <c r="T159" s="128">
        <v>805890.56319999998</v>
      </c>
      <c r="U159" s="128" t="s">
        <v>55</v>
      </c>
      <c r="V159" s="128">
        <v>128942.4901</v>
      </c>
      <c r="W159" s="128">
        <v>0</v>
      </c>
      <c r="X159" s="128" t="s">
        <v>50</v>
      </c>
      <c r="Y159" s="128">
        <v>0</v>
      </c>
      <c r="Z159" s="125">
        <v>0</v>
      </c>
      <c r="AA159" s="124" t="s">
        <v>50</v>
      </c>
      <c r="AB159" s="125">
        <v>0</v>
      </c>
      <c r="AC159" s="128">
        <v>0</v>
      </c>
      <c r="AD159" s="128" t="s">
        <v>50</v>
      </c>
      <c r="AE159" s="128">
        <v>0</v>
      </c>
      <c r="AF159" s="128">
        <v>0</v>
      </c>
      <c r="AG159" s="128" t="s">
        <v>50</v>
      </c>
      <c r="AH159" s="128">
        <v>0</v>
      </c>
      <c r="AI159" s="128">
        <v>0</v>
      </c>
      <c r="AJ159" s="128" t="s">
        <v>50</v>
      </c>
      <c r="AK159" s="128">
        <v>0</v>
      </c>
      <c r="AL159" s="128">
        <v>0</v>
      </c>
      <c r="AM159" s="129" t="s">
        <v>53</v>
      </c>
      <c r="AN159" s="130" t="s">
        <v>53</v>
      </c>
      <c r="AO159" s="129" t="s">
        <v>53</v>
      </c>
      <c r="AP159" s="130" t="s">
        <v>53</v>
      </c>
    </row>
    <row r="160" spans="1:42" s="131" customFormat="1" x14ac:dyDescent="0.25">
      <c r="A160" s="123" t="s">
        <v>238</v>
      </c>
      <c r="B160" s="95" t="s">
        <v>320</v>
      </c>
      <c r="C160" s="124" t="s">
        <v>65</v>
      </c>
      <c r="D160" s="124" t="s">
        <v>48</v>
      </c>
      <c r="E160" s="124" t="s">
        <v>151</v>
      </c>
      <c r="F160" s="124" t="s">
        <v>951</v>
      </c>
      <c r="G160" s="124" t="s">
        <v>51</v>
      </c>
      <c r="H160" s="124" t="s">
        <v>323</v>
      </c>
      <c r="I160" s="124" t="s">
        <v>53</v>
      </c>
      <c r="J160" s="125" t="s">
        <v>53</v>
      </c>
      <c r="K160" s="125" t="s">
        <v>53</v>
      </c>
      <c r="L160" s="125" t="s">
        <v>53</v>
      </c>
      <c r="M160" s="125">
        <v>0</v>
      </c>
      <c r="N160" s="124" t="s">
        <v>53</v>
      </c>
      <c r="O160" s="126" t="s">
        <v>54</v>
      </c>
      <c r="P160" s="124" t="s">
        <v>53</v>
      </c>
      <c r="Q160" s="127">
        <f t="shared" si="5"/>
        <v>23772621.113499995</v>
      </c>
      <c r="R160" s="128">
        <v>0</v>
      </c>
      <c r="S160" s="128">
        <v>12987618.610499997</v>
      </c>
      <c r="T160" s="128">
        <v>0</v>
      </c>
      <c r="U160" s="128" t="s">
        <v>50</v>
      </c>
      <c r="V160" s="128">
        <v>0</v>
      </c>
      <c r="W160" s="128">
        <v>9297415.9508999996</v>
      </c>
      <c r="X160" s="128" t="s">
        <v>50</v>
      </c>
      <c r="Y160" s="128">
        <v>1487586.5521</v>
      </c>
      <c r="Z160" s="125">
        <v>0</v>
      </c>
      <c r="AA160" s="124" t="s">
        <v>50</v>
      </c>
      <c r="AB160" s="125">
        <v>0</v>
      </c>
      <c r="AC160" s="128">
        <v>0</v>
      </c>
      <c r="AD160" s="128" t="s">
        <v>50</v>
      </c>
      <c r="AE160" s="128">
        <v>0</v>
      </c>
      <c r="AF160" s="128">
        <v>0</v>
      </c>
      <c r="AG160" s="128" t="s">
        <v>50</v>
      </c>
      <c r="AH160" s="128">
        <v>0</v>
      </c>
      <c r="AI160" s="128">
        <v>0</v>
      </c>
      <c r="AJ160" s="128" t="s">
        <v>50</v>
      </c>
      <c r="AK160" s="128">
        <v>0</v>
      </c>
      <c r="AL160" s="128">
        <v>0</v>
      </c>
      <c r="AM160" s="129" t="s">
        <v>53</v>
      </c>
      <c r="AN160" s="130" t="s">
        <v>53</v>
      </c>
      <c r="AO160" s="129" t="s">
        <v>53</v>
      </c>
      <c r="AP160" s="130" t="s">
        <v>53</v>
      </c>
    </row>
    <row r="161" spans="1:42" s="131" customFormat="1" x14ac:dyDescent="0.25">
      <c r="A161" s="123" t="s">
        <v>240</v>
      </c>
      <c r="B161" s="95" t="s">
        <v>46</v>
      </c>
      <c r="C161" s="124" t="s">
        <v>65</v>
      </c>
      <c r="D161" s="124" t="s">
        <v>56</v>
      </c>
      <c r="E161" s="124" t="s">
        <v>949</v>
      </c>
      <c r="F161" s="124" t="s">
        <v>944</v>
      </c>
      <c r="G161" s="124" t="s">
        <v>51</v>
      </c>
      <c r="H161" s="124" t="s">
        <v>74</v>
      </c>
      <c r="I161" s="124" t="s">
        <v>53</v>
      </c>
      <c r="J161" s="125" t="s">
        <v>53</v>
      </c>
      <c r="K161" s="125" t="s">
        <v>53</v>
      </c>
      <c r="L161" s="125" t="s">
        <v>53</v>
      </c>
      <c r="M161" s="125">
        <v>0</v>
      </c>
      <c r="N161" s="124" t="s">
        <v>53</v>
      </c>
      <c r="O161" s="126" t="s">
        <v>54</v>
      </c>
      <c r="P161" s="124" t="s">
        <v>53</v>
      </c>
      <c r="Q161" s="127">
        <f t="shared" si="5"/>
        <v>11256358.021999391</v>
      </c>
      <c r="R161" s="128">
        <v>0</v>
      </c>
      <c r="S161" s="128">
        <v>7049538.3799999999</v>
      </c>
      <c r="T161" s="128">
        <v>0</v>
      </c>
      <c r="U161" s="128" t="s">
        <v>50</v>
      </c>
      <c r="V161" s="128">
        <v>0</v>
      </c>
      <c r="W161" s="128">
        <v>3626568.6568992496</v>
      </c>
      <c r="X161" s="128" t="s">
        <v>50</v>
      </c>
      <c r="Y161" s="128">
        <v>580250.9851001401</v>
      </c>
      <c r="Z161" s="125">
        <v>0</v>
      </c>
      <c r="AA161" s="124" t="s">
        <v>50</v>
      </c>
      <c r="AB161" s="125">
        <v>0</v>
      </c>
      <c r="AC161" s="128">
        <v>0</v>
      </c>
      <c r="AD161" s="128" t="s">
        <v>50</v>
      </c>
      <c r="AE161" s="128">
        <v>0</v>
      </c>
      <c r="AF161" s="128">
        <v>0</v>
      </c>
      <c r="AG161" s="128" t="s">
        <v>50</v>
      </c>
      <c r="AH161" s="128">
        <v>0</v>
      </c>
      <c r="AI161" s="128">
        <v>0</v>
      </c>
      <c r="AJ161" s="128" t="s">
        <v>50</v>
      </c>
      <c r="AK161" s="128">
        <v>0</v>
      </c>
      <c r="AL161" s="128">
        <v>0</v>
      </c>
      <c r="AM161" s="129" t="s">
        <v>53</v>
      </c>
      <c r="AN161" s="130" t="s">
        <v>53</v>
      </c>
      <c r="AO161" s="129" t="s">
        <v>53</v>
      </c>
      <c r="AP161" s="130" t="s">
        <v>53</v>
      </c>
    </row>
    <row r="162" spans="1:42" s="131" customFormat="1" x14ac:dyDescent="0.25">
      <c r="A162" s="123" t="s">
        <v>242</v>
      </c>
      <c r="B162" s="95" t="s">
        <v>83</v>
      </c>
      <c r="C162" s="124" t="s">
        <v>65</v>
      </c>
      <c r="D162" s="124" t="s">
        <v>56</v>
      </c>
      <c r="E162" s="124" t="s">
        <v>949</v>
      </c>
      <c r="F162" s="124" t="s">
        <v>945</v>
      </c>
      <c r="G162" s="124" t="s">
        <v>51</v>
      </c>
      <c r="H162" s="124" t="s">
        <v>98</v>
      </c>
      <c r="I162" s="124" t="s">
        <v>53</v>
      </c>
      <c r="J162" s="125" t="s">
        <v>53</v>
      </c>
      <c r="K162" s="125" t="s">
        <v>53</v>
      </c>
      <c r="L162" s="125" t="s">
        <v>53</v>
      </c>
      <c r="M162" s="125">
        <v>0</v>
      </c>
      <c r="N162" s="124" t="s">
        <v>53</v>
      </c>
      <c r="O162" s="126" t="s">
        <v>54</v>
      </c>
      <c r="P162" s="124" t="s">
        <v>53</v>
      </c>
      <c r="Q162" s="127">
        <f t="shared" si="5"/>
        <v>11800929.9256</v>
      </c>
      <c r="R162" s="128">
        <v>0</v>
      </c>
      <c r="S162" s="128">
        <f>9529559.1324+131515.96</f>
        <v>9661075.0924000014</v>
      </c>
      <c r="T162" s="128">
        <v>0</v>
      </c>
      <c r="U162" s="128" t="s">
        <v>50</v>
      </c>
      <c r="V162" s="128">
        <v>0</v>
      </c>
      <c r="W162" s="128">
        <f>1877024.52-32322.07</f>
        <v>1844702.45</v>
      </c>
      <c r="X162" s="128" t="s">
        <v>55</v>
      </c>
      <c r="Y162" s="128">
        <f>300323.9232-5171.54</f>
        <v>295152.38320000004</v>
      </c>
      <c r="Z162" s="125">
        <v>0</v>
      </c>
      <c r="AA162" s="124" t="s">
        <v>50</v>
      </c>
      <c r="AB162" s="125">
        <v>0</v>
      </c>
      <c r="AC162" s="128">
        <v>0</v>
      </c>
      <c r="AD162" s="128" t="s">
        <v>50</v>
      </c>
      <c r="AE162" s="128">
        <v>0</v>
      </c>
      <c r="AF162" s="128">
        <v>0</v>
      </c>
      <c r="AG162" s="128" t="s">
        <v>50</v>
      </c>
      <c r="AH162" s="128">
        <v>0</v>
      </c>
      <c r="AI162" s="128">
        <v>0</v>
      </c>
      <c r="AJ162" s="128" t="s">
        <v>50</v>
      </c>
      <c r="AK162" s="128">
        <v>0</v>
      </c>
      <c r="AL162" s="128">
        <v>0</v>
      </c>
      <c r="AM162" s="129" t="s">
        <v>53</v>
      </c>
      <c r="AN162" s="130" t="s">
        <v>53</v>
      </c>
      <c r="AO162" s="129" t="s">
        <v>53</v>
      </c>
      <c r="AP162" s="130" t="s">
        <v>53</v>
      </c>
    </row>
    <row r="163" spans="1:42" s="131" customFormat="1" x14ac:dyDescent="0.25">
      <c r="A163" s="123" t="s">
        <v>702</v>
      </c>
      <c r="B163" s="95" t="s">
        <v>83</v>
      </c>
      <c r="C163" s="124" t="s">
        <v>65</v>
      </c>
      <c r="D163" s="124" t="s">
        <v>56</v>
      </c>
      <c r="E163" s="124" t="s">
        <v>949</v>
      </c>
      <c r="F163" s="124" t="s">
        <v>945</v>
      </c>
      <c r="G163" s="124" t="s">
        <v>51</v>
      </c>
      <c r="H163" s="124" t="s">
        <v>100</v>
      </c>
      <c r="I163" s="124" t="s">
        <v>53</v>
      </c>
      <c r="J163" s="125" t="s">
        <v>53</v>
      </c>
      <c r="K163" s="125" t="s">
        <v>53</v>
      </c>
      <c r="L163" s="125" t="s">
        <v>53</v>
      </c>
      <c r="M163" s="125">
        <v>0</v>
      </c>
      <c r="N163" s="124" t="s">
        <v>53</v>
      </c>
      <c r="O163" s="126" t="s">
        <v>101</v>
      </c>
      <c r="P163" s="124" t="s">
        <v>102</v>
      </c>
      <c r="Q163" s="127">
        <f t="shared" si="5"/>
        <v>1356829.8288</v>
      </c>
      <c r="R163" s="128">
        <v>0</v>
      </c>
      <c r="S163" s="128">
        <v>568662.4</v>
      </c>
      <c r="T163" s="128">
        <v>679454.68</v>
      </c>
      <c r="U163" s="128" t="s">
        <v>55</v>
      </c>
      <c r="V163" s="128">
        <v>108712.7488</v>
      </c>
      <c r="W163" s="128">
        <v>0</v>
      </c>
      <c r="X163" s="128" t="s">
        <v>50</v>
      </c>
      <c r="Y163" s="128">
        <v>0</v>
      </c>
      <c r="Z163" s="125">
        <v>0</v>
      </c>
      <c r="AA163" s="124" t="s">
        <v>50</v>
      </c>
      <c r="AB163" s="125">
        <v>0</v>
      </c>
      <c r="AC163" s="128">
        <v>0</v>
      </c>
      <c r="AD163" s="128" t="s">
        <v>50</v>
      </c>
      <c r="AE163" s="128">
        <v>0</v>
      </c>
      <c r="AF163" s="128">
        <v>0</v>
      </c>
      <c r="AG163" s="128" t="s">
        <v>50</v>
      </c>
      <c r="AH163" s="128">
        <v>0</v>
      </c>
      <c r="AI163" s="128">
        <v>0</v>
      </c>
      <c r="AJ163" s="128" t="s">
        <v>50</v>
      </c>
      <c r="AK163" s="128">
        <v>0</v>
      </c>
      <c r="AL163" s="128">
        <v>0</v>
      </c>
      <c r="AM163" s="129" t="s">
        <v>53</v>
      </c>
      <c r="AN163" s="130" t="s">
        <v>53</v>
      </c>
      <c r="AO163" s="129" t="s">
        <v>53</v>
      </c>
      <c r="AP163" s="130" t="s">
        <v>53</v>
      </c>
    </row>
    <row r="164" spans="1:42" s="131" customFormat="1" x14ac:dyDescent="0.25">
      <c r="A164" s="123" t="s">
        <v>707</v>
      </c>
      <c r="B164" s="95" t="s">
        <v>83</v>
      </c>
      <c r="C164" s="124" t="s">
        <v>65</v>
      </c>
      <c r="D164" s="124" t="s">
        <v>56</v>
      </c>
      <c r="E164" s="124" t="s">
        <v>949</v>
      </c>
      <c r="F164" s="124" t="s">
        <v>945</v>
      </c>
      <c r="G164" s="124" t="s">
        <v>51</v>
      </c>
      <c r="H164" s="124" t="s">
        <v>104</v>
      </c>
      <c r="I164" s="124" t="s">
        <v>53</v>
      </c>
      <c r="J164" s="125" t="s">
        <v>53</v>
      </c>
      <c r="K164" s="125" t="s">
        <v>53</v>
      </c>
      <c r="L164" s="125" t="s">
        <v>53</v>
      </c>
      <c r="M164" s="125">
        <v>0</v>
      </c>
      <c r="N164" s="124" t="s">
        <v>53</v>
      </c>
      <c r="O164" s="126" t="s">
        <v>54</v>
      </c>
      <c r="P164" s="124" t="s">
        <v>53</v>
      </c>
      <c r="Q164" s="127">
        <f t="shared" si="5"/>
        <v>9631591.5272500012</v>
      </c>
      <c r="R164" s="128">
        <v>0</v>
      </c>
      <c r="S164" s="128">
        <v>6766286.8794500008</v>
      </c>
      <c r="T164" s="128">
        <v>0</v>
      </c>
      <c r="U164" s="128" t="s">
        <v>50</v>
      </c>
      <c r="V164" s="128">
        <v>0</v>
      </c>
      <c r="W164" s="128">
        <v>2470090.2135999999</v>
      </c>
      <c r="X164" s="128" t="s">
        <v>50</v>
      </c>
      <c r="Y164" s="128">
        <v>395214.43420000002</v>
      </c>
      <c r="Z164" s="125">
        <v>0</v>
      </c>
      <c r="AA164" s="124" t="s">
        <v>50</v>
      </c>
      <c r="AB164" s="125">
        <v>0</v>
      </c>
      <c r="AC164" s="128">
        <v>0</v>
      </c>
      <c r="AD164" s="128" t="s">
        <v>50</v>
      </c>
      <c r="AE164" s="128">
        <v>0</v>
      </c>
      <c r="AF164" s="128">
        <v>0</v>
      </c>
      <c r="AG164" s="128" t="s">
        <v>50</v>
      </c>
      <c r="AH164" s="128">
        <v>0</v>
      </c>
      <c r="AI164" s="128">
        <v>0</v>
      </c>
      <c r="AJ164" s="128" t="s">
        <v>50</v>
      </c>
      <c r="AK164" s="128">
        <v>0</v>
      </c>
      <c r="AL164" s="128">
        <v>0</v>
      </c>
      <c r="AM164" s="129" t="s">
        <v>53</v>
      </c>
      <c r="AN164" s="130" t="s">
        <v>53</v>
      </c>
      <c r="AO164" s="129" t="s">
        <v>53</v>
      </c>
      <c r="AP164" s="130" t="s">
        <v>53</v>
      </c>
    </row>
    <row r="165" spans="1:42" s="131" customFormat="1" x14ac:dyDescent="0.25">
      <c r="A165" s="123" t="s">
        <v>711</v>
      </c>
      <c r="B165" s="95" t="s">
        <v>134</v>
      </c>
      <c r="C165" s="124" t="s">
        <v>65</v>
      </c>
      <c r="D165" s="124" t="s">
        <v>56</v>
      </c>
      <c r="E165" s="124" t="s">
        <v>949</v>
      </c>
      <c r="F165" s="124" t="s">
        <v>946</v>
      </c>
      <c r="G165" s="124" t="s">
        <v>51</v>
      </c>
      <c r="H165" s="124" t="s">
        <v>177</v>
      </c>
      <c r="I165" s="124" t="s">
        <v>53</v>
      </c>
      <c r="J165" s="125" t="s">
        <v>53</v>
      </c>
      <c r="K165" s="125" t="s">
        <v>53</v>
      </c>
      <c r="L165" s="125" t="s">
        <v>53</v>
      </c>
      <c r="M165" s="125">
        <v>0</v>
      </c>
      <c r="N165" s="124" t="s">
        <v>53</v>
      </c>
      <c r="O165" s="126" t="s">
        <v>54</v>
      </c>
      <c r="P165" s="124" t="s">
        <v>53</v>
      </c>
      <c r="Q165" s="127">
        <f t="shared" si="5"/>
        <v>1347994.28</v>
      </c>
      <c r="R165" s="128">
        <v>0</v>
      </c>
      <c r="S165" s="128">
        <v>1312748.31</v>
      </c>
      <c r="T165" s="128">
        <v>0</v>
      </c>
      <c r="U165" s="128" t="s">
        <v>50</v>
      </c>
      <c r="V165" s="128">
        <v>0</v>
      </c>
      <c r="W165" s="128">
        <v>30384.46</v>
      </c>
      <c r="X165" s="128" t="s">
        <v>50</v>
      </c>
      <c r="Y165" s="128">
        <v>4861.51</v>
      </c>
      <c r="Z165" s="125">
        <v>0</v>
      </c>
      <c r="AA165" s="124" t="s">
        <v>50</v>
      </c>
      <c r="AB165" s="125">
        <v>0</v>
      </c>
      <c r="AC165" s="128">
        <v>0</v>
      </c>
      <c r="AD165" s="128" t="s">
        <v>50</v>
      </c>
      <c r="AE165" s="128">
        <v>0</v>
      </c>
      <c r="AF165" s="128">
        <v>0</v>
      </c>
      <c r="AG165" s="128" t="s">
        <v>50</v>
      </c>
      <c r="AH165" s="128">
        <v>0</v>
      </c>
      <c r="AI165" s="128">
        <v>0</v>
      </c>
      <c r="AJ165" s="128" t="s">
        <v>50</v>
      </c>
      <c r="AK165" s="128">
        <v>0</v>
      </c>
      <c r="AL165" s="128">
        <v>0</v>
      </c>
      <c r="AM165" s="129" t="s">
        <v>53</v>
      </c>
      <c r="AN165" s="130" t="s">
        <v>53</v>
      </c>
      <c r="AO165" s="129" t="s">
        <v>53</v>
      </c>
      <c r="AP165" s="130" t="s">
        <v>53</v>
      </c>
    </row>
    <row r="166" spans="1:42" s="131" customFormat="1" x14ac:dyDescent="0.25">
      <c r="A166" s="123" t="s">
        <v>250</v>
      </c>
      <c r="B166" s="95" t="s">
        <v>134</v>
      </c>
      <c r="C166" s="124" t="s">
        <v>65</v>
      </c>
      <c r="D166" s="124" t="s">
        <v>56</v>
      </c>
      <c r="E166" s="124" t="s">
        <v>949</v>
      </c>
      <c r="F166" s="124" t="s">
        <v>946</v>
      </c>
      <c r="G166" s="124" t="s">
        <v>108</v>
      </c>
      <c r="H166" s="124" t="s">
        <v>53</v>
      </c>
      <c r="I166" s="124" t="s">
        <v>179</v>
      </c>
      <c r="J166" s="125" t="s">
        <v>53</v>
      </c>
      <c r="K166" s="125" t="s">
        <v>180</v>
      </c>
      <c r="L166" s="125" t="s">
        <v>181</v>
      </c>
      <c r="M166" s="125">
        <v>0</v>
      </c>
      <c r="N166" s="124" t="s">
        <v>112</v>
      </c>
      <c r="O166" s="126" t="s">
        <v>907</v>
      </c>
      <c r="P166" s="124" t="s">
        <v>182</v>
      </c>
      <c r="Q166" s="127">
        <f t="shared" si="5"/>
        <v>-47689.81</v>
      </c>
      <c r="R166" s="128">
        <v>0</v>
      </c>
      <c r="S166" s="128">
        <v>-47689.81</v>
      </c>
      <c r="T166" s="128">
        <v>0</v>
      </c>
      <c r="U166" s="128" t="s">
        <v>50</v>
      </c>
      <c r="V166" s="128">
        <v>0</v>
      </c>
      <c r="W166" s="128">
        <v>0</v>
      </c>
      <c r="X166" s="128" t="s">
        <v>50</v>
      </c>
      <c r="Y166" s="128">
        <v>0</v>
      </c>
      <c r="Z166" s="125">
        <v>0</v>
      </c>
      <c r="AA166" s="124" t="s">
        <v>50</v>
      </c>
      <c r="AB166" s="125">
        <v>0</v>
      </c>
      <c r="AC166" s="128">
        <v>0</v>
      </c>
      <c r="AD166" s="128" t="s">
        <v>50</v>
      </c>
      <c r="AE166" s="128">
        <v>0</v>
      </c>
      <c r="AF166" s="128">
        <v>0</v>
      </c>
      <c r="AG166" s="128" t="s">
        <v>50</v>
      </c>
      <c r="AH166" s="128">
        <v>0</v>
      </c>
      <c r="AI166" s="128">
        <v>0</v>
      </c>
      <c r="AJ166" s="128" t="s">
        <v>50</v>
      </c>
      <c r="AK166" s="132">
        <v>0</v>
      </c>
      <c r="AL166" s="128">
        <v>0</v>
      </c>
      <c r="AM166" s="129" t="s">
        <v>53</v>
      </c>
      <c r="AN166" s="130" t="s">
        <v>53</v>
      </c>
      <c r="AO166" s="129" t="s">
        <v>53</v>
      </c>
      <c r="AP166" s="130" t="s">
        <v>53</v>
      </c>
    </row>
    <row r="167" spans="1:42" s="131" customFormat="1" x14ac:dyDescent="0.25">
      <c r="A167" s="123" t="s">
        <v>252</v>
      </c>
      <c r="B167" s="95" t="s">
        <v>211</v>
      </c>
      <c r="C167" s="124" t="s">
        <v>65</v>
      </c>
      <c r="D167" s="124" t="s">
        <v>56</v>
      </c>
      <c r="E167" s="124" t="s">
        <v>949</v>
      </c>
      <c r="F167" s="124" t="s">
        <v>950</v>
      </c>
      <c r="G167" s="124" t="s">
        <v>51</v>
      </c>
      <c r="H167" s="124" t="s">
        <v>225</v>
      </c>
      <c r="I167" s="124" t="s">
        <v>53</v>
      </c>
      <c r="J167" s="125" t="s">
        <v>53</v>
      </c>
      <c r="K167" s="125" t="s">
        <v>53</v>
      </c>
      <c r="L167" s="125" t="s">
        <v>53</v>
      </c>
      <c r="M167" s="125">
        <v>0</v>
      </c>
      <c r="N167" s="124" t="s">
        <v>53</v>
      </c>
      <c r="O167" s="126" t="s">
        <v>54</v>
      </c>
      <c r="P167" s="124" t="s">
        <v>53</v>
      </c>
      <c r="Q167" s="127">
        <f t="shared" si="5"/>
        <v>10130873.281800002</v>
      </c>
      <c r="R167" s="128">
        <v>0</v>
      </c>
      <c r="S167" s="128">
        <v>8095130.1450000014</v>
      </c>
      <c r="T167" s="128">
        <v>0</v>
      </c>
      <c r="U167" s="128" t="s">
        <v>50</v>
      </c>
      <c r="V167" s="128">
        <v>0</v>
      </c>
      <c r="W167" s="128">
        <v>1754950.98</v>
      </c>
      <c r="X167" s="128" t="s">
        <v>50</v>
      </c>
      <c r="Y167" s="128">
        <v>280792.1568</v>
      </c>
      <c r="Z167" s="125">
        <v>0</v>
      </c>
      <c r="AA167" s="124" t="s">
        <v>50</v>
      </c>
      <c r="AB167" s="125">
        <v>0</v>
      </c>
      <c r="AC167" s="128">
        <v>0</v>
      </c>
      <c r="AD167" s="128" t="s">
        <v>50</v>
      </c>
      <c r="AE167" s="128">
        <v>0</v>
      </c>
      <c r="AF167" s="128">
        <v>0</v>
      </c>
      <c r="AG167" s="128" t="s">
        <v>50</v>
      </c>
      <c r="AH167" s="128">
        <v>0</v>
      </c>
      <c r="AI167" s="128">
        <v>0</v>
      </c>
      <c r="AJ167" s="128" t="s">
        <v>50</v>
      </c>
      <c r="AK167" s="132">
        <v>0</v>
      </c>
      <c r="AL167" s="128">
        <v>0</v>
      </c>
      <c r="AM167" s="129" t="s">
        <v>53</v>
      </c>
      <c r="AN167" s="130" t="s">
        <v>53</v>
      </c>
      <c r="AO167" s="129" t="s">
        <v>53</v>
      </c>
      <c r="AP167" s="130" t="s">
        <v>53</v>
      </c>
    </row>
    <row r="168" spans="1:42" s="131" customFormat="1" x14ac:dyDescent="0.25">
      <c r="A168" s="123" t="s">
        <v>256</v>
      </c>
      <c r="B168" s="95" t="s">
        <v>211</v>
      </c>
      <c r="C168" s="124" t="s">
        <v>65</v>
      </c>
      <c r="D168" s="124" t="s">
        <v>56</v>
      </c>
      <c r="E168" s="124" t="s">
        <v>949</v>
      </c>
      <c r="F168" s="124" t="s">
        <v>950</v>
      </c>
      <c r="G168" s="124" t="s">
        <v>108</v>
      </c>
      <c r="H168" s="124" t="s">
        <v>53</v>
      </c>
      <c r="I168" s="124" t="s">
        <v>227</v>
      </c>
      <c r="J168" s="125" t="s">
        <v>53</v>
      </c>
      <c r="K168" s="125" t="s">
        <v>228</v>
      </c>
      <c r="L168" s="125" t="s">
        <v>181</v>
      </c>
      <c r="M168" s="125">
        <v>0</v>
      </c>
      <c r="N168" s="124" t="s">
        <v>112</v>
      </c>
      <c r="O168" s="126" t="s">
        <v>907</v>
      </c>
      <c r="P168" s="124" t="s">
        <v>229</v>
      </c>
      <c r="Q168" s="127">
        <f t="shared" si="5"/>
        <v>-124900</v>
      </c>
      <c r="R168" s="128">
        <v>0</v>
      </c>
      <c r="S168" s="128">
        <v>-124900</v>
      </c>
      <c r="T168" s="128">
        <v>0</v>
      </c>
      <c r="U168" s="128" t="s">
        <v>50</v>
      </c>
      <c r="V168" s="128">
        <v>0</v>
      </c>
      <c r="W168" s="128">
        <v>0</v>
      </c>
      <c r="X168" s="128" t="s">
        <v>50</v>
      </c>
      <c r="Y168" s="128">
        <v>0</v>
      </c>
      <c r="Z168" s="125">
        <v>0</v>
      </c>
      <c r="AA168" s="124" t="s">
        <v>50</v>
      </c>
      <c r="AB168" s="125">
        <v>0</v>
      </c>
      <c r="AC168" s="128">
        <v>0</v>
      </c>
      <c r="AD168" s="128" t="s">
        <v>50</v>
      </c>
      <c r="AE168" s="128">
        <v>0</v>
      </c>
      <c r="AF168" s="128">
        <v>0</v>
      </c>
      <c r="AG168" s="128" t="s">
        <v>50</v>
      </c>
      <c r="AH168" s="128">
        <v>0</v>
      </c>
      <c r="AI168" s="128">
        <v>0</v>
      </c>
      <c r="AJ168" s="128" t="s">
        <v>50</v>
      </c>
      <c r="AK168" s="132">
        <v>0</v>
      </c>
      <c r="AL168" s="128">
        <v>0</v>
      </c>
      <c r="AM168" s="129" t="s">
        <v>53</v>
      </c>
      <c r="AN168" s="130" t="s">
        <v>53</v>
      </c>
      <c r="AO168" s="129" t="s">
        <v>53</v>
      </c>
      <c r="AP168" s="130" t="s">
        <v>53</v>
      </c>
    </row>
    <row r="169" spans="1:42" s="131" customFormat="1" x14ac:dyDescent="0.25">
      <c r="A169" s="123" t="s">
        <v>721</v>
      </c>
      <c r="B169" s="95" t="s">
        <v>243</v>
      </c>
      <c r="C169" s="124" t="s">
        <v>65</v>
      </c>
      <c r="D169" s="124" t="s">
        <v>56</v>
      </c>
      <c r="E169" s="124" t="s">
        <v>949</v>
      </c>
      <c r="F169" s="124" t="s">
        <v>947</v>
      </c>
      <c r="G169" s="124" t="s">
        <v>51</v>
      </c>
      <c r="H169" s="124" t="s">
        <v>270</v>
      </c>
      <c r="I169" s="124" t="s">
        <v>53</v>
      </c>
      <c r="J169" s="125" t="s">
        <v>53</v>
      </c>
      <c r="K169" s="125" t="s">
        <v>53</v>
      </c>
      <c r="L169" s="125" t="s">
        <v>53</v>
      </c>
      <c r="M169" s="125">
        <v>0</v>
      </c>
      <c r="N169" s="124" t="s">
        <v>53</v>
      </c>
      <c r="O169" s="126" t="s">
        <v>54</v>
      </c>
      <c r="P169" s="124" t="s">
        <v>53</v>
      </c>
      <c r="Q169" s="127">
        <f t="shared" si="5"/>
        <v>8376374.3257999998</v>
      </c>
      <c r="R169" s="128">
        <v>0</v>
      </c>
      <c r="S169" s="128">
        <v>6125575.1349999998</v>
      </c>
      <c r="T169" s="128">
        <v>0</v>
      </c>
      <c r="U169" s="128" t="s">
        <v>50</v>
      </c>
      <c r="V169" s="128">
        <v>0</v>
      </c>
      <c r="W169" s="128">
        <v>1940344.13</v>
      </c>
      <c r="X169" s="128" t="s">
        <v>50</v>
      </c>
      <c r="Y169" s="128">
        <v>310455.06080000004</v>
      </c>
      <c r="Z169" s="125">
        <v>0</v>
      </c>
      <c r="AA169" s="124" t="s">
        <v>50</v>
      </c>
      <c r="AB169" s="125">
        <v>0</v>
      </c>
      <c r="AC169" s="128">
        <v>0</v>
      </c>
      <c r="AD169" s="128" t="s">
        <v>50</v>
      </c>
      <c r="AE169" s="128">
        <v>0</v>
      </c>
      <c r="AF169" s="128">
        <v>0</v>
      </c>
      <c r="AG169" s="128" t="s">
        <v>50</v>
      </c>
      <c r="AH169" s="128">
        <v>0</v>
      </c>
      <c r="AI169" s="128">
        <v>0</v>
      </c>
      <c r="AJ169" s="128" t="s">
        <v>50</v>
      </c>
      <c r="AK169" s="132">
        <v>0</v>
      </c>
      <c r="AL169" s="128">
        <v>0</v>
      </c>
      <c r="AM169" s="129" t="s">
        <v>53</v>
      </c>
      <c r="AN169" s="130" t="s">
        <v>53</v>
      </c>
      <c r="AO169" s="129" t="s">
        <v>53</v>
      </c>
      <c r="AP169" s="130" t="s">
        <v>53</v>
      </c>
    </row>
    <row r="170" spans="1:42" s="131" customFormat="1" x14ac:dyDescent="0.25">
      <c r="A170" s="123" t="s">
        <v>724</v>
      </c>
      <c r="B170" s="95" t="s">
        <v>243</v>
      </c>
      <c r="C170" s="124" t="s">
        <v>65</v>
      </c>
      <c r="D170" s="124" t="s">
        <v>56</v>
      </c>
      <c r="E170" s="124" t="s">
        <v>949</v>
      </c>
      <c r="F170" s="124" t="s">
        <v>947</v>
      </c>
      <c r="G170" s="124" t="s">
        <v>51</v>
      </c>
      <c r="H170" s="124" t="s">
        <v>272</v>
      </c>
      <c r="I170" s="124" t="s">
        <v>53</v>
      </c>
      <c r="J170" s="125" t="s">
        <v>53</v>
      </c>
      <c r="K170" s="125" t="s">
        <v>53</v>
      </c>
      <c r="L170" s="125" t="s">
        <v>53</v>
      </c>
      <c r="M170" s="125">
        <v>0</v>
      </c>
      <c r="N170" s="124" t="s">
        <v>53</v>
      </c>
      <c r="O170" s="126" t="s">
        <v>273</v>
      </c>
      <c r="P170" s="124" t="s">
        <v>274</v>
      </c>
      <c r="Q170" s="127">
        <f t="shared" si="5"/>
        <v>290172.4804</v>
      </c>
      <c r="R170" s="128">
        <v>0</v>
      </c>
      <c r="S170" s="128">
        <v>0</v>
      </c>
      <c r="T170" s="128">
        <v>250148.69</v>
      </c>
      <c r="U170" s="128" t="s">
        <v>55</v>
      </c>
      <c r="V170" s="128">
        <v>40023.790399999998</v>
      </c>
      <c r="W170" s="128">
        <v>0</v>
      </c>
      <c r="X170" s="128" t="s">
        <v>50</v>
      </c>
      <c r="Y170" s="128">
        <v>0</v>
      </c>
      <c r="Z170" s="125">
        <v>0</v>
      </c>
      <c r="AA170" s="124" t="s">
        <v>50</v>
      </c>
      <c r="AB170" s="125">
        <v>0</v>
      </c>
      <c r="AC170" s="128">
        <v>0</v>
      </c>
      <c r="AD170" s="128" t="s">
        <v>50</v>
      </c>
      <c r="AE170" s="128">
        <v>0</v>
      </c>
      <c r="AF170" s="128">
        <v>0</v>
      </c>
      <c r="AG170" s="128" t="s">
        <v>50</v>
      </c>
      <c r="AH170" s="128">
        <v>0</v>
      </c>
      <c r="AI170" s="128">
        <v>0</v>
      </c>
      <c r="AJ170" s="128" t="s">
        <v>50</v>
      </c>
      <c r="AK170" s="132">
        <v>0</v>
      </c>
      <c r="AL170" s="128">
        <v>0</v>
      </c>
      <c r="AM170" s="129" t="s">
        <v>53</v>
      </c>
      <c r="AN170" s="130" t="s">
        <v>53</v>
      </c>
      <c r="AO170" s="129" t="s">
        <v>53</v>
      </c>
      <c r="AP170" s="130" t="s">
        <v>53</v>
      </c>
    </row>
    <row r="171" spans="1:42" s="131" customFormat="1" x14ac:dyDescent="0.25">
      <c r="A171" s="123" t="s">
        <v>627</v>
      </c>
      <c r="B171" s="95" t="s">
        <v>243</v>
      </c>
      <c r="C171" s="124" t="s">
        <v>65</v>
      </c>
      <c r="D171" s="124" t="s">
        <v>56</v>
      </c>
      <c r="E171" s="124" t="s">
        <v>949</v>
      </c>
      <c r="F171" s="124" t="s">
        <v>947</v>
      </c>
      <c r="G171" s="124" t="s">
        <v>51</v>
      </c>
      <c r="H171" s="124" t="s">
        <v>276</v>
      </c>
      <c r="I171" s="124" t="s">
        <v>53</v>
      </c>
      <c r="J171" s="125" t="s">
        <v>53</v>
      </c>
      <c r="K171" s="125" t="s">
        <v>53</v>
      </c>
      <c r="L171" s="125" t="s">
        <v>53</v>
      </c>
      <c r="M171" s="125">
        <v>0</v>
      </c>
      <c r="N171" s="124" t="s">
        <v>53</v>
      </c>
      <c r="O171" s="126" t="s">
        <v>54</v>
      </c>
      <c r="P171" s="124" t="s">
        <v>53</v>
      </c>
      <c r="Q171" s="127">
        <f t="shared" si="5"/>
        <v>10745541.847349999</v>
      </c>
      <c r="R171" s="128">
        <v>0</v>
      </c>
      <c r="S171" s="128">
        <v>7518290.5237499988</v>
      </c>
      <c r="T171" s="128">
        <v>0</v>
      </c>
      <c r="U171" s="128" t="s">
        <v>50</v>
      </c>
      <c r="V171" s="128">
        <v>0</v>
      </c>
      <c r="W171" s="128">
        <v>2782113.21</v>
      </c>
      <c r="X171" s="128" t="s">
        <v>55</v>
      </c>
      <c r="Y171" s="128">
        <v>445138.11359999998</v>
      </c>
      <c r="Z171" s="125">
        <v>0</v>
      </c>
      <c r="AA171" s="124" t="s">
        <v>50</v>
      </c>
      <c r="AB171" s="125">
        <v>0</v>
      </c>
      <c r="AC171" s="128">
        <v>0</v>
      </c>
      <c r="AD171" s="128" t="s">
        <v>50</v>
      </c>
      <c r="AE171" s="128">
        <v>0</v>
      </c>
      <c r="AF171" s="128">
        <v>0</v>
      </c>
      <c r="AG171" s="128" t="s">
        <v>50</v>
      </c>
      <c r="AH171" s="128">
        <v>0</v>
      </c>
      <c r="AI171" s="128">
        <v>0</v>
      </c>
      <c r="AJ171" s="128" t="s">
        <v>50</v>
      </c>
      <c r="AK171" s="132">
        <v>0</v>
      </c>
      <c r="AL171" s="128">
        <v>0</v>
      </c>
      <c r="AM171" s="129" t="s">
        <v>53</v>
      </c>
      <c r="AN171" s="130" t="s">
        <v>53</v>
      </c>
      <c r="AO171" s="129" t="s">
        <v>53</v>
      </c>
      <c r="AP171" s="130" t="s">
        <v>53</v>
      </c>
    </row>
    <row r="172" spans="1:42" s="131" customFormat="1" x14ac:dyDescent="0.25">
      <c r="A172" s="123" t="s">
        <v>857</v>
      </c>
      <c r="B172" s="95" t="s">
        <v>298</v>
      </c>
      <c r="C172" s="124" t="s">
        <v>65</v>
      </c>
      <c r="D172" s="124" t="s">
        <v>56</v>
      </c>
      <c r="E172" s="124" t="s">
        <v>949</v>
      </c>
      <c r="F172" s="124" t="s">
        <v>951</v>
      </c>
      <c r="G172" s="124" t="s">
        <v>51</v>
      </c>
      <c r="H172" s="124" t="s">
        <v>308</v>
      </c>
      <c r="I172" s="124" t="s">
        <v>53</v>
      </c>
      <c r="J172" s="125" t="s">
        <v>53</v>
      </c>
      <c r="K172" s="125" t="s">
        <v>53</v>
      </c>
      <c r="L172" s="125" t="s">
        <v>53</v>
      </c>
      <c r="M172" s="125">
        <v>0</v>
      </c>
      <c r="N172" s="124" t="s">
        <v>53</v>
      </c>
      <c r="O172" s="126" t="s">
        <v>54</v>
      </c>
      <c r="P172" s="124" t="s">
        <v>53</v>
      </c>
      <c r="Q172" s="127">
        <f t="shared" si="5"/>
        <v>18402036.677999999</v>
      </c>
      <c r="R172" s="128">
        <v>0</v>
      </c>
      <c r="S172" s="128">
        <v>13239537.298</v>
      </c>
      <c r="T172" s="128">
        <v>0</v>
      </c>
      <c r="U172" s="128" t="s">
        <v>50</v>
      </c>
      <c r="V172" s="128">
        <v>0</v>
      </c>
      <c r="W172" s="128">
        <v>4450430.5</v>
      </c>
      <c r="X172" s="128" t="s">
        <v>55</v>
      </c>
      <c r="Y172" s="128">
        <v>712068.88</v>
      </c>
      <c r="Z172" s="125">
        <v>0</v>
      </c>
      <c r="AA172" s="124" t="s">
        <v>50</v>
      </c>
      <c r="AB172" s="125">
        <v>0</v>
      </c>
      <c r="AC172" s="128">
        <v>0</v>
      </c>
      <c r="AD172" s="128" t="s">
        <v>50</v>
      </c>
      <c r="AE172" s="128">
        <v>0</v>
      </c>
      <c r="AF172" s="128">
        <v>0</v>
      </c>
      <c r="AG172" s="128" t="s">
        <v>50</v>
      </c>
      <c r="AH172" s="128">
        <v>0</v>
      </c>
      <c r="AI172" s="128">
        <v>0</v>
      </c>
      <c r="AJ172" s="128" t="s">
        <v>50</v>
      </c>
      <c r="AK172" s="132">
        <v>0</v>
      </c>
      <c r="AL172" s="128">
        <v>0</v>
      </c>
      <c r="AM172" s="129" t="s">
        <v>53</v>
      </c>
      <c r="AN172" s="130" t="s">
        <v>53</v>
      </c>
      <c r="AO172" s="129" t="s">
        <v>53</v>
      </c>
      <c r="AP172" s="130" t="s">
        <v>53</v>
      </c>
    </row>
    <row r="173" spans="1:42" s="131" customFormat="1" x14ac:dyDescent="0.25">
      <c r="A173" s="123" t="s">
        <v>431</v>
      </c>
      <c r="B173" s="95" t="s">
        <v>320</v>
      </c>
      <c r="C173" s="124" t="s">
        <v>65</v>
      </c>
      <c r="D173" s="124" t="s">
        <v>56</v>
      </c>
      <c r="E173" s="124" t="s">
        <v>949</v>
      </c>
      <c r="F173" s="124" t="s">
        <v>973</v>
      </c>
      <c r="G173" s="124" t="s">
        <v>51</v>
      </c>
      <c r="H173" s="124" t="s">
        <v>324</v>
      </c>
      <c r="I173" s="124" t="s">
        <v>53</v>
      </c>
      <c r="J173" s="125" t="s">
        <v>53</v>
      </c>
      <c r="K173" s="125" t="s">
        <v>53</v>
      </c>
      <c r="L173" s="125" t="s">
        <v>53</v>
      </c>
      <c r="M173" s="125">
        <v>0</v>
      </c>
      <c r="N173" s="124" t="s">
        <v>53</v>
      </c>
      <c r="O173" s="126" t="s">
        <v>54</v>
      </c>
      <c r="P173" s="124" t="s">
        <v>53</v>
      </c>
      <c r="Q173" s="127">
        <f t="shared" si="5"/>
        <v>17919689.283500001</v>
      </c>
      <c r="R173" s="128">
        <v>0</v>
      </c>
      <c r="S173" s="128">
        <v>11120993.18685</v>
      </c>
      <c r="T173" s="128">
        <v>0</v>
      </c>
      <c r="U173" s="128" t="s">
        <v>50</v>
      </c>
      <c r="V173" s="128">
        <v>0</v>
      </c>
      <c r="W173" s="128">
        <v>5860944.9109500013</v>
      </c>
      <c r="X173" s="128" t="s">
        <v>55</v>
      </c>
      <c r="Y173" s="128">
        <v>937751.18569999991</v>
      </c>
      <c r="Z173" s="125">
        <v>0</v>
      </c>
      <c r="AA173" s="124" t="s">
        <v>50</v>
      </c>
      <c r="AB173" s="125">
        <v>0</v>
      </c>
      <c r="AC173" s="128">
        <v>0</v>
      </c>
      <c r="AD173" s="128" t="s">
        <v>50</v>
      </c>
      <c r="AE173" s="128">
        <v>0</v>
      </c>
      <c r="AF173" s="128">
        <v>0</v>
      </c>
      <c r="AG173" s="128" t="s">
        <v>50</v>
      </c>
      <c r="AH173" s="128">
        <v>0</v>
      </c>
      <c r="AI173" s="128">
        <v>0</v>
      </c>
      <c r="AJ173" s="128" t="s">
        <v>50</v>
      </c>
      <c r="AK173" s="132">
        <v>0</v>
      </c>
      <c r="AL173" s="128">
        <v>0</v>
      </c>
      <c r="AM173" s="129" t="s">
        <v>53</v>
      </c>
      <c r="AN173" s="130" t="s">
        <v>53</v>
      </c>
      <c r="AO173" s="129" t="s">
        <v>53</v>
      </c>
      <c r="AP173" s="130" t="s">
        <v>53</v>
      </c>
    </row>
    <row r="174" spans="1:42" s="131" customFormat="1" x14ac:dyDescent="0.25">
      <c r="A174" s="123" t="s">
        <v>748</v>
      </c>
      <c r="B174" s="95" t="s">
        <v>46</v>
      </c>
      <c r="C174" s="124" t="s">
        <v>65</v>
      </c>
      <c r="D174" s="124" t="s">
        <v>60</v>
      </c>
      <c r="E174" s="124" t="s">
        <v>184</v>
      </c>
      <c r="F174" s="124" t="s">
        <v>944</v>
      </c>
      <c r="G174" s="124" t="s">
        <v>51</v>
      </c>
      <c r="H174" s="124" t="s">
        <v>76</v>
      </c>
      <c r="I174" s="124" t="s">
        <v>53</v>
      </c>
      <c r="J174" s="125" t="s">
        <v>53</v>
      </c>
      <c r="K174" s="125" t="s">
        <v>53</v>
      </c>
      <c r="L174" s="125" t="s">
        <v>53</v>
      </c>
      <c r="M174" s="125">
        <v>0</v>
      </c>
      <c r="N174" s="124" t="s">
        <v>53</v>
      </c>
      <c r="O174" s="126" t="s">
        <v>54</v>
      </c>
      <c r="P174" s="124" t="s">
        <v>53</v>
      </c>
      <c r="Q174" s="127">
        <f t="shared" si="5"/>
        <v>41270007.546500012</v>
      </c>
      <c r="R174" s="128">
        <v>0</v>
      </c>
      <c r="S174" s="128">
        <v>26658313.47680001</v>
      </c>
      <c r="T174" s="128">
        <v>0</v>
      </c>
      <c r="U174" s="124" t="s">
        <v>50</v>
      </c>
      <c r="V174" s="128">
        <v>0</v>
      </c>
      <c r="W174" s="128">
        <v>12596287.991200002</v>
      </c>
      <c r="X174" s="128" t="s">
        <v>55</v>
      </c>
      <c r="Y174" s="128">
        <v>2015406.0785000001</v>
      </c>
      <c r="Z174" s="125">
        <v>0</v>
      </c>
      <c r="AA174" s="124" t="s">
        <v>50</v>
      </c>
      <c r="AB174" s="125">
        <v>0</v>
      </c>
      <c r="AC174" s="128">
        <v>0</v>
      </c>
      <c r="AD174" s="128" t="s">
        <v>50</v>
      </c>
      <c r="AE174" s="128">
        <v>0</v>
      </c>
      <c r="AF174" s="128">
        <v>0</v>
      </c>
      <c r="AG174" s="128" t="s">
        <v>50</v>
      </c>
      <c r="AH174" s="128">
        <v>0</v>
      </c>
      <c r="AI174" s="128">
        <v>0</v>
      </c>
      <c r="AJ174" s="128" t="s">
        <v>50</v>
      </c>
      <c r="AK174" s="132">
        <v>0</v>
      </c>
      <c r="AL174" s="128">
        <v>0</v>
      </c>
      <c r="AM174" s="129" t="s">
        <v>53</v>
      </c>
      <c r="AN174" s="130" t="s">
        <v>53</v>
      </c>
      <c r="AO174" s="129" t="s">
        <v>53</v>
      </c>
      <c r="AP174" s="130" t="s">
        <v>53</v>
      </c>
    </row>
    <row r="175" spans="1:42" s="131" customFormat="1" x14ac:dyDescent="0.25">
      <c r="A175" s="123" t="s">
        <v>752</v>
      </c>
      <c r="B175" s="95" t="s">
        <v>83</v>
      </c>
      <c r="C175" s="124" t="s">
        <v>65</v>
      </c>
      <c r="D175" s="124" t="s">
        <v>60</v>
      </c>
      <c r="E175" s="124" t="s">
        <v>184</v>
      </c>
      <c r="F175" s="124" t="s">
        <v>945</v>
      </c>
      <c r="G175" s="124" t="s">
        <v>51</v>
      </c>
      <c r="H175" s="124" t="s">
        <v>106</v>
      </c>
      <c r="I175" s="124" t="s">
        <v>53</v>
      </c>
      <c r="J175" s="125" t="s">
        <v>53</v>
      </c>
      <c r="K175" s="125" t="s">
        <v>53</v>
      </c>
      <c r="L175" s="125" t="s">
        <v>53</v>
      </c>
      <c r="M175" s="125">
        <v>0</v>
      </c>
      <c r="N175" s="124" t="s">
        <v>53</v>
      </c>
      <c r="O175" s="126" t="s">
        <v>54</v>
      </c>
      <c r="P175" s="124" t="s">
        <v>53</v>
      </c>
      <c r="Q175" s="127">
        <f t="shared" si="5"/>
        <v>25394338.829999998</v>
      </c>
      <c r="R175" s="128">
        <v>0</v>
      </c>
      <c r="S175" s="128">
        <v>15862870.254249997</v>
      </c>
      <c r="T175" s="128">
        <v>0</v>
      </c>
      <c r="U175" s="124" t="s">
        <v>50</v>
      </c>
      <c r="V175" s="128">
        <v>0</v>
      </c>
      <c r="W175" s="128">
        <v>8216783.2549500009</v>
      </c>
      <c r="X175" s="128" t="s">
        <v>50</v>
      </c>
      <c r="Y175" s="128">
        <v>1314685.3207999999</v>
      </c>
      <c r="Z175" s="125">
        <v>0</v>
      </c>
      <c r="AA175" s="124" t="s">
        <v>50</v>
      </c>
      <c r="AB175" s="125">
        <v>0</v>
      </c>
      <c r="AC175" s="128">
        <v>0</v>
      </c>
      <c r="AD175" s="128" t="s">
        <v>50</v>
      </c>
      <c r="AE175" s="128">
        <v>0</v>
      </c>
      <c r="AF175" s="128">
        <v>0</v>
      </c>
      <c r="AG175" s="128" t="s">
        <v>50</v>
      </c>
      <c r="AH175" s="128">
        <v>0</v>
      </c>
      <c r="AI175" s="128">
        <v>0</v>
      </c>
      <c r="AJ175" s="128" t="s">
        <v>50</v>
      </c>
      <c r="AK175" s="132">
        <v>0</v>
      </c>
      <c r="AL175" s="128">
        <v>0</v>
      </c>
      <c r="AM175" s="129" t="s">
        <v>53</v>
      </c>
      <c r="AN175" s="130" t="s">
        <v>53</v>
      </c>
      <c r="AO175" s="129" t="s">
        <v>53</v>
      </c>
      <c r="AP175" s="130" t="s">
        <v>53</v>
      </c>
    </row>
    <row r="176" spans="1:42" s="131" customFormat="1" x14ac:dyDescent="0.25">
      <c r="A176" s="123" t="s">
        <v>754</v>
      </c>
      <c r="B176" s="95" t="s">
        <v>83</v>
      </c>
      <c r="C176" s="124" t="s">
        <v>65</v>
      </c>
      <c r="D176" s="124" t="s">
        <v>60</v>
      </c>
      <c r="E176" s="124" t="s">
        <v>184</v>
      </c>
      <c r="F176" s="124" t="s">
        <v>945</v>
      </c>
      <c r="G176" s="124" t="s">
        <v>108</v>
      </c>
      <c r="H176" s="124" t="s">
        <v>53</v>
      </c>
      <c r="I176" s="124" t="s">
        <v>109</v>
      </c>
      <c r="J176" s="125" t="s">
        <v>53</v>
      </c>
      <c r="K176" s="125" t="s">
        <v>110</v>
      </c>
      <c r="L176" s="125" t="s">
        <v>111</v>
      </c>
      <c r="M176" s="125">
        <v>0</v>
      </c>
      <c r="N176" s="124" t="s">
        <v>112</v>
      </c>
      <c r="O176" s="126" t="s">
        <v>907</v>
      </c>
      <c r="P176" s="124" t="s">
        <v>113</v>
      </c>
      <c r="Q176" s="127">
        <f t="shared" si="5"/>
        <v>-192014.23499999999</v>
      </c>
      <c r="R176" s="128">
        <v>0</v>
      </c>
      <c r="S176" s="128">
        <v>-192014.23499999999</v>
      </c>
      <c r="T176" s="128">
        <v>0</v>
      </c>
      <c r="U176" s="124" t="s">
        <v>50</v>
      </c>
      <c r="V176" s="128">
        <v>0</v>
      </c>
      <c r="W176" s="128">
        <v>0</v>
      </c>
      <c r="X176" s="128" t="s">
        <v>50</v>
      </c>
      <c r="Y176" s="128">
        <v>0</v>
      </c>
      <c r="Z176" s="125">
        <v>0</v>
      </c>
      <c r="AA176" s="124" t="s">
        <v>50</v>
      </c>
      <c r="AB176" s="125">
        <v>0</v>
      </c>
      <c r="AC176" s="128">
        <v>0</v>
      </c>
      <c r="AD176" s="128" t="s">
        <v>50</v>
      </c>
      <c r="AE176" s="128">
        <v>0</v>
      </c>
      <c r="AF176" s="128">
        <v>0</v>
      </c>
      <c r="AG176" s="128" t="s">
        <v>50</v>
      </c>
      <c r="AH176" s="128">
        <v>0</v>
      </c>
      <c r="AI176" s="128">
        <v>0</v>
      </c>
      <c r="AJ176" s="128" t="s">
        <v>50</v>
      </c>
      <c r="AK176" s="132">
        <v>0</v>
      </c>
      <c r="AL176" s="128">
        <v>0</v>
      </c>
      <c r="AM176" s="129" t="s">
        <v>53</v>
      </c>
      <c r="AN176" s="130" t="s">
        <v>53</v>
      </c>
      <c r="AO176" s="129" t="s">
        <v>53</v>
      </c>
      <c r="AP176" s="130" t="s">
        <v>53</v>
      </c>
    </row>
    <row r="177" spans="1:42" s="131" customFormat="1" x14ac:dyDescent="0.25">
      <c r="A177" s="123" t="s">
        <v>758</v>
      </c>
      <c r="B177" s="95" t="s">
        <v>134</v>
      </c>
      <c r="C177" s="124" t="s">
        <v>65</v>
      </c>
      <c r="D177" s="124" t="s">
        <v>60</v>
      </c>
      <c r="E177" s="124" t="s">
        <v>184</v>
      </c>
      <c r="F177" s="124" t="s">
        <v>946</v>
      </c>
      <c r="G177" s="124" t="s">
        <v>51</v>
      </c>
      <c r="H177" s="124" t="s">
        <v>187</v>
      </c>
      <c r="I177" s="124" t="s">
        <v>53</v>
      </c>
      <c r="J177" s="125" t="s">
        <v>53</v>
      </c>
      <c r="K177" s="125" t="s">
        <v>53</v>
      </c>
      <c r="L177" s="125" t="s">
        <v>53</v>
      </c>
      <c r="M177" s="125">
        <v>0</v>
      </c>
      <c r="N177" s="124" t="s">
        <v>53</v>
      </c>
      <c r="O177" s="126" t="s">
        <v>54</v>
      </c>
      <c r="P177" s="124" t="s">
        <v>53</v>
      </c>
      <c r="Q177" s="127">
        <f t="shared" si="5"/>
        <v>6279624.4819999989</v>
      </c>
      <c r="R177" s="128">
        <v>0</v>
      </c>
      <c r="S177" s="128">
        <v>2860551.2133999988</v>
      </c>
      <c r="T177" s="128">
        <v>0</v>
      </c>
      <c r="U177" s="124" t="s">
        <v>50</v>
      </c>
      <c r="V177" s="128">
        <v>0</v>
      </c>
      <c r="W177" s="128">
        <v>2947476.9556999998</v>
      </c>
      <c r="X177" s="128" t="s">
        <v>50</v>
      </c>
      <c r="Y177" s="128">
        <v>471596.31290000014</v>
      </c>
      <c r="Z177" s="125">
        <v>0</v>
      </c>
      <c r="AA177" s="124" t="s">
        <v>50</v>
      </c>
      <c r="AB177" s="125">
        <v>0</v>
      </c>
      <c r="AC177" s="128">
        <v>0</v>
      </c>
      <c r="AD177" s="128" t="s">
        <v>50</v>
      </c>
      <c r="AE177" s="128">
        <v>0</v>
      </c>
      <c r="AF177" s="128">
        <v>0</v>
      </c>
      <c r="AG177" s="128" t="s">
        <v>50</v>
      </c>
      <c r="AH177" s="128">
        <v>0</v>
      </c>
      <c r="AI177" s="128">
        <v>0</v>
      </c>
      <c r="AJ177" s="128" t="s">
        <v>50</v>
      </c>
      <c r="AK177" s="132">
        <v>0</v>
      </c>
      <c r="AL177" s="128">
        <v>0</v>
      </c>
      <c r="AM177" s="129" t="s">
        <v>53</v>
      </c>
      <c r="AN177" s="130" t="s">
        <v>53</v>
      </c>
      <c r="AO177" s="129" t="s">
        <v>53</v>
      </c>
      <c r="AP177" s="130" t="s">
        <v>53</v>
      </c>
    </row>
    <row r="178" spans="1:42" s="131" customFormat="1" x14ac:dyDescent="0.25">
      <c r="A178" s="123" t="s">
        <v>760</v>
      </c>
      <c r="B178" s="95" t="s">
        <v>134</v>
      </c>
      <c r="C178" s="124" t="s">
        <v>65</v>
      </c>
      <c r="D178" s="124" t="s">
        <v>60</v>
      </c>
      <c r="E178" s="124" t="s">
        <v>184</v>
      </c>
      <c r="F178" s="124" t="s">
        <v>946</v>
      </c>
      <c r="G178" s="124" t="s">
        <v>51</v>
      </c>
      <c r="H178" s="124" t="s">
        <v>189</v>
      </c>
      <c r="I178" s="124" t="s">
        <v>53</v>
      </c>
      <c r="J178" s="125" t="s">
        <v>53</v>
      </c>
      <c r="K178" s="125" t="s">
        <v>53</v>
      </c>
      <c r="L178" s="125" t="s">
        <v>53</v>
      </c>
      <c r="M178" s="125">
        <v>0</v>
      </c>
      <c r="N178" s="124" t="s">
        <v>53</v>
      </c>
      <c r="O178" s="126" t="s">
        <v>190</v>
      </c>
      <c r="P178" s="124" t="s">
        <v>191</v>
      </c>
      <c r="Q178" s="127">
        <f t="shared" si="5"/>
        <v>2851216.2272000001</v>
      </c>
      <c r="R178" s="128">
        <v>0</v>
      </c>
      <c r="S178" s="128">
        <v>2562367.33</v>
      </c>
      <c r="T178" s="128">
        <v>0</v>
      </c>
      <c r="U178" s="124" t="s">
        <v>50</v>
      </c>
      <c r="V178" s="128">
        <v>0</v>
      </c>
      <c r="W178" s="128">
        <v>249007.67</v>
      </c>
      <c r="X178" s="128" t="s">
        <v>55</v>
      </c>
      <c r="Y178" s="128">
        <v>39841.227200000001</v>
      </c>
      <c r="Z178" s="125">
        <v>0</v>
      </c>
      <c r="AA178" s="124" t="s">
        <v>50</v>
      </c>
      <c r="AB178" s="125">
        <v>0</v>
      </c>
      <c r="AC178" s="128">
        <v>0</v>
      </c>
      <c r="AD178" s="128" t="s">
        <v>50</v>
      </c>
      <c r="AE178" s="128">
        <v>0</v>
      </c>
      <c r="AF178" s="128">
        <v>0</v>
      </c>
      <c r="AG178" s="128" t="s">
        <v>50</v>
      </c>
      <c r="AH178" s="128">
        <v>0</v>
      </c>
      <c r="AI178" s="128">
        <v>0</v>
      </c>
      <c r="AJ178" s="128" t="s">
        <v>50</v>
      </c>
      <c r="AK178" s="132">
        <v>0</v>
      </c>
      <c r="AL178" s="128">
        <v>0</v>
      </c>
      <c r="AM178" s="129" t="s">
        <v>53</v>
      </c>
      <c r="AN178" s="130" t="s">
        <v>53</v>
      </c>
      <c r="AO178" s="129" t="s">
        <v>53</v>
      </c>
      <c r="AP178" s="130" t="s">
        <v>53</v>
      </c>
    </row>
    <row r="179" spans="1:42" s="131" customFormat="1" x14ac:dyDescent="0.25">
      <c r="A179" s="123" t="s">
        <v>764</v>
      </c>
      <c r="B179" s="95" t="s">
        <v>134</v>
      </c>
      <c r="C179" s="124" t="s">
        <v>65</v>
      </c>
      <c r="D179" s="124" t="s">
        <v>60</v>
      </c>
      <c r="E179" s="124" t="s">
        <v>184</v>
      </c>
      <c r="F179" s="124" t="s">
        <v>946</v>
      </c>
      <c r="G179" s="124" t="s">
        <v>51</v>
      </c>
      <c r="H179" s="124" t="s">
        <v>185</v>
      </c>
      <c r="I179" s="124" t="s">
        <v>53</v>
      </c>
      <c r="J179" s="125" t="s">
        <v>53</v>
      </c>
      <c r="K179" s="125" t="s">
        <v>53</v>
      </c>
      <c r="L179" s="125" t="s">
        <v>53</v>
      </c>
      <c r="M179" s="125">
        <v>0</v>
      </c>
      <c r="N179" s="124" t="s">
        <v>53</v>
      </c>
      <c r="O179" s="126" t="s">
        <v>54</v>
      </c>
      <c r="P179" s="124" t="s">
        <v>53</v>
      </c>
      <c r="Q179" s="127">
        <f t="shared" si="5"/>
        <v>9831682.0008000005</v>
      </c>
      <c r="R179" s="128">
        <v>0</v>
      </c>
      <c r="S179" s="128">
        <v>6260234.9966000011</v>
      </c>
      <c r="T179" s="128">
        <v>0</v>
      </c>
      <c r="U179" s="124" t="s">
        <v>50</v>
      </c>
      <c r="V179" s="128">
        <v>0</v>
      </c>
      <c r="W179" s="128">
        <v>3078833.6243000003</v>
      </c>
      <c r="X179" s="128" t="s">
        <v>50</v>
      </c>
      <c r="Y179" s="128">
        <v>492613.37989999994</v>
      </c>
      <c r="Z179" s="125">
        <v>0</v>
      </c>
      <c r="AA179" s="124" t="s">
        <v>50</v>
      </c>
      <c r="AB179" s="125">
        <v>0</v>
      </c>
      <c r="AC179" s="128">
        <v>0</v>
      </c>
      <c r="AD179" s="128" t="s">
        <v>50</v>
      </c>
      <c r="AE179" s="128">
        <v>0</v>
      </c>
      <c r="AF179" s="128">
        <v>0</v>
      </c>
      <c r="AG179" s="128" t="s">
        <v>50</v>
      </c>
      <c r="AH179" s="128">
        <v>0</v>
      </c>
      <c r="AI179" s="128">
        <v>0</v>
      </c>
      <c r="AJ179" s="128" t="s">
        <v>50</v>
      </c>
      <c r="AK179" s="132">
        <v>0</v>
      </c>
      <c r="AL179" s="128">
        <v>0</v>
      </c>
      <c r="AM179" s="129" t="s">
        <v>53</v>
      </c>
      <c r="AN179" s="130" t="s">
        <v>53</v>
      </c>
      <c r="AO179" s="129" t="s">
        <v>53</v>
      </c>
      <c r="AP179" s="130" t="s">
        <v>53</v>
      </c>
    </row>
    <row r="180" spans="1:42" s="131" customFormat="1" x14ac:dyDescent="0.25">
      <c r="A180" s="123" t="s">
        <v>767</v>
      </c>
      <c r="B180" s="95" t="s">
        <v>211</v>
      </c>
      <c r="C180" s="124" t="s">
        <v>65</v>
      </c>
      <c r="D180" s="124" t="s">
        <v>60</v>
      </c>
      <c r="E180" s="124" t="s">
        <v>184</v>
      </c>
      <c r="F180" s="124" t="s">
        <v>950</v>
      </c>
      <c r="G180" s="124" t="s">
        <v>51</v>
      </c>
      <c r="H180" s="124" t="s">
        <v>231</v>
      </c>
      <c r="I180" s="124" t="s">
        <v>53</v>
      </c>
      <c r="J180" s="125" t="s">
        <v>53</v>
      </c>
      <c r="K180" s="125" t="s">
        <v>53</v>
      </c>
      <c r="L180" s="125" t="s">
        <v>53</v>
      </c>
      <c r="M180" s="125">
        <v>0</v>
      </c>
      <c r="N180" s="124" t="s">
        <v>53</v>
      </c>
      <c r="O180" s="126" t="s">
        <v>54</v>
      </c>
      <c r="P180" s="124" t="s">
        <v>53</v>
      </c>
      <c r="Q180" s="127">
        <f t="shared" si="5"/>
        <v>9115332.5203000009</v>
      </c>
      <c r="R180" s="128">
        <v>0</v>
      </c>
      <c r="S180" s="128">
        <v>6121679.3773999996</v>
      </c>
      <c r="T180" s="128">
        <v>0</v>
      </c>
      <c r="U180" s="124" t="s">
        <v>50</v>
      </c>
      <c r="V180" s="128">
        <v>0</v>
      </c>
      <c r="W180" s="128">
        <v>2580735.4680000003</v>
      </c>
      <c r="X180" s="128" t="s">
        <v>50</v>
      </c>
      <c r="Y180" s="128">
        <v>412917.67489999998</v>
      </c>
      <c r="Z180" s="125">
        <v>0</v>
      </c>
      <c r="AA180" s="124" t="s">
        <v>50</v>
      </c>
      <c r="AB180" s="125">
        <v>0</v>
      </c>
      <c r="AC180" s="128">
        <v>0</v>
      </c>
      <c r="AD180" s="128" t="s">
        <v>50</v>
      </c>
      <c r="AE180" s="128">
        <v>0</v>
      </c>
      <c r="AF180" s="128">
        <v>0</v>
      </c>
      <c r="AG180" s="128" t="s">
        <v>50</v>
      </c>
      <c r="AH180" s="128">
        <v>0</v>
      </c>
      <c r="AI180" s="128">
        <v>0</v>
      </c>
      <c r="AJ180" s="128" t="s">
        <v>50</v>
      </c>
      <c r="AK180" s="132">
        <v>0</v>
      </c>
      <c r="AL180" s="128">
        <v>0</v>
      </c>
      <c r="AM180" s="129" t="s">
        <v>53</v>
      </c>
      <c r="AN180" s="130" t="s">
        <v>53</v>
      </c>
      <c r="AO180" s="129" t="s">
        <v>53</v>
      </c>
      <c r="AP180" s="130" t="s">
        <v>53</v>
      </c>
    </row>
    <row r="181" spans="1:42" s="131" customFormat="1" x14ac:dyDescent="0.25">
      <c r="A181" s="123" t="s">
        <v>858</v>
      </c>
      <c r="B181" s="95" t="s">
        <v>243</v>
      </c>
      <c r="C181" s="124" t="s">
        <v>65</v>
      </c>
      <c r="D181" s="124" t="s">
        <v>60</v>
      </c>
      <c r="E181" s="124" t="s">
        <v>184</v>
      </c>
      <c r="F181" s="124" t="s">
        <v>947</v>
      </c>
      <c r="G181" s="124" t="s">
        <v>51</v>
      </c>
      <c r="H181" s="124" t="s">
        <v>278</v>
      </c>
      <c r="I181" s="124" t="s">
        <v>53</v>
      </c>
      <c r="J181" s="125" t="s">
        <v>53</v>
      </c>
      <c r="K181" s="125" t="s">
        <v>53</v>
      </c>
      <c r="L181" s="125" t="s">
        <v>53</v>
      </c>
      <c r="M181" s="125">
        <v>0</v>
      </c>
      <c r="N181" s="124" t="s">
        <v>53</v>
      </c>
      <c r="O181" s="126" t="s">
        <v>279</v>
      </c>
      <c r="P181" s="124" t="s">
        <v>280</v>
      </c>
      <c r="Q181" s="127">
        <f t="shared" si="5"/>
        <v>1440795.5349999999</v>
      </c>
      <c r="R181" s="128">
        <v>0</v>
      </c>
      <c r="S181" s="128">
        <v>1440795.5349999999</v>
      </c>
      <c r="T181" s="128">
        <v>0</v>
      </c>
      <c r="U181" s="124" t="s">
        <v>50</v>
      </c>
      <c r="V181" s="128">
        <v>0</v>
      </c>
      <c r="W181" s="128">
        <v>0</v>
      </c>
      <c r="X181" s="128" t="s">
        <v>50</v>
      </c>
      <c r="Y181" s="128">
        <v>0</v>
      </c>
      <c r="Z181" s="125">
        <v>0</v>
      </c>
      <c r="AA181" s="124" t="s">
        <v>50</v>
      </c>
      <c r="AB181" s="125">
        <v>0</v>
      </c>
      <c r="AC181" s="128">
        <v>0</v>
      </c>
      <c r="AD181" s="128" t="s">
        <v>50</v>
      </c>
      <c r="AE181" s="128">
        <v>0</v>
      </c>
      <c r="AF181" s="128">
        <v>0</v>
      </c>
      <c r="AG181" s="128" t="s">
        <v>50</v>
      </c>
      <c r="AH181" s="128">
        <v>0</v>
      </c>
      <c r="AI181" s="128">
        <v>0</v>
      </c>
      <c r="AJ181" s="128" t="s">
        <v>50</v>
      </c>
      <c r="AK181" s="132">
        <v>0</v>
      </c>
      <c r="AL181" s="128">
        <v>0</v>
      </c>
      <c r="AM181" s="129" t="s">
        <v>53</v>
      </c>
      <c r="AN181" s="130" t="s">
        <v>53</v>
      </c>
      <c r="AO181" s="129" t="s">
        <v>53</v>
      </c>
      <c r="AP181" s="130" t="s">
        <v>53</v>
      </c>
    </row>
    <row r="182" spans="1:42" s="131" customFormat="1" x14ac:dyDescent="0.25">
      <c r="A182" s="123" t="s">
        <v>859</v>
      </c>
      <c r="B182" s="95" t="s">
        <v>243</v>
      </c>
      <c r="C182" s="124" t="s">
        <v>65</v>
      </c>
      <c r="D182" s="124" t="s">
        <v>60</v>
      </c>
      <c r="E182" s="124" t="s">
        <v>184</v>
      </c>
      <c r="F182" s="124" t="s">
        <v>947</v>
      </c>
      <c r="G182" s="124" t="s">
        <v>51</v>
      </c>
      <c r="H182" s="124" t="s">
        <v>282</v>
      </c>
      <c r="I182" s="124" t="s">
        <v>53</v>
      </c>
      <c r="J182" s="125" t="s">
        <v>53</v>
      </c>
      <c r="K182" s="125" t="s">
        <v>53</v>
      </c>
      <c r="L182" s="125" t="s">
        <v>53</v>
      </c>
      <c r="M182" s="125">
        <v>0</v>
      </c>
      <c r="N182" s="124" t="s">
        <v>53</v>
      </c>
      <c r="O182" s="126" t="s">
        <v>54</v>
      </c>
      <c r="P182" s="124" t="s">
        <v>53</v>
      </c>
      <c r="Q182" s="127">
        <f t="shared" si="5"/>
        <v>29052935.594500005</v>
      </c>
      <c r="R182" s="128">
        <v>0</v>
      </c>
      <c r="S182" s="128">
        <v>19093504.577500004</v>
      </c>
      <c r="T182" s="128">
        <v>0</v>
      </c>
      <c r="U182" s="124" t="s">
        <v>50</v>
      </c>
      <c r="V182" s="128">
        <v>0</v>
      </c>
      <c r="W182" s="128">
        <v>8585716.3940000013</v>
      </c>
      <c r="X182" s="128" t="s">
        <v>50</v>
      </c>
      <c r="Y182" s="128">
        <v>1373714.6229999997</v>
      </c>
      <c r="Z182" s="125">
        <v>0</v>
      </c>
      <c r="AA182" s="124" t="s">
        <v>50</v>
      </c>
      <c r="AB182" s="125">
        <v>0</v>
      </c>
      <c r="AC182" s="128">
        <v>0</v>
      </c>
      <c r="AD182" s="128" t="s">
        <v>50</v>
      </c>
      <c r="AE182" s="128">
        <v>0</v>
      </c>
      <c r="AF182" s="128">
        <v>0</v>
      </c>
      <c r="AG182" s="128" t="s">
        <v>50</v>
      </c>
      <c r="AH182" s="128">
        <v>0</v>
      </c>
      <c r="AI182" s="128">
        <v>0</v>
      </c>
      <c r="AJ182" s="128" t="s">
        <v>50</v>
      </c>
      <c r="AK182" s="132">
        <v>0</v>
      </c>
      <c r="AL182" s="128">
        <v>0</v>
      </c>
      <c r="AM182" s="129" t="s">
        <v>53</v>
      </c>
      <c r="AN182" s="130" t="s">
        <v>53</v>
      </c>
      <c r="AO182" s="129" t="s">
        <v>53</v>
      </c>
      <c r="AP182" s="130" t="s">
        <v>53</v>
      </c>
    </row>
    <row r="183" spans="1:42" s="131" customFormat="1" x14ac:dyDescent="0.25">
      <c r="A183" s="123" t="s">
        <v>860</v>
      </c>
      <c r="B183" s="95" t="s">
        <v>243</v>
      </c>
      <c r="C183" s="124" t="s">
        <v>65</v>
      </c>
      <c r="D183" s="124" t="s">
        <v>60</v>
      </c>
      <c r="E183" s="124" t="s">
        <v>184</v>
      </c>
      <c r="F183" s="124" t="s">
        <v>947</v>
      </c>
      <c r="G183" s="124" t="s">
        <v>108</v>
      </c>
      <c r="H183" s="124" t="s">
        <v>53</v>
      </c>
      <c r="I183" s="124" t="s">
        <v>284</v>
      </c>
      <c r="J183" s="125" t="s">
        <v>53</v>
      </c>
      <c r="K183" s="125" t="s">
        <v>285</v>
      </c>
      <c r="L183" s="125" t="s">
        <v>286</v>
      </c>
      <c r="M183" s="125">
        <v>0</v>
      </c>
      <c r="N183" s="124" t="s">
        <v>112</v>
      </c>
      <c r="O183" s="126" t="s">
        <v>907</v>
      </c>
      <c r="P183" s="124" t="s">
        <v>287</v>
      </c>
      <c r="Q183" s="127">
        <f t="shared" si="5"/>
        <v>-169999.9952</v>
      </c>
      <c r="R183" s="128">
        <v>0</v>
      </c>
      <c r="S183" s="128">
        <v>0</v>
      </c>
      <c r="T183" s="128">
        <v>0</v>
      </c>
      <c r="U183" s="124" t="s">
        <v>50</v>
      </c>
      <c r="V183" s="128">
        <v>0</v>
      </c>
      <c r="W183" s="128">
        <v>-146551.72</v>
      </c>
      <c r="X183" s="128" t="s">
        <v>55</v>
      </c>
      <c r="Y183" s="128">
        <v>-23448.2752</v>
      </c>
      <c r="Z183" s="125">
        <v>0</v>
      </c>
      <c r="AA183" s="124" t="s">
        <v>50</v>
      </c>
      <c r="AB183" s="125">
        <v>0</v>
      </c>
      <c r="AC183" s="128">
        <v>0</v>
      </c>
      <c r="AD183" s="128" t="s">
        <v>50</v>
      </c>
      <c r="AE183" s="128">
        <v>0</v>
      </c>
      <c r="AF183" s="128">
        <v>0</v>
      </c>
      <c r="AG183" s="128" t="s">
        <v>50</v>
      </c>
      <c r="AH183" s="128">
        <v>0</v>
      </c>
      <c r="AI183" s="128">
        <v>0</v>
      </c>
      <c r="AJ183" s="128" t="s">
        <v>50</v>
      </c>
      <c r="AK183" s="132">
        <v>0</v>
      </c>
      <c r="AL183" s="128">
        <v>0</v>
      </c>
      <c r="AM183" s="129" t="s">
        <v>53</v>
      </c>
      <c r="AN183" s="130" t="s">
        <v>53</v>
      </c>
      <c r="AO183" s="129" t="s">
        <v>53</v>
      </c>
      <c r="AP183" s="130" t="s">
        <v>53</v>
      </c>
    </row>
    <row r="184" spans="1:42" s="131" customFormat="1" x14ac:dyDescent="0.25">
      <c r="A184" s="123" t="s">
        <v>861</v>
      </c>
      <c r="B184" s="95" t="s">
        <v>298</v>
      </c>
      <c r="C184" s="124" t="s">
        <v>65</v>
      </c>
      <c r="D184" s="124" t="s">
        <v>60</v>
      </c>
      <c r="E184" s="124" t="s">
        <v>184</v>
      </c>
      <c r="F184" s="124" t="s">
        <v>948</v>
      </c>
      <c r="G184" s="124" t="s">
        <v>51</v>
      </c>
      <c r="H184" s="124" t="s">
        <v>309</v>
      </c>
      <c r="I184" s="124" t="s">
        <v>53</v>
      </c>
      <c r="J184" s="125" t="s">
        <v>53</v>
      </c>
      <c r="K184" s="125" t="s">
        <v>53</v>
      </c>
      <c r="L184" s="125" t="s">
        <v>53</v>
      </c>
      <c r="M184" s="125">
        <v>0</v>
      </c>
      <c r="N184" s="124" t="s">
        <v>53</v>
      </c>
      <c r="O184" s="126" t="s">
        <v>54</v>
      </c>
      <c r="P184" s="124" t="s">
        <v>53</v>
      </c>
      <c r="Q184" s="127">
        <f t="shared" si="5"/>
        <v>31829986.783949997</v>
      </c>
      <c r="R184" s="128">
        <v>0</v>
      </c>
      <c r="S184" s="128">
        <v>24107567.242899999</v>
      </c>
      <c r="T184" s="128">
        <v>0</v>
      </c>
      <c r="U184" s="124" t="s">
        <v>50</v>
      </c>
      <c r="V184" s="128">
        <v>0</v>
      </c>
      <c r="W184" s="128">
        <v>6657258.2250499995</v>
      </c>
      <c r="X184" s="128" t="s">
        <v>55</v>
      </c>
      <c r="Y184" s="128">
        <v>1065161.3160000001</v>
      </c>
      <c r="Z184" s="125">
        <v>0</v>
      </c>
      <c r="AA184" s="124" t="s">
        <v>50</v>
      </c>
      <c r="AB184" s="125">
        <v>0</v>
      </c>
      <c r="AC184" s="128">
        <v>0</v>
      </c>
      <c r="AD184" s="128" t="s">
        <v>50</v>
      </c>
      <c r="AE184" s="128">
        <v>0</v>
      </c>
      <c r="AF184" s="128">
        <v>0</v>
      </c>
      <c r="AG184" s="128" t="s">
        <v>50</v>
      </c>
      <c r="AH184" s="128">
        <v>0</v>
      </c>
      <c r="AI184" s="128">
        <v>0</v>
      </c>
      <c r="AJ184" s="128" t="s">
        <v>50</v>
      </c>
      <c r="AK184" s="132">
        <v>0</v>
      </c>
      <c r="AL184" s="128">
        <v>0</v>
      </c>
      <c r="AM184" s="129" t="s">
        <v>53</v>
      </c>
      <c r="AN184" s="130" t="s">
        <v>53</v>
      </c>
      <c r="AO184" s="129" t="s">
        <v>53</v>
      </c>
      <c r="AP184" s="130" t="s">
        <v>53</v>
      </c>
    </row>
    <row r="185" spans="1:42" s="131" customFormat="1" x14ac:dyDescent="0.25">
      <c r="A185" s="123" t="s">
        <v>470</v>
      </c>
      <c r="B185" s="95" t="s">
        <v>298</v>
      </c>
      <c r="C185" s="124" t="s">
        <v>65</v>
      </c>
      <c r="D185" s="124" t="s">
        <v>60</v>
      </c>
      <c r="E185" s="124" t="s">
        <v>184</v>
      </c>
      <c r="F185" s="124" t="s">
        <v>948</v>
      </c>
      <c r="G185" s="124" t="s">
        <v>51</v>
      </c>
      <c r="H185" s="124" t="s">
        <v>310</v>
      </c>
      <c r="I185" s="124" t="s">
        <v>53</v>
      </c>
      <c r="J185" s="125" t="s">
        <v>53</v>
      </c>
      <c r="K185" s="125" t="s">
        <v>53</v>
      </c>
      <c r="L185" s="125" t="s">
        <v>53</v>
      </c>
      <c r="M185" s="125">
        <v>0</v>
      </c>
      <c r="N185" s="124" t="s">
        <v>53</v>
      </c>
      <c r="O185" s="126" t="s">
        <v>311</v>
      </c>
      <c r="P185" s="124" t="s">
        <v>312</v>
      </c>
      <c r="Q185" s="127">
        <f t="shared" si="5"/>
        <v>122322.785</v>
      </c>
      <c r="R185" s="128">
        <v>0</v>
      </c>
      <c r="S185" s="128">
        <v>122322.785</v>
      </c>
      <c r="T185" s="128">
        <v>0</v>
      </c>
      <c r="U185" s="124" t="s">
        <v>50</v>
      </c>
      <c r="V185" s="128">
        <v>0</v>
      </c>
      <c r="W185" s="128">
        <v>0</v>
      </c>
      <c r="X185" s="128" t="s">
        <v>50</v>
      </c>
      <c r="Y185" s="128">
        <v>0</v>
      </c>
      <c r="Z185" s="125">
        <v>0</v>
      </c>
      <c r="AA185" s="124" t="s">
        <v>50</v>
      </c>
      <c r="AB185" s="125">
        <v>0</v>
      </c>
      <c r="AC185" s="128">
        <v>0</v>
      </c>
      <c r="AD185" s="128" t="s">
        <v>50</v>
      </c>
      <c r="AE185" s="128">
        <v>0</v>
      </c>
      <c r="AF185" s="128">
        <v>0</v>
      </c>
      <c r="AG185" s="128" t="s">
        <v>50</v>
      </c>
      <c r="AH185" s="128">
        <v>0</v>
      </c>
      <c r="AI185" s="128">
        <v>0</v>
      </c>
      <c r="AJ185" s="128" t="s">
        <v>50</v>
      </c>
      <c r="AK185" s="132">
        <v>0</v>
      </c>
      <c r="AL185" s="128">
        <v>0</v>
      </c>
      <c r="AM185" s="129" t="s">
        <v>53</v>
      </c>
      <c r="AN185" s="130" t="s">
        <v>53</v>
      </c>
      <c r="AO185" s="129" t="s">
        <v>53</v>
      </c>
      <c r="AP185" s="130" t="s">
        <v>53</v>
      </c>
    </row>
    <row r="186" spans="1:42" s="131" customFormat="1" x14ac:dyDescent="0.25">
      <c r="A186" s="123" t="s">
        <v>862</v>
      </c>
      <c r="B186" s="95" t="s">
        <v>298</v>
      </c>
      <c r="C186" s="124" t="s">
        <v>65</v>
      </c>
      <c r="D186" s="124" t="s">
        <v>60</v>
      </c>
      <c r="E186" s="124" t="s">
        <v>184</v>
      </c>
      <c r="F186" s="124" t="s">
        <v>948</v>
      </c>
      <c r="G186" s="124" t="s">
        <v>51</v>
      </c>
      <c r="H186" s="124" t="s">
        <v>313</v>
      </c>
      <c r="I186" s="124" t="s">
        <v>53</v>
      </c>
      <c r="J186" s="125" t="s">
        <v>53</v>
      </c>
      <c r="K186" s="125" t="s">
        <v>53</v>
      </c>
      <c r="L186" s="125" t="s">
        <v>53</v>
      </c>
      <c r="M186" s="125">
        <v>0</v>
      </c>
      <c r="N186" s="124" t="s">
        <v>53</v>
      </c>
      <c r="O186" s="126" t="s">
        <v>54</v>
      </c>
      <c r="P186" s="124" t="s">
        <v>53</v>
      </c>
      <c r="Q186" s="127">
        <f t="shared" si="5"/>
        <v>21109868.597849999</v>
      </c>
      <c r="R186" s="128">
        <v>0</v>
      </c>
      <c r="S186" s="128">
        <v>14404593.132449999</v>
      </c>
      <c r="T186" s="128">
        <v>0</v>
      </c>
      <c r="U186" s="124" t="s">
        <v>50</v>
      </c>
      <c r="V186" s="128">
        <v>0</v>
      </c>
      <c r="W186" s="128">
        <v>5780409.8839999996</v>
      </c>
      <c r="X186" s="128" t="s">
        <v>55</v>
      </c>
      <c r="Y186" s="128">
        <v>924865.58140000002</v>
      </c>
      <c r="Z186" s="125">
        <v>0</v>
      </c>
      <c r="AA186" s="124" t="s">
        <v>50</v>
      </c>
      <c r="AB186" s="125">
        <v>0</v>
      </c>
      <c r="AC186" s="128">
        <v>0</v>
      </c>
      <c r="AD186" s="128" t="s">
        <v>50</v>
      </c>
      <c r="AE186" s="128">
        <v>0</v>
      </c>
      <c r="AF186" s="128">
        <v>0</v>
      </c>
      <c r="AG186" s="128" t="s">
        <v>50</v>
      </c>
      <c r="AH186" s="128">
        <v>0</v>
      </c>
      <c r="AI186" s="128">
        <v>0</v>
      </c>
      <c r="AJ186" s="128" t="s">
        <v>50</v>
      </c>
      <c r="AK186" s="132">
        <v>0</v>
      </c>
      <c r="AL186" s="128">
        <v>0</v>
      </c>
      <c r="AM186" s="129" t="s">
        <v>53</v>
      </c>
      <c r="AN186" s="130" t="s">
        <v>53</v>
      </c>
      <c r="AO186" s="129" t="s">
        <v>53</v>
      </c>
      <c r="AP186" s="130" t="s">
        <v>53</v>
      </c>
    </row>
    <row r="187" spans="1:42" s="131" customFormat="1" x14ac:dyDescent="0.25">
      <c r="A187" s="123" t="s">
        <v>863</v>
      </c>
      <c r="B187" s="95" t="s">
        <v>320</v>
      </c>
      <c r="C187" s="124" t="s">
        <v>65</v>
      </c>
      <c r="D187" s="124" t="s">
        <v>60</v>
      </c>
      <c r="E187" s="124" t="s">
        <v>184</v>
      </c>
      <c r="F187" s="124" t="s">
        <v>951</v>
      </c>
      <c r="G187" s="124" t="s">
        <v>51</v>
      </c>
      <c r="H187" s="124" t="s">
        <v>325</v>
      </c>
      <c r="I187" s="124" t="s">
        <v>53</v>
      </c>
      <c r="J187" s="125" t="s">
        <v>53</v>
      </c>
      <c r="K187" s="125" t="s">
        <v>53</v>
      </c>
      <c r="L187" s="125" t="s">
        <v>53</v>
      </c>
      <c r="M187" s="125">
        <v>0</v>
      </c>
      <c r="N187" s="124" t="s">
        <v>53</v>
      </c>
      <c r="O187" s="126" t="s">
        <v>54</v>
      </c>
      <c r="P187" s="124" t="s">
        <v>53</v>
      </c>
      <c r="Q187" s="127">
        <f t="shared" si="5"/>
        <v>12031625.06845</v>
      </c>
      <c r="R187" s="128">
        <v>0</v>
      </c>
      <c r="S187" s="128">
        <v>8169786.6576999994</v>
      </c>
      <c r="T187" s="128">
        <v>0</v>
      </c>
      <c r="U187" s="124" t="s">
        <v>50</v>
      </c>
      <c r="V187" s="128">
        <v>0</v>
      </c>
      <c r="W187" s="128">
        <v>3329171.0437500002</v>
      </c>
      <c r="X187" s="128" t="s">
        <v>55</v>
      </c>
      <c r="Y187" s="128">
        <v>532667.36699999997</v>
      </c>
      <c r="Z187" s="125">
        <v>0</v>
      </c>
      <c r="AA187" s="124" t="s">
        <v>50</v>
      </c>
      <c r="AB187" s="125">
        <v>0</v>
      </c>
      <c r="AC187" s="128">
        <v>0</v>
      </c>
      <c r="AD187" s="128" t="s">
        <v>50</v>
      </c>
      <c r="AE187" s="128">
        <v>0</v>
      </c>
      <c r="AF187" s="128">
        <v>0</v>
      </c>
      <c r="AG187" s="128" t="s">
        <v>50</v>
      </c>
      <c r="AH187" s="128">
        <v>0</v>
      </c>
      <c r="AI187" s="128">
        <v>0</v>
      </c>
      <c r="AJ187" s="128" t="s">
        <v>50</v>
      </c>
      <c r="AK187" s="132">
        <v>0</v>
      </c>
      <c r="AL187" s="128">
        <v>0</v>
      </c>
      <c r="AM187" s="129" t="s">
        <v>53</v>
      </c>
      <c r="AN187" s="130" t="s">
        <v>53</v>
      </c>
      <c r="AO187" s="129" t="s">
        <v>53</v>
      </c>
      <c r="AP187" s="130" t="s">
        <v>53</v>
      </c>
    </row>
    <row r="188" spans="1:42" s="131" customFormat="1" x14ac:dyDescent="0.25">
      <c r="A188" s="123" t="s">
        <v>955</v>
      </c>
      <c r="B188" s="95" t="s">
        <v>320</v>
      </c>
      <c r="C188" s="124" t="s">
        <v>65</v>
      </c>
      <c r="D188" s="124" t="s">
        <v>60</v>
      </c>
      <c r="E188" s="124" t="s">
        <v>184</v>
      </c>
      <c r="F188" s="124" t="s">
        <v>951</v>
      </c>
      <c r="G188" s="124" t="s">
        <v>51</v>
      </c>
      <c r="H188" s="124" t="s">
        <v>326</v>
      </c>
      <c r="I188" s="124" t="s">
        <v>53</v>
      </c>
      <c r="J188" s="125" t="s">
        <v>53</v>
      </c>
      <c r="K188" s="125" t="s">
        <v>53</v>
      </c>
      <c r="L188" s="125" t="s">
        <v>53</v>
      </c>
      <c r="M188" s="125">
        <v>0</v>
      </c>
      <c r="N188" s="124" t="s">
        <v>53</v>
      </c>
      <c r="O188" s="126" t="s">
        <v>327</v>
      </c>
      <c r="P188" s="124" t="s">
        <v>328</v>
      </c>
      <c r="Q188" s="127">
        <f t="shared" ref="Q188:Q219" si="6">SUM(S188:AL188)</f>
        <v>903914.71679999994</v>
      </c>
      <c r="R188" s="128">
        <v>0</v>
      </c>
      <c r="S188" s="128">
        <v>423963.83999999997</v>
      </c>
      <c r="T188" s="128">
        <v>413750.75589999999</v>
      </c>
      <c r="U188" s="124" t="s">
        <v>55</v>
      </c>
      <c r="V188" s="128">
        <v>66200.120899999994</v>
      </c>
      <c r="W188" s="128">
        <v>0</v>
      </c>
      <c r="X188" s="128" t="s">
        <v>50</v>
      </c>
      <c r="Y188" s="128">
        <v>0</v>
      </c>
      <c r="Z188" s="125">
        <v>0</v>
      </c>
      <c r="AA188" s="124" t="s">
        <v>50</v>
      </c>
      <c r="AB188" s="125">
        <v>0</v>
      </c>
      <c r="AC188" s="128">
        <v>0</v>
      </c>
      <c r="AD188" s="128" t="s">
        <v>50</v>
      </c>
      <c r="AE188" s="128">
        <v>0</v>
      </c>
      <c r="AF188" s="128">
        <v>0</v>
      </c>
      <c r="AG188" s="128" t="s">
        <v>50</v>
      </c>
      <c r="AH188" s="128">
        <v>0</v>
      </c>
      <c r="AI188" s="128">
        <v>0</v>
      </c>
      <c r="AJ188" s="128" t="s">
        <v>50</v>
      </c>
      <c r="AK188" s="132">
        <v>0</v>
      </c>
      <c r="AL188" s="128">
        <v>0</v>
      </c>
      <c r="AM188" s="129" t="s">
        <v>53</v>
      </c>
      <c r="AN188" s="130" t="s">
        <v>53</v>
      </c>
      <c r="AO188" s="129" t="s">
        <v>53</v>
      </c>
      <c r="AP188" s="130" t="s">
        <v>53</v>
      </c>
    </row>
    <row r="189" spans="1:42" s="131" customFormat="1" x14ac:dyDescent="0.25">
      <c r="A189" s="123" t="s">
        <v>956</v>
      </c>
      <c r="B189" s="95" t="s">
        <v>320</v>
      </c>
      <c r="C189" s="124" t="s">
        <v>65</v>
      </c>
      <c r="D189" s="124" t="s">
        <v>60</v>
      </c>
      <c r="E189" s="124" t="s">
        <v>184</v>
      </c>
      <c r="F189" s="124" t="s">
        <v>951</v>
      </c>
      <c r="G189" s="124" t="s">
        <v>51</v>
      </c>
      <c r="H189" s="124" t="s">
        <v>329</v>
      </c>
      <c r="I189" s="124" t="s">
        <v>53</v>
      </c>
      <c r="J189" s="125" t="s">
        <v>53</v>
      </c>
      <c r="K189" s="125" t="s">
        <v>53</v>
      </c>
      <c r="L189" s="125" t="s">
        <v>53</v>
      </c>
      <c r="M189" s="125">
        <v>0</v>
      </c>
      <c r="N189" s="124" t="s">
        <v>53</v>
      </c>
      <c r="O189" s="126" t="s">
        <v>54</v>
      </c>
      <c r="P189" s="124" t="s">
        <v>53</v>
      </c>
      <c r="Q189" s="127">
        <f t="shared" si="6"/>
        <v>710445.37080000003</v>
      </c>
      <c r="R189" s="128">
        <v>0</v>
      </c>
      <c r="S189" s="128">
        <v>292871.61</v>
      </c>
      <c r="T189" s="128">
        <v>0</v>
      </c>
      <c r="U189" s="124" t="s">
        <v>50</v>
      </c>
      <c r="V189" s="128">
        <v>0</v>
      </c>
      <c r="W189" s="128">
        <v>359977.38</v>
      </c>
      <c r="X189" s="128" t="s">
        <v>55</v>
      </c>
      <c r="Y189" s="128">
        <v>57596.380799999999</v>
      </c>
      <c r="Z189" s="125">
        <v>0</v>
      </c>
      <c r="AA189" s="124" t="s">
        <v>50</v>
      </c>
      <c r="AB189" s="125">
        <v>0</v>
      </c>
      <c r="AC189" s="128">
        <v>0</v>
      </c>
      <c r="AD189" s="128" t="s">
        <v>50</v>
      </c>
      <c r="AE189" s="128">
        <v>0</v>
      </c>
      <c r="AF189" s="128">
        <v>0</v>
      </c>
      <c r="AG189" s="128" t="s">
        <v>50</v>
      </c>
      <c r="AH189" s="128">
        <v>0</v>
      </c>
      <c r="AI189" s="128">
        <v>0</v>
      </c>
      <c r="AJ189" s="128" t="s">
        <v>50</v>
      </c>
      <c r="AK189" s="132">
        <v>0</v>
      </c>
      <c r="AL189" s="128">
        <v>0</v>
      </c>
      <c r="AM189" s="129" t="s">
        <v>53</v>
      </c>
      <c r="AN189" s="130" t="s">
        <v>53</v>
      </c>
      <c r="AO189" s="129" t="s">
        <v>53</v>
      </c>
      <c r="AP189" s="130" t="s">
        <v>53</v>
      </c>
    </row>
    <row r="190" spans="1:42" s="131" customFormat="1" x14ac:dyDescent="0.25">
      <c r="A190" s="123" t="s">
        <v>957</v>
      </c>
      <c r="B190" s="95" t="s">
        <v>46</v>
      </c>
      <c r="C190" s="124" t="s">
        <v>65</v>
      </c>
      <c r="D190" s="124" t="s">
        <v>63</v>
      </c>
      <c r="E190" s="124" t="s">
        <v>193</v>
      </c>
      <c r="F190" s="124" t="s">
        <v>944</v>
      </c>
      <c r="G190" s="124" t="s">
        <v>51</v>
      </c>
      <c r="H190" s="124" t="s">
        <v>78</v>
      </c>
      <c r="I190" s="124" t="s">
        <v>53</v>
      </c>
      <c r="J190" s="125" t="s">
        <v>53</v>
      </c>
      <c r="K190" s="125" t="s">
        <v>53</v>
      </c>
      <c r="L190" s="125" t="s">
        <v>53</v>
      </c>
      <c r="M190" s="125">
        <v>0</v>
      </c>
      <c r="N190" s="124" t="s">
        <v>53</v>
      </c>
      <c r="O190" s="126" t="s">
        <v>54</v>
      </c>
      <c r="P190" s="124" t="s">
        <v>53</v>
      </c>
      <c r="Q190" s="127">
        <f t="shared" si="6"/>
        <v>7957441.2524499996</v>
      </c>
      <c r="R190" s="128">
        <v>0</v>
      </c>
      <c r="S190" s="128">
        <v>5308725.6199999992</v>
      </c>
      <c r="T190" s="128">
        <v>0</v>
      </c>
      <c r="U190" s="124" t="s">
        <v>50</v>
      </c>
      <c r="V190" s="128">
        <v>0</v>
      </c>
      <c r="W190" s="128">
        <v>2283375.54525</v>
      </c>
      <c r="X190" s="128" t="s">
        <v>50</v>
      </c>
      <c r="Y190" s="128">
        <v>365340.08720000001</v>
      </c>
      <c r="Z190" s="125">
        <v>0</v>
      </c>
      <c r="AA190" s="124" t="s">
        <v>50</v>
      </c>
      <c r="AB190" s="125">
        <v>0</v>
      </c>
      <c r="AC190" s="128">
        <v>0</v>
      </c>
      <c r="AD190" s="128" t="s">
        <v>50</v>
      </c>
      <c r="AE190" s="128">
        <v>0</v>
      </c>
      <c r="AF190" s="128">
        <v>0</v>
      </c>
      <c r="AG190" s="128" t="s">
        <v>50</v>
      </c>
      <c r="AH190" s="128">
        <v>0</v>
      </c>
      <c r="AI190" s="128">
        <v>0</v>
      </c>
      <c r="AJ190" s="128" t="s">
        <v>50</v>
      </c>
      <c r="AK190" s="132">
        <v>0</v>
      </c>
      <c r="AL190" s="128">
        <v>0</v>
      </c>
      <c r="AM190" s="129" t="s">
        <v>53</v>
      </c>
      <c r="AN190" s="130" t="s">
        <v>53</v>
      </c>
      <c r="AO190" s="129" t="s">
        <v>53</v>
      </c>
      <c r="AP190" s="130" t="s">
        <v>53</v>
      </c>
    </row>
    <row r="191" spans="1:42" s="131" customFormat="1" x14ac:dyDescent="0.25">
      <c r="A191" s="123" t="s">
        <v>958</v>
      </c>
      <c r="B191" s="95" t="s">
        <v>83</v>
      </c>
      <c r="C191" s="124" t="s">
        <v>65</v>
      </c>
      <c r="D191" s="124" t="s">
        <v>63</v>
      </c>
      <c r="E191" s="124" t="s">
        <v>193</v>
      </c>
      <c r="F191" s="124" t="s">
        <v>945</v>
      </c>
      <c r="G191" s="124" t="s">
        <v>51</v>
      </c>
      <c r="H191" s="124" t="s">
        <v>115</v>
      </c>
      <c r="I191" s="124" t="s">
        <v>53</v>
      </c>
      <c r="J191" s="125" t="s">
        <v>53</v>
      </c>
      <c r="K191" s="125" t="s">
        <v>53</v>
      </c>
      <c r="L191" s="125" t="s">
        <v>53</v>
      </c>
      <c r="M191" s="125">
        <v>0</v>
      </c>
      <c r="N191" s="124" t="s">
        <v>53</v>
      </c>
      <c r="O191" s="126" t="s">
        <v>54</v>
      </c>
      <c r="P191" s="124" t="s">
        <v>53</v>
      </c>
      <c r="Q191" s="127">
        <f t="shared" si="6"/>
        <v>443698.07439999998</v>
      </c>
      <c r="R191" s="128">
        <v>0</v>
      </c>
      <c r="S191" s="128">
        <v>0</v>
      </c>
      <c r="T191" s="128">
        <v>0</v>
      </c>
      <c r="U191" s="124" t="s">
        <v>50</v>
      </c>
      <c r="V191" s="128">
        <v>0</v>
      </c>
      <c r="W191" s="128">
        <v>382498.33999999997</v>
      </c>
      <c r="X191" s="128" t="s">
        <v>55</v>
      </c>
      <c r="Y191" s="128">
        <v>61199.734400000001</v>
      </c>
      <c r="Z191" s="125">
        <v>0</v>
      </c>
      <c r="AA191" s="124" t="s">
        <v>50</v>
      </c>
      <c r="AB191" s="125">
        <v>0</v>
      </c>
      <c r="AC191" s="128">
        <v>0</v>
      </c>
      <c r="AD191" s="128" t="s">
        <v>50</v>
      </c>
      <c r="AE191" s="128">
        <v>0</v>
      </c>
      <c r="AF191" s="128">
        <v>0</v>
      </c>
      <c r="AG191" s="128" t="s">
        <v>50</v>
      </c>
      <c r="AH191" s="128">
        <v>0</v>
      </c>
      <c r="AI191" s="128">
        <v>0</v>
      </c>
      <c r="AJ191" s="128" t="s">
        <v>50</v>
      </c>
      <c r="AK191" s="132">
        <v>0</v>
      </c>
      <c r="AL191" s="128">
        <v>0</v>
      </c>
      <c r="AM191" s="129" t="s">
        <v>53</v>
      </c>
      <c r="AN191" s="130" t="s">
        <v>53</v>
      </c>
      <c r="AO191" s="129" t="s">
        <v>53</v>
      </c>
      <c r="AP191" s="130" t="s">
        <v>53</v>
      </c>
    </row>
    <row r="192" spans="1:42" s="131" customFormat="1" x14ac:dyDescent="0.25">
      <c r="A192" s="123" t="s">
        <v>959</v>
      </c>
      <c r="B192" s="95" t="s">
        <v>83</v>
      </c>
      <c r="C192" s="124" t="s">
        <v>65</v>
      </c>
      <c r="D192" s="124" t="s">
        <v>63</v>
      </c>
      <c r="E192" s="124" t="s">
        <v>193</v>
      </c>
      <c r="F192" s="124" t="s">
        <v>945</v>
      </c>
      <c r="G192" s="124" t="s">
        <v>51</v>
      </c>
      <c r="H192" s="124" t="s">
        <v>117</v>
      </c>
      <c r="I192" s="124" t="s">
        <v>53</v>
      </c>
      <c r="J192" s="125" t="s">
        <v>53</v>
      </c>
      <c r="K192" s="125" t="s">
        <v>53</v>
      </c>
      <c r="L192" s="125" t="s">
        <v>53</v>
      </c>
      <c r="M192" s="125">
        <v>0</v>
      </c>
      <c r="N192" s="124" t="s">
        <v>53</v>
      </c>
      <c r="O192" s="126" t="s">
        <v>118</v>
      </c>
      <c r="P192" s="124" t="s">
        <v>119</v>
      </c>
      <c r="Q192" s="127">
        <f t="shared" si="6"/>
        <v>884987.72199999995</v>
      </c>
      <c r="R192" s="128">
        <v>0</v>
      </c>
      <c r="S192" s="128">
        <v>0</v>
      </c>
      <c r="T192" s="128">
        <v>762920.45</v>
      </c>
      <c r="U192" s="124" t="s">
        <v>55</v>
      </c>
      <c r="V192" s="128">
        <v>122067.272</v>
      </c>
      <c r="W192" s="128">
        <v>0</v>
      </c>
      <c r="X192" s="128" t="s">
        <v>50</v>
      </c>
      <c r="Y192" s="128">
        <v>0</v>
      </c>
      <c r="Z192" s="125">
        <v>0</v>
      </c>
      <c r="AA192" s="124" t="s">
        <v>50</v>
      </c>
      <c r="AB192" s="125">
        <v>0</v>
      </c>
      <c r="AC192" s="128">
        <v>0</v>
      </c>
      <c r="AD192" s="128" t="s">
        <v>50</v>
      </c>
      <c r="AE192" s="128">
        <v>0</v>
      </c>
      <c r="AF192" s="128">
        <v>0</v>
      </c>
      <c r="AG192" s="128" t="s">
        <v>50</v>
      </c>
      <c r="AH192" s="128">
        <v>0</v>
      </c>
      <c r="AI192" s="128">
        <v>0</v>
      </c>
      <c r="AJ192" s="128" t="s">
        <v>50</v>
      </c>
      <c r="AK192" s="132">
        <v>0</v>
      </c>
      <c r="AL192" s="128">
        <v>0</v>
      </c>
      <c r="AM192" s="129" t="s">
        <v>53</v>
      </c>
      <c r="AN192" s="130" t="s">
        <v>53</v>
      </c>
      <c r="AO192" s="129" t="s">
        <v>53</v>
      </c>
      <c r="AP192" s="130" t="s">
        <v>53</v>
      </c>
    </row>
    <row r="193" spans="1:42" s="131" customFormat="1" x14ac:dyDescent="0.25">
      <c r="A193" s="123" t="s">
        <v>258</v>
      </c>
      <c r="B193" s="95" t="s">
        <v>83</v>
      </c>
      <c r="C193" s="124" t="s">
        <v>65</v>
      </c>
      <c r="D193" s="124" t="s">
        <v>63</v>
      </c>
      <c r="E193" s="124" t="s">
        <v>193</v>
      </c>
      <c r="F193" s="124" t="s">
        <v>945</v>
      </c>
      <c r="G193" s="124" t="s">
        <v>51</v>
      </c>
      <c r="H193" s="124" t="s">
        <v>121</v>
      </c>
      <c r="I193" s="124" t="s">
        <v>53</v>
      </c>
      <c r="J193" s="125" t="s">
        <v>53</v>
      </c>
      <c r="K193" s="125" t="s">
        <v>53</v>
      </c>
      <c r="L193" s="125" t="s">
        <v>53</v>
      </c>
      <c r="M193" s="125">
        <v>0</v>
      </c>
      <c r="N193" s="124" t="s">
        <v>53</v>
      </c>
      <c r="O193" s="126" t="s">
        <v>54</v>
      </c>
      <c r="P193" s="124" t="s">
        <v>53</v>
      </c>
      <c r="Q193" s="127">
        <f t="shared" si="6"/>
        <v>3594905.0378</v>
      </c>
      <c r="R193" s="128">
        <v>0</v>
      </c>
      <c r="S193" s="128">
        <v>3027553.9446</v>
      </c>
      <c r="T193" s="128">
        <v>0</v>
      </c>
      <c r="U193" s="124" t="s">
        <v>50</v>
      </c>
      <c r="V193" s="128">
        <v>0</v>
      </c>
      <c r="W193" s="128">
        <v>489095.77</v>
      </c>
      <c r="X193" s="128" t="s">
        <v>50</v>
      </c>
      <c r="Y193" s="128">
        <v>78255.323199999999</v>
      </c>
      <c r="Z193" s="125">
        <v>0</v>
      </c>
      <c r="AA193" s="124" t="s">
        <v>50</v>
      </c>
      <c r="AB193" s="125">
        <v>0</v>
      </c>
      <c r="AC193" s="128">
        <v>0</v>
      </c>
      <c r="AD193" s="128" t="s">
        <v>50</v>
      </c>
      <c r="AE193" s="128">
        <v>0</v>
      </c>
      <c r="AF193" s="128">
        <v>0</v>
      </c>
      <c r="AG193" s="128" t="s">
        <v>50</v>
      </c>
      <c r="AH193" s="128">
        <v>0</v>
      </c>
      <c r="AI193" s="128">
        <v>0</v>
      </c>
      <c r="AJ193" s="128" t="s">
        <v>50</v>
      </c>
      <c r="AK193" s="132">
        <v>0</v>
      </c>
      <c r="AL193" s="128">
        <v>0</v>
      </c>
      <c r="AM193" s="129" t="s">
        <v>53</v>
      </c>
      <c r="AN193" s="130" t="s">
        <v>53</v>
      </c>
      <c r="AO193" s="129" t="s">
        <v>53</v>
      </c>
      <c r="AP193" s="130" t="s">
        <v>53</v>
      </c>
    </row>
    <row r="194" spans="1:42" s="131" customFormat="1" x14ac:dyDescent="0.25">
      <c r="A194" s="123" t="s">
        <v>260</v>
      </c>
      <c r="B194" s="95" t="s">
        <v>83</v>
      </c>
      <c r="C194" s="124" t="s">
        <v>65</v>
      </c>
      <c r="D194" s="124" t="s">
        <v>63</v>
      </c>
      <c r="E194" s="124" t="s">
        <v>193</v>
      </c>
      <c r="F194" s="124" t="s">
        <v>945</v>
      </c>
      <c r="G194" s="124" t="s">
        <v>51</v>
      </c>
      <c r="H194" s="124" t="s">
        <v>123</v>
      </c>
      <c r="I194" s="124" t="s">
        <v>53</v>
      </c>
      <c r="J194" s="125" t="s">
        <v>53</v>
      </c>
      <c r="K194" s="125" t="s">
        <v>53</v>
      </c>
      <c r="L194" s="125" t="s">
        <v>53</v>
      </c>
      <c r="M194" s="125">
        <v>0</v>
      </c>
      <c r="N194" s="124" t="s">
        <v>53</v>
      </c>
      <c r="O194" s="126" t="s">
        <v>124</v>
      </c>
      <c r="P194" s="124" t="s">
        <v>125</v>
      </c>
      <c r="Q194" s="127">
        <f t="shared" si="6"/>
        <v>304710.23000000004</v>
      </c>
      <c r="R194" s="128">
        <v>0</v>
      </c>
      <c r="S194" s="128">
        <v>159711.39000000001</v>
      </c>
      <c r="T194" s="128">
        <v>124999</v>
      </c>
      <c r="U194" s="124" t="s">
        <v>55</v>
      </c>
      <c r="V194" s="128">
        <v>19999.84</v>
      </c>
      <c r="W194" s="128">
        <v>0</v>
      </c>
      <c r="X194" s="128" t="s">
        <v>50</v>
      </c>
      <c r="Y194" s="128">
        <v>0</v>
      </c>
      <c r="Z194" s="125">
        <v>0</v>
      </c>
      <c r="AA194" s="124" t="s">
        <v>50</v>
      </c>
      <c r="AB194" s="125">
        <v>0</v>
      </c>
      <c r="AC194" s="128">
        <v>0</v>
      </c>
      <c r="AD194" s="128" t="s">
        <v>50</v>
      </c>
      <c r="AE194" s="128">
        <v>0</v>
      </c>
      <c r="AF194" s="128">
        <v>0</v>
      </c>
      <c r="AG194" s="128" t="s">
        <v>50</v>
      </c>
      <c r="AH194" s="128">
        <v>0</v>
      </c>
      <c r="AI194" s="128">
        <v>0</v>
      </c>
      <c r="AJ194" s="128" t="s">
        <v>50</v>
      </c>
      <c r="AK194" s="132">
        <v>0</v>
      </c>
      <c r="AL194" s="128">
        <v>0</v>
      </c>
      <c r="AM194" s="129" t="s">
        <v>53</v>
      </c>
      <c r="AN194" s="130" t="s">
        <v>53</v>
      </c>
      <c r="AO194" s="129" t="s">
        <v>53</v>
      </c>
      <c r="AP194" s="130" t="s">
        <v>53</v>
      </c>
    </row>
    <row r="195" spans="1:42" s="131" customFormat="1" x14ac:dyDescent="0.25">
      <c r="A195" s="123" t="s">
        <v>265</v>
      </c>
      <c r="B195" s="95" t="s">
        <v>83</v>
      </c>
      <c r="C195" s="124" t="s">
        <v>65</v>
      </c>
      <c r="D195" s="124" t="s">
        <v>63</v>
      </c>
      <c r="E195" s="124" t="s">
        <v>193</v>
      </c>
      <c r="F195" s="124" t="s">
        <v>945</v>
      </c>
      <c r="G195" s="124" t="s">
        <v>51</v>
      </c>
      <c r="H195" s="124" t="s">
        <v>127</v>
      </c>
      <c r="I195" s="124" t="s">
        <v>53</v>
      </c>
      <c r="J195" s="125" t="s">
        <v>53</v>
      </c>
      <c r="K195" s="125" t="s">
        <v>53</v>
      </c>
      <c r="L195" s="125" t="s">
        <v>53</v>
      </c>
      <c r="M195" s="125">
        <v>0</v>
      </c>
      <c r="N195" s="124" t="s">
        <v>53</v>
      </c>
      <c r="O195" s="126" t="s">
        <v>54</v>
      </c>
      <c r="P195" s="124" t="s">
        <v>53</v>
      </c>
      <c r="Q195" s="127">
        <f t="shared" si="6"/>
        <v>13485595.198799999</v>
      </c>
      <c r="R195" s="128">
        <v>0</v>
      </c>
      <c r="S195" s="128">
        <f>8020265.4392-23899.93</f>
        <v>7996365.5092000002</v>
      </c>
      <c r="T195" s="128">
        <v>0</v>
      </c>
      <c r="U195" s="124" t="s">
        <v>50</v>
      </c>
      <c r="V195" s="128">
        <v>0</v>
      </c>
      <c r="W195" s="128">
        <v>4732094.5599999996</v>
      </c>
      <c r="X195" s="128" t="s">
        <v>55</v>
      </c>
      <c r="Y195" s="128">
        <v>757135.12959999999</v>
      </c>
      <c r="Z195" s="125">
        <v>0</v>
      </c>
      <c r="AA195" s="124" t="s">
        <v>50</v>
      </c>
      <c r="AB195" s="125">
        <v>0</v>
      </c>
      <c r="AC195" s="128">
        <v>0</v>
      </c>
      <c r="AD195" s="128" t="s">
        <v>50</v>
      </c>
      <c r="AE195" s="128">
        <v>0</v>
      </c>
      <c r="AF195" s="128">
        <v>0</v>
      </c>
      <c r="AG195" s="128" t="s">
        <v>50</v>
      </c>
      <c r="AH195" s="128">
        <v>0</v>
      </c>
      <c r="AI195" s="128">
        <v>0</v>
      </c>
      <c r="AJ195" s="128" t="s">
        <v>50</v>
      </c>
      <c r="AK195" s="132">
        <v>0</v>
      </c>
      <c r="AL195" s="128">
        <v>0</v>
      </c>
      <c r="AM195" s="129" t="s">
        <v>53</v>
      </c>
      <c r="AN195" s="130" t="s">
        <v>53</v>
      </c>
      <c r="AO195" s="129" t="s">
        <v>53</v>
      </c>
      <c r="AP195" s="130" t="s">
        <v>53</v>
      </c>
    </row>
    <row r="196" spans="1:42" s="131" customFormat="1" x14ac:dyDescent="0.25">
      <c r="A196" s="123" t="s">
        <v>269</v>
      </c>
      <c r="B196" s="95" t="s">
        <v>83</v>
      </c>
      <c r="C196" s="124" t="s">
        <v>65</v>
      </c>
      <c r="D196" s="124" t="s">
        <v>63</v>
      </c>
      <c r="E196" s="124" t="s">
        <v>193</v>
      </c>
      <c r="F196" s="124" t="s">
        <v>945</v>
      </c>
      <c r="G196" s="124" t="s">
        <v>108</v>
      </c>
      <c r="H196" s="124" t="s">
        <v>53</v>
      </c>
      <c r="I196" s="124" t="s">
        <v>129</v>
      </c>
      <c r="J196" s="125" t="s">
        <v>53</v>
      </c>
      <c r="K196" s="125" t="s">
        <v>130</v>
      </c>
      <c r="L196" s="125" t="s">
        <v>131</v>
      </c>
      <c r="M196" s="125">
        <v>0</v>
      </c>
      <c r="N196" s="124" t="s">
        <v>112</v>
      </c>
      <c r="O196" s="126" t="s">
        <v>907</v>
      </c>
      <c r="P196" s="124" t="s">
        <v>132</v>
      </c>
      <c r="Q196" s="127">
        <f t="shared" si="6"/>
        <v>-89183.560800000007</v>
      </c>
      <c r="R196" s="128">
        <v>0</v>
      </c>
      <c r="S196" s="128">
        <v>0</v>
      </c>
      <c r="T196" s="128">
        <v>0</v>
      </c>
      <c r="U196" s="124" t="s">
        <v>50</v>
      </c>
      <c r="V196" s="128">
        <v>0</v>
      </c>
      <c r="W196" s="128">
        <v>-76882.38</v>
      </c>
      <c r="X196" s="128" t="s">
        <v>55</v>
      </c>
      <c r="Y196" s="128">
        <v>-12301.1808</v>
      </c>
      <c r="Z196" s="125">
        <v>0</v>
      </c>
      <c r="AA196" s="124" t="s">
        <v>50</v>
      </c>
      <c r="AB196" s="125">
        <v>0</v>
      </c>
      <c r="AC196" s="128">
        <v>0</v>
      </c>
      <c r="AD196" s="128" t="s">
        <v>50</v>
      </c>
      <c r="AE196" s="128">
        <v>0</v>
      </c>
      <c r="AF196" s="128">
        <v>0</v>
      </c>
      <c r="AG196" s="128" t="s">
        <v>50</v>
      </c>
      <c r="AH196" s="128">
        <v>0</v>
      </c>
      <c r="AI196" s="128">
        <v>0</v>
      </c>
      <c r="AJ196" s="128" t="s">
        <v>50</v>
      </c>
      <c r="AK196" s="132">
        <v>0</v>
      </c>
      <c r="AL196" s="128">
        <v>0</v>
      </c>
      <c r="AM196" s="129" t="s">
        <v>53</v>
      </c>
      <c r="AN196" s="130" t="s">
        <v>53</v>
      </c>
      <c r="AO196" s="129" t="s">
        <v>53</v>
      </c>
      <c r="AP196" s="130" t="s">
        <v>53</v>
      </c>
    </row>
    <row r="197" spans="1:42" s="131" customFormat="1" x14ac:dyDescent="0.25">
      <c r="A197" s="123" t="s">
        <v>271</v>
      </c>
      <c r="B197" s="95" t="s">
        <v>134</v>
      </c>
      <c r="C197" s="124" t="s">
        <v>65</v>
      </c>
      <c r="D197" s="124" t="s">
        <v>63</v>
      </c>
      <c r="E197" s="124" t="s">
        <v>193</v>
      </c>
      <c r="F197" s="124" t="s">
        <v>946</v>
      </c>
      <c r="G197" s="124" t="s">
        <v>51</v>
      </c>
      <c r="H197" s="124" t="s">
        <v>196</v>
      </c>
      <c r="I197" s="124" t="s">
        <v>53</v>
      </c>
      <c r="J197" s="125" t="s">
        <v>53</v>
      </c>
      <c r="K197" s="125" t="s">
        <v>53</v>
      </c>
      <c r="L197" s="125" t="s">
        <v>53</v>
      </c>
      <c r="M197" s="125">
        <v>0</v>
      </c>
      <c r="N197" s="124" t="s">
        <v>53</v>
      </c>
      <c r="O197" s="126" t="s">
        <v>197</v>
      </c>
      <c r="P197" s="124" t="s">
        <v>198</v>
      </c>
      <c r="Q197" s="127">
        <f t="shared" si="6"/>
        <v>165886.64000000001</v>
      </c>
      <c r="R197" s="128">
        <v>0</v>
      </c>
      <c r="S197" s="128">
        <v>165886.64000000001</v>
      </c>
      <c r="T197" s="128">
        <v>0</v>
      </c>
      <c r="U197" s="124" t="s">
        <v>50</v>
      </c>
      <c r="V197" s="128">
        <v>0</v>
      </c>
      <c r="W197" s="128">
        <v>0</v>
      </c>
      <c r="X197" s="128" t="s">
        <v>50</v>
      </c>
      <c r="Y197" s="128">
        <v>0</v>
      </c>
      <c r="Z197" s="125">
        <v>0</v>
      </c>
      <c r="AA197" s="124" t="s">
        <v>50</v>
      </c>
      <c r="AB197" s="125">
        <v>0</v>
      </c>
      <c r="AC197" s="128">
        <v>0</v>
      </c>
      <c r="AD197" s="128" t="s">
        <v>50</v>
      </c>
      <c r="AE197" s="128">
        <v>0</v>
      </c>
      <c r="AF197" s="128">
        <v>0</v>
      </c>
      <c r="AG197" s="128" t="s">
        <v>50</v>
      </c>
      <c r="AH197" s="128">
        <v>0</v>
      </c>
      <c r="AI197" s="128">
        <v>0</v>
      </c>
      <c r="AJ197" s="128" t="s">
        <v>50</v>
      </c>
      <c r="AK197" s="132">
        <v>0</v>
      </c>
      <c r="AL197" s="128">
        <v>0</v>
      </c>
      <c r="AM197" s="129" t="s">
        <v>53</v>
      </c>
      <c r="AN197" s="130" t="s">
        <v>53</v>
      </c>
      <c r="AO197" s="129" t="s">
        <v>53</v>
      </c>
      <c r="AP197" s="130" t="s">
        <v>53</v>
      </c>
    </row>
    <row r="198" spans="1:42" s="131" customFormat="1" x14ac:dyDescent="0.25">
      <c r="A198" s="123" t="s">
        <v>275</v>
      </c>
      <c r="B198" s="95" t="s">
        <v>134</v>
      </c>
      <c r="C198" s="124" t="s">
        <v>65</v>
      </c>
      <c r="D198" s="124" t="s">
        <v>63</v>
      </c>
      <c r="E198" s="124" t="s">
        <v>193</v>
      </c>
      <c r="F198" s="124" t="s">
        <v>946</v>
      </c>
      <c r="G198" s="124" t="s">
        <v>51</v>
      </c>
      <c r="H198" s="124" t="s">
        <v>202</v>
      </c>
      <c r="I198" s="124" t="s">
        <v>53</v>
      </c>
      <c r="J198" s="125" t="s">
        <v>53</v>
      </c>
      <c r="K198" s="125" t="s">
        <v>53</v>
      </c>
      <c r="L198" s="125" t="s">
        <v>53</v>
      </c>
      <c r="M198" s="125">
        <v>0</v>
      </c>
      <c r="N198" s="124" t="s">
        <v>53</v>
      </c>
      <c r="O198" s="126" t="s">
        <v>54</v>
      </c>
      <c r="P198" s="124" t="s">
        <v>53</v>
      </c>
      <c r="Q198" s="127">
        <f t="shared" si="6"/>
        <v>5142483.6058499999</v>
      </c>
      <c r="R198" s="128">
        <v>0</v>
      </c>
      <c r="S198" s="128">
        <v>3188202.0673500001</v>
      </c>
      <c r="T198" s="128">
        <v>0</v>
      </c>
      <c r="U198" s="124" t="s">
        <v>50</v>
      </c>
      <c r="V198" s="128">
        <v>0</v>
      </c>
      <c r="W198" s="128">
        <v>1684725.4642</v>
      </c>
      <c r="X198" s="128" t="s">
        <v>55</v>
      </c>
      <c r="Y198" s="128">
        <v>269556.07429999998</v>
      </c>
      <c r="Z198" s="125">
        <v>0</v>
      </c>
      <c r="AA198" s="124" t="s">
        <v>50</v>
      </c>
      <c r="AB198" s="125">
        <v>0</v>
      </c>
      <c r="AC198" s="128">
        <v>0</v>
      </c>
      <c r="AD198" s="128" t="s">
        <v>50</v>
      </c>
      <c r="AE198" s="128">
        <v>0</v>
      </c>
      <c r="AF198" s="128">
        <v>0</v>
      </c>
      <c r="AG198" s="128" t="s">
        <v>50</v>
      </c>
      <c r="AH198" s="128">
        <v>0</v>
      </c>
      <c r="AI198" s="128">
        <v>0</v>
      </c>
      <c r="AJ198" s="128" t="s">
        <v>50</v>
      </c>
      <c r="AK198" s="132">
        <v>0</v>
      </c>
      <c r="AL198" s="128">
        <v>0</v>
      </c>
      <c r="AM198" s="129" t="s">
        <v>53</v>
      </c>
      <c r="AN198" s="130" t="s">
        <v>53</v>
      </c>
      <c r="AO198" s="129" t="s">
        <v>53</v>
      </c>
      <c r="AP198" s="130" t="s">
        <v>53</v>
      </c>
    </row>
    <row r="199" spans="1:42" s="131" customFormat="1" x14ac:dyDescent="0.25">
      <c r="A199" s="123" t="s">
        <v>277</v>
      </c>
      <c r="B199" s="95" t="s">
        <v>134</v>
      </c>
      <c r="C199" s="124" t="s">
        <v>65</v>
      </c>
      <c r="D199" s="124" t="s">
        <v>63</v>
      </c>
      <c r="E199" s="124" t="s">
        <v>193</v>
      </c>
      <c r="F199" s="124" t="s">
        <v>946</v>
      </c>
      <c r="G199" s="124" t="s">
        <v>51</v>
      </c>
      <c r="H199" s="124" t="s">
        <v>194</v>
      </c>
      <c r="I199" s="124" t="s">
        <v>53</v>
      </c>
      <c r="J199" s="125" t="s">
        <v>53</v>
      </c>
      <c r="K199" s="125" t="s">
        <v>53</v>
      </c>
      <c r="L199" s="125" t="s">
        <v>53</v>
      </c>
      <c r="M199" s="125">
        <v>0</v>
      </c>
      <c r="N199" s="124" t="s">
        <v>53</v>
      </c>
      <c r="O199" s="126" t="s">
        <v>54</v>
      </c>
      <c r="P199" s="124" t="s">
        <v>53</v>
      </c>
      <c r="Q199" s="127">
        <f t="shared" si="6"/>
        <v>3386091.8143500006</v>
      </c>
      <c r="R199" s="128">
        <v>0</v>
      </c>
      <c r="S199" s="128">
        <f>3554225.23235-275052.01</f>
        <v>3279173.2223500004</v>
      </c>
      <c r="T199" s="128">
        <v>0</v>
      </c>
      <c r="U199" s="124" t="s">
        <v>50</v>
      </c>
      <c r="V199" s="128">
        <v>0</v>
      </c>
      <c r="W199" s="128">
        <v>92171.199999999997</v>
      </c>
      <c r="X199" s="128" t="s">
        <v>55</v>
      </c>
      <c r="Y199" s="128">
        <v>14747.392</v>
      </c>
      <c r="Z199" s="125">
        <v>0</v>
      </c>
      <c r="AA199" s="124" t="s">
        <v>50</v>
      </c>
      <c r="AB199" s="125">
        <v>0</v>
      </c>
      <c r="AC199" s="128">
        <v>0</v>
      </c>
      <c r="AD199" s="128" t="s">
        <v>50</v>
      </c>
      <c r="AE199" s="128">
        <v>0</v>
      </c>
      <c r="AF199" s="128">
        <v>0</v>
      </c>
      <c r="AG199" s="128" t="s">
        <v>50</v>
      </c>
      <c r="AH199" s="128">
        <v>0</v>
      </c>
      <c r="AI199" s="128">
        <v>0</v>
      </c>
      <c r="AJ199" s="128" t="s">
        <v>50</v>
      </c>
      <c r="AK199" s="132">
        <v>0</v>
      </c>
      <c r="AL199" s="128">
        <v>0</v>
      </c>
      <c r="AM199" s="129" t="s">
        <v>53</v>
      </c>
      <c r="AN199" s="130" t="s">
        <v>53</v>
      </c>
      <c r="AO199" s="129" t="s">
        <v>53</v>
      </c>
      <c r="AP199" s="130" t="s">
        <v>53</v>
      </c>
    </row>
    <row r="200" spans="1:42" s="131" customFormat="1" x14ac:dyDescent="0.25">
      <c r="A200" s="123" t="s">
        <v>281</v>
      </c>
      <c r="B200" s="95" t="s">
        <v>134</v>
      </c>
      <c r="C200" s="124" t="s">
        <v>65</v>
      </c>
      <c r="D200" s="124" t="s">
        <v>63</v>
      </c>
      <c r="E200" s="124" t="s">
        <v>193</v>
      </c>
      <c r="F200" s="124" t="s">
        <v>946</v>
      </c>
      <c r="G200" s="124" t="s">
        <v>51</v>
      </c>
      <c r="H200" s="124" t="s">
        <v>200</v>
      </c>
      <c r="I200" s="124" t="s">
        <v>53</v>
      </c>
      <c r="J200" s="125" t="s">
        <v>53</v>
      </c>
      <c r="K200" s="125" t="s">
        <v>53</v>
      </c>
      <c r="L200" s="125" t="s">
        <v>53</v>
      </c>
      <c r="M200" s="125">
        <v>0</v>
      </c>
      <c r="N200" s="124" t="s">
        <v>53</v>
      </c>
      <c r="O200" s="126" t="s">
        <v>54</v>
      </c>
      <c r="P200" s="124" t="s">
        <v>53</v>
      </c>
      <c r="Q200" s="127">
        <f t="shared" si="6"/>
        <v>6274434.9331499999</v>
      </c>
      <c r="R200" s="128">
        <v>0</v>
      </c>
      <c r="S200" s="128">
        <v>3025158.3023499995</v>
      </c>
      <c r="T200" s="128">
        <v>0</v>
      </c>
      <c r="U200" s="124" t="s">
        <v>50</v>
      </c>
      <c r="V200" s="128">
        <v>0</v>
      </c>
      <c r="W200" s="128">
        <v>2801100.5438000001</v>
      </c>
      <c r="X200" s="128" t="s">
        <v>55</v>
      </c>
      <c r="Y200" s="128">
        <v>448176.08699999994</v>
      </c>
      <c r="Z200" s="125">
        <v>0</v>
      </c>
      <c r="AA200" s="124" t="s">
        <v>50</v>
      </c>
      <c r="AB200" s="125">
        <v>0</v>
      </c>
      <c r="AC200" s="128">
        <v>0</v>
      </c>
      <c r="AD200" s="128" t="s">
        <v>50</v>
      </c>
      <c r="AE200" s="128">
        <v>0</v>
      </c>
      <c r="AF200" s="128">
        <v>0</v>
      </c>
      <c r="AG200" s="128" t="s">
        <v>50</v>
      </c>
      <c r="AH200" s="128">
        <v>0</v>
      </c>
      <c r="AI200" s="128">
        <v>0</v>
      </c>
      <c r="AJ200" s="128" t="s">
        <v>50</v>
      </c>
      <c r="AK200" s="132">
        <v>0</v>
      </c>
      <c r="AL200" s="128">
        <v>0</v>
      </c>
      <c r="AM200" s="129" t="s">
        <v>53</v>
      </c>
      <c r="AN200" s="130" t="s">
        <v>53</v>
      </c>
      <c r="AO200" s="129" t="s">
        <v>53</v>
      </c>
      <c r="AP200" s="130" t="s">
        <v>53</v>
      </c>
    </row>
    <row r="201" spans="1:42" s="131" customFormat="1" x14ac:dyDescent="0.25">
      <c r="A201" s="123" t="s">
        <v>283</v>
      </c>
      <c r="B201" s="95" t="s">
        <v>211</v>
      </c>
      <c r="C201" s="124" t="s">
        <v>65</v>
      </c>
      <c r="D201" s="124" t="s">
        <v>63</v>
      </c>
      <c r="E201" s="124" t="s">
        <v>193</v>
      </c>
      <c r="F201" s="124" t="s">
        <v>950</v>
      </c>
      <c r="G201" s="124" t="s">
        <v>51</v>
      </c>
      <c r="H201" s="124" t="s">
        <v>233</v>
      </c>
      <c r="I201" s="124" t="s">
        <v>53</v>
      </c>
      <c r="J201" s="125" t="s">
        <v>53</v>
      </c>
      <c r="K201" s="125" t="s">
        <v>53</v>
      </c>
      <c r="L201" s="125" t="s">
        <v>53</v>
      </c>
      <c r="M201" s="125">
        <v>0</v>
      </c>
      <c r="N201" s="124" t="s">
        <v>53</v>
      </c>
      <c r="O201" s="126" t="s">
        <v>54</v>
      </c>
      <c r="P201" s="124" t="s">
        <v>53</v>
      </c>
      <c r="Q201" s="127">
        <f t="shared" si="6"/>
        <v>11688905.8431</v>
      </c>
      <c r="R201" s="128">
        <v>0</v>
      </c>
      <c r="S201" s="128">
        <v>8407466.7019999996</v>
      </c>
      <c r="T201" s="128">
        <v>0</v>
      </c>
      <c r="U201" s="124" t="s">
        <v>50</v>
      </c>
      <c r="V201" s="128">
        <v>0</v>
      </c>
      <c r="W201" s="128">
        <v>2828826.8458000002</v>
      </c>
      <c r="X201" s="128" t="s">
        <v>50</v>
      </c>
      <c r="Y201" s="128">
        <v>452612.2953</v>
      </c>
      <c r="Z201" s="125">
        <v>0</v>
      </c>
      <c r="AA201" s="124" t="s">
        <v>50</v>
      </c>
      <c r="AB201" s="125">
        <v>0</v>
      </c>
      <c r="AC201" s="128">
        <v>0</v>
      </c>
      <c r="AD201" s="128" t="s">
        <v>50</v>
      </c>
      <c r="AE201" s="128">
        <v>0</v>
      </c>
      <c r="AF201" s="128">
        <v>0</v>
      </c>
      <c r="AG201" s="128" t="s">
        <v>50</v>
      </c>
      <c r="AH201" s="128">
        <v>0</v>
      </c>
      <c r="AI201" s="128">
        <v>0</v>
      </c>
      <c r="AJ201" s="128" t="s">
        <v>50</v>
      </c>
      <c r="AK201" s="132">
        <v>0</v>
      </c>
      <c r="AL201" s="128">
        <v>0</v>
      </c>
      <c r="AM201" s="129" t="s">
        <v>53</v>
      </c>
      <c r="AN201" s="130" t="s">
        <v>53</v>
      </c>
      <c r="AO201" s="129" t="s">
        <v>53</v>
      </c>
      <c r="AP201" s="130" t="s">
        <v>53</v>
      </c>
    </row>
    <row r="202" spans="1:42" s="131" customFormat="1" x14ac:dyDescent="0.25">
      <c r="A202" s="123" t="s">
        <v>288</v>
      </c>
      <c r="B202" s="95" t="s">
        <v>211</v>
      </c>
      <c r="C202" s="124" t="s">
        <v>65</v>
      </c>
      <c r="D202" s="124" t="s">
        <v>63</v>
      </c>
      <c r="E202" s="124" t="s">
        <v>193</v>
      </c>
      <c r="F202" s="124" t="s">
        <v>950</v>
      </c>
      <c r="G202" s="124" t="s">
        <v>51</v>
      </c>
      <c r="H202" s="124" t="s">
        <v>235</v>
      </c>
      <c r="I202" s="124" t="s">
        <v>53</v>
      </c>
      <c r="J202" s="125" t="s">
        <v>53</v>
      </c>
      <c r="K202" s="125" t="s">
        <v>53</v>
      </c>
      <c r="L202" s="125" t="s">
        <v>53</v>
      </c>
      <c r="M202" s="125">
        <v>0</v>
      </c>
      <c r="N202" s="124" t="s">
        <v>53</v>
      </c>
      <c r="O202" s="126" t="s">
        <v>236</v>
      </c>
      <c r="P202" s="124" t="s">
        <v>237</v>
      </c>
      <c r="Q202" s="127">
        <f t="shared" si="6"/>
        <v>1137222.655</v>
      </c>
      <c r="R202" s="128">
        <v>0</v>
      </c>
      <c r="S202" s="128">
        <v>1137222.655</v>
      </c>
      <c r="T202" s="128">
        <v>0</v>
      </c>
      <c r="U202" s="124" t="s">
        <v>50</v>
      </c>
      <c r="V202" s="128">
        <v>0</v>
      </c>
      <c r="W202" s="128">
        <v>0</v>
      </c>
      <c r="X202" s="128" t="s">
        <v>50</v>
      </c>
      <c r="Y202" s="128">
        <v>0</v>
      </c>
      <c r="Z202" s="125">
        <v>0</v>
      </c>
      <c r="AA202" s="124" t="s">
        <v>50</v>
      </c>
      <c r="AB202" s="125">
        <v>0</v>
      </c>
      <c r="AC202" s="128">
        <v>0</v>
      </c>
      <c r="AD202" s="128" t="s">
        <v>50</v>
      </c>
      <c r="AE202" s="128">
        <v>0</v>
      </c>
      <c r="AF202" s="128">
        <v>0</v>
      </c>
      <c r="AG202" s="128" t="s">
        <v>50</v>
      </c>
      <c r="AH202" s="128">
        <v>0</v>
      </c>
      <c r="AI202" s="128">
        <v>0</v>
      </c>
      <c r="AJ202" s="128" t="s">
        <v>50</v>
      </c>
      <c r="AK202" s="132">
        <v>0</v>
      </c>
      <c r="AL202" s="128">
        <v>0</v>
      </c>
      <c r="AM202" s="129" t="s">
        <v>53</v>
      </c>
      <c r="AN202" s="130" t="s">
        <v>53</v>
      </c>
      <c r="AO202" s="129" t="s">
        <v>53</v>
      </c>
      <c r="AP202" s="130" t="s">
        <v>53</v>
      </c>
    </row>
    <row r="203" spans="1:42" s="131" customFormat="1" x14ac:dyDescent="0.25">
      <c r="A203" s="123" t="s">
        <v>290</v>
      </c>
      <c r="B203" s="95" t="s">
        <v>211</v>
      </c>
      <c r="C203" s="124" t="s">
        <v>65</v>
      </c>
      <c r="D203" s="124" t="s">
        <v>63</v>
      </c>
      <c r="E203" s="124" t="s">
        <v>193</v>
      </c>
      <c r="F203" s="124" t="s">
        <v>950</v>
      </c>
      <c r="G203" s="124" t="s">
        <v>51</v>
      </c>
      <c r="H203" s="124" t="s">
        <v>239</v>
      </c>
      <c r="I203" s="124" t="s">
        <v>53</v>
      </c>
      <c r="J203" s="125" t="s">
        <v>53</v>
      </c>
      <c r="K203" s="125" t="s">
        <v>53</v>
      </c>
      <c r="L203" s="125" t="s">
        <v>53</v>
      </c>
      <c r="M203" s="125">
        <v>0</v>
      </c>
      <c r="N203" s="124" t="s">
        <v>53</v>
      </c>
      <c r="O203" s="126" t="s">
        <v>54</v>
      </c>
      <c r="P203" s="124" t="s">
        <v>53</v>
      </c>
      <c r="Q203" s="127">
        <f t="shared" si="6"/>
        <v>2279186.2663500002</v>
      </c>
      <c r="R203" s="128">
        <v>0</v>
      </c>
      <c r="S203" s="128">
        <v>1365641.32155</v>
      </c>
      <c r="T203" s="128">
        <v>0</v>
      </c>
      <c r="U203" s="124" t="s">
        <v>50</v>
      </c>
      <c r="V203" s="128">
        <v>0</v>
      </c>
      <c r="W203" s="128">
        <v>787538.74550000008</v>
      </c>
      <c r="X203" s="128" t="s">
        <v>55</v>
      </c>
      <c r="Y203" s="128">
        <v>126006.19930000001</v>
      </c>
      <c r="Z203" s="125">
        <v>0</v>
      </c>
      <c r="AA203" s="124" t="s">
        <v>50</v>
      </c>
      <c r="AB203" s="125">
        <v>0</v>
      </c>
      <c r="AC203" s="128">
        <v>0</v>
      </c>
      <c r="AD203" s="128" t="s">
        <v>50</v>
      </c>
      <c r="AE203" s="128">
        <v>0</v>
      </c>
      <c r="AF203" s="128">
        <v>0</v>
      </c>
      <c r="AG203" s="128" t="s">
        <v>50</v>
      </c>
      <c r="AH203" s="128">
        <v>0</v>
      </c>
      <c r="AI203" s="128">
        <v>0</v>
      </c>
      <c r="AJ203" s="128" t="s">
        <v>50</v>
      </c>
      <c r="AK203" s="132">
        <v>0</v>
      </c>
      <c r="AL203" s="128">
        <v>0</v>
      </c>
      <c r="AM203" s="129" t="s">
        <v>53</v>
      </c>
      <c r="AN203" s="130" t="s">
        <v>53</v>
      </c>
      <c r="AO203" s="129" t="s">
        <v>53</v>
      </c>
      <c r="AP203" s="130" t="s">
        <v>53</v>
      </c>
    </row>
    <row r="204" spans="1:42" s="131" customFormat="1" x14ac:dyDescent="0.25">
      <c r="A204" s="123" t="s">
        <v>294</v>
      </c>
      <c r="B204" s="95" t="s">
        <v>243</v>
      </c>
      <c r="C204" s="124" t="s">
        <v>65</v>
      </c>
      <c r="D204" s="124" t="s">
        <v>63</v>
      </c>
      <c r="E204" s="124" t="s">
        <v>193</v>
      </c>
      <c r="F204" s="124" t="s">
        <v>947</v>
      </c>
      <c r="G204" s="124" t="s">
        <v>51</v>
      </c>
      <c r="H204" s="124" t="s">
        <v>289</v>
      </c>
      <c r="I204" s="124" t="s">
        <v>53</v>
      </c>
      <c r="J204" s="125" t="s">
        <v>53</v>
      </c>
      <c r="K204" s="125" t="s">
        <v>53</v>
      </c>
      <c r="L204" s="125" t="s">
        <v>53</v>
      </c>
      <c r="M204" s="125">
        <v>0</v>
      </c>
      <c r="N204" s="124" t="s">
        <v>53</v>
      </c>
      <c r="O204" s="126" t="s">
        <v>54</v>
      </c>
      <c r="P204" s="124" t="s">
        <v>53</v>
      </c>
      <c r="Q204" s="127">
        <f t="shared" si="6"/>
        <v>3210551.3089999999</v>
      </c>
      <c r="R204" s="128">
        <v>0</v>
      </c>
      <c r="S204" s="128">
        <v>2584274.0950000002</v>
      </c>
      <c r="T204" s="128">
        <v>0</v>
      </c>
      <c r="U204" s="124" t="s">
        <v>50</v>
      </c>
      <c r="V204" s="128">
        <v>0</v>
      </c>
      <c r="W204" s="128">
        <v>539894.15</v>
      </c>
      <c r="X204" s="128" t="s">
        <v>50</v>
      </c>
      <c r="Y204" s="128">
        <v>86383.063999999984</v>
      </c>
      <c r="Z204" s="125">
        <v>0</v>
      </c>
      <c r="AA204" s="124" t="s">
        <v>50</v>
      </c>
      <c r="AB204" s="125">
        <v>0</v>
      </c>
      <c r="AC204" s="128">
        <v>0</v>
      </c>
      <c r="AD204" s="128" t="s">
        <v>50</v>
      </c>
      <c r="AE204" s="128">
        <v>0</v>
      </c>
      <c r="AF204" s="128">
        <v>0</v>
      </c>
      <c r="AG204" s="128" t="s">
        <v>50</v>
      </c>
      <c r="AH204" s="128">
        <v>0</v>
      </c>
      <c r="AI204" s="128">
        <v>0</v>
      </c>
      <c r="AJ204" s="128" t="s">
        <v>50</v>
      </c>
      <c r="AK204" s="132">
        <v>0</v>
      </c>
      <c r="AL204" s="128">
        <v>0</v>
      </c>
      <c r="AM204" s="129" t="s">
        <v>53</v>
      </c>
      <c r="AN204" s="130" t="s">
        <v>53</v>
      </c>
      <c r="AO204" s="129" t="s">
        <v>53</v>
      </c>
      <c r="AP204" s="130" t="s">
        <v>53</v>
      </c>
    </row>
    <row r="205" spans="1:42" s="131" customFormat="1" x14ac:dyDescent="0.25">
      <c r="A205" s="123" t="s">
        <v>296</v>
      </c>
      <c r="B205" s="95" t="s">
        <v>243</v>
      </c>
      <c r="C205" s="124" t="s">
        <v>65</v>
      </c>
      <c r="D205" s="124" t="s">
        <v>63</v>
      </c>
      <c r="E205" s="124" t="s">
        <v>193</v>
      </c>
      <c r="F205" s="124" t="s">
        <v>947</v>
      </c>
      <c r="G205" s="124" t="s">
        <v>51</v>
      </c>
      <c r="H205" s="124" t="s">
        <v>291</v>
      </c>
      <c r="I205" s="124" t="s">
        <v>53</v>
      </c>
      <c r="J205" s="125" t="s">
        <v>53</v>
      </c>
      <c r="K205" s="125" t="s">
        <v>53</v>
      </c>
      <c r="L205" s="125" t="s">
        <v>53</v>
      </c>
      <c r="M205" s="125">
        <v>0</v>
      </c>
      <c r="N205" s="124" t="s">
        <v>53</v>
      </c>
      <c r="O205" s="126" t="s">
        <v>292</v>
      </c>
      <c r="P205" s="124" t="s">
        <v>293</v>
      </c>
      <c r="Q205" s="127">
        <f t="shared" si="6"/>
        <v>1303905.50395</v>
      </c>
      <c r="R205" s="128">
        <v>0</v>
      </c>
      <c r="S205" s="128">
        <v>1043042.30275</v>
      </c>
      <c r="T205" s="128">
        <v>224882.07</v>
      </c>
      <c r="U205" s="124" t="s">
        <v>55</v>
      </c>
      <c r="V205" s="128">
        <v>35981.131200000003</v>
      </c>
      <c r="W205" s="128">
        <v>0</v>
      </c>
      <c r="X205" s="128" t="s">
        <v>50</v>
      </c>
      <c r="Y205" s="128">
        <v>0</v>
      </c>
      <c r="Z205" s="125">
        <v>0</v>
      </c>
      <c r="AA205" s="124" t="s">
        <v>50</v>
      </c>
      <c r="AB205" s="125">
        <v>0</v>
      </c>
      <c r="AC205" s="128">
        <v>0</v>
      </c>
      <c r="AD205" s="128" t="s">
        <v>50</v>
      </c>
      <c r="AE205" s="128">
        <v>0</v>
      </c>
      <c r="AF205" s="128">
        <v>0</v>
      </c>
      <c r="AG205" s="128" t="s">
        <v>50</v>
      </c>
      <c r="AH205" s="128">
        <v>0</v>
      </c>
      <c r="AI205" s="128">
        <v>0</v>
      </c>
      <c r="AJ205" s="128" t="s">
        <v>50</v>
      </c>
      <c r="AK205" s="132">
        <v>0</v>
      </c>
      <c r="AL205" s="128">
        <v>0</v>
      </c>
      <c r="AM205" s="129" t="s">
        <v>53</v>
      </c>
      <c r="AN205" s="130" t="s">
        <v>53</v>
      </c>
      <c r="AO205" s="129" t="s">
        <v>53</v>
      </c>
      <c r="AP205" s="130" t="s">
        <v>53</v>
      </c>
    </row>
    <row r="206" spans="1:42" s="131" customFormat="1" x14ac:dyDescent="0.25">
      <c r="A206" s="123" t="s">
        <v>960</v>
      </c>
      <c r="B206" s="95" t="s">
        <v>243</v>
      </c>
      <c r="C206" s="124" t="s">
        <v>65</v>
      </c>
      <c r="D206" s="124" t="s">
        <v>63</v>
      </c>
      <c r="E206" s="124" t="s">
        <v>193</v>
      </c>
      <c r="F206" s="124" t="s">
        <v>947</v>
      </c>
      <c r="G206" s="124" t="s">
        <v>51</v>
      </c>
      <c r="H206" s="124" t="s">
        <v>295</v>
      </c>
      <c r="I206" s="124" t="s">
        <v>53</v>
      </c>
      <c r="J206" s="125" t="s">
        <v>53</v>
      </c>
      <c r="K206" s="125" t="s">
        <v>53</v>
      </c>
      <c r="L206" s="125" t="s">
        <v>53</v>
      </c>
      <c r="M206" s="125">
        <v>0</v>
      </c>
      <c r="N206" s="124" t="s">
        <v>53</v>
      </c>
      <c r="O206" s="126" t="s">
        <v>54</v>
      </c>
      <c r="P206" s="124" t="s">
        <v>53</v>
      </c>
      <c r="Q206" s="127">
        <f t="shared" si="6"/>
        <v>17213452.664800003</v>
      </c>
      <c r="R206" s="128">
        <v>0</v>
      </c>
      <c r="S206" s="128">
        <v>11228350.740100002</v>
      </c>
      <c r="T206" s="128">
        <v>0</v>
      </c>
      <c r="U206" s="124" t="s">
        <v>50</v>
      </c>
      <c r="V206" s="128">
        <v>0</v>
      </c>
      <c r="W206" s="128">
        <v>5159570.6247000005</v>
      </c>
      <c r="X206" s="128" t="s">
        <v>55</v>
      </c>
      <c r="Y206" s="128">
        <v>825531.29999999981</v>
      </c>
      <c r="Z206" s="125">
        <v>0</v>
      </c>
      <c r="AA206" s="124" t="s">
        <v>50</v>
      </c>
      <c r="AB206" s="125">
        <v>0</v>
      </c>
      <c r="AC206" s="128">
        <v>0</v>
      </c>
      <c r="AD206" s="128" t="s">
        <v>50</v>
      </c>
      <c r="AE206" s="128">
        <v>0</v>
      </c>
      <c r="AF206" s="128">
        <v>0</v>
      </c>
      <c r="AG206" s="128" t="s">
        <v>50</v>
      </c>
      <c r="AH206" s="128">
        <v>0</v>
      </c>
      <c r="AI206" s="128">
        <v>0</v>
      </c>
      <c r="AJ206" s="128" t="s">
        <v>50</v>
      </c>
      <c r="AK206" s="132">
        <v>0</v>
      </c>
      <c r="AL206" s="128">
        <v>0</v>
      </c>
      <c r="AM206" s="129" t="s">
        <v>53</v>
      </c>
      <c r="AN206" s="130" t="s">
        <v>53</v>
      </c>
      <c r="AO206" s="129" t="s">
        <v>53</v>
      </c>
      <c r="AP206" s="130" t="s">
        <v>53</v>
      </c>
    </row>
    <row r="207" spans="1:42" s="131" customFormat="1" x14ac:dyDescent="0.25">
      <c r="A207" s="123" t="s">
        <v>961</v>
      </c>
      <c r="B207" s="95" t="s">
        <v>298</v>
      </c>
      <c r="C207" s="124" t="s">
        <v>65</v>
      </c>
      <c r="D207" s="124" t="s">
        <v>63</v>
      </c>
      <c r="E207" s="124" t="s">
        <v>193</v>
      </c>
      <c r="F207" s="124" t="s">
        <v>948</v>
      </c>
      <c r="G207" s="124" t="s">
        <v>51</v>
      </c>
      <c r="H207" s="124" t="s">
        <v>314</v>
      </c>
      <c r="I207" s="124" t="s">
        <v>53</v>
      </c>
      <c r="J207" s="125" t="s">
        <v>53</v>
      </c>
      <c r="K207" s="125" t="s">
        <v>53</v>
      </c>
      <c r="L207" s="125" t="s">
        <v>53</v>
      </c>
      <c r="M207" s="125">
        <v>0</v>
      </c>
      <c r="N207" s="124" t="s">
        <v>53</v>
      </c>
      <c r="O207" s="126" t="s">
        <v>54</v>
      </c>
      <c r="P207" s="124" t="s">
        <v>53</v>
      </c>
      <c r="Q207" s="127">
        <f t="shared" si="6"/>
        <v>6600338.9981000014</v>
      </c>
      <c r="R207" s="128">
        <v>0</v>
      </c>
      <c r="S207" s="128">
        <v>3892347.6900000009</v>
      </c>
      <c r="T207" s="128">
        <v>0</v>
      </c>
      <c r="U207" s="124" t="s">
        <v>50</v>
      </c>
      <c r="V207" s="128">
        <v>0</v>
      </c>
      <c r="W207" s="128">
        <v>2334475.2656</v>
      </c>
      <c r="X207" s="128" t="s">
        <v>55</v>
      </c>
      <c r="Y207" s="128">
        <v>373516.04249999998</v>
      </c>
      <c r="Z207" s="125">
        <v>0</v>
      </c>
      <c r="AA207" s="124" t="s">
        <v>50</v>
      </c>
      <c r="AB207" s="125">
        <v>0</v>
      </c>
      <c r="AC207" s="128">
        <v>0</v>
      </c>
      <c r="AD207" s="128" t="s">
        <v>50</v>
      </c>
      <c r="AE207" s="128">
        <v>0</v>
      </c>
      <c r="AF207" s="128">
        <v>0</v>
      </c>
      <c r="AG207" s="128" t="s">
        <v>50</v>
      </c>
      <c r="AH207" s="128">
        <v>0</v>
      </c>
      <c r="AI207" s="128">
        <v>0</v>
      </c>
      <c r="AJ207" s="128" t="s">
        <v>50</v>
      </c>
      <c r="AK207" s="132">
        <v>0</v>
      </c>
      <c r="AL207" s="128">
        <v>0</v>
      </c>
      <c r="AM207" s="129" t="s">
        <v>53</v>
      </c>
      <c r="AN207" s="130" t="s">
        <v>53</v>
      </c>
      <c r="AO207" s="129" t="s">
        <v>53</v>
      </c>
      <c r="AP207" s="130" t="s">
        <v>53</v>
      </c>
    </row>
    <row r="208" spans="1:42" s="131" customFormat="1" x14ac:dyDescent="0.25">
      <c r="A208" s="123" t="s">
        <v>301</v>
      </c>
      <c r="B208" s="95" t="s">
        <v>298</v>
      </c>
      <c r="C208" s="124" t="s">
        <v>65</v>
      </c>
      <c r="D208" s="124" t="s">
        <v>63</v>
      </c>
      <c r="E208" s="124" t="s">
        <v>193</v>
      </c>
      <c r="F208" s="124" t="s">
        <v>948</v>
      </c>
      <c r="G208" s="124" t="s">
        <v>51</v>
      </c>
      <c r="H208" s="124" t="s">
        <v>315</v>
      </c>
      <c r="I208" s="124" t="s">
        <v>53</v>
      </c>
      <c r="J208" s="125" t="s">
        <v>53</v>
      </c>
      <c r="K208" s="125" t="s">
        <v>53</v>
      </c>
      <c r="L208" s="125" t="s">
        <v>53</v>
      </c>
      <c r="M208" s="125">
        <v>0</v>
      </c>
      <c r="N208" s="124" t="s">
        <v>53</v>
      </c>
      <c r="O208" s="126" t="s">
        <v>316</v>
      </c>
      <c r="P208" s="124" t="s">
        <v>317</v>
      </c>
      <c r="Q208" s="127">
        <f t="shared" si="6"/>
        <v>103124.4</v>
      </c>
      <c r="R208" s="128">
        <v>0</v>
      </c>
      <c r="S208" s="128">
        <v>73150</v>
      </c>
      <c r="T208" s="128">
        <v>25840</v>
      </c>
      <c r="U208" s="124" t="s">
        <v>55</v>
      </c>
      <c r="V208" s="128">
        <v>4134.3999999999996</v>
      </c>
      <c r="W208" s="128">
        <v>0</v>
      </c>
      <c r="X208" s="128" t="s">
        <v>50</v>
      </c>
      <c r="Y208" s="128">
        <v>0</v>
      </c>
      <c r="Z208" s="125">
        <v>0</v>
      </c>
      <c r="AA208" s="124" t="s">
        <v>50</v>
      </c>
      <c r="AB208" s="125">
        <v>0</v>
      </c>
      <c r="AC208" s="128">
        <v>0</v>
      </c>
      <c r="AD208" s="128" t="s">
        <v>50</v>
      </c>
      <c r="AE208" s="128">
        <v>0</v>
      </c>
      <c r="AF208" s="128">
        <v>0</v>
      </c>
      <c r="AG208" s="128" t="s">
        <v>50</v>
      </c>
      <c r="AH208" s="128">
        <v>0</v>
      </c>
      <c r="AI208" s="128">
        <v>0</v>
      </c>
      <c r="AJ208" s="128" t="s">
        <v>50</v>
      </c>
      <c r="AK208" s="132">
        <v>0</v>
      </c>
      <c r="AL208" s="128">
        <v>0</v>
      </c>
      <c r="AM208" s="129" t="s">
        <v>53</v>
      </c>
      <c r="AN208" s="130" t="s">
        <v>53</v>
      </c>
      <c r="AO208" s="129" t="s">
        <v>53</v>
      </c>
      <c r="AP208" s="130" t="s">
        <v>53</v>
      </c>
    </row>
    <row r="209" spans="1:42" s="131" customFormat="1" x14ac:dyDescent="0.25">
      <c r="A209" s="123" t="s">
        <v>962</v>
      </c>
      <c r="B209" s="95" t="s">
        <v>298</v>
      </c>
      <c r="C209" s="124" t="s">
        <v>65</v>
      </c>
      <c r="D209" s="124" t="s">
        <v>63</v>
      </c>
      <c r="E209" s="124" t="s">
        <v>193</v>
      </c>
      <c r="F209" s="124" t="s">
        <v>948</v>
      </c>
      <c r="G209" s="124" t="s">
        <v>51</v>
      </c>
      <c r="H209" s="124" t="s">
        <v>318</v>
      </c>
      <c r="I209" s="124" t="s">
        <v>53</v>
      </c>
      <c r="J209" s="125" t="s">
        <v>53</v>
      </c>
      <c r="K209" s="125" t="s">
        <v>53</v>
      </c>
      <c r="L209" s="125" t="s">
        <v>53</v>
      </c>
      <c r="M209" s="125">
        <v>0</v>
      </c>
      <c r="N209" s="124" t="s">
        <v>53</v>
      </c>
      <c r="O209" s="126" t="s">
        <v>54</v>
      </c>
      <c r="P209" s="124" t="s">
        <v>53</v>
      </c>
      <c r="Q209" s="127">
        <f t="shared" si="6"/>
        <v>9647516.4822000004</v>
      </c>
      <c r="R209" s="128">
        <v>0</v>
      </c>
      <c r="S209" s="128">
        <f>5914642.13885-228935.42</f>
        <v>5685706.7188499998</v>
      </c>
      <c r="T209" s="128">
        <v>0</v>
      </c>
      <c r="U209" s="124" t="s">
        <v>50</v>
      </c>
      <c r="V209" s="128">
        <v>0</v>
      </c>
      <c r="W209" s="128">
        <f>3669208.20115-253854.96</f>
        <v>3415353.2411500001</v>
      </c>
      <c r="X209" s="128" t="s">
        <v>55</v>
      </c>
      <c r="Y209" s="128">
        <f>587073.3122-40616.79</f>
        <v>546456.52220000001</v>
      </c>
      <c r="Z209" s="125">
        <v>0</v>
      </c>
      <c r="AA209" s="124" t="s">
        <v>50</v>
      </c>
      <c r="AB209" s="125">
        <v>0</v>
      </c>
      <c r="AC209" s="128">
        <v>0</v>
      </c>
      <c r="AD209" s="128" t="s">
        <v>50</v>
      </c>
      <c r="AE209" s="128">
        <v>0</v>
      </c>
      <c r="AF209" s="128">
        <v>0</v>
      </c>
      <c r="AG209" s="128" t="s">
        <v>50</v>
      </c>
      <c r="AH209" s="128">
        <v>0</v>
      </c>
      <c r="AI209" s="128">
        <v>0</v>
      </c>
      <c r="AJ209" s="128" t="s">
        <v>50</v>
      </c>
      <c r="AK209" s="132">
        <v>0</v>
      </c>
      <c r="AL209" s="128">
        <v>0</v>
      </c>
      <c r="AM209" s="129" t="s">
        <v>53</v>
      </c>
      <c r="AN209" s="130" t="s">
        <v>53</v>
      </c>
      <c r="AO209" s="129" t="s">
        <v>53</v>
      </c>
      <c r="AP209" s="130" t="s">
        <v>53</v>
      </c>
    </row>
    <row r="210" spans="1:42" s="131" customFormat="1" x14ac:dyDescent="0.25">
      <c r="A210" s="123" t="s">
        <v>963</v>
      </c>
      <c r="B210" s="95" t="s">
        <v>320</v>
      </c>
      <c r="C210" s="124" t="s">
        <v>65</v>
      </c>
      <c r="D210" s="124" t="s">
        <v>63</v>
      </c>
      <c r="E210" s="124" t="s">
        <v>193</v>
      </c>
      <c r="F210" s="124" t="s">
        <v>951</v>
      </c>
      <c r="G210" s="124" t="s">
        <v>51</v>
      </c>
      <c r="H210" s="124" t="s">
        <v>330</v>
      </c>
      <c r="I210" s="124" t="s">
        <v>53</v>
      </c>
      <c r="J210" s="125" t="s">
        <v>53</v>
      </c>
      <c r="K210" s="125" t="s">
        <v>53</v>
      </c>
      <c r="L210" s="125" t="s">
        <v>53</v>
      </c>
      <c r="M210" s="125">
        <v>0</v>
      </c>
      <c r="N210" s="124" t="s">
        <v>53</v>
      </c>
      <c r="O210" s="126" t="s">
        <v>54</v>
      </c>
      <c r="P210" s="124" t="s">
        <v>53</v>
      </c>
      <c r="Q210" s="127">
        <f t="shared" si="6"/>
        <v>21318977.869199999</v>
      </c>
      <c r="R210" s="128">
        <v>0</v>
      </c>
      <c r="S210" s="128">
        <v>14382541.77</v>
      </c>
      <c r="T210" s="128">
        <v>0</v>
      </c>
      <c r="U210" s="124" t="s">
        <v>50</v>
      </c>
      <c r="V210" s="128">
        <v>0</v>
      </c>
      <c r="W210" s="128">
        <v>5851868.7699999996</v>
      </c>
      <c r="X210" s="128" t="s">
        <v>55</v>
      </c>
      <c r="Y210" s="128">
        <v>936299</v>
      </c>
      <c r="Z210" s="125">
        <v>0</v>
      </c>
      <c r="AA210" s="124" t="s">
        <v>50</v>
      </c>
      <c r="AB210" s="125">
        <v>0</v>
      </c>
      <c r="AC210" s="133">
        <v>137285.49</v>
      </c>
      <c r="AD210" s="128">
        <v>0</v>
      </c>
      <c r="AE210" s="128">
        <v>10982.8392</v>
      </c>
      <c r="AF210" s="128">
        <v>0</v>
      </c>
      <c r="AG210" s="128" t="s">
        <v>50</v>
      </c>
      <c r="AH210" s="128">
        <v>0</v>
      </c>
      <c r="AI210" s="128">
        <v>0</v>
      </c>
      <c r="AJ210" s="128" t="s">
        <v>50</v>
      </c>
      <c r="AK210" s="132">
        <v>0</v>
      </c>
      <c r="AL210" s="128"/>
      <c r="AM210" s="129" t="s">
        <v>53</v>
      </c>
      <c r="AN210" s="130" t="s">
        <v>53</v>
      </c>
      <c r="AO210" s="129" t="s">
        <v>53</v>
      </c>
      <c r="AP210" s="130" t="s">
        <v>53</v>
      </c>
    </row>
    <row r="211" spans="1:42" s="131" customFormat="1" x14ac:dyDescent="0.25">
      <c r="A211" s="123" t="s">
        <v>964</v>
      </c>
      <c r="B211" s="95" t="s">
        <v>46</v>
      </c>
      <c r="C211" s="124" t="s">
        <v>65</v>
      </c>
      <c r="D211" s="124" t="s">
        <v>80</v>
      </c>
      <c r="E211" s="124" t="s">
        <v>204</v>
      </c>
      <c r="F211" s="124" t="s">
        <v>944</v>
      </c>
      <c r="G211" s="124" t="s">
        <v>51</v>
      </c>
      <c r="H211" s="124" t="s">
        <v>81</v>
      </c>
      <c r="I211" s="124" t="s">
        <v>53</v>
      </c>
      <c r="J211" s="125" t="s">
        <v>53</v>
      </c>
      <c r="K211" s="125" t="s">
        <v>53</v>
      </c>
      <c r="L211" s="125" t="s">
        <v>53</v>
      </c>
      <c r="M211" s="125">
        <v>0</v>
      </c>
      <c r="N211" s="124" t="s">
        <v>53</v>
      </c>
      <c r="O211" s="126" t="s">
        <v>54</v>
      </c>
      <c r="P211" s="124" t="s">
        <v>53</v>
      </c>
      <c r="Q211" s="127">
        <f t="shared" si="6"/>
        <v>1598998.03</v>
      </c>
      <c r="R211" s="128">
        <v>0</v>
      </c>
      <c r="S211" s="128">
        <v>1156999.47</v>
      </c>
      <c r="T211" s="128">
        <v>0</v>
      </c>
      <c r="U211" s="124" t="s">
        <v>50</v>
      </c>
      <c r="V211" s="128">
        <v>0</v>
      </c>
      <c r="W211" s="128">
        <v>381033.24</v>
      </c>
      <c r="X211" s="128" t="s">
        <v>50</v>
      </c>
      <c r="Y211" s="128">
        <v>60965.32</v>
      </c>
      <c r="Z211" s="125">
        <v>0</v>
      </c>
      <c r="AA211" s="124" t="s">
        <v>50</v>
      </c>
      <c r="AB211" s="125">
        <v>0</v>
      </c>
      <c r="AC211" s="128">
        <v>0</v>
      </c>
      <c r="AD211" s="128" t="s">
        <v>50</v>
      </c>
      <c r="AE211" s="128">
        <v>0</v>
      </c>
      <c r="AF211" s="128">
        <v>0</v>
      </c>
      <c r="AG211" s="128" t="s">
        <v>50</v>
      </c>
      <c r="AH211" s="128">
        <v>0</v>
      </c>
      <c r="AI211" s="128">
        <v>0</v>
      </c>
      <c r="AJ211" s="128" t="s">
        <v>50</v>
      </c>
      <c r="AK211" s="132">
        <v>0</v>
      </c>
      <c r="AL211" s="128">
        <v>0</v>
      </c>
      <c r="AM211" s="129" t="s">
        <v>53</v>
      </c>
      <c r="AN211" s="130" t="s">
        <v>53</v>
      </c>
      <c r="AO211" s="129" t="s">
        <v>53</v>
      </c>
      <c r="AP211" s="130" t="s">
        <v>53</v>
      </c>
    </row>
    <row r="212" spans="1:42" s="131" customFormat="1" x14ac:dyDescent="0.25">
      <c r="A212" s="123" t="s">
        <v>965</v>
      </c>
      <c r="B212" s="95" t="s">
        <v>134</v>
      </c>
      <c r="C212" s="124" t="s">
        <v>65</v>
      </c>
      <c r="D212" s="124" t="s">
        <v>80</v>
      </c>
      <c r="E212" s="124" t="s">
        <v>204</v>
      </c>
      <c r="F212" s="124" t="s">
        <v>946</v>
      </c>
      <c r="G212" s="124" t="s">
        <v>51</v>
      </c>
      <c r="H212" s="124" t="s">
        <v>207</v>
      </c>
      <c r="I212" s="124" t="s">
        <v>53</v>
      </c>
      <c r="J212" s="125" t="s">
        <v>53</v>
      </c>
      <c r="K212" s="125" t="s">
        <v>53</v>
      </c>
      <c r="L212" s="125" t="s">
        <v>53</v>
      </c>
      <c r="M212" s="125">
        <v>0</v>
      </c>
      <c r="N212" s="124" t="s">
        <v>53</v>
      </c>
      <c r="O212" s="126" t="s">
        <v>208</v>
      </c>
      <c r="P212" s="124" t="s">
        <v>209</v>
      </c>
      <c r="Q212" s="127">
        <f t="shared" si="6"/>
        <v>696615.64179999998</v>
      </c>
      <c r="R212" s="128">
        <v>0</v>
      </c>
      <c r="S212" s="128">
        <v>263469.92500000005</v>
      </c>
      <c r="T212" s="128">
        <v>373401.48</v>
      </c>
      <c r="U212" s="124" t="s">
        <v>55</v>
      </c>
      <c r="V212" s="128">
        <v>59744.236799999999</v>
      </c>
      <c r="W212" s="128">
        <v>0</v>
      </c>
      <c r="X212" s="128" t="s">
        <v>50</v>
      </c>
      <c r="Y212" s="128">
        <v>0</v>
      </c>
      <c r="Z212" s="125">
        <v>0</v>
      </c>
      <c r="AA212" s="124" t="s">
        <v>50</v>
      </c>
      <c r="AB212" s="125">
        <v>0</v>
      </c>
      <c r="AC212" s="128">
        <v>0</v>
      </c>
      <c r="AD212" s="128" t="s">
        <v>50</v>
      </c>
      <c r="AE212" s="128">
        <v>0</v>
      </c>
      <c r="AF212" s="128">
        <v>0</v>
      </c>
      <c r="AG212" s="128" t="s">
        <v>50</v>
      </c>
      <c r="AH212" s="128">
        <v>0</v>
      </c>
      <c r="AI212" s="128">
        <v>0</v>
      </c>
      <c r="AJ212" s="128" t="s">
        <v>50</v>
      </c>
      <c r="AK212" s="134">
        <v>0</v>
      </c>
      <c r="AL212" s="128">
        <v>0</v>
      </c>
      <c r="AM212" s="129" t="s">
        <v>53</v>
      </c>
      <c r="AN212" s="130" t="s">
        <v>53</v>
      </c>
      <c r="AO212" s="129" t="s">
        <v>53</v>
      </c>
      <c r="AP212" s="130" t="s">
        <v>53</v>
      </c>
    </row>
    <row r="213" spans="1:42" s="131" customFormat="1" x14ac:dyDescent="0.25">
      <c r="A213" s="123" t="s">
        <v>966</v>
      </c>
      <c r="B213" s="95" t="s">
        <v>134</v>
      </c>
      <c r="C213" s="124" t="s">
        <v>65</v>
      </c>
      <c r="D213" s="124" t="s">
        <v>80</v>
      </c>
      <c r="E213" s="124" t="s">
        <v>204</v>
      </c>
      <c r="F213" s="124" t="s">
        <v>946</v>
      </c>
      <c r="G213" s="124" t="s">
        <v>51</v>
      </c>
      <c r="H213" s="124" t="s">
        <v>205</v>
      </c>
      <c r="I213" s="124" t="s">
        <v>53</v>
      </c>
      <c r="J213" s="125" t="s">
        <v>53</v>
      </c>
      <c r="K213" s="125" t="s">
        <v>53</v>
      </c>
      <c r="L213" s="125" t="s">
        <v>53</v>
      </c>
      <c r="M213" s="125">
        <v>0</v>
      </c>
      <c r="N213" s="124" t="s">
        <v>53</v>
      </c>
      <c r="O213" s="126" t="s">
        <v>54</v>
      </c>
      <c r="P213" s="124" t="s">
        <v>53</v>
      </c>
      <c r="Q213" s="127">
        <f t="shared" si="6"/>
        <v>3090545.3825999997</v>
      </c>
      <c r="R213" s="128">
        <v>0</v>
      </c>
      <c r="S213" s="128">
        <v>2112631.9699999997</v>
      </c>
      <c r="T213" s="128">
        <v>0</v>
      </c>
      <c r="U213" s="124" t="s">
        <v>50</v>
      </c>
      <c r="V213" s="128">
        <v>0</v>
      </c>
      <c r="W213" s="128">
        <v>843028.80399999989</v>
      </c>
      <c r="X213" s="128" t="s">
        <v>55</v>
      </c>
      <c r="Y213" s="128">
        <v>134884.60860000001</v>
      </c>
      <c r="Z213" s="125">
        <v>0</v>
      </c>
      <c r="AA213" s="124" t="s">
        <v>50</v>
      </c>
      <c r="AB213" s="125">
        <v>0</v>
      </c>
      <c r="AC213" s="128">
        <v>0</v>
      </c>
      <c r="AD213" s="128" t="s">
        <v>50</v>
      </c>
      <c r="AE213" s="128">
        <v>0</v>
      </c>
      <c r="AF213" s="128">
        <v>0</v>
      </c>
      <c r="AG213" s="128" t="s">
        <v>50</v>
      </c>
      <c r="AH213" s="128">
        <v>0</v>
      </c>
      <c r="AI213" s="128">
        <v>0</v>
      </c>
      <c r="AJ213" s="128" t="s">
        <v>50</v>
      </c>
      <c r="AK213" s="134">
        <v>0</v>
      </c>
      <c r="AL213" s="128">
        <v>0</v>
      </c>
      <c r="AM213" s="129" t="s">
        <v>53</v>
      </c>
      <c r="AN213" s="130" t="s">
        <v>53</v>
      </c>
      <c r="AO213" s="129" t="s">
        <v>53</v>
      </c>
      <c r="AP213" s="130" t="s">
        <v>53</v>
      </c>
    </row>
    <row r="214" spans="1:42" s="131" customFormat="1" x14ac:dyDescent="0.25">
      <c r="A214" s="123" t="s">
        <v>967</v>
      </c>
      <c r="B214" s="95" t="s">
        <v>211</v>
      </c>
      <c r="C214" s="124" t="s">
        <v>65</v>
      </c>
      <c r="D214" s="124" t="s">
        <v>80</v>
      </c>
      <c r="E214" s="124" t="s">
        <v>204</v>
      </c>
      <c r="F214" s="124" t="s">
        <v>950</v>
      </c>
      <c r="G214" s="124" t="s">
        <v>51</v>
      </c>
      <c r="H214" s="124" t="s">
        <v>241</v>
      </c>
      <c r="I214" s="124" t="s">
        <v>53</v>
      </c>
      <c r="J214" s="125" t="s">
        <v>53</v>
      </c>
      <c r="K214" s="125" t="s">
        <v>53</v>
      </c>
      <c r="L214" s="125" t="s">
        <v>53</v>
      </c>
      <c r="M214" s="125">
        <v>0</v>
      </c>
      <c r="N214" s="124" t="s">
        <v>53</v>
      </c>
      <c r="O214" s="126" t="s">
        <v>54</v>
      </c>
      <c r="P214" s="124" t="s">
        <v>53</v>
      </c>
      <c r="Q214" s="127">
        <f t="shared" si="6"/>
        <v>1673336.1321999996</v>
      </c>
      <c r="R214" s="128">
        <v>0</v>
      </c>
      <c r="S214" s="128">
        <v>1229501.9549999996</v>
      </c>
      <c r="T214" s="128">
        <v>0</v>
      </c>
      <c r="U214" s="124" t="s">
        <v>50</v>
      </c>
      <c r="V214" s="128">
        <v>0</v>
      </c>
      <c r="W214" s="128">
        <v>382615.67000000004</v>
      </c>
      <c r="X214" s="128" t="s">
        <v>50</v>
      </c>
      <c r="Y214" s="128">
        <v>61218.5072</v>
      </c>
      <c r="Z214" s="125">
        <v>0</v>
      </c>
      <c r="AA214" s="124" t="s">
        <v>50</v>
      </c>
      <c r="AB214" s="125">
        <v>0</v>
      </c>
      <c r="AC214" s="128">
        <v>0</v>
      </c>
      <c r="AD214" s="128" t="s">
        <v>50</v>
      </c>
      <c r="AE214" s="128">
        <v>0</v>
      </c>
      <c r="AF214" s="128">
        <v>0</v>
      </c>
      <c r="AG214" s="128" t="s">
        <v>50</v>
      </c>
      <c r="AH214" s="128">
        <v>0</v>
      </c>
      <c r="AI214" s="128">
        <v>0</v>
      </c>
      <c r="AJ214" s="128" t="s">
        <v>50</v>
      </c>
      <c r="AK214" s="128">
        <v>0</v>
      </c>
      <c r="AL214" s="128">
        <v>0</v>
      </c>
      <c r="AM214" s="129" t="s">
        <v>53</v>
      </c>
      <c r="AN214" s="130" t="s">
        <v>53</v>
      </c>
      <c r="AO214" s="129" t="s">
        <v>53</v>
      </c>
      <c r="AP214" s="130" t="s">
        <v>53</v>
      </c>
    </row>
    <row r="215" spans="1:42" s="131" customFormat="1" x14ac:dyDescent="0.25">
      <c r="A215" s="123" t="s">
        <v>968</v>
      </c>
      <c r="B215" s="95" t="s">
        <v>243</v>
      </c>
      <c r="C215" s="124" t="s">
        <v>65</v>
      </c>
      <c r="D215" s="124" t="s">
        <v>80</v>
      </c>
      <c r="E215" s="124" t="s">
        <v>204</v>
      </c>
      <c r="F215" s="124" t="s">
        <v>947</v>
      </c>
      <c r="G215" s="124" t="s">
        <v>51</v>
      </c>
      <c r="H215" s="124" t="s">
        <v>297</v>
      </c>
      <c r="I215" s="124" t="s">
        <v>53</v>
      </c>
      <c r="J215" s="125" t="s">
        <v>53</v>
      </c>
      <c r="K215" s="125" t="s">
        <v>53</v>
      </c>
      <c r="L215" s="125" t="s">
        <v>53</v>
      </c>
      <c r="M215" s="125">
        <v>0</v>
      </c>
      <c r="N215" s="124" t="s">
        <v>53</v>
      </c>
      <c r="O215" s="126" t="s">
        <v>54</v>
      </c>
      <c r="P215" s="124" t="s">
        <v>53</v>
      </c>
      <c r="Q215" s="127">
        <f t="shared" si="6"/>
        <v>9018729</v>
      </c>
      <c r="R215" s="128">
        <v>0</v>
      </c>
      <c r="S215" s="128">
        <v>5949314.1200000001</v>
      </c>
      <c r="T215" s="128">
        <v>0</v>
      </c>
      <c r="U215" s="124" t="s">
        <v>50</v>
      </c>
      <c r="V215" s="128">
        <v>0</v>
      </c>
      <c r="W215" s="128">
        <v>2646047.31</v>
      </c>
      <c r="X215" s="128" t="s">
        <v>55</v>
      </c>
      <c r="Y215" s="128">
        <v>423367.57</v>
      </c>
      <c r="Z215" s="125">
        <v>0</v>
      </c>
      <c r="AA215" s="124" t="s">
        <v>50</v>
      </c>
      <c r="AB215" s="125">
        <v>0</v>
      </c>
      <c r="AC215" s="128">
        <v>0</v>
      </c>
      <c r="AD215" s="128" t="s">
        <v>50</v>
      </c>
      <c r="AE215" s="128">
        <v>0</v>
      </c>
      <c r="AF215" s="128">
        <v>0</v>
      </c>
      <c r="AG215" s="128" t="s">
        <v>50</v>
      </c>
      <c r="AH215" s="128">
        <v>0</v>
      </c>
      <c r="AI215" s="128">
        <v>0</v>
      </c>
      <c r="AJ215" s="128" t="s">
        <v>50</v>
      </c>
      <c r="AK215" s="128">
        <v>0</v>
      </c>
      <c r="AL215" s="128">
        <v>0</v>
      </c>
      <c r="AM215" s="129" t="s">
        <v>53</v>
      </c>
      <c r="AN215" s="130" t="s">
        <v>53</v>
      </c>
      <c r="AO215" s="129" t="s">
        <v>53</v>
      </c>
      <c r="AP215" s="130" t="s">
        <v>53</v>
      </c>
    </row>
    <row r="216" spans="1:42" s="131" customFormat="1" x14ac:dyDescent="0.25">
      <c r="A216" s="123" t="s">
        <v>969</v>
      </c>
      <c r="B216" s="95" t="s">
        <v>298</v>
      </c>
      <c r="C216" s="124" t="s">
        <v>65</v>
      </c>
      <c r="D216" s="124" t="s">
        <v>80</v>
      </c>
      <c r="E216" s="124" t="s">
        <v>204</v>
      </c>
      <c r="F216" s="124" t="s">
        <v>948</v>
      </c>
      <c r="G216" s="124" t="s">
        <v>51</v>
      </c>
      <c r="H216" s="124" t="s">
        <v>319</v>
      </c>
      <c r="I216" s="124" t="s">
        <v>53</v>
      </c>
      <c r="J216" s="125" t="s">
        <v>53</v>
      </c>
      <c r="K216" s="125" t="s">
        <v>53</v>
      </c>
      <c r="L216" s="125" t="s">
        <v>53</v>
      </c>
      <c r="M216" s="125">
        <v>0</v>
      </c>
      <c r="N216" s="124" t="s">
        <v>53</v>
      </c>
      <c r="O216" s="126" t="s">
        <v>54</v>
      </c>
      <c r="P216" s="124" t="s">
        <v>53</v>
      </c>
      <c r="Q216" s="127">
        <f t="shared" si="6"/>
        <v>23301997.990000002</v>
      </c>
      <c r="R216" s="128">
        <v>0</v>
      </c>
      <c r="S216" s="128">
        <v>13549300.6</v>
      </c>
      <c r="T216" s="128">
        <v>0</v>
      </c>
      <c r="U216" s="124" t="s">
        <v>50</v>
      </c>
      <c r="V216" s="128">
        <v>0</v>
      </c>
      <c r="W216" s="128">
        <v>8407497.75</v>
      </c>
      <c r="X216" s="128" t="s">
        <v>55</v>
      </c>
      <c r="Y216" s="128">
        <v>1345199.64</v>
      </c>
      <c r="Z216" s="125">
        <v>0</v>
      </c>
      <c r="AA216" s="124" t="s">
        <v>50</v>
      </c>
      <c r="AB216" s="125">
        <v>0</v>
      </c>
      <c r="AC216" s="128">
        <v>0</v>
      </c>
      <c r="AD216" s="128" t="s">
        <v>50</v>
      </c>
      <c r="AE216" s="128">
        <v>0</v>
      </c>
      <c r="AF216" s="128">
        <v>0</v>
      </c>
      <c r="AG216" s="128" t="s">
        <v>50</v>
      </c>
      <c r="AH216" s="128">
        <v>0</v>
      </c>
      <c r="AI216" s="128">
        <v>0</v>
      </c>
      <c r="AJ216" s="128" t="s">
        <v>50</v>
      </c>
      <c r="AK216" s="128">
        <v>0</v>
      </c>
      <c r="AL216" s="128">
        <v>0</v>
      </c>
      <c r="AM216" s="129" t="s">
        <v>53</v>
      </c>
      <c r="AN216" s="130" t="s">
        <v>53</v>
      </c>
      <c r="AO216" s="129" t="s">
        <v>53</v>
      </c>
      <c r="AP216" s="130" t="s">
        <v>53</v>
      </c>
    </row>
    <row r="217" spans="1:42" s="131" customFormat="1" x14ac:dyDescent="0.25">
      <c r="A217" s="123" t="s">
        <v>970</v>
      </c>
      <c r="B217" s="95" t="s">
        <v>320</v>
      </c>
      <c r="C217" s="124" t="s">
        <v>65</v>
      </c>
      <c r="D217" s="124" t="s">
        <v>80</v>
      </c>
      <c r="E217" s="124" t="s">
        <v>204</v>
      </c>
      <c r="F217" s="124" t="s">
        <v>951</v>
      </c>
      <c r="G217" s="124" t="s">
        <v>51</v>
      </c>
      <c r="H217" s="124" t="s">
        <v>331</v>
      </c>
      <c r="I217" s="124" t="s">
        <v>53</v>
      </c>
      <c r="J217" s="125" t="s">
        <v>53</v>
      </c>
      <c r="K217" s="125" t="s">
        <v>53</v>
      </c>
      <c r="L217" s="125" t="s">
        <v>53</v>
      </c>
      <c r="M217" s="125">
        <v>0</v>
      </c>
      <c r="N217" s="124" t="s">
        <v>53</v>
      </c>
      <c r="O217" s="126" t="s">
        <v>54</v>
      </c>
      <c r="P217" s="124" t="s">
        <v>53</v>
      </c>
      <c r="Q217" s="127">
        <f t="shared" si="6"/>
        <v>9552495.5889500026</v>
      </c>
      <c r="R217" s="128">
        <v>0</v>
      </c>
      <c r="S217" s="128">
        <v>5408654.3477500025</v>
      </c>
      <c r="T217" s="128">
        <v>0</v>
      </c>
      <c r="U217" s="124" t="s">
        <v>50</v>
      </c>
      <c r="V217" s="128">
        <v>0</v>
      </c>
      <c r="W217" s="128">
        <v>3572276.932</v>
      </c>
      <c r="X217" s="128" t="s">
        <v>55</v>
      </c>
      <c r="Y217" s="128">
        <v>571564.30920000002</v>
      </c>
      <c r="Z217" s="125">
        <v>0</v>
      </c>
      <c r="AA217" s="124" t="s">
        <v>50</v>
      </c>
      <c r="AB217" s="125">
        <v>0</v>
      </c>
      <c r="AC217" s="128">
        <v>0</v>
      </c>
      <c r="AD217" s="128" t="s">
        <v>50</v>
      </c>
      <c r="AE217" s="128">
        <v>0</v>
      </c>
      <c r="AF217" s="128">
        <v>0</v>
      </c>
      <c r="AG217" s="128" t="s">
        <v>50</v>
      </c>
      <c r="AH217" s="128">
        <v>0</v>
      </c>
      <c r="AI217" s="128">
        <v>0</v>
      </c>
      <c r="AJ217" s="128" t="s">
        <v>50</v>
      </c>
      <c r="AK217" s="128">
        <v>0</v>
      </c>
      <c r="AL217" s="128">
        <v>0</v>
      </c>
      <c r="AM217" s="129" t="s">
        <v>53</v>
      </c>
      <c r="AN217" s="130" t="s">
        <v>53</v>
      </c>
      <c r="AO217" s="129" t="s">
        <v>53</v>
      </c>
      <c r="AP217" s="130" t="s">
        <v>53</v>
      </c>
    </row>
    <row r="218" spans="1:42" s="131" customFormat="1" x14ac:dyDescent="0.25">
      <c r="A218" s="123" t="s">
        <v>971</v>
      </c>
      <c r="B218" s="95" t="s">
        <v>320</v>
      </c>
      <c r="C218" s="124" t="s">
        <v>65</v>
      </c>
      <c r="D218" s="124" t="s">
        <v>80</v>
      </c>
      <c r="E218" s="124" t="s">
        <v>204</v>
      </c>
      <c r="F218" s="124" t="s">
        <v>951</v>
      </c>
      <c r="G218" s="124" t="s">
        <v>51</v>
      </c>
      <c r="H218" s="124" t="s">
        <v>332</v>
      </c>
      <c r="I218" s="124" t="s">
        <v>53</v>
      </c>
      <c r="J218" s="125" t="s">
        <v>53</v>
      </c>
      <c r="K218" s="125" t="s">
        <v>53</v>
      </c>
      <c r="L218" s="125" t="s">
        <v>53</v>
      </c>
      <c r="M218" s="125">
        <v>0</v>
      </c>
      <c r="N218" s="124" t="s">
        <v>53</v>
      </c>
      <c r="O218" s="126" t="s">
        <v>333</v>
      </c>
      <c r="P218" s="124" t="s">
        <v>334</v>
      </c>
      <c r="Q218" s="127">
        <f t="shared" si="6"/>
        <v>9607197.5384999998</v>
      </c>
      <c r="R218" s="128">
        <v>0</v>
      </c>
      <c r="S218" s="128">
        <v>4323813.9379999992</v>
      </c>
      <c r="T218" s="128">
        <v>4554641.0349000003</v>
      </c>
      <c r="U218" s="124" t="s">
        <v>55</v>
      </c>
      <c r="V218" s="128">
        <v>728742.56559999997</v>
      </c>
      <c r="W218" s="128">
        <v>0</v>
      </c>
      <c r="X218" s="128" t="s">
        <v>50</v>
      </c>
      <c r="Y218" s="128">
        <v>0</v>
      </c>
      <c r="Z218" s="125">
        <v>0</v>
      </c>
      <c r="AA218" s="124" t="s">
        <v>50</v>
      </c>
      <c r="AB218" s="125">
        <v>0</v>
      </c>
      <c r="AC218" s="128">
        <v>0</v>
      </c>
      <c r="AD218" s="128" t="s">
        <v>50</v>
      </c>
      <c r="AE218" s="128">
        <v>0</v>
      </c>
      <c r="AF218" s="128">
        <v>0</v>
      </c>
      <c r="AG218" s="128" t="s">
        <v>50</v>
      </c>
      <c r="AH218" s="128">
        <v>0</v>
      </c>
      <c r="AI218" s="128">
        <v>0</v>
      </c>
      <c r="AJ218" s="128" t="s">
        <v>50</v>
      </c>
      <c r="AK218" s="128">
        <v>0</v>
      </c>
      <c r="AL218" s="128">
        <v>0</v>
      </c>
      <c r="AM218" s="129" t="s">
        <v>53</v>
      </c>
      <c r="AN218" s="130" t="s">
        <v>53</v>
      </c>
      <c r="AO218" s="129" t="s">
        <v>53</v>
      </c>
      <c r="AP218" s="130" t="s">
        <v>53</v>
      </c>
    </row>
    <row r="219" spans="1:42" s="131" customFormat="1" x14ac:dyDescent="0.25">
      <c r="A219" s="123" t="s">
        <v>972</v>
      </c>
      <c r="B219" s="95" t="s">
        <v>320</v>
      </c>
      <c r="C219" s="124" t="s">
        <v>65</v>
      </c>
      <c r="D219" s="124" t="s">
        <v>80</v>
      </c>
      <c r="E219" s="124" t="s">
        <v>204</v>
      </c>
      <c r="F219" s="124" t="s">
        <v>951</v>
      </c>
      <c r="G219" s="124" t="s">
        <v>51</v>
      </c>
      <c r="H219" s="124" t="s">
        <v>335</v>
      </c>
      <c r="I219" s="124" t="s">
        <v>53</v>
      </c>
      <c r="J219" s="125" t="s">
        <v>53</v>
      </c>
      <c r="K219" s="125" t="s">
        <v>53</v>
      </c>
      <c r="L219" s="125" t="s">
        <v>53</v>
      </c>
      <c r="M219" s="125">
        <v>0</v>
      </c>
      <c r="N219" s="124" t="s">
        <v>53</v>
      </c>
      <c r="O219" s="126" t="s">
        <v>54</v>
      </c>
      <c r="P219" s="124" t="s">
        <v>53</v>
      </c>
      <c r="Q219" s="127">
        <f t="shared" si="6"/>
        <v>14693661.133099999</v>
      </c>
      <c r="R219" s="128">
        <v>0</v>
      </c>
      <c r="S219" s="128">
        <v>8355509.2404999994</v>
      </c>
      <c r="T219" s="128">
        <v>0</v>
      </c>
      <c r="U219" s="124" t="s">
        <v>50</v>
      </c>
      <c r="V219" s="128">
        <v>0</v>
      </c>
      <c r="W219" s="128">
        <v>5336106.5202000011</v>
      </c>
      <c r="X219" s="128" t="s">
        <v>55</v>
      </c>
      <c r="Y219" s="128">
        <v>853777.04319999996</v>
      </c>
      <c r="Z219" s="125">
        <v>0</v>
      </c>
      <c r="AA219" s="124" t="s">
        <v>50</v>
      </c>
      <c r="AB219" s="125">
        <v>0</v>
      </c>
      <c r="AC219" s="133">
        <v>137285.49</v>
      </c>
      <c r="AD219" s="135" t="s">
        <v>954</v>
      </c>
      <c r="AE219" s="128">
        <v>10982.8392</v>
      </c>
      <c r="AF219" s="128">
        <v>0</v>
      </c>
      <c r="AG219" s="128" t="s">
        <v>50</v>
      </c>
      <c r="AH219" s="128">
        <v>0</v>
      </c>
      <c r="AI219" s="128">
        <v>0</v>
      </c>
      <c r="AJ219" s="128" t="s">
        <v>50</v>
      </c>
      <c r="AK219" s="134">
        <v>0</v>
      </c>
      <c r="AL219" s="128"/>
      <c r="AM219" s="129" t="s">
        <v>53</v>
      </c>
      <c r="AN219" s="130" t="s">
        <v>53</v>
      </c>
      <c r="AO219" s="129" t="s">
        <v>53</v>
      </c>
      <c r="AP219" s="130" t="s">
        <v>53</v>
      </c>
    </row>
    <row r="220" spans="1:42" x14ac:dyDescent="0.25">
      <c r="O220" s="35"/>
    </row>
    <row r="221" spans="1:42" x14ac:dyDescent="0.25">
      <c r="O221" s="35"/>
      <c r="Q221" s="42">
        <f>SUM(Q2:Q219)</f>
        <v>4214758211.267899</v>
      </c>
      <c r="R221" s="42">
        <f>SUM(R2:R219)</f>
        <v>0</v>
      </c>
      <c r="S221" s="42">
        <f>SUM(S2:S219)</f>
        <v>3113562357.5449491</v>
      </c>
      <c r="T221" s="42">
        <f>SUM(T2:T219)</f>
        <v>10337220.115800001</v>
      </c>
      <c r="V221" s="42">
        <f>SUM(V2:V219)</f>
        <v>1653955.2185</v>
      </c>
      <c r="W221" s="42">
        <f>SUM(W2:W219)</f>
        <v>938202644.91514921</v>
      </c>
      <c r="Y221" s="42">
        <f>SUM(Y2:Y219)</f>
        <v>150112423.14510012</v>
      </c>
      <c r="Z221" s="28">
        <f>SUM(Z2:Z219)</f>
        <v>0</v>
      </c>
      <c r="AB221" s="28">
        <f>SUM(AB2:AB219)</f>
        <v>0</v>
      </c>
      <c r="AC221" s="42">
        <f>SUM(AC2:AC219)</f>
        <v>823713.28999999992</v>
      </c>
      <c r="AD221" s="42">
        <f>SUM(AD2:AD219)</f>
        <v>0</v>
      </c>
      <c r="AE221" s="42">
        <f t="shared" ref="AE221:AK221" si="7">SUM(AE2:AE219)</f>
        <v>65897.038400000005</v>
      </c>
      <c r="AF221" s="42">
        <f t="shared" si="7"/>
        <v>0</v>
      </c>
      <c r="AG221" s="42">
        <f t="shared" si="7"/>
        <v>0</v>
      </c>
      <c r="AH221" s="42">
        <f t="shared" si="7"/>
        <v>0</v>
      </c>
      <c r="AI221" s="42">
        <f t="shared" si="7"/>
        <v>0</v>
      </c>
      <c r="AJ221" s="42">
        <f t="shared" si="7"/>
        <v>0</v>
      </c>
      <c r="AK221" s="42">
        <f t="shared" si="7"/>
        <v>0</v>
      </c>
      <c r="AL221" s="42">
        <f>SUM(AL2:AL219)</f>
        <v>0</v>
      </c>
    </row>
    <row r="222" spans="1:42" x14ac:dyDescent="0.25">
      <c r="O222" s="35"/>
    </row>
    <row r="223" spans="1:42" x14ac:dyDescent="0.25">
      <c r="J223" s="59" t="s">
        <v>336</v>
      </c>
      <c r="O223" s="35"/>
      <c r="AL223" s="42"/>
    </row>
    <row r="224" spans="1:42" x14ac:dyDescent="0.25">
      <c r="O224" s="35"/>
    </row>
    <row r="225" spans="9:17" x14ac:dyDescent="0.25">
      <c r="J225" s="62" t="s">
        <v>337</v>
      </c>
      <c r="K225" s="62" t="s">
        <v>338</v>
      </c>
      <c r="L225" s="62" t="s">
        <v>339</v>
      </c>
      <c r="O225" s="35"/>
    </row>
    <row r="226" spans="9:17" x14ac:dyDescent="0.25">
      <c r="J226" s="60"/>
      <c r="K226" s="60"/>
      <c r="L226" s="60"/>
      <c r="O226" s="35"/>
    </row>
    <row r="227" spans="9:17" x14ac:dyDescent="0.25">
      <c r="I227" s="67" t="s">
        <v>340</v>
      </c>
      <c r="J227" s="61">
        <f>+S221</f>
        <v>3113562357.5449491</v>
      </c>
      <c r="K227" s="61"/>
      <c r="L227" s="61"/>
      <c r="N227" s="45"/>
      <c r="O227" s="45"/>
    </row>
    <row r="228" spans="9:17" x14ac:dyDescent="0.25">
      <c r="I228" s="63"/>
      <c r="J228" s="61"/>
      <c r="K228" s="61"/>
      <c r="L228" s="61"/>
      <c r="N228" s="45"/>
      <c r="O228" s="45"/>
    </row>
    <row r="229" spans="9:17" x14ac:dyDescent="0.25">
      <c r="I229" s="67" t="s">
        <v>341</v>
      </c>
      <c r="J229" s="61">
        <f>+T221+W221</f>
        <v>948539865.03094923</v>
      </c>
      <c r="K229" s="61">
        <f>+V221+Y221</f>
        <v>151766378.36360011</v>
      </c>
      <c r="L229" s="60"/>
      <c r="N229" s="45"/>
      <c r="O229" s="45"/>
    </row>
    <row r="230" spans="9:17" x14ac:dyDescent="0.25">
      <c r="I230" s="63"/>
      <c r="J230" s="61"/>
      <c r="K230" s="61"/>
      <c r="L230" s="61"/>
      <c r="N230" s="45"/>
      <c r="O230" s="45"/>
    </row>
    <row r="231" spans="9:17" x14ac:dyDescent="0.25">
      <c r="I231" s="67" t="s">
        <v>342</v>
      </c>
      <c r="J231" s="61">
        <f>+AC221</f>
        <v>823713.28999999992</v>
      </c>
      <c r="K231" s="61">
        <f>+AE221</f>
        <v>65897.038400000005</v>
      </c>
      <c r="L231" s="61"/>
    </row>
    <row r="232" spans="9:17" x14ac:dyDescent="0.25">
      <c r="I232" s="63"/>
      <c r="J232" s="61"/>
      <c r="K232" s="61"/>
      <c r="L232" s="61"/>
    </row>
    <row r="233" spans="9:17" x14ac:dyDescent="0.25">
      <c r="I233" s="67" t="s">
        <v>343</v>
      </c>
      <c r="J233" s="61"/>
      <c r="K233" s="61"/>
      <c r="L233" s="61"/>
    </row>
    <row r="234" spans="9:17" x14ac:dyDescent="0.25">
      <c r="I234" s="63"/>
      <c r="J234" s="52"/>
      <c r="K234" s="52"/>
      <c r="L234" s="52"/>
    </row>
    <row r="235" spans="9:17" x14ac:dyDescent="0.25">
      <c r="I235" s="67" t="s">
        <v>344</v>
      </c>
      <c r="J235" s="64">
        <f>SUM(J227:J234)</f>
        <v>4062925935.8658981</v>
      </c>
      <c r="K235" s="64">
        <f>SUM(K227:K234)</f>
        <v>151832275.4020001</v>
      </c>
      <c r="L235" s="64">
        <f>SUM(L227:L234)</f>
        <v>0</v>
      </c>
    </row>
    <row r="237" spans="9:17" x14ac:dyDescent="0.25">
      <c r="J237" s="37">
        <f>+J235+K235+L235</f>
        <v>4214758211.2678981</v>
      </c>
      <c r="K237" s="37">
        <f>+J231*0.08</f>
        <v>65897.06319999999</v>
      </c>
      <c r="L237" s="37">
        <f>+J229*0.16</f>
        <v>151766378.40495187</v>
      </c>
      <c r="Q237" s="37">
        <f>SUBTOTAL(9,Q7:Q236)</f>
        <v>8429516422.5357981</v>
      </c>
    </row>
    <row r="238" spans="9:17" x14ac:dyDescent="0.25">
      <c r="J238" s="37">
        <f>+J237-Q221</f>
        <v>0</v>
      </c>
      <c r="K238" s="66">
        <f>+K231-K237</f>
        <v>-2.4799999984679744E-2</v>
      </c>
      <c r="L238" s="66">
        <f>+K229-L237</f>
        <v>-4.1351765394210815E-2</v>
      </c>
    </row>
    <row r="239" spans="9:17" x14ac:dyDescent="0.25">
      <c r="J239" s="37"/>
    </row>
  </sheetData>
  <sortState ref="A8:BD219">
    <sortCondition ref="C8:C219"/>
  </sortState>
  <mergeCells count="4"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XFD201"/>
  <sheetViews>
    <sheetView workbookViewId="0">
      <pane ySplit="5" topLeftCell="A159" activePane="bottomLeft" state="frozen"/>
      <selection pane="bottomLeft" activeCell="F169" sqref="F169"/>
    </sheetView>
  </sheetViews>
  <sheetFormatPr baseColWidth="10" defaultRowHeight="15.75" x14ac:dyDescent="0.3"/>
  <cols>
    <col min="1" max="1" width="8" style="3" bestFit="1" customWidth="1"/>
    <col min="2" max="2" width="10.85546875" style="16" customWidth="1"/>
    <col min="3" max="3" width="10.5703125" style="3" bestFit="1" customWidth="1"/>
    <col min="4" max="4" width="7" style="3" bestFit="1" customWidth="1"/>
    <col min="5" max="6" width="13.5703125" style="3" bestFit="1" customWidth="1"/>
    <col min="7" max="7" width="12.5703125" style="3" bestFit="1" customWidth="1"/>
    <col min="8" max="8" width="19.85546875" style="3" bestFit="1" customWidth="1"/>
    <col min="9" max="9" width="45.5703125" style="3" hidden="1" customWidth="1"/>
    <col min="10" max="10" width="20.28515625" style="3" hidden="1" customWidth="1"/>
    <col min="11" max="11" width="25.28515625" style="3" hidden="1" customWidth="1"/>
    <col min="12" max="12" width="26.7109375" style="3" hidden="1" customWidth="1"/>
    <col min="13" max="13" width="27.42578125" style="3" hidden="1" customWidth="1"/>
    <col min="14" max="14" width="22.85546875" style="3" hidden="1" customWidth="1"/>
    <col min="15" max="15" width="27.7109375" style="3" hidden="1" customWidth="1"/>
    <col min="16" max="16" width="12.5703125" style="3" customWidth="1"/>
    <col min="17" max="17" width="16.28515625" style="4" bestFit="1" customWidth="1"/>
    <col min="18" max="18" width="10.7109375" style="4" hidden="1" customWidth="1"/>
    <col min="19" max="19" width="16.28515625" style="4" bestFit="1" customWidth="1"/>
    <col min="20" max="20" width="15.28515625" style="4" customWidth="1"/>
    <col min="21" max="21" width="9.140625" style="4" customWidth="1"/>
    <col min="22" max="22" width="15" style="4" customWidth="1"/>
    <col min="23" max="23" width="16" style="4" customWidth="1"/>
    <col min="24" max="24" width="11" style="4" customWidth="1"/>
    <col min="25" max="25" width="16.42578125" style="4" customWidth="1"/>
    <col min="26" max="26" width="22" style="3" customWidth="1"/>
    <col min="27" max="27" width="15.7109375" style="3" customWidth="1"/>
    <col min="28" max="28" width="18" style="3" customWidth="1"/>
    <col min="29" max="29" width="22.42578125" style="3" customWidth="1"/>
    <col min="30" max="30" width="13.28515625" style="3" customWidth="1"/>
    <col min="31" max="31" width="43.5703125" style="3" customWidth="1"/>
    <col min="32" max="32" width="32" style="3" customWidth="1"/>
    <col min="33" max="33" width="22.7109375" style="3" customWidth="1"/>
    <col min="34" max="34" width="35.140625" style="3" customWidth="1"/>
    <col min="35" max="35" width="34.7109375" style="3" customWidth="1"/>
    <col min="36" max="36" width="25.85546875" style="3" customWidth="1"/>
    <col min="37" max="37" width="36.85546875" style="3" customWidth="1"/>
    <col min="38" max="38" width="19.42578125" style="3" customWidth="1"/>
    <col min="39" max="39" width="35.85546875" style="3" customWidth="1"/>
    <col min="40" max="40" width="21.85546875" style="3" customWidth="1"/>
    <col min="41" max="41" width="33.7109375" style="3" customWidth="1"/>
    <col min="42" max="42" width="16.140625" style="3" customWidth="1"/>
    <col min="43" max="43" width="11.42578125" style="40"/>
    <col min="44" max="16384" width="11.42578125" style="8"/>
  </cols>
  <sheetData>
    <row r="5" spans="1:43 16259:16384" s="75" customFormat="1" ht="45" x14ac:dyDescent="0.25">
      <c r="A5" s="69" t="s">
        <v>3</v>
      </c>
      <c r="B5" s="70" t="s">
        <v>4</v>
      </c>
      <c r="C5" s="71" t="s">
        <v>5</v>
      </c>
      <c r="D5" s="71" t="s">
        <v>6</v>
      </c>
      <c r="E5" s="71" t="s">
        <v>7</v>
      </c>
      <c r="F5" s="71" t="s">
        <v>8</v>
      </c>
      <c r="G5" s="71" t="s">
        <v>9</v>
      </c>
      <c r="H5" s="71" t="s">
        <v>10</v>
      </c>
      <c r="I5" s="72" t="s">
        <v>11</v>
      </c>
      <c r="J5" s="72" t="s">
        <v>12</v>
      </c>
      <c r="K5" s="72" t="s">
        <v>13</v>
      </c>
      <c r="L5" s="72" t="s">
        <v>14</v>
      </c>
      <c r="M5" s="72" t="s">
        <v>15</v>
      </c>
      <c r="N5" s="72" t="s">
        <v>16</v>
      </c>
      <c r="O5" s="72" t="s">
        <v>17</v>
      </c>
      <c r="P5" s="72" t="s">
        <v>18</v>
      </c>
      <c r="Q5" s="72" t="s">
        <v>19</v>
      </c>
      <c r="R5" s="72" t="s">
        <v>20</v>
      </c>
      <c r="S5" s="110" t="s">
        <v>21</v>
      </c>
      <c r="T5" s="110" t="s">
        <v>22</v>
      </c>
      <c r="U5" s="72" t="s">
        <v>23</v>
      </c>
      <c r="V5" s="111" t="s">
        <v>24</v>
      </c>
      <c r="W5" s="110" t="s">
        <v>25</v>
      </c>
      <c r="X5" s="72" t="s">
        <v>26</v>
      </c>
      <c r="Y5" s="111" t="s">
        <v>27</v>
      </c>
      <c r="Z5" s="72" t="s">
        <v>28</v>
      </c>
      <c r="AA5" s="72" t="s">
        <v>29</v>
      </c>
      <c r="AB5" s="72" t="s">
        <v>30</v>
      </c>
      <c r="AC5" s="72" t="s">
        <v>31</v>
      </c>
      <c r="AD5" s="72" t="s">
        <v>32</v>
      </c>
      <c r="AE5" s="72" t="s">
        <v>33</v>
      </c>
      <c r="AF5" s="72" t="s">
        <v>34</v>
      </c>
      <c r="AG5" s="72" t="s">
        <v>35</v>
      </c>
      <c r="AH5" s="72" t="s">
        <v>36</v>
      </c>
      <c r="AI5" s="72" t="s">
        <v>37</v>
      </c>
      <c r="AJ5" s="72" t="s">
        <v>38</v>
      </c>
      <c r="AK5" s="72" t="s">
        <v>39</v>
      </c>
      <c r="AL5" s="72" t="s">
        <v>40</v>
      </c>
      <c r="AM5" s="72" t="s">
        <v>41</v>
      </c>
      <c r="AN5" s="72" t="s">
        <v>42</v>
      </c>
      <c r="AO5" s="72" t="s">
        <v>43</v>
      </c>
      <c r="AP5" s="73" t="s">
        <v>44</v>
      </c>
      <c r="AQ5" s="74"/>
    </row>
    <row r="6" spans="1:43 16259:16384" s="81" customFormat="1" x14ac:dyDescent="0.3">
      <c r="A6" s="76" t="s">
        <v>667</v>
      </c>
      <c r="B6" s="77">
        <v>43885</v>
      </c>
      <c r="C6" s="78" t="s">
        <v>346</v>
      </c>
      <c r="D6" s="78" t="s">
        <v>48</v>
      </c>
      <c r="E6" s="78" t="s">
        <v>347</v>
      </c>
      <c r="F6" s="78" t="s">
        <v>597</v>
      </c>
      <c r="G6" s="78" t="s">
        <v>51</v>
      </c>
      <c r="H6" s="78" t="s">
        <v>598</v>
      </c>
      <c r="I6" s="78"/>
      <c r="J6" s="78"/>
      <c r="K6" s="78"/>
      <c r="L6" s="78"/>
      <c r="M6" s="78"/>
      <c r="N6" s="78"/>
      <c r="O6" s="78"/>
      <c r="P6" s="78"/>
      <c r="Q6" s="79">
        <v>97830784.75999999</v>
      </c>
      <c r="R6" s="79"/>
      <c r="S6" s="79">
        <v>72279159.760000005</v>
      </c>
      <c r="T6" s="79"/>
      <c r="U6" s="79"/>
      <c r="V6" s="79"/>
      <c r="W6" s="79">
        <v>22027262.93</v>
      </c>
      <c r="X6" s="79"/>
      <c r="Y6" s="79">
        <v>3524362.07</v>
      </c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80"/>
      <c r="AQ6" s="83" t="s">
        <v>952</v>
      </c>
    </row>
    <row r="7" spans="1:43 16259:16384" s="81" customFormat="1" x14ac:dyDescent="0.3">
      <c r="A7" s="76" t="s">
        <v>837</v>
      </c>
      <c r="B7" s="77">
        <v>43885</v>
      </c>
      <c r="C7" s="78" t="s">
        <v>346</v>
      </c>
      <c r="D7" s="78" t="s">
        <v>56</v>
      </c>
      <c r="E7" s="78" t="s">
        <v>367</v>
      </c>
      <c r="F7" s="78" t="s">
        <v>394</v>
      </c>
      <c r="G7" s="78" t="s">
        <v>51</v>
      </c>
      <c r="H7" s="78" t="s">
        <v>601</v>
      </c>
      <c r="I7" s="78"/>
      <c r="J7" s="78"/>
      <c r="K7" s="78"/>
      <c r="L7" s="78"/>
      <c r="M7" s="78"/>
      <c r="N7" s="78"/>
      <c r="O7" s="78"/>
      <c r="P7" s="78"/>
      <c r="Q7" s="79">
        <v>47820115.450000003</v>
      </c>
      <c r="R7" s="79"/>
      <c r="S7" s="79">
        <v>47820115.450000003</v>
      </c>
      <c r="T7" s="79">
        <v>0</v>
      </c>
      <c r="U7" s="79"/>
      <c r="V7" s="91"/>
      <c r="W7" s="78">
        <v>0</v>
      </c>
      <c r="X7" s="78">
        <v>0</v>
      </c>
      <c r="Y7" s="78">
        <v>0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80"/>
      <c r="AQ7" s="81" t="s">
        <v>952</v>
      </c>
      <c r="XEJ7" s="92"/>
      <c r="XEK7" s="93"/>
      <c r="XEZ7" s="82"/>
      <c r="XFA7" s="82"/>
      <c r="XFB7" s="82"/>
      <c r="XFC7" s="82"/>
      <c r="XFD7" s="82"/>
    </row>
    <row r="8" spans="1:43 16259:16384" s="81" customFormat="1" ht="15" x14ac:dyDescent="0.25">
      <c r="A8" s="76" t="s">
        <v>838</v>
      </c>
      <c r="B8" s="77">
        <v>43885</v>
      </c>
      <c r="C8" s="78" t="s">
        <v>346</v>
      </c>
      <c r="D8" s="78" t="s">
        <v>56</v>
      </c>
      <c r="E8" s="78" t="s">
        <v>367</v>
      </c>
      <c r="F8" s="78" t="s">
        <v>394</v>
      </c>
      <c r="G8" s="78" t="s">
        <v>108</v>
      </c>
      <c r="H8" s="78"/>
      <c r="I8" s="78" t="s">
        <v>368</v>
      </c>
      <c r="J8" s="78"/>
      <c r="K8" s="78"/>
      <c r="L8" s="78"/>
      <c r="M8" s="78"/>
      <c r="N8" s="78"/>
      <c r="O8" s="78"/>
      <c r="P8" s="78"/>
      <c r="Q8" s="79">
        <v>-111000</v>
      </c>
      <c r="R8" s="79"/>
      <c r="S8" s="79">
        <v>-111000</v>
      </c>
      <c r="T8" s="78">
        <v>0</v>
      </c>
      <c r="U8" s="78"/>
      <c r="V8" s="78"/>
      <c r="W8" s="78">
        <v>0</v>
      </c>
      <c r="X8" s="78">
        <v>0</v>
      </c>
      <c r="Y8" s="78">
        <v>0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80"/>
      <c r="AQ8" s="81" t="s">
        <v>952</v>
      </c>
      <c r="XDO8" s="92"/>
      <c r="XDP8" s="93"/>
      <c r="XEE8" s="82"/>
      <c r="XEF8" s="82"/>
      <c r="XEG8" s="82"/>
      <c r="XEH8" s="82"/>
      <c r="XEI8" s="82"/>
      <c r="XEJ8" s="92"/>
      <c r="XEK8" s="93"/>
      <c r="XEZ8" s="82"/>
      <c r="XFA8" s="82"/>
      <c r="XFB8" s="82"/>
    </row>
    <row r="9" spans="1:43 16259:16384" s="81" customFormat="1" ht="15" x14ac:dyDescent="0.25">
      <c r="A9" s="76" t="s">
        <v>786</v>
      </c>
      <c r="B9" s="77">
        <v>43878</v>
      </c>
      <c r="C9" s="78" t="s">
        <v>346</v>
      </c>
      <c r="D9" s="78" t="s">
        <v>466</v>
      </c>
      <c r="E9" s="78" t="s">
        <v>467</v>
      </c>
      <c r="F9" s="78" t="s">
        <v>468</v>
      </c>
      <c r="G9" s="78" t="s">
        <v>51</v>
      </c>
      <c r="H9" s="78" t="s">
        <v>469</v>
      </c>
      <c r="I9" s="78"/>
      <c r="J9" s="78"/>
      <c r="K9" s="78"/>
      <c r="L9" s="78"/>
      <c r="M9" s="78"/>
      <c r="N9" s="78"/>
      <c r="O9" s="78"/>
      <c r="P9" s="78"/>
      <c r="Q9" s="79">
        <v>0</v>
      </c>
      <c r="R9" s="79"/>
      <c r="S9" s="79">
        <v>0</v>
      </c>
      <c r="T9" s="79"/>
      <c r="U9" s="79"/>
      <c r="V9" s="79"/>
      <c r="W9" s="79">
        <v>0</v>
      </c>
      <c r="X9" s="79">
        <v>0</v>
      </c>
      <c r="Y9" s="79">
        <v>0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80"/>
    </row>
    <row r="10" spans="1:43 16259:16384" s="81" customFormat="1" ht="15" x14ac:dyDescent="0.25">
      <c r="A10" s="76" t="s">
        <v>67</v>
      </c>
      <c r="B10" s="77">
        <v>43879</v>
      </c>
      <c r="C10" s="78" t="s">
        <v>346</v>
      </c>
      <c r="D10" s="78" t="s">
        <v>466</v>
      </c>
      <c r="E10" s="78" t="s">
        <v>467</v>
      </c>
      <c r="F10" s="78" t="s">
        <v>499</v>
      </c>
      <c r="G10" s="78" t="s">
        <v>51</v>
      </c>
      <c r="H10" s="78" t="s">
        <v>469</v>
      </c>
      <c r="I10" s="78"/>
      <c r="J10" s="78"/>
      <c r="K10" s="78"/>
      <c r="L10" s="78"/>
      <c r="M10" s="78"/>
      <c r="N10" s="78"/>
      <c r="O10" s="78"/>
      <c r="P10" s="78"/>
      <c r="Q10" s="79">
        <v>0</v>
      </c>
      <c r="R10" s="79"/>
      <c r="S10" s="79">
        <v>0</v>
      </c>
      <c r="T10" s="79"/>
      <c r="U10" s="79"/>
      <c r="V10" s="79"/>
      <c r="W10" s="79">
        <v>0</v>
      </c>
      <c r="X10" s="79">
        <v>0</v>
      </c>
      <c r="Y10" s="79">
        <v>0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80"/>
    </row>
    <row r="11" spans="1:43 16259:16384" s="81" customFormat="1" ht="15" x14ac:dyDescent="0.25">
      <c r="A11" s="76" t="s">
        <v>804</v>
      </c>
      <c r="B11" s="77">
        <v>43880</v>
      </c>
      <c r="C11" s="78" t="s">
        <v>346</v>
      </c>
      <c r="D11" s="78" t="s">
        <v>466</v>
      </c>
      <c r="E11" s="78" t="s">
        <v>467</v>
      </c>
      <c r="F11" s="78" t="s">
        <v>520</v>
      </c>
      <c r="G11" s="78" t="s">
        <v>51</v>
      </c>
      <c r="H11" s="78" t="s">
        <v>469</v>
      </c>
      <c r="I11" s="78"/>
      <c r="J11" s="78"/>
      <c r="K11" s="78"/>
      <c r="L11" s="78"/>
      <c r="M11" s="78"/>
      <c r="N11" s="78"/>
      <c r="O11" s="78"/>
      <c r="P11" s="78"/>
      <c r="Q11" s="79">
        <v>0</v>
      </c>
      <c r="R11" s="79"/>
      <c r="S11" s="79">
        <v>0</v>
      </c>
      <c r="T11" s="79"/>
      <c r="U11" s="79"/>
      <c r="V11" s="79"/>
      <c r="W11" s="79">
        <v>0</v>
      </c>
      <c r="X11" s="79">
        <v>0</v>
      </c>
      <c r="Y11" s="79">
        <v>0</v>
      </c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80"/>
    </row>
    <row r="12" spans="1:43 16259:16384" s="81" customFormat="1" ht="15" x14ac:dyDescent="0.25">
      <c r="A12" s="76" t="s">
        <v>818</v>
      </c>
      <c r="B12" s="77">
        <v>43881</v>
      </c>
      <c r="C12" s="78" t="s">
        <v>346</v>
      </c>
      <c r="D12" s="78" t="s">
        <v>466</v>
      </c>
      <c r="E12" s="78" t="s">
        <v>467</v>
      </c>
      <c r="F12" s="78" t="s">
        <v>541</v>
      </c>
      <c r="G12" s="78" t="s">
        <v>51</v>
      </c>
      <c r="H12" s="78" t="s">
        <v>469</v>
      </c>
      <c r="I12" s="78"/>
      <c r="J12" s="78"/>
      <c r="K12" s="78"/>
      <c r="L12" s="78"/>
      <c r="M12" s="78"/>
      <c r="N12" s="78"/>
      <c r="O12" s="78"/>
      <c r="P12" s="78"/>
      <c r="Q12" s="79">
        <v>0</v>
      </c>
      <c r="R12" s="79"/>
      <c r="S12" s="79">
        <v>0</v>
      </c>
      <c r="T12" s="79"/>
      <c r="U12" s="79"/>
      <c r="V12" s="79"/>
      <c r="W12" s="79">
        <v>0</v>
      </c>
      <c r="X12" s="79">
        <v>0</v>
      </c>
      <c r="Y12" s="79">
        <v>0</v>
      </c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80"/>
    </row>
    <row r="13" spans="1:43 16259:16384" s="81" customFormat="1" ht="15" x14ac:dyDescent="0.25">
      <c r="A13" s="76" t="s">
        <v>95</v>
      </c>
      <c r="B13" s="77">
        <v>43882</v>
      </c>
      <c r="C13" s="78" t="s">
        <v>346</v>
      </c>
      <c r="D13" s="78" t="s">
        <v>466</v>
      </c>
      <c r="E13" s="78" t="s">
        <v>467</v>
      </c>
      <c r="F13" s="78" t="s">
        <v>563</v>
      </c>
      <c r="G13" s="78" t="s">
        <v>51</v>
      </c>
      <c r="H13" s="78" t="s">
        <v>564</v>
      </c>
      <c r="I13" s="78"/>
      <c r="J13" s="78"/>
      <c r="K13" s="78"/>
      <c r="L13" s="78"/>
      <c r="M13" s="78"/>
      <c r="N13" s="78"/>
      <c r="O13" s="78"/>
      <c r="P13" s="78"/>
      <c r="Q13" s="79">
        <v>82900</v>
      </c>
      <c r="R13" s="79"/>
      <c r="S13" s="79">
        <v>82900</v>
      </c>
      <c r="T13" s="79"/>
      <c r="U13" s="79"/>
      <c r="V13" s="79"/>
      <c r="W13" s="79">
        <v>0</v>
      </c>
      <c r="X13" s="79">
        <v>0</v>
      </c>
      <c r="Y13" s="79">
        <v>0</v>
      </c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80"/>
    </row>
    <row r="14" spans="1:43 16259:16384" s="81" customFormat="1" ht="15" x14ac:dyDescent="0.25">
      <c r="A14" s="76" t="s">
        <v>834</v>
      </c>
      <c r="B14" s="77">
        <v>43883</v>
      </c>
      <c r="C14" s="78" t="s">
        <v>346</v>
      </c>
      <c r="D14" s="78" t="s">
        <v>466</v>
      </c>
      <c r="E14" s="78" t="s">
        <v>467</v>
      </c>
      <c r="F14" s="78" t="s">
        <v>586</v>
      </c>
      <c r="G14" s="78" t="s">
        <v>51</v>
      </c>
      <c r="H14" s="78" t="s">
        <v>587</v>
      </c>
      <c r="I14" s="78"/>
      <c r="J14" s="78"/>
      <c r="K14" s="78"/>
      <c r="L14" s="78"/>
      <c r="M14" s="78"/>
      <c r="N14" s="78"/>
      <c r="O14" s="78"/>
      <c r="P14" s="78"/>
      <c r="Q14" s="79">
        <v>948912.88</v>
      </c>
      <c r="R14" s="79"/>
      <c r="S14" s="79">
        <v>937312.88</v>
      </c>
      <c r="T14" s="79"/>
      <c r="U14" s="79"/>
      <c r="V14" s="79"/>
      <c r="W14" s="79">
        <v>10000</v>
      </c>
      <c r="X14" s="79"/>
      <c r="Y14" s="79">
        <v>1600</v>
      </c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80"/>
    </row>
    <row r="15" spans="1:43 16259:16384" s="81" customFormat="1" ht="15" x14ac:dyDescent="0.25">
      <c r="A15" s="76" t="s">
        <v>846</v>
      </c>
      <c r="B15" s="77">
        <v>43884</v>
      </c>
      <c r="C15" s="78" t="s">
        <v>346</v>
      </c>
      <c r="D15" s="78" t="s">
        <v>466</v>
      </c>
      <c r="E15" s="78" t="s">
        <v>467</v>
      </c>
      <c r="F15" s="78" t="s">
        <v>612</v>
      </c>
      <c r="G15" s="78" t="s">
        <v>51</v>
      </c>
      <c r="H15" s="78" t="s">
        <v>613</v>
      </c>
      <c r="I15" s="78"/>
      <c r="J15" s="78"/>
      <c r="K15" s="78"/>
      <c r="L15" s="78"/>
      <c r="M15" s="78"/>
      <c r="N15" s="78"/>
      <c r="O15" s="78"/>
      <c r="P15" s="78"/>
      <c r="Q15" s="79">
        <v>28759677.449999999</v>
      </c>
      <c r="R15" s="79"/>
      <c r="S15" s="79">
        <v>18483025.52</v>
      </c>
      <c r="T15" s="79"/>
      <c r="U15" s="79"/>
      <c r="V15" s="79"/>
      <c r="W15" s="79">
        <v>8859182.6999999993</v>
      </c>
      <c r="X15" s="79"/>
      <c r="Y15" s="79">
        <v>1417469.23</v>
      </c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80"/>
    </row>
    <row r="16" spans="1:43 16259:16384" s="81" customFormat="1" ht="15" x14ac:dyDescent="0.25">
      <c r="A16" s="76" t="s">
        <v>178</v>
      </c>
      <c r="B16" s="77">
        <v>43885</v>
      </c>
      <c r="C16" s="78" t="s">
        <v>346</v>
      </c>
      <c r="D16" s="78" t="s">
        <v>466</v>
      </c>
      <c r="E16" s="78" t="s">
        <v>467</v>
      </c>
      <c r="F16" s="78" t="s">
        <v>625</v>
      </c>
      <c r="G16" s="78" t="s">
        <v>51</v>
      </c>
      <c r="H16" s="78" t="s">
        <v>626</v>
      </c>
      <c r="I16" s="78"/>
      <c r="J16" s="78"/>
      <c r="K16" s="78"/>
      <c r="L16" s="78"/>
      <c r="M16" s="78"/>
      <c r="N16" s="78"/>
      <c r="O16" s="78"/>
      <c r="P16" s="78"/>
      <c r="Q16" s="79">
        <v>2576375.94</v>
      </c>
      <c r="R16" s="79"/>
      <c r="S16" s="79">
        <v>1919600.9</v>
      </c>
      <c r="T16" s="78"/>
      <c r="U16" s="78"/>
      <c r="V16" s="78"/>
      <c r="W16" s="78">
        <v>566185.38</v>
      </c>
      <c r="X16" s="78"/>
      <c r="Y16" s="78">
        <v>90589.66</v>
      </c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80"/>
      <c r="AQ16" s="81" t="s">
        <v>952</v>
      </c>
      <c r="XAI16" s="92"/>
      <c r="XAJ16" s="93"/>
      <c r="XAY16" s="82"/>
      <c r="XAZ16" s="82"/>
      <c r="XBA16" s="82"/>
      <c r="XBB16" s="82"/>
      <c r="XBC16" s="82"/>
      <c r="XBD16" s="92"/>
      <c r="XBE16" s="93"/>
      <c r="XBT16" s="82"/>
      <c r="XBU16" s="82"/>
      <c r="XBV16" s="82"/>
      <c r="XBY16" s="92"/>
      <c r="XBZ16" s="93"/>
      <c r="XCO16" s="82"/>
      <c r="XCP16" s="82"/>
      <c r="XCQ16" s="82"/>
      <c r="XCT16" s="92"/>
      <c r="XCU16" s="93"/>
      <c r="XDJ16" s="82"/>
      <c r="XDK16" s="82"/>
      <c r="XDL16" s="82"/>
      <c r="XDO16" s="92"/>
      <c r="XDP16" s="93"/>
      <c r="XEE16" s="82"/>
      <c r="XEF16" s="82"/>
      <c r="XEG16" s="82"/>
      <c r="XEJ16" s="92"/>
      <c r="XEK16" s="93"/>
      <c r="XEZ16" s="82"/>
      <c r="XFA16" s="82"/>
      <c r="XFB16" s="82"/>
    </row>
    <row r="17" spans="1:42" s="81" customFormat="1" ht="15" x14ac:dyDescent="0.25">
      <c r="A17" s="76" t="s">
        <v>640</v>
      </c>
      <c r="B17" s="84">
        <v>43878</v>
      </c>
      <c r="C17" s="85" t="s">
        <v>346</v>
      </c>
      <c r="D17" s="85" t="s">
        <v>48</v>
      </c>
      <c r="E17" s="85" t="s">
        <v>347</v>
      </c>
      <c r="F17" s="85" t="s">
        <v>447</v>
      </c>
      <c r="G17" s="85" t="s">
        <v>51</v>
      </c>
      <c r="H17" s="85" t="s">
        <v>448</v>
      </c>
      <c r="I17" s="86"/>
      <c r="J17" s="86"/>
      <c r="K17" s="86"/>
      <c r="L17" s="86"/>
      <c r="M17" s="86"/>
      <c r="N17" s="86"/>
      <c r="O17" s="86"/>
      <c r="P17" s="86"/>
      <c r="Q17" s="87">
        <v>84252611.829999998</v>
      </c>
      <c r="R17" s="86"/>
      <c r="S17" s="87">
        <v>55989346.119999997</v>
      </c>
      <c r="T17" s="79"/>
      <c r="U17" s="86"/>
      <c r="V17" s="87"/>
      <c r="W17" s="87">
        <v>24364884.23</v>
      </c>
      <c r="X17" s="79"/>
      <c r="Y17" s="87">
        <v>3898381.48</v>
      </c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8"/>
    </row>
    <row r="18" spans="1:42" s="81" customFormat="1" ht="15" x14ac:dyDescent="0.25">
      <c r="A18" s="76" t="s">
        <v>790</v>
      </c>
      <c r="B18" s="77">
        <v>43879</v>
      </c>
      <c r="C18" s="78" t="s">
        <v>346</v>
      </c>
      <c r="D18" s="78" t="s">
        <v>48</v>
      </c>
      <c r="E18" s="78" t="s">
        <v>347</v>
      </c>
      <c r="F18" s="78" t="s">
        <v>484</v>
      </c>
      <c r="G18" s="78" t="s">
        <v>51</v>
      </c>
      <c r="H18" s="78" t="s">
        <v>485</v>
      </c>
      <c r="I18" s="78"/>
      <c r="J18" s="78"/>
      <c r="K18" s="78"/>
      <c r="L18" s="78"/>
      <c r="M18" s="78"/>
      <c r="N18" s="78"/>
      <c r="O18" s="78"/>
      <c r="P18" s="78"/>
      <c r="Q18" s="79">
        <v>50595211.809999995</v>
      </c>
      <c r="R18" s="79"/>
      <c r="S18" s="79">
        <v>37929980.899999999</v>
      </c>
      <c r="T18" s="79"/>
      <c r="U18" s="79"/>
      <c r="V18" s="79"/>
      <c r="W18" s="79">
        <v>10918302.51</v>
      </c>
      <c r="X18" s="79"/>
      <c r="Y18" s="79">
        <v>1746928.4</v>
      </c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80"/>
    </row>
    <row r="19" spans="1:42" s="81" customFormat="1" ht="15" x14ac:dyDescent="0.25">
      <c r="A19" s="76" t="s">
        <v>77</v>
      </c>
      <c r="B19" s="77">
        <v>43880</v>
      </c>
      <c r="C19" s="78" t="s">
        <v>346</v>
      </c>
      <c r="D19" s="78" t="s">
        <v>48</v>
      </c>
      <c r="E19" s="78" t="s">
        <v>347</v>
      </c>
      <c r="F19" s="78" t="s">
        <v>505</v>
      </c>
      <c r="G19" s="78" t="s">
        <v>51</v>
      </c>
      <c r="H19" s="78" t="s">
        <v>506</v>
      </c>
      <c r="I19" s="78"/>
      <c r="J19" s="78"/>
      <c r="K19" s="78"/>
      <c r="L19" s="78"/>
      <c r="M19" s="78"/>
      <c r="N19" s="78"/>
      <c r="O19" s="78"/>
      <c r="P19" s="78"/>
      <c r="Q19" s="79">
        <v>34643623.43</v>
      </c>
      <c r="R19" s="79"/>
      <c r="S19" s="79">
        <v>24135154.120000001</v>
      </c>
      <c r="T19" s="79"/>
      <c r="U19" s="79"/>
      <c r="V19" s="79"/>
      <c r="W19" s="79">
        <v>9059025.2699999996</v>
      </c>
      <c r="X19" s="79"/>
      <c r="Y19" s="79">
        <v>1449444.04</v>
      </c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80"/>
    </row>
    <row r="20" spans="1:42" s="81" customFormat="1" ht="15" x14ac:dyDescent="0.25">
      <c r="A20" s="76" t="s">
        <v>808</v>
      </c>
      <c r="B20" s="77">
        <v>43881</v>
      </c>
      <c r="C20" s="78" t="s">
        <v>346</v>
      </c>
      <c r="D20" s="78" t="s">
        <v>48</v>
      </c>
      <c r="E20" s="78" t="s">
        <v>347</v>
      </c>
      <c r="F20" s="78" t="s">
        <v>526</v>
      </c>
      <c r="G20" s="78" t="s">
        <v>51</v>
      </c>
      <c r="H20" s="78" t="s">
        <v>527</v>
      </c>
      <c r="I20" s="78"/>
      <c r="J20" s="78"/>
      <c r="K20" s="78"/>
      <c r="L20" s="78"/>
      <c r="M20" s="78"/>
      <c r="N20" s="78"/>
      <c r="O20" s="78"/>
      <c r="P20" s="78"/>
      <c r="Q20" s="79">
        <v>48924276.539999999</v>
      </c>
      <c r="R20" s="79"/>
      <c r="S20" s="79">
        <v>36734017.93</v>
      </c>
      <c r="T20" s="79"/>
      <c r="U20" s="79"/>
      <c r="V20" s="79"/>
      <c r="W20" s="79">
        <v>10508843.630000001</v>
      </c>
      <c r="X20" s="79"/>
      <c r="Y20" s="79">
        <v>1681414.98</v>
      </c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80"/>
    </row>
    <row r="21" spans="1:42" s="81" customFormat="1" ht="15" x14ac:dyDescent="0.25">
      <c r="A21" s="76" t="s">
        <v>824</v>
      </c>
      <c r="B21" s="77">
        <v>43882</v>
      </c>
      <c r="C21" s="78" t="s">
        <v>346</v>
      </c>
      <c r="D21" s="78" t="s">
        <v>48</v>
      </c>
      <c r="E21" s="78" t="s">
        <v>347</v>
      </c>
      <c r="F21" s="78" t="s">
        <v>548</v>
      </c>
      <c r="G21" s="78" t="s">
        <v>51</v>
      </c>
      <c r="H21" s="78" t="s">
        <v>549</v>
      </c>
      <c r="I21" s="78"/>
      <c r="J21" s="78"/>
      <c r="K21" s="78"/>
      <c r="L21" s="78"/>
      <c r="M21" s="78"/>
      <c r="N21" s="78"/>
      <c r="O21" s="78"/>
      <c r="P21" s="78"/>
      <c r="Q21" s="79">
        <v>70822095.320000008</v>
      </c>
      <c r="R21" s="79"/>
      <c r="S21" s="79">
        <v>54342302.780000001</v>
      </c>
      <c r="T21" s="79"/>
      <c r="U21" s="79"/>
      <c r="V21" s="79"/>
      <c r="W21" s="79">
        <v>14206717.710000001</v>
      </c>
      <c r="X21" s="79"/>
      <c r="Y21" s="79">
        <v>2273074.83</v>
      </c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80"/>
    </row>
    <row r="22" spans="1:42" s="81" customFormat="1" ht="15" x14ac:dyDescent="0.25">
      <c r="A22" s="76" t="s">
        <v>107</v>
      </c>
      <c r="B22" s="77">
        <v>43883</v>
      </c>
      <c r="C22" s="78" t="s">
        <v>346</v>
      </c>
      <c r="D22" s="78" t="s">
        <v>48</v>
      </c>
      <c r="E22" s="78" t="s">
        <v>347</v>
      </c>
      <c r="F22" s="78" t="s">
        <v>572</v>
      </c>
      <c r="G22" s="78" t="s">
        <v>51</v>
      </c>
      <c r="H22" s="78" t="s">
        <v>573</v>
      </c>
      <c r="I22" s="78"/>
      <c r="J22" s="78"/>
      <c r="K22" s="78"/>
      <c r="L22" s="78"/>
      <c r="M22" s="78"/>
      <c r="N22" s="78"/>
      <c r="O22" s="78"/>
      <c r="P22" s="78"/>
      <c r="Q22" s="79">
        <v>92907041.530000001</v>
      </c>
      <c r="R22" s="79"/>
      <c r="S22" s="79">
        <v>72560724.230000004</v>
      </c>
      <c r="T22" s="79"/>
      <c r="U22" s="79"/>
      <c r="V22" s="79"/>
      <c r="W22" s="79">
        <v>17539928.710000001</v>
      </c>
      <c r="X22" s="79"/>
      <c r="Y22" s="79">
        <v>2806388.59</v>
      </c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80"/>
    </row>
    <row r="23" spans="1:42" s="81" customFormat="1" ht="15" x14ac:dyDescent="0.25">
      <c r="A23" s="76" t="s">
        <v>673</v>
      </c>
      <c r="B23" s="77">
        <v>43884</v>
      </c>
      <c r="C23" s="78" t="s">
        <v>346</v>
      </c>
      <c r="D23" s="78" t="s">
        <v>48</v>
      </c>
      <c r="E23" s="78" t="s">
        <v>347</v>
      </c>
      <c r="F23" s="78" t="s">
        <v>595</v>
      </c>
      <c r="G23" s="78" t="s">
        <v>51</v>
      </c>
      <c r="H23" s="78" t="s">
        <v>596</v>
      </c>
      <c r="I23" s="78"/>
      <c r="J23" s="78"/>
      <c r="K23" s="78"/>
      <c r="L23" s="78"/>
      <c r="M23" s="78"/>
      <c r="N23" s="78"/>
      <c r="O23" s="78"/>
      <c r="P23" s="78"/>
      <c r="Q23" s="79">
        <v>70630266.570000008</v>
      </c>
      <c r="R23" s="79"/>
      <c r="S23" s="79">
        <v>51198281.590000004</v>
      </c>
      <c r="T23" s="79"/>
      <c r="U23" s="79"/>
      <c r="V23" s="79"/>
      <c r="W23" s="79">
        <v>16751711.189999999</v>
      </c>
      <c r="X23" s="79"/>
      <c r="Y23" s="79">
        <v>2680273.79</v>
      </c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80"/>
    </row>
    <row r="24" spans="1:42" s="81" customFormat="1" ht="15" x14ac:dyDescent="0.25">
      <c r="A24" s="76" t="s">
        <v>788</v>
      </c>
      <c r="B24" s="77">
        <v>43878</v>
      </c>
      <c r="C24" s="78" t="s">
        <v>346</v>
      </c>
      <c r="D24" s="78" t="s">
        <v>475</v>
      </c>
      <c r="E24" s="78" t="s">
        <v>476</v>
      </c>
      <c r="F24" s="78" t="s">
        <v>477</v>
      </c>
      <c r="G24" s="78" t="s">
        <v>51</v>
      </c>
      <c r="H24" s="78" t="s">
        <v>478</v>
      </c>
      <c r="I24" s="78"/>
      <c r="J24" s="78"/>
      <c r="K24" s="78"/>
      <c r="L24" s="78"/>
      <c r="M24" s="78"/>
      <c r="N24" s="78"/>
      <c r="O24" s="78"/>
      <c r="P24" s="78"/>
      <c r="Q24" s="79">
        <v>1489099.51</v>
      </c>
      <c r="R24" s="79"/>
      <c r="S24" s="79">
        <v>877521.11</v>
      </c>
      <c r="T24" s="79"/>
      <c r="U24" s="79"/>
      <c r="V24" s="79"/>
      <c r="W24" s="79">
        <v>527222.76</v>
      </c>
      <c r="X24" s="79"/>
      <c r="Y24" s="79">
        <v>84355.64</v>
      </c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80"/>
    </row>
    <row r="25" spans="1:42" s="81" customFormat="1" ht="15" x14ac:dyDescent="0.25">
      <c r="A25" s="76" t="s">
        <v>73</v>
      </c>
      <c r="B25" s="77">
        <v>43879</v>
      </c>
      <c r="C25" s="78" t="s">
        <v>346</v>
      </c>
      <c r="D25" s="78" t="s">
        <v>475</v>
      </c>
      <c r="E25" s="78" t="s">
        <v>476</v>
      </c>
      <c r="F25" s="78" t="s">
        <v>502</v>
      </c>
      <c r="G25" s="78" t="s">
        <v>51</v>
      </c>
      <c r="H25" s="78" t="s">
        <v>503</v>
      </c>
      <c r="I25" s="78"/>
      <c r="J25" s="78"/>
      <c r="K25" s="78"/>
      <c r="L25" s="78"/>
      <c r="M25" s="78"/>
      <c r="N25" s="78"/>
      <c r="O25" s="78"/>
      <c r="P25" s="78"/>
      <c r="Q25" s="79">
        <v>2047194.12</v>
      </c>
      <c r="R25" s="79"/>
      <c r="S25" s="79">
        <v>961647.5</v>
      </c>
      <c r="T25" s="79"/>
      <c r="U25" s="79"/>
      <c r="V25" s="79"/>
      <c r="W25" s="79">
        <v>935816.05</v>
      </c>
      <c r="X25" s="79"/>
      <c r="Y25" s="79">
        <v>149730.57</v>
      </c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80"/>
    </row>
    <row r="26" spans="1:42" s="81" customFormat="1" ht="15" x14ac:dyDescent="0.25">
      <c r="A26" s="76" t="s">
        <v>806</v>
      </c>
      <c r="B26" s="77">
        <v>43880</v>
      </c>
      <c r="C26" s="78" t="s">
        <v>346</v>
      </c>
      <c r="D26" s="78" t="s">
        <v>475</v>
      </c>
      <c r="E26" s="78" t="s">
        <v>476</v>
      </c>
      <c r="F26" s="78" t="s">
        <v>523</v>
      </c>
      <c r="G26" s="78" t="s">
        <v>51</v>
      </c>
      <c r="H26" s="78" t="s">
        <v>524</v>
      </c>
      <c r="I26" s="78"/>
      <c r="J26" s="78"/>
      <c r="K26" s="78"/>
      <c r="L26" s="78"/>
      <c r="M26" s="78"/>
      <c r="N26" s="78"/>
      <c r="O26" s="78"/>
      <c r="P26" s="78"/>
      <c r="Q26" s="79">
        <v>428115.1</v>
      </c>
      <c r="R26" s="79"/>
      <c r="S26" s="79">
        <v>0</v>
      </c>
      <c r="T26" s="79"/>
      <c r="U26" s="79"/>
      <c r="V26" s="79"/>
      <c r="W26" s="79">
        <v>369064.74</v>
      </c>
      <c r="X26" s="79"/>
      <c r="Y26" s="79">
        <v>59050.36</v>
      </c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80"/>
    </row>
    <row r="27" spans="1:42" s="81" customFormat="1" ht="15" x14ac:dyDescent="0.25">
      <c r="A27" s="76" t="s">
        <v>820</v>
      </c>
      <c r="B27" s="77">
        <v>43881</v>
      </c>
      <c r="C27" s="78" t="s">
        <v>346</v>
      </c>
      <c r="D27" s="78" t="s">
        <v>475</v>
      </c>
      <c r="E27" s="78" t="s">
        <v>476</v>
      </c>
      <c r="F27" s="78" t="s">
        <v>543</v>
      </c>
      <c r="G27" s="78" t="s">
        <v>51</v>
      </c>
      <c r="H27" s="78" t="s">
        <v>544</v>
      </c>
      <c r="I27" s="78"/>
      <c r="J27" s="78"/>
      <c r="K27" s="78"/>
      <c r="L27" s="78"/>
      <c r="M27" s="78"/>
      <c r="N27" s="78"/>
      <c r="O27" s="78"/>
      <c r="P27" s="78"/>
      <c r="Q27" s="79">
        <v>246000.35</v>
      </c>
      <c r="R27" s="79"/>
      <c r="S27" s="79">
        <v>60800</v>
      </c>
      <c r="T27" s="79"/>
      <c r="U27" s="79"/>
      <c r="V27" s="79"/>
      <c r="W27" s="79">
        <v>159655.47</v>
      </c>
      <c r="X27" s="79"/>
      <c r="Y27" s="79">
        <v>25544.880000000001</v>
      </c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80"/>
    </row>
    <row r="28" spans="1:42" s="81" customFormat="1" ht="15" x14ac:dyDescent="0.25">
      <c r="A28" s="76" t="s">
        <v>99</v>
      </c>
      <c r="B28" s="77">
        <v>43882</v>
      </c>
      <c r="C28" s="78" t="s">
        <v>346</v>
      </c>
      <c r="D28" s="78" t="s">
        <v>475</v>
      </c>
      <c r="E28" s="78" t="s">
        <v>476</v>
      </c>
      <c r="F28" s="78" t="s">
        <v>567</v>
      </c>
      <c r="G28" s="78" t="s">
        <v>51</v>
      </c>
      <c r="H28" s="78" t="s">
        <v>568</v>
      </c>
      <c r="I28" s="78"/>
      <c r="J28" s="78"/>
      <c r="K28" s="78"/>
      <c r="L28" s="78"/>
      <c r="M28" s="78"/>
      <c r="N28" s="78"/>
      <c r="O28" s="78"/>
      <c r="P28" s="78"/>
      <c r="Q28" s="79">
        <v>1151345.27</v>
      </c>
      <c r="R28" s="79"/>
      <c r="S28" s="79">
        <v>608958</v>
      </c>
      <c r="T28" s="79"/>
      <c r="U28" s="79"/>
      <c r="V28" s="79"/>
      <c r="W28" s="79">
        <v>467575.23</v>
      </c>
      <c r="X28" s="79"/>
      <c r="Y28" s="79">
        <v>74812.039999999994</v>
      </c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80"/>
    </row>
    <row r="29" spans="1:42" s="81" customFormat="1" ht="15" x14ac:dyDescent="0.25">
      <c r="A29" s="76" t="s">
        <v>836</v>
      </c>
      <c r="B29" s="77">
        <v>43883</v>
      </c>
      <c r="C29" s="78" t="s">
        <v>346</v>
      </c>
      <c r="D29" s="78" t="s">
        <v>475</v>
      </c>
      <c r="E29" s="78" t="s">
        <v>476</v>
      </c>
      <c r="F29" s="78" t="s">
        <v>590</v>
      </c>
      <c r="G29" s="78" t="s">
        <v>51</v>
      </c>
      <c r="H29" s="78" t="s">
        <v>591</v>
      </c>
      <c r="I29" s="78"/>
      <c r="J29" s="78"/>
      <c r="K29" s="78"/>
      <c r="L29" s="78"/>
      <c r="M29" s="78"/>
      <c r="N29" s="78"/>
      <c r="O29" s="78"/>
      <c r="P29" s="78"/>
      <c r="Q29" s="79">
        <v>4637896.4800000004</v>
      </c>
      <c r="R29" s="79"/>
      <c r="S29" s="79">
        <v>1666244.06</v>
      </c>
      <c r="T29" s="79"/>
      <c r="U29" s="79"/>
      <c r="V29" s="79"/>
      <c r="W29" s="79">
        <v>2561769.33</v>
      </c>
      <c r="X29" s="79"/>
      <c r="Y29" s="79">
        <v>409883.09</v>
      </c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80"/>
    </row>
    <row r="30" spans="1:42" s="81" customFormat="1" ht="15" x14ac:dyDescent="0.25">
      <c r="A30" s="76" t="s">
        <v>150</v>
      </c>
      <c r="B30" s="77">
        <v>43884</v>
      </c>
      <c r="C30" s="78" t="s">
        <v>346</v>
      </c>
      <c r="D30" s="78" t="s">
        <v>475</v>
      </c>
      <c r="E30" s="78" t="s">
        <v>476</v>
      </c>
      <c r="F30" s="89">
        <v>1116</v>
      </c>
      <c r="G30" s="78" t="s">
        <v>51</v>
      </c>
      <c r="H30" s="78" t="s">
        <v>616</v>
      </c>
      <c r="I30" s="78"/>
      <c r="J30" s="78"/>
      <c r="K30" s="78"/>
      <c r="L30" s="78"/>
      <c r="M30" s="78"/>
      <c r="N30" s="78"/>
      <c r="O30" s="78"/>
      <c r="P30" s="78"/>
      <c r="Q30" s="79">
        <v>2819119.24</v>
      </c>
      <c r="R30" s="79"/>
      <c r="S30" s="79">
        <v>1258789.6000000001</v>
      </c>
      <c r="T30" s="79"/>
      <c r="U30" s="79"/>
      <c r="V30" s="79"/>
      <c r="W30" s="79">
        <v>1345111.76</v>
      </c>
      <c r="X30" s="79"/>
      <c r="Y30" s="79">
        <v>215217.88</v>
      </c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80"/>
    </row>
    <row r="31" spans="1:42" s="81" customFormat="1" ht="15" x14ac:dyDescent="0.25">
      <c r="A31" s="76" t="s">
        <v>45</v>
      </c>
      <c r="B31" s="84">
        <v>43878</v>
      </c>
      <c r="C31" s="85" t="s">
        <v>346</v>
      </c>
      <c r="D31" s="85" t="s">
        <v>48</v>
      </c>
      <c r="E31" s="85" t="s">
        <v>353</v>
      </c>
      <c r="F31" s="90">
        <v>1179</v>
      </c>
      <c r="G31" s="85" t="s">
        <v>51</v>
      </c>
      <c r="H31" s="85" t="s">
        <v>446</v>
      </c>
      <c r="I31" s="86"/>
      <c r="J31" s="86"/>
      <c r="K31" s="86"/>
      <c r="L31" s="86"/>
      <c r="M31" s="86"/>
      <c r="N31" s="86">
        <v>0</v>
      </c>
      <c r="O31" s="86">
        <v>1060742.49</v>
      </c>
      <c r="P31" s="86">
        <v>0</v>
      </c>
      <c r="Q31" s="87">
        <v>1553555.17</v>
      </c>
      <c r="R31" s="86"/>
      <c r="S31" s="87">
        <v>1553555.17</v>
      </c>
      <c r="T31" s="79"/>
      <c r="U31" s="86"/>
      <c r="V31" s="87">
        <v>0</v>
      </c>
      <c r="W31" s="87">
        <v>0</v>
      </c>
      <c r="X31" s="79">
        <v>0</v>
      </c>
      <c r="Y31" s="87">
        <v>0</v>
      </c>
      <c r="Z31" s="86"/>
      <c r="AA31" s="86">
        <v>0</v>
      </c>
      <c r="AB31" s="86"/>
      <c r="AC31" s="86"/>
      <c r="AD31" s="86">
        <v>0</v>
      </c>
      <c r="AE31" s="86">
        <v>0</v>
      </c>
      <c r="AF31" s="86"/>
      <c r="AG31" s="86">
        <v>0</v>
      </c>
      <c r="AH31" s="86">
        <v>0</v>
      </c>
      <c r="AI31" s="86"/>
      <c r="AJ31" s="86"/>
      <c r="AK31" s="86"/>
      <c r="AL31" s="86"/>
      <c r="AM31" s="86"/>
      <c r="AN31" s="86"/>
      <c r="AO31" s="86"/>
      <c r="AP31" s="88"/>
    </row>
    <row r="32" spans="1:42" s="81" customFormat="1" ht="15" x14ac:dyDescent="0.25">
      <c r="A32" s="76" t="s">
        <v>55</v>
      </c>
      <c r="B32" s="77">
        <v>43879</v>
      </c>
      <c r="C32" s="78" t="s">
        <v>346</v>
      </c>
      <c r="D32" s="78" t="s">
        <v>48</v>
      </c>
      <c r="E32" s="78" t="s">
        <v>353</v>
      </c>
      <c r="F32" s="89">
        <v>1180</v>
      </c>
      <c r="G32" s="78" t="s">
        <v>51</v>
      </c>
      <c r="H32" s="78" t="s">
        <v>483</v>
      </c>
      <c r="I32" s="78"/>
      <c r="J32" s="78"/>
      <c r="K32" s="78"/>
      <c r="L32" s="78"/>
      <c r="M32" s="78"/>
      <c r="N32" s="78"/>
      <c r="O32" s="78"/>
      <c r="P32" s="78"/>
      <c r="Q32" s="79">
        <v>818711.52</v>
      </c>
      <c r="R32" s="79"/>
      <c r="S32" s="79">
        <v>818711.52</v>
      </c>
      <c r="T32" s="79"/>
      <c r="U32" s="79"/>
      <c r="V32" s="79"/>
      <c r="W32" s="79">
        <v>0</v>
      </c>
      <c r="X32" s="79">
        <v>0</v>
      </c>
      <c r="Y32" s="79">
        <v>0</v>
      </c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80"/>
    </row>
    <row r="33" spans="1:42" s="81" customFormat="1" ht="15" x14ac:dyDescent="0.25">
      <c r="A33" s="76" t="s">
        <v>822</v>
      </c>
      <c r="B33" s="77">
        <v>43882</v>
      </c>
      <c r="C33" s="78" t="s">
        <v>346</v>
      </c>
      <c r="D33" s="78" t="s">
        <v>48</v>
      </c>
      <c r="E33" s="78" t="s">
        <v>353</v>
      </c>
      <c r="F33" s="89">
        <v>1181</v>
      </c>
      <c r="G33" s="78" t="s">
        <v>51</v>
      </c>
      <c r="H33" s="78" t="s">
        <v>546</v>
      </c>
      <c r="I33" s="78"/>
      <c r="J33" s="78"/>
      <c r="K33" s="78"/>
      <c r="L33" s="78"/>
      <c r="M33" s="78"/>
      <c r="N33" s="78"/>
      <c r="O33" s="78"/>
      <c r="P33" s="78"/>
      <c r="Q33" s="79">
        <v>0</v>
      </c>
      <c r="R33" s="79"/>
      <c r="S33" s="79">
        <v>0</v>
      </c>
      <c r="T33" s="79"/>
      <c r="U33" s="79"/>
      <c r="V33" s="79"/>
      <c r="W33" s="79">
        <v>0</v>
      </c>
      <c r="X33" s="79">
        <v>0</v>
      </c>
      <c r="Y33" s="79">
        <v>0</v>
      </c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80"/>
    </row>
    <row r="34" spans="1:42" s="81" customFormat="1" ht="15" x14ac:dyDescent="0.25">
      <c r="A34" s="76" t="s">
        <v>823</v>
      </c>
      <c r="B34" s="77">
        <v>43882</v>
      </c>
      <c r="C34" s="78" t="s">
        <v>346</v>
      </c>
      <c r="D34" s="78" t="s">
        <v>48</v>
      </c>
      <c r="E34" s="78" t="s">
        <v>353</v>
      </c>
      <c r="F34" s="89">
        <v>1182</v>
      </c>
      <c r="G34" s="78" t="s">
        <v>51</v>
      </c>
      <c r="H34" s="78" t="s">
        <v>547</v>
      </c>
      <c r="I34" s="78"/>
      <c r="J34" s="78"/>
      <c r="K34" s="78"/>
      <c r="L34" s="78"/>
      <c r="M34" s="78"/>
      <c r="N34" s="78"/>
      <c r="O34" s="78"/>
      <c r="P34" s="78"/>
      <c r="Q34" s="79">
        <v>1779765.77</v>
      </c>
      <c r="R34" s="79"/>
      <c r="S34" s="79">
        <v>1779765.77</v>
      </c>
      <c r="T34" s="79"/>
      <c r="U34" s="79"/>
      <c r="V34" s="79"/>
      <c r="W34" s="79">
        <v>0</v>
      </c>
      <c r="X34" s="79">
        <v>0</v>
      </c>
      <c r="Y34" s="79">
        <v>0</v>
      </c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80"/>
    </row>
    <row r="35" spans="1:42" s="81" customFormat="1" ht="15" x14ac:dyDescent="0.25">
      <c r="A35" s="76" t="s">
        <v>105</v>
      </c>
      <c r="B35" s="77">
        <v>43883</v>
      </c>
      <c r="C35" s="78" t="s">
        <v>346</v>
      </c>
      <c r="D35" s="78" t="s">
        <v>48</v>
      </c>
      <c r="E35" s="78" t="s">
        <v>353</v>
      </c>
      <c r="F35" s="89">
        <v>1183</v>
      </c>
      <c r="G35" s="78" t="s">
        <v>51</v>
      </c>
      <c r="H35" s="78" t="s">
        <v>571</v>
      </c>
      <c r="I35" s="78"/>
      <c r="J35" s="78"/>
      <c r="K35" s="78"/>
      <c r="L35" s="78"/>
      <c r="M35" s="78"/>
      <c r="N35" s="78"/>
      <c r="O35" s="78"/>
      <c r="P35" s="78"/>
      <c r="Q35" s="79">
        <v>16105179.82</v>
      </c>
      <c r="R35" s="79"/>
      <c r="S35" s="79">
        <v>16105179.82</v>
      </c>
      <c r="T35" s="79"/>
      <c r="U35" s="79"/>
      <c r="V35" s="79"/>
      <c r="W35" s="79">
        <v>0</v>
      </c>
      <c r="X35" s="79">
        <v>0</v>
      </c>
      <c r="Y35" s="79">
        <v>0</v>
      </c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80"/>
    </row>
    <row r="36" spans="1:42" s="81" customFormat="1" ht="15" x14ac:dyDescent="0.25">
      <c r="A36" s="76" t="s">
        <v>147</v>
      </c>
      <c r="B36" s="77">
        <v>43884</v>
      </c>
      <c r="C36" s="78" t="s">
        <v>346</v>
      </c>
      <c r="D36" s="78" t="s">
        <v>48</v>
      </c>
      <c r="E36" s="78" t="s">
        <v>353</v>
      </c>
      <c r="F36" s="89">
        <v>1184</v>
      </c>
      <c r="G36" s="78" t="s">
        <v>51</v>
      </c>
      <c r="H36" s="78" t="s">
        <v>594</v>
      </c>
      <c r="I36" s="78"/>
      <c r="J36" s="78"/>
      <c r="K36" s="78"/>
      <c r="L36" s="78"/>
      <c r="M36" s="78"/>
      <c r="N36" s="78"/>
      <c r="O36" s="78"/>
      <c r="P36" s="78"/>
      <c r="Q36" s="79">
        <v>22374827.510000002</v>
      </c>
      <c r="R36" s="79"/>
      <c r="S36" s="79">
        <v>22374827.510000002</v>
      </c>
      <c r="T36" s="79"/>
      <c r="U36" s="79"/>
      <c r="V36" s="79"/>
      <c r="W36" s="79">
        <v>0</v>
      </c>
      <c r="X36" s="79">
        <v>0</v>
      </c>
      <c r="Y36" s="79">
        <v>0</v>
      </c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80"/>
    </row>
    <row r="37" spans="1:42" s="81" customFormat="1" ht="15" x14ac:dyDescent="0.25">
      <c r="A37" s="76" t="s">
        <v>789</v>
      </c>
      <c r="B37" s="77">
        <v>43878</v>
      </c>
      <c r="C37" s="78" t="s">
        <v>346</v>
      </c>
      <c r="D37" s="78" t="s">
        <v>479</v>
      </c>
      <c r="E37" s="78" t="s">
        <v>480</v>
      </c>
      <c r="F37" s="78" t="s">
        <v>481</v>
      </c>
      <c r="G37" s="78" t="s">
        <v>51</v>
      </c>
      <c r="H37" s="78" t="s">
        <v>482</v>
      </c>
      <c r="I37" s="78"/>
      <c r="J37" s="78"/>
      <c r="K37" s="78"/>
      <c r="L37" s="78"/>
      <c r="M37" s="78"/>
      <c r="N37" s="78"/>
      <c r="O37" s="78"/>
      <c r="P37" s="78"/>
      <c r="Q37" s="79">
        <v>114272.34</v>
      </c>
      <c r="R37" s="79"/>
      <c r="S37" s="79">
        <v>114272.34</v>
      </c>
      <c r="T37" s="79"/>
      <c r="U37" s="79"/>
      <c r="V37" s="79"/>
      <c r="W37" s="79">
        <v>0</v>
      </c>
      <c r="X37" s="79"/>
      <c r="Y37" s="79">
        <v>0</v>
      </c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80"/>
    </row>
    <row r="38" spans="1:42" s="81" customFormat="1" ht="15" x14ac:dyDescent="0.25">
      <c r="A38" s="76" t="s">
        <v>75</v>
      </c>
      <c r="B38" s="77">
        <v>43879</v>
      </c>
      <c r="C38" s="78" t="s">
        <v>346</v>
      </c>
      <c r="D38" s="78" t="s">
        <v>479</v>
      </c>
      <c r="E38" s="78" t="s">
        <v>480</v>
      </c>
      <c r="F38" s="78" t="s">
        <v>504</v>
      </c>
      <c r="G38" s="78" t="s">
        <v>51</v>
      </c>
      <c r="H38" s="78" t="s">
        <v>482</v>
      </c>
      <c r="I38" s="78"/>
      <c r="J38" s="78"/>
      <c r="K38" s="78"/>
      <c r="L38" s="78"/>
      <c r="M38" s="78"/>
      <c r="N38" s="78"/>
      <c r="O38" s="78"/>
      <c r="P38" s="78"/>
      <c r="Q38" s="79">
        <v>0</v>
      </c>
      <c r="R38" s="79"/>
      <c r="S38" s="79">
        <v>0</v>
      </c>
      <c r="T38" s="79"/>
      <c r="U38" s="79"/>
      <c r="V38" s="79"/>
      <c r="W38" s="79">
        <v>0</v>
      </c>
      <c r="X38" s="79"/>
      <c r="Y38" s="79">
        <v>0</v>
      </c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80"/>
    </row>
    <row r="39" spans="1:42" s="81" customFormat="1" ht="15" x14ac:dyDescent="0.25">
      <c r="A39" s="76" t="s">
        <v>807</v>
      </c>
      <c r="B39" s="77">
        <v>43880</v>
      </c>
      <c r="C39" s="78" t="s">
        <v>346</v>
      </c>
      <c r="D39" s="78" t="s">
        <v>479</v>
      </c>
      <c r="E39" s="78" t="s">
        <v>480</v>
      </c>
      <c r="F39" s="78" t="s">
        <v>525</v>
      </c>
      <c r="G39" s="78" t="s">
        <v>51</v>
      </c>
      <c r="H39" s="78" t="s">
        <v>482</v>
      </c>
      <c r="I39" s="78"/>
      <c r="J39" s="78"/>
      <c r="K39" s="78"/>
      <c r="L39" s="78"/>
      <c r="M39" s="78"/>
      <c r="N39" s="78"/>
      <c r="O39" s="78"/>
      <c r="P39" s="78"/>
      <c r="Q39" s="79">
        <v>0</v>
      </c>
      <c r="R39" s="79"/>
      <c r="S39" s="79">
        <v>0</v>
      </c>
      <c r="T39" s="79"/>
      <c r="U39" s="79"/>
      <c r="V39" s="79"/>
      <c r="W39" s="79">
        <v>0</v>
      </c>
      <c r="X39" s="79"/>
      <c r="Y39" s="79">
        <v>0</v>
      </c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80"/>
    </row>
    <row r="40" spans="1:42" s="81" customFormat="1" ht="15" x14ac:dyDescent="0.25">
      <c r="A40" s="76" t="s">
        <v>821</v>
      </c>
      <c r="B40" s="77">
        <v>43881</v>
      </c>
      <c r="C40" s="78" t="s">
        <v>346</v>
      </c>
      <c r="D40" s="78" t="s">
        <v>479</v>
      </c>
      <c r="E40" s="78" t="s">
        <v>480</v>
      </c>
      <c r="F40" s="78" t="s">
        <v>545</v>
      </c>
      <c r="G40" s="78" t="s">
        <v>51</v>
      </c>
      <c r="H40" s="78" t="s">
        <v>482</v>
      </c>
      <c r="I40" s="78"/>
      <c r="J40" s="78"/>
      <c r="K40" s="78"/>
      <c r="L40" s="78"/>
      <c r="M40" s="78"/>
      <c r="N40" s="78"/>
      <c r="O40" s="78"/>
      <c r="P40" s="78"/>
      <c r="Q40" s="79">
        <v>0</v>
      </c>
      <c r="R40" s="79"/>
      <c r="S40" s="79">
        <v>0</v>
      </c>
      <c r="T40" s="79"/>
      <c r="U40" s="79"/>
      <c r="V40" s="79"/>
      <c r="W40" s="79">
        <v>0</v>
      </c>
      <c r="X40" s="79"/>
      <c r="Y40" s="79">
        <v>0</v>
      </c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80"/>
    </row>
    <row r="41" spans="1:42" s="81" customFormat="1" ht="15" x14ac:dyDescent="0.25">
      <c r="A41" s="76" t="s">
        <v>103</v>
      </c>
      <c r="B41" s="77">
        <v>43882</v>
      </c>
      <c r="C41" s="78" t="s">
        <v>346</v>
      </c>
      <c r="D41" s="78" t="s">
        <v>479</v>
      </c>
      <c r="E41" s="78" t="s">
        <v>480</v>
      </c>
      <c r="F41" s="78" t="s">
        <v>569</v>
      </c>
      <c r="G41" s="78" t="s">
        <v>51</v>
      </c>
      <c r="H41" s="78" t="s">
        <v>570</v>
      </c>
      <c r="I41" s="78"/>
      <c r="J41" s="78"/>
      <c r="K41" s="78"/>
      <c r="L41" s="78"/>
      <c r="M41" s="78"/>
      <c r="N41" s="78"/>
      <c r="O41" s="78"/>
      <c r="P41" s="78"/>
      <c r="Q41" s="79">
        <v>27999929.509999998</v>
      </c>
      <c r="R41" s="79"/>
      <c r="S41" s="79">
        <v>17750150.34</v>
      </c>
      <c r="T41" s="79"/>
      <c r="U41" s="79"/>
      <c r="V41" s="79"/>
      <c r="W41" s="79">
        <v>8836016.5299999993</v>
      </c>
      <c r="X41" s="79"/>
      <c r="Y41" s="79">
        <v>1413762.64</v>
      </c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80"/>
    </row>
    <row r="42" spans="1:42" s="81" customFormat="1" ht="15" x14ac:dyDescent="0.25">
      <c r="A42" s="76" t="s">
        <v>145</v>
      </c>
      <c r="B42" s="77">
        <v>43883</v>
      </c>
      <c r="C42" s="78" t="s">
        <v>346</v>
      </c>
      <c r="D42" s="78" t="s">
        <v>479</v>
      </c>
      <c r="E42" s="78" t="s">
        <v>480</v>
      </c>
      <c r="F42" s="78" t="s">
        <v>592</v>
      </c>
      <c r="G42" s="78" t="s">
        <v>51</v>
      </c>
      <c r="H42" s="78" t="s">
        <v>593</v>
      </c>
      <c r="I42" s="78"/>
      <c r="J42" s="78"/>
      <c r="K42" s="78"/>
      <c r="L42" s="78"/>
      <c r="M42" s="78"/>
      <c r="N42" s="78"/>
      <c r="O42" s="78"/>
      <c r="P42" s="78"/>
      <c r="Q42" s="79">
        <v>75513146.730000004</v>
      </c>
      <c r="R42" s="79"/>
      <c r="S42" s="79">
        <v>58003633.07</v>
      </c>
      <c r="T42" s="79"/>
      <c r="U42" s="79"/>
      <c r="V42" s="79"/>
      <c r="W42" s="79">
        <v>15094408.33</v>
      </c>
      <c r="X42" s="79"/>
      <c r="Y42" s="79">
        <v>2415105.33</v>
      </c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80"/>
    </row>
    <row r="43" spans="1:42" s="81" customFormat="1" ht="15" x14ac:dyDescent="0.25">
      <c r="A43" s="76" t="s">
        <v>153</v>
      </c>
      <c r="B43" s="77">
        <v>43884</v>
      </c>
      <c r="C43" s="78" t="s">
        <v>346</v>
      </c>
      <c r="D43" s="78" t="s">
        <v>479</v>
      </c>
      <c r="E43" s="78" t="s">
        <v>480</v>
      </c>
      <c r="F43" s="78" t="s">
        <v>617</v>
      </c>
      <c r="G43" s="78" t="s">
        <v>51</v>
      </c>
      <c r="H43" s="78" t="s">
        <v>618</v>
      </c>
      <c r="I43" s="78"/>
      <c r="J43" s="78"/>
      <c r="K43" s="78"/>
      <c r="L43" s="78"/>
      <c r="M43" s="78"/>
      <c r="N43" s="78"/>
      <c r="O43" s="78"/>
      <c r="P43" s="78"/>
      <c r="Q43" s="79">
        <v>69131368</v>
      </c>
      <c r="R43" s="79"/>
      <c r="S43" s="79">
        <v>51223814.300000004</v>
      </c>
      <c r="T43" s="79"/>
      <c r="U43" s="79"/>
      <c r="V43" s="79"/>
      <c r="W43" s="79">
        <v>15437546.290000001</v>
      </c>
      <c r="X43" s="79"/>
      <c r="Y43" s="79">
        <v>2470007.4099999997</v>
      </c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80"/>
    </row>
    <row r="44" spans="1:42" s="81" customFormat="1" ht="15" x14ac:dyDescent="0.25">
      <c r="A44" s="76" t="s">
        <v>787</v>
      </c>
      <c r="B44" s="77">
        <v>43878</v>
      </c>
      <c r="C44" s="78" t="s">
        <v>346</v>
      </c>
      <c r="D44" s="78" t="s">
        <v>471</v>
      </c>
      <c r="E44" s="78" t="s">
        <v>472</v>
      </c>
      <c r="F44" s="78" t="s">
        <v>473</v>
      </c>
      <c r="G44" s="78" t="s">
        <v>51</v>
      </c>
      <c r="H44" s="78" t="s">
        <v>474</v>
      </c>
      <c r="I44" s="78"/>
      <c r="J44" s="78"/>
      <c r="K44" s="78"/>
      <c r="L44" s="78"/>
      <c r="M44" s="78"/>
      <c r="N44" s="78"/>
      <c r="O44" s="78"/>
      <c r="P44" s="78"/>
      <c r="Q44" s="79">
        <v>2674783.4</v>
      </c>
      <c r="R44" s="79"/>
      <c r="S44" s="79">
        <v>248520</v>
      </c>
      <c r="T44" s="79"/>
      <c r="U44" s="79"/>
      <c r="V44" s="79"/>
      <c r="W44" s="79">
        <v>2091606.38</v>
      </c>
      <c r="X44" s="79"/>
      <c r="Y44" s="79">
        <v>334657.02</v>
      </c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80"/>
    </row>
    <row r="45" spans="1:42" s="81" customFormat="1" ht="15" x14ac:dyDescent="0.25">
      <c r="A45" s="76" t="s">
        <v>71</v>
      </c>
      <c r="B45" s="77">
        <v>43879</v>
      </c>
      <c r="C45" s="78" t="s">
        <v>346</v>
      </c>
      <c r="D45" s="78" t="s">
        <v>471</v>
      </c>
      <c r="E45" s="78" t="s">
        <v>472</v>
      </c>
      <c r="F45" s="78" t="s">
        <v>500</v>
      </c>
      <c r="G45" s="78" t="s">
        <v>51</v>
      </c>
      <c r="H45" s="78" t="s">
        <v>501</v>
      </c>
      <c r="I45" s="78"/>
      <c r="J45" s="78"/>
      <c r="K45" s="78"/>
      <c r="L45" s="78"/>
      <c r="M45" s="78"/>
      <c r="N45" s="78"/>
      <c r="O45" s="78"/>
      <c r="P45" s="78"/>
      <c r="Q45" s="79">
        <v>1512719.81</v>
      </c>
      <c r="R45" s="79"/>
      <c r="S45" s="79">
        <v>37240</v>
      </c>
      <c r="T45" s="79"/>
      <c r="U45" s="79"/>
      <c r="V45" s="79"/>
      <c r="W45" s="79">
        <v>1271965.3500000001</v>
      </c>
      <c r="X45" s="79"/>
      <c r="Y45" s="79">
        <v>203514.46</v>
      </c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80"/>
    </row>
    <row r="46" spans="1:42" s="81" customFormat="1" ht="15" x14ac:dyDescent="0.25">
      <c r="A46" s="76" t="s">
        <v>805</v>
      </c>
      <c r="B46" s="77">
        <v>43880</v>
      </c>
      <c r="C46" s="78" t="s">
        <v>346</v>
      </c>
      <c r="D46" s="78" t="s">
        <v>471</v>
      </c>
      <c r="E46" s="78" t="s">
        <v>472</v>
      </c>
      <c r="F46" s="78" t="s">
        <v>521</v>
      </c>
      <c r="G46" s="78" t="s">
        <v>51</v>
      </c>
      <c r="H46" s="78" t="s">
        <v>522</v>
      </c>
      <c r="I46" s="78"/>
      <c r="J46" s="78"/>
      <c r="K46" s="78"/>
      <c r="L46" s="78"/>
      <c r="M46" s="78"/>
      <c r="N46" s="78"/>
      <c r="O46" s="78"/>
      <c r="P46" s="78"/>
      <c r="Q46" s="79">
        <v>0</v>
      </c>
      <c r="R46" s="79"/>
      <c r="S46" s="79">
        <v>0</v>
      </c>
      <c r="T46" s="79"/>
      <c r="U46" s="79"/>
      <c r="V46" s="79"/>
      <c r="W46" s="79">
        <v>0</v>
      </c>
      <c r="X46" s="79"/>
      <c r="Y46" s="79">
        <v>0</v>
      </c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80"/>
    </row>
    <row r="47" spans="1:42" s="81" customFormat="1" ht="15" x14ac:dyDescent="0.25">
      <c r="A47" s="76" t="s">
        <v>819</v>
      </c>
      <c r="B47" s="77">
        <v>43881</v>
      </c>
      <c r="C47" s="78" t="s">
        <v>346</v>
      </c>
      <c r="D47" s="78" t="s">
        <v>471</v>
      </c>
      <c r="E47" s="78" t="s">
        <v>472</v>
      </c>
      <c r="F47" s="78" t="s">
        <v>542</v>
      </c>
      <c r="G47" s="78" t="s">
        <v>51</v>
      </c>
      <c r="H47" s="78" t="s">
        <v>522</v>
      </c>
      <c r="I47" s="78"/>
      <c r="J47" s="78"/>
      <c r="K47" s="78"/>
      <c r="L47" s="78"/>
      <c r="M47" s="78"/>
      <c r="N47" s="78"/>
      <c r="O47" s="78"/>
      <c r="P47" s="78"/>
      <c r="Q47" s="79">
        <v>0</v>
      </c>
      <c r="R47" s="79"/>
      <c r="S47" s="79">
        <v>0</v>
      </c>
      <c r="T47" s="79"/>
      <c r="U47" s="79"/>
      <c r="V47" s="79"/>
      <c r="W47" s="79">
        <v>0</v>
      </c>
      <c r="X47" s="79"/>
      <c r="Y47" s="79">
        <v>0</v>
      </c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80"/>
    </row>
    <row r="48" spans="1:42" s="81" customFormat="1" ht="15" x14ac:dyDescent="0.25">
      <c r="A48" s="76" t="s">
        <v>97</v>
      </c>
      <c r="B48" s="77">
        <v>43882</v>
      </c>
      <c r="C48" s="78" t="s">
        <v>346</v>
      </c>
      <c r="D48" s="78" t="s">
        <v>471</v>
      </c>
      <c r="E48" s="78" t="s">
        <v>472</v>
      </c>
      <c r="F48" s="78" t="s">
        <v>565</v>
      </c>
      <c r="G48" s="78" t="s">
        <v>51</v>
      </c>
      <c r="H48" s="78" t="s">
        <v>566</v>
      </c>
      <c r="I48" s="78"/>
      <c r="J48" s="78"/>
      <c r="K48" s="78"/>
      <c r="L48" s="78"/>
      <c r="M48" s="78"/>
      <c r="N48" s="78"/>
      <c r="O48" s="78"/>
      <c r="P48" s="78"/>
      <c r="Q48" s="79">
        <v>4660617.68</v>
      </c>
      <c r="R48" s="79"/>
      <c r="S48" s="79">
        <v>736182.5</v>
      </c>
      <c r="T48" s="79"/>
      <c r="U48" s="79"/>
      <c r="V48" s="79"/>
      <c r="W48" s="79">
        <v>3383133.78</v>
      </c>
      <c r="X48" s="79"/>
      <c r="Y48" s="79">
        <v>541301.4</v>
      </c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80"/>
    </row>
    <row r="49" spans="1:43 16217:16384" s="81" customFormat="1" ht="15" x14ac:dyDescent="0.25">
      <c r="A49" s="76" t="s">
        <v>835</v>
      </c>
      <c r="B49" s="77">
        <v>43883</v>
      </c>
      <c r="C49" s="78" t="s">
        <v>346</v>
      </c>
      <c r="D49" s="78" t="s">
        <v>471</v>
      </c>
      <c r="E49" s="78" t="s">
        <v>472</v>
      </c>
      <c r="F49" s="78" t="s">
        <v>588</v>
      </c>
      <c r="G49" s="78" t="s">
        <v>51</v>
      </c>
      <c r="H49" s="78" t="s">
        <v>589</v>
      </c>
      <c r="I49" s="78"/>
      <c r="J49" s="78"/>
      <c r="K49" s="78"/>
      <c r="L49" s="78"/>
      <c r="M49" s="78"/>
      <c r="N49" s="78"/>
      <c r="O49" s="78"/>
      <c r="P49" s="78"/>
      <c r="Q49" s="79">
        <v>2725377.76</v>
      </c>
      <c r="R49" s="79"/>
      <c r="S49" s="79">
        <v>688080</v>
      </c>
      <c r="T49" s="79"/>
      <c r="U49" s="79"/>
      <c r="V49" s="79"/>
      <c r="W49" s="79">
        <v>1756291.17</v>
      </c>
      <c r="X49" s="79"/>
      <c r="Y49" s="79">
        <v>281006.59000000003</v>
      </c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80"/>
    </row>
    <row r="50" spans="1:43 16217:16384" s="81" customFormat="1" ht="15" x14ac:dyDescent="0.25">
      <c r="A50" s="76" t="s">
        <v>847</v>
      </c>
      <c r="B50" s="77">
        <v>43884</v>
      </c>
      <c r="C50" s="78" t="s">
        <v>346</v>
      </c>
      <c r="D50" s="78" t="s">
        <v>471</v>
      </c>
      <c r="E50" s="78" t="s">
        <v>472</v>
      </c>
      <c r="F50" s="78" t="s">
        <v>614</v>
      </c>
      <c r="G50" s="78" t="s">
        <v>51</v>
      </c>
      <c r="H50" s="78" t="s">
        <v>615</v>
      </c>
      <c r="I50" s="78"/>
      <c r="J50" s="78"/>
      <c r="K50" s="78"/>
      <c r="L50" s="78"/>
      <c r="M50" s="78"/>
      <c r="N50" s="78"/>
      <c r="O50" s="78"/>
      <c r="P50" s="78"/>
      <c r="Q50" s="79">
        <v>3935855.03</v>
      </c>
      <c r="R50" s="79"/>
      <c r="S50" s="79">
        <v>218798</v>
      </c>
      <c r="T50" s="79"/>
      <c r="U50" s="79"/>
      <c r="V50" s="79"/>
      <c r="W50" s="79">
        <v>3204359.51</v>
      </c>
      <c r="X50" s="79"/>
      <c r="Y50" s="79">
        <v>512697.52</v>
      </c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80"/>
    </row>
    <row r="51" spans="1:43 16217:16384" s="81" customFormat="1" ht="15" x14ac:dyDescent="0.25">
      <c r="A51" s="76" t="s">
        <v>159</v>
      </c>
      <c r="B51" s="77">
        <v>43885</v>
      </c>
      <c r="C51" s="78" t="s">
        <v>346</v>
      </c>
      <c r="D51" s="78" t="s">
        <v>56</v>
      </c>
      <c r="E51" s="78" t="s">
        <v>359</v>
      </c>
      <c r="F51" s="78" t="s">
        <v>619</v>
      </c>
      <c r="G51" s="78" t="s">
        <v>51</v>
      </c>
      <c r="H51" s="78" t="s">
        <v>620</v>
      </c>
      <c r="I51" s="78"/>
      <c r="J51" s="78"/>
      <c r="K51" s="78"/>
      <c r="L51" s="78"/>
      <c r="M51" s="78"/>
      <c r="N51" s="78"/>
      <c r="O51" s="78"/>
      <c r="P51" s="78"/>
      <c r="Q51" s="79">
        <v>86641801.770000011</v>
      </c>
      <c r="R51" s="79"/>
      <c r="S51" s="79">
        <v>64977458.490000002</v>
      </c>
      <c r="T51" s="78">
        <v>0</v>
      </c>
      <c r="U51" s="78"/>
      <c r="V51" s="78"/>
      <c r="W51" s="78">
        <v>18676158</v>
      </c>
      <c r="X51" s="78"/>
      <c r="Y51" s="78">
        <v>2988185.28</v>
      </c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80"/>
      <c r="AQ51" s="81" t="s">
        <v>952</v>
      </c>
      <c r="WYS51" s="92"/>
      <c r="WYT51" s="93"/>
      <c r="WZI51" s="82"/>
      <c r="WZJ51" s="82"/>
      <c r="WZK51" s="82"/>
      <c r="WZL51" s="82"/>
      <c r="WZM51" s="82"/>
      <c r="WZN51" s="92"/>
      <c r="WZO51" s="93"/>
      <c r="XAD51" s="82"/>
      <c r="XAE51" s="82"/>
      <c r="XAF51" s="82"/>
      <c r="XAI51" s="92"/>
      <c r="XAJ51" s="93"/>
      <c r="XAY51" s="82"/>
      <c r="XAZ51" s="82"/>
      <c r="XBA51" s="82"/>
      <c r="XBD51" s="92"/>
      <c r="XBE51" s="93"/>
      <c r="XBT51" s="82"/>
      <c r="XBU51" s="82"/>
      <c r="XBV51" s="82"/>
      <c r="XBY51" s="92"/>
      <c r="XBZ51" s="93"/>
      <c r="XCO51" s="82"/>
      <c r="XCP51" s="82"/>
      <c r="XCQ51" s="82"/>
      <c r="XCT51" s="92"/>
      <c r="XCU51" s="93"/>
      <c r="XDJ51" s="82"/>
      <c r="XDK51" s="82"/>
      <c r="XDL51" s="82"/>
      <c r="XDO51" s="92"/>
      <c r="XDP51" s="93"/>
      <c r="XEE51" s="82"/>
      <c r="XEF51" s="82"/>
      <c r="XEG51" s="82"/>
      <c r="XEJ51" s="92"/>
      <c r="XEK51" s="93"/>
      <c r="XEZ51" s="82"/>
      <c r="XFA51" s="82"/>
      <c r="XFB51" s="82"/>
    </row>
    <row r="52" spans="1:43 16217:16384" s="81" customFormat="1" ht="15" x14ac:dyDescent="0.25">
      <c r="A52" s="76" t="s">
        <v>59</v>
      </c>
      <c r="B52" s="84">
        <v>43878</v>
      </c>
      <c r="C52" s="85" t="s">
        <v>346</v>
      </c>
      <c r="D52" s="85" t="s">
        <v>56</v>
      </c>
      <c r="E52" s="85" t="s">
        <v>367</v>
      </c>
      <c r="F52" s="85" t="s">
        <v>449</v>
      </c>
      <c r="G52" s="85" t="s">
        <v>51</v>
      </c>
      <c r="H52" s="85" t="s">
        <v>450</v>
      </c>
      <c r="I52" s="86"/>
      <c r="J52" s="86"/>
      <c r="K52" s="86"/>
      <c r="L52" s="86"/>
      <c r="M52" s="86"/>
      <c r="N52" s="86"/>
      <c r="O52" s="86"/>
      <c r="P52" s="86"/>
      <c r="Q52" s="87">
        <v>10606608.08</v>
      </c>
      <c r="R52" s="86"/>
      <c r="S52" s="87">
        <v>10606608.08</v>
      </c>
      <c r="T52" s="79">
        <v>0</v>
      </c>
      <c r="U52" s="86"/>
      <c r="V52" s="87"/>
      <c r="W52" s="87">
        <v>0</v>
      </c>
      <c r="X52" s="79">
        <v>0</v>
      </c>
      <c r="Y52" s="87">
        <v>0</v>
      </c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8"/>
    </row>
    <row r="53" spans="1:43 16217:16384" s="81" customFormat="1" ht="15" x14ac:dyDescent="0.25">
      <c r="A53" s="76" t="s">
        <v>791</v>
      </c>
      <c r="B53" s="77">
        <v>43879</v>
      </c>
      <c r="C53" s="78" t="s">
        <v>346</v>
      </c>
      <c r="D53" s="78" t="s">
        <v>56</v>
      </c>
      <c r="E53" s="78" t="s">
        <v>367</v>
      </c>
      <c r="F53" s="78" t="s">
        <v>486</v>
      </c>
      <c r="G53" s="78" t="s">
        <v>51</v>
      </c>
      <c r="H53" s="78" t="s">
        <v>487</v>
      </c>
      <c r="I53" s="78"/>
      <c r="J53" s="78"/>
      <c r="K53" s="78"/>
      <c r="L53" s="78"/>
      <c r="M53" s="78"/>
      <c r="N53" s="78"/>
      <c r="O53" s="78"/>
      <c r="P53" s="78"/>
      <c r="Q53" s="79">
        <v>17136562.140000001</v>
      </c>
      <c r="R53" s="79"/>
      <c r="S53" s="79">
        <v>17136562.140000001</v>
      </c>
      <c r="T53" s="79">
        <v>0</v>
      </c>
      <c r="U53" s="79"/>
      <c r="V53" s="79"/>
      <c r="W53" s="79">
        <v>0</v>
      </c>
      <c r="X53" s="79">
        <v>0</v>
      </c>
      <c r="Y53" s="79">
        <v>0</v>
      </c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80"/>
    </row>
    <row r="54" spans="1:43 16217:16384" s="81" customFormat="1" ht="15" x14ac:dyDescent="0.25">
      <c r="A54" s="76" t="s">
        <v>792</v>
      </c>
      <c r="B54" s="77">
        <v>43879</v>
      </c>
      <c r="C54" s="78" t="s">
        <v>346</v>
      </c>
      <c r="D54" s="78" t="s">
        <v>56</v>
      </c>
      <c r="E54" s="78" t="s">
        <v>367</v>
      </c>
      <c r="F54" s="78" t="s">
        <v>486</v>
      </c>
      <c r="G54" s="78" t="s">
        <v>108</v>
      </c>
      <c r="H54" s="78"/>
      <c r="I54" s="78" t="s">
        <v>488</v>
      </c>
      <c r="J54" s="78"/>
      <c r="K54" s="78"/>
      <c r="L54" s="78"/>
      <c r="M54" s="78"/>
      <c r="N54" s="78"/>
      <c r="O54" s="78"/>
      <c r="P54" s="78"/>
      <c r="Q54" s="79">
        <v>-534700</v>
      </c>
      <c r="R54" s="79"/>
      <c r="S54" s="79">
        <v>-534700</v>
      </c>
      <c r="T54" s="79">
        <v>0</v>
      </c>
      <c r="U54" s="79"/>
      <c r="V54" s="79"/>
      <c r="W54" s="79">
        <v>0</v>
      </c>
      <c r="X54" s="79">
        <v>0</v>
      </c>
      <c r="Y54" s="79">
        <v>0</v>
      </c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80"/>
    </row>
    <row r="55" spans="1:43 16217:16384" s="81" customFormat="1" ht="15" x14ac:dyDescent="0.25">
      <c r="A55" s="76" t="s">
        <v>79</v>
      </c>
      <c r="B55" s="77">
        <v>43880</v>
      </c>
      <c r="C55" s="78" t="s">
        <v>346</v>
      </c>
      <c r="D55" s="78" t="s">
        <v>56</v>
      </c>
      <c r="E55" s="78" t="s">
        <v>367</v>
      </c>
      <c r="F55" s="78" t="s">
        <v>507</v>
      </c>
      <c r="G55" s="78" t="s">
        <v>51</v>
      </c>
      <c r="H55" s="78" t="s">
        <v>508</v>
      </c>
      <c r="I55" s="78"/>
      <c r="J55" s="78"/>
      <c r="K55" s="78"/>
      <c r="L55" s="78"/>
      <c r="M55" s="78"/>
      <c r="N55" s="78"/>
      <c r="O55" s="78"/>
      <c r="P55" s="78"/>
      <c r="Q55" s="79">
        <v>18281599.289999999</v>
      </c>
      <c r="R55" s="79"/>
      <c r="S55" s="79">
        <v>18281599.289999999</v>
      </c>
      <c r="T55" s="79">
        <v>0</v>
      </c>
      <c r="U55" s="79"/>
      <c r="V55" s="82"/>
      <c r="W55" s="82">
        <v>0</v>
      </c>
      <c r="X55" s="82">
        <v>0</v>
      </c>
      <c r="Y55" s="82">
        <v>0</v>
      </c>
      <c r="XEJ55" s="78"/>
      <c r="XEK55" s="78"/>
      <c r="XEL55" s="78"/>
      <c r="XEM55" s="78"/>
      <c r="XEN55" s="78"/>
      <c r="XEO55" s="78"/>
      <c r="XEP55" s="78"/>
      <c r="XEQ55" s="78"/>
      <c r="XER55" s="78"/>
      <c r="XES55" s="78"/>
      <c r="XET55" s="78"/>
      <c r="XEU55" s="78"/>
      <c r="XEV55" s="78"/>
      <c r="XEW55" s="78"/>
      <c r="XEX55" s="78"/>
      <c r="XEY55" s="78"/>
      <c r="XEZ55" s="78"/>
      <c r="XFA55" s="78"/>
      <c r="XFB55" s="78"/>
      <c r="XFC55" s="78"/>
      <c r="XFD55" s="78"/>
    </row>
    <row r="56" spans="1:43 16217:16384" s="81" customFormat="1" ht="15" x14ac:dyDescent="0.25">
      <c r="A56" s="76" t="s">
        <v>82</v>
      </c>
      <c r="B56" s="77">
        <v>43880</v>
      </c>
      <c r="C56" s="78" t="s">
        <v>346</v>
      </c>
      <c r="D56" s="78" t="s">
        <v>56</v>
      </c>
      <c r="E56" s="78" t="s">
        <v>367</v>
      </c>
      <c r="F56" s="78" t="s">
        <v>507</v>
      </c>
      <c r="G56" s="78" t="s">
        <v>108</v>
      </c>
      <c r="H56" s="78"/>
      <c r="I56" s="78" t="s">
        <v>509</v>
      </c>
      <c r="J56" s="78"/>
      <c r="K56" s="78"/>
      <c r="L56" s="78"/>
      <c r="M56" s="78"/>
      <c r="N56" s="78"/>
      <c r="O56" s="78"/>
      <c r="P56" s="78"/>
      <c r="Q56" s="79">
        <v>-558830.1</v>
      </c>
      <c r="R56" s="79"/>
      <c r="S56" s="79">
        <v>-558830.1</v>
      </c>
      <c r="T56" s="79">
        <v>0</v>
      </c>
      <c r="U56" s="79"/>
      <c r="V56" s="79"/>
      <c r="W56" s="79">
        <v>0</v>
      </c>
      <c r="X56" s="79">
        <v>0</v>
      </c>
      <c r="Y56" s="79">
        <v>0</v>
      </c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80"/>
    </row>
    <row r="57" spans="1:43 16217:16384" s="81" customFormat="1" ht="15" x14ac:dyDescent="0.25">
      <c r="A57" s="76" t="s">
        <v>809</v>
      </c>
      <c r="B57" s="77">
        <v>43881</v>
      </c>
      <c r="C57" s="78" t="s">
        <v>346</v>
      </c>
      <c r="D57" s="78" t="s">
        <v>56</v>
      </c>
      <c r="E57" s="78" t="s">
        <v>367</v>
      </c>
      <c r="F57" s="78" t="s">
        <v>528</v>
      </c>
      <c r="G57" s="78" t="s">
        <v>51</v>
      </c>
      <c r="H57" s="78" t="s">
        <v>529</v>
      </c>
      <c r="I57" s="78"/>
      <c r="J57" s="78"/>
      <c r="K57" s="78"/>
      <c r="L57" s="78"/>
      <c r="M57" s="78"/>
      <c r="N57" s="78"/>
      <c r="O57" s="78"/>
      <c r="P57" s="78"/>
      <c r="Q57" s="79">
        <v>19497306.039999999</v>
      </c>
      <c r="R57" s="79"/>
      <c r="S57" s="79">
        <v>19497306.039999999</v>
      </c>
      <c r="T57" s="79">
        <v>0</v>
      </c>
      <c r="U57" s="79"/>
      <c r="V57" s="79"/>
      <c r="W57" s="79">
        <v>0</v>
      </c>
      <c r="X57" s="79">
        <v>0</v>
      </c>
      <c r="Y57" s="79">
        <v>0</v>
      </c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80"/>
    </row>
    <row r="58" spans="1:43 16217:16384" s="81" customFormat="1" ht="15" x14ac:dyDescent="0.25">
      <c r="A58" s="76" t="s">
        <v>810</v>
      </c>
      <c r="B58" s="77">
        <v>43881</v>
      </c>
      <c r="C58" s="78" t="s">
        <v>346</v>
      </c>
      <c r="D58" s="78" t="s">
        <v>56</v>
      </c>
      <c r="E58" s="78" t="s">
        <v>367</v>
      </c>
      <c r="F58" s="78" t="s">
        <v>528</v>
      </c>
      <c r="G58" s="78" t="s">
        <v>108</v>
      </c>
      <c r="H58" s="78"/>
      <c r="I58" s="78" t="s">
        <v>530</v>
      </c>
      <c r="J58" s="78"/>
      <c r="K58" s="78"/>
      <c r="L58" s="78"/>
      <c r="M58" s="78"/>
      <c r="N58" s="78"/>
      <c r="O58" s="78"/>
      <c r="P58" s="78"/>
      <c r="Q58" s="79">
        <v>-564739.11</v>
      </c>
      <c r="R58" s="79"/>
      <c r="S58" s="79">
        <v>-564739.11</v>
      </c>
      <c r="T58" s="79">
        <v>0</v>
      </c>
      <c r="U58" s="79"/>
      <c r="V58" s="79"/>
      <c r="W58" s="79">
        <v>0</v>
      </c>
      <c r="X58" s="79">
        <v>0</v>
      </c>
      <c r="Y58" s="79">
        <v>0</v>
      </c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80"/>
    </row>
    <row r="59" spans="1:43 16217:16384" s="81" customFormat="1" ht="15" x14ac:dyDescent="0.25">
      <c r="A59" s="76" t="s">
        <v>825</v>
      </c>
      <c r="B59" s="77">
        <v>43882</v>
      </c>
      <c r="C59" s="78" t="s">
        <v>346</v>
      </c>
      <c r="D59" s="78" t="s">
        <v>56</v>
      </c>
      <c r="E59" s="78" t="s">
        <v>367</v>
      </c>
      <c r="F59" s="78" t="s">
        <v>550</v>
      </c>
      <c r="G59" s="78" t="s">
        <v>51</v>
      </c>
      <c r="H59" s="78" t="s">
        <v>551</v>
      </c>
      <c r="I59" s="78"/>
      <c r="J59" s="78"/>
      <c r="K59" s="78"/>
      <c r="L59" s="78"/>
      <c r="M59" s="78"/>
      <c r="N59" s="78"/>
      <c r="O59" s="78"/>
      <c r="P59" s="78"/>
      <c r="Q59" s="79">
        <v>48408207.399999999</v>
      </c>
      <c r="R59" s="79"/>
      <c r="S59" s="79">
        <v>48408207.399999999</v>
      </c>
      <c r="T59" s="79">
        <v>0</v>
      </c>
      <c r="U59" s="79"/>
      <c r="V59" s="79"/>
      <c r="W59" s="79">
        <v>0</v>
      </c>
      <c r="X59" s="79">
        <v>0</v>
      </c>
      <c r="Y59" s="79">
        <v>0</v>
      </c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80"/>
    </row>
    <row r="60" spans="1:43 16217:16384" s="81" customFormat="1" ht="15" x14ac:dyDescent="0.25">
      <c r="A60" s="76" t="s">
        <v>826</v>
      </c>
      <c r="B60" s="77">
        <v>43882</v>
      </c>
      <c r="C60" s="78" t="s">
        <v>346</v>
      </c>
      <c r="D60" s="78" t="s">
        <v>56</v>
      </c>
      <c r="E60" s="78" t="s">
        <v>367</v>
      </c>
      <c r="F60" s="78" t="s">
        <v>550</v>
      </c>
      <c r="G60" s="78" t="s">
        <v>108</v>
      </c>
      <c r="H60" s="78"/>
      <c r="I60" s="78" t="s">
        <v>552</v>
      </c>
      <c r="J60" s="78"/>
      <c r="K60" s="78"/>
      <c r="L60" s="78"/>
      <c r="M60" s="78"/>
      <c r="N60" s="78"/>
      <c r="O60" s="78"/>
      <c r="P60" s="78"/>
      <c r="Q60" s="79">
        <v>-207350</v>
      </c>
      <c r="R60" s="79"/>
      <c r="S60" s="79">
        <v>-207350</v>
      </c>
      <c r="T60" s="79">
        <v>0</v>
      </c>
      <c r="U60" s="79"/>
      <c r="V60" s="79"/>
      <c r="W60" s="79">
        <v>0</v>
      </c>
      <c r="X60" s="79">
        <v>0</v>
      </c>
      <c r="Y60" s="79">
        <v>0</v>
      </c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80"/>
    </row>
    <row r="61" spans="1:43 16217:16384" s="81" customFormat="1" ht="15" x14ac:dyDescent="0.25">
      <c r="A61" s="76" t="s">
        <v>114</v>
      </c>
      <c r="B61" s="77">
        <v>43883</v>
      </c>
      <c r="C61" s="78" t="s">
        <v>346</v>
      </c>
      <c r="D61" s="78" t="s">
        <v>56</v>
      </c>
      <c r="E61" s="78" t="s">
        <v>367</v>
      </c>
      <c r="F61" s="78" t="s">
        <v>574</v>
      </c>
      <c r="G61" s="78" t="s">
        <v>51</v>
      </c>
      <c r="H61" s="78" t="s">
        <v>575</v>
      </c>
      <c r="I61" s="78"/>
      <c r="J61" s="78"/>
      <c r="K61" s="78"/>
      <c r="L61" s="78"/>
      <c r="M61" s="78"/>
      <c r="N61" s="78"/>
      <c r="O61" s="78"/>
      <c r="P61" s="78"/>
      <c r="Q61" s="79">
        <v>30167067.670000002</v>
      </c>
      <c r="R61" s="79"/>
      <c r="S61" s="79">
        <v>30167067.670000002</v>
      </c>
      <c r="T61" s="79">
        <v>0</v>
      </c>
      <c r="U61" s="79"/>
      <c r="V61" s="79"/>
      <c r="W61" s="79">
        <v>0</v>
      </c>
      <c r="X61" s="79">
        <v>0</v>
      </c>
      <c r="Y61" s="79">
        <v>0</v>
      </c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80"/>
    </row>
    <row r="62" spans="1:43 16217:16384" s="81" customFormat="1" ht="15" x14ac:dyDescent="0.25">
      <c r="A62" s="76" t="s">
        <v>645</v>
      </c>
      <c r="B62" s="84">
        <v>43878</v>
      </c>
      <c r="C62" s="85" t="s">
        <v>346</v>
      </c>
      <c r="D62" s="85" t="s">
        <v>63</v>
      </c>
      <c r="E62" s="85" t="s">
        <v>393</v>
      </c>
      <c r="F62" s="85" t="s">
        <v>454</v>
      </c>
      <c r="G62" s="85" t="s">
        <v>51</v>
      </c>
      <c r="H62" s="85" t="s">
        <v>455</v>
      </c>
      <c r="I62" s="86"/>
      <c r="J62" s="86"/>
      <c r="K62" s="86"/>
      <c r="L62" s="86"/>
      <c r="M62" s="86"/>
      <c r="N62" s="86"/>
      <c r="O62" s="86"/>
      <c r="P62" s="86"/>
      <c r="Q62" s="87">
        <v>24247749.099999998</v>
      </c>
      <c r="R62" s="86"/>
      <c r="S62" s="86">
        <v>16274131.630000001</v>
      </c>
      <c r="T62" s="79"/>
      <c r="U62" s="86"/>
      <c r="V62" s="87"/>
      <c r="W62" s="87">
        <v>6873808.1600000001</v>
      </c>
      <c r="X62" s="79"/>
      <c r="Y62" s="87">
        <v>1099809.31</v>
      </c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8"/>
    </row>
    <row r="63" spans="1:43 16217:16384" s="81" customFormat="1" ht="15" x14ac:dyDescent="0.25">
      <c r="A63" s="76" t="s">
        <v>670</v>
      </c>
      <c r="B63" s="77">
        <v>43884</v>
      </c>
      <c r="C63" s="78" t="s">
        <v>346</v>
      </c>
      <c r="D63" s="78" t="s">
        <v>56</v>
      </c>
      <c r="E63" s="78" t="s">
        <v>367</v>
      </c>
      <c r="F63" s="78" t="s">
        <v>454</v>
      </c>
      <c r="G63" s="78" t="s">
        <v>51</v>
      </c>
      <c r="H63" s="78" t="s">
        <v>599</v>
      </c>
      <c r="I63" s="78"/>
      <c r="J63" s="78"/>
      <c r="K63" s="78"/>
      <c r="L63" s="78"/>
      <c r="M63" s="78"/>
      <c r="N63" s="78"/>
      <c r="O63" s="78"/>
      <c r="P63" s="78"/>
      <c r="Q63" s="79">
        <v>29876500.809999999</v>
      </c>
      <c r="R63" s="79"/>
      <c r="S63" s="79">
        <v>29876500.809999999</v>
      </c>
      <c r="T63" s="79">
        <v>0</v>
      </c>
      <c r="U63" s="79"/>
      <c r="V63" s="79"/>
      <c r="W63" s="79">
        <v>0</v>
      </c>
      <c r="X63" s="79">
        <v>0</v>
      </c>
      <c r="Y63" s="79">
        <v>0</v>
      </c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80"/>
    </row>
    <row r="64" spans="1:43 16217:16384" s="81" customFormat="1" ht="15" x14ac:dyDescent="0.25">
      <c r="A64" s="76" t="s">
        <v>676</v>
      </c>
      <c r="B64" s="77">
        <v>43884</v>
      </c>
      <c r="C64" s="78" t="s">
        <v>346</v>
      </c>
      <c r="D64" s="78" t="s">
        <v>56</v>
      </c>
      <c r="E64" s="78" t="s">
        <v>367</v>
      </c>
      <c r="F64" s="78" t="s">
        <v>454</v>
      </c>
      <c r="G64" s="78" t="s">
        <v>108</v>
      </c>
      <c r="H64" s="78"/>
      <c r="I64" s="78" t="s">
        <v>600</v>
      </c>
      <c r="J64" s="78"/>
      <c r="K64" s="78"/>
      <c r="L64" s="78"/>
      <c r="M64" s="78"/>
      <c r="N64" s="78"/>
      <c r="O64" s="78"/>
      <c r="P64" s="78"/>
      <c r="Q64" s="79">
        <v>-684980</v>
      </c>
      <c r="R64" s="79"/>
      <c r="S64" s="79">
        <v>-684980</v>
      </c>
      <c r="T64" s="79">
        <v>0</v>
      </c>
      <c r="U64" s="79"/>
      <c r="V64" s="79"/>
      <c r="W64" s="79">
        <v>0</v>
      </c>
      <c r="X64" s="79">
        <v>0</v>
      </c>
      <c r="Y64" s="79">
        <v>0</v>
      </c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80"/>
    </row>
    <row r="65" spans="1:43 16259:16382" s="81" customFormat="1" ht="15" x14ac:dyDescent="0.25">
      <c r="A65" s="76" t="s">
        <v>795</v>
      </c>
      <c r="B65" s="77">
        <v>43885</v>
      </c>
      <c r="C65" s="78" t="s">
        <v>346</v>
      </c>
      <c r="D65" s="78" t="s">
        <v>63</v>
      </c>
      <c r="E65" s="78" t="s">
        <v>393</v>
      </c>
      <c r="F65" s="78" t="s">
        <v>394</v>
      </c>
      <c r="G65" s="78" t="s">
        <v>51</v>
      </c>
      <c r="H65" s="78" t="s">
        <v>491</v>
      </c>
      <c r="I65" s="78"/>
      <c r="J65" s="78"/>
      <c r="K65" s="78"/>
      <c r="L65" s="78"/>
      <c r="M65" s="78"/>
      <c r="N65" s="78"/>
      <c r="O65" s="78"/>
      <c r="P65" s="78"/>
      <c r="Q65" s="79">
        <v>56967623.239999995</v>
      </c>
      <c r="R65" s="79"/>
      <c r="S65" s="79">
        <v>39350624.409999996</v>
      </c>
      <c r="W65" s="81">
        <v>15187067.960000001</v>
      </c>
      <c r="Y65" s="81">
        <v>2429930.87</v>
      </c>
      <c r="AQ65" s="81" t="s">
        <v>952</v>
      </c>
      <c r="XBD65" s="92"/>
      <c r="XBE65" s="93"/>
      <c r="XBT65" s="82"/>
      <c r="XBU65" s="82"/>
      <c r="XBV65" s="82"/>
      <c r="XBW65" s="82"/>
      <c r="XBX65" s="82"/>
      <c r="XBY65" s="92"/>
      <c r="XBZ65" s="93"/>
      <c r="XCO65" s="82"/>
      <c r="XCP65" s="82"/>
      <c r="XCQ65" s="82"/>
      <c r="XCT65" s="92"/>
      <c r="XCU65" s="93"/>
      <c r="XDJ65" s="82"/>
      <c r="XDK65" s="82"/>
      <c r="XDL65" s="82"/>
      <c r="XDO65" s="76"/>
      <c r="XDP65" s="77"/>
      <c r="XDQ65" s="78"/>
      <c r="XDR65" s="78"/>
      <c r="XDS65" s="78"/>
      <c r="XDT65" s="78"/>
      <c r="XDU65" s="78"/>
      <c r="XDV65" s="78"/>
      <c r="XDW65" s="78"/>
      <c r="XDX65" s="78"/>
      <c r="XDY65" s="78"/>
      <c r="XDZ65" s="78"/>
      <c r="XEA65" s="78"/>
      <c r="XEB65" s="78"/>
      <c r="XEC65" s="78"/>
      <c r="XED65" s="78"/>
      <c r="XEE65" s="79"/>
      <c r="XEF65" s="79"/>
      <c r="XEG65" s="79"/>
      <c r="XEH65" s="78"/>
      <c r="XEI65" s="78"/>
      <c r="XEJ65" s="76"/>
      <c r="XEK65" s="77"/>
      <c r="XEL65" s="78"/>
      <c r="XEM65" s="78"/>
      <c r="XEN65" s="78"/>
      <c r="XEO65" s="78"/>
      <c r="XEP65" s="78"/>
      <c r="XEQ65" s="78"/>
      <c r="XER65" s="78"/>
      <c r="XES65" s="78"/>
      <c r="XET65" s="78"/>
      <c r="XEU65" s="78"/>
      <c r="XEV65" s="78"/>
      <c r="XEW65" s="78"/>
      <c r="XEX65" s="78"/>
      <c r="XEY65" s="78"/>
      <c r="XEZ65" s="79"/>
      <c r="XFA65" s="79"/>
      <c r="XFB65" s="79"/>
    </row>
    <row r="66" spans="1:43 16259:16382" s="81" customFormat="1" x14ac:dyDescent="0.3">
      <c r="A66" s="76" t="s">
        <v>635</v>
      </c>
      <c r="B66" s="84">
        <v>43878</v>
      </c>
      <c r="C66" s="85" t="s">
        <v>346</v>
      </c>
      <c r="D66" s="85" t="s">
        <v>60</v>
      </c>
      <c r="E66" s="85" t="s">
        <v>387</v>
      </c>
      <c r="F66" s="85" t="s">
        <v>452</v>
      </c>
      <c r="G66" s="85" t="s">
        <v>51</v>
      </c>
      <c r="H66" s="85" t="s">
        <v>453</v>
      </c>
      <c r="I66" s="86"/>
      <c r="J66" s="86"/>
      <c r="K66" s="86"/>
      <c r="L66" s="86"/>
      <c r="M66" s="86"/>
      <c r="N66" s="86"/>
      <c r="O66" s="86"/>
      <c r="P66" s="86"/>
      <c r="Q66" s="87">
        <v>28969076.239999998</v>
      </c>
      <c r="R66" s="86"/>
      <c r="S66" s="86">
        <v>21204594.719999999</v>
      </c>
      <c r="T66" s="79"/>
      <c r="U66" s="86"/>
      <c r="V66" s="87"/>
      <c r="W66" s="87">
        <v>6693518.5499999998</v>
      </c>
      <c r="X66" s="79"/>
      <c r="Y66" s="87">
        <v>1070962.97</v>
      </c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8"/>
      <c r="AQ66" s="83"/>
    </row>
    <row r="67" spans="1:43 16259:16382" s="81" customFormat="1" ht="15" x14ac:dyDescent="0.25">
      <c r="A67" s="76" t="s">
        <v>62</v>
      </c>
      <c r="B67" s="77">
        <v>43878</v>
      </c>
      <c r="C67" s="78" t="s">
        <v>346</v>
      </c>
      <c r="D67" s="78" t="s">
        <v>412</v>
      </c>
      <c r="E67" s="78" t="s">
        <v>413</v>
      </c>
      <c r="F67" s="78" t="s">
        <v>458</v>
      </c>
      <c r="G67" s="78" t="s">
        <v>51</v>
      </c>
      <c r="H67" s="78" t="s">
        <v>459</v>
      </c>
      <c r="I67" s="78"/>
      <c r="J67" s="78"/>
      <c r="K67" s="78"/>
      <c r="L67" s="78"/>
      <c r="M67" s="78"/>
      <c r="N67" s="78"/>
      <c r="O67" s="78"/>
      <c r="P67" s="78"/>
      <c r="Q67" s="79">
        <v>44951266.640000001</v>
      </c>
      <c r="R67" s="79"/>
      <c r="S67" s="79">
        <v>32929523.699999999</v>
      </c>
      <c r="T67" s="79"/>
      <c r="U67" s="79"/>
      <c r="V67" s="79"/>
      <c r="W67" s="79">
        <v>10363571.5</v>
      </c>
      <c r="X67" s="79"/>
      <c r="Y67" s="79">
        <v>1658171.44</v>
      </c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80"/>
    </row>
    <row r="68" spans="1:43 16259:16382" s="81" customFormat="1" ht="15" x14ac:dyDescent="0.25">
      <c r="A68" s="76" t="s">
        <v>797</v>
      </c>
      <c r="B68" s="77">
        <v>43879</v>
      </c>
      <c r="C68" s="78" t="s">
        <v>346</v>
      </c>
      <c r="D68" s="78" t="s">
        <v>412</v>
      </c>
      <c r="E68" s="78" t="s">
        <v>413</v>
      </c>
      <c r="F68" s="78" t="s">
        <v>494</v>
      </c>
      <c r="G68" s="78" t="s">
        <v>51</v>
      </c>
      <c r="H68" s="78" t="s">
        <v>495</v>
      </c>
      <c r="I68" s="78"/>
      <c r="J68" s="78"/>
      <c r="K68" s="78"/>
      <c r="L68" s="78"/>
      <c r="M68" s="78"/>
      <c r="N68" s="78"/>
      <c r="O68" s="78"/>
      <c r="P68" s="78"/>
      <c r="Q68" s="79">
        <v>29178779.57</v>
      </c>
      <c r="R68" s="79"/>
      <c r="S68" s="79">
        <v>17770987.059999999</v>
      </c>
      <c r="T68" s="79"/>
      <c r="U68" s="79"/>
      <c r="V68" s="79"/>
      <c r="W68" s="79">
        <v>9834303.8900000006</v>
      </c>
      <c r="X68" s="79"/>
      <c r="Y68" s="79">
        <v>1573488.62</v>
      </c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80"/>
    </row>
    <row r="69" spans="1:43 16259:16382" s="81" customFormat="1" ht="15" x14ac:dyDescent="0.25">
      <c r="A69" s="76" t="s">
        <v>87</v>
      </c>
      <c r="B69" s="77">
        <v>43880</v>
      </c>
      <c r="C69" s="78" t="s">
        <v>346</v>
      </c>
      <c r="D69" s="78" t="s">
        <v>412</v>
      </c>
      <c r="E69" s="78" t="s">
        <v>413</v>
      </c>
      <c r="F69" s="78" t="s">
        <v>514</v>
      </c>
      <c r="G69" s="78" t="s">
        <v>51</v>
      </c>
      <c r="H69" s="78" t="s">
        <v>515</v>
      </c>
      <c r="I69" s="78"/>
      <c r="J69" s="78"/>
      <c r="K69" s="78"/>
      <c r="L69" s="78"/>
      <c r="M69" s="78"/>
      <c r="N69" s="78"/>
      <c r="O69" s="78"/>
      <c r="P69" s="78"/>
      <c r="Q69" s="79">
        <v>43608987.619999997</v>
      </c>
      <c r="R69" s="79"/>
      <c r="S69" s="79">
        <v>33954161.450000003</v>
      </c>
      <c r="T69" s="79"/>
      <c r="U69" s="79"/>
      <c r="V69" s="79"/>
      <c r="W69" s="79">
        <v>8323126.0099999998</v>
      </c>
      <c r="X69" s="79"/>
      <c r="Y69" s="79">
        <v>1331700.1599999999</v>
      </c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80"/>
    </row>
    <row r="70" spans="1:43 16259:16382" s="81" customFormat="1" ht="15" x14ac:dyDescent="0.25">
      <c r="A70" s="76" t="s">
        <v>814</v>
      </c>
      <c r="B70" s="77">
        <v>43881</v>
      </c>
      <c r="C70" s="78" t="s">
        <v>346</v>
      </c>
      <c r="D70" s="78" t="s">
        <v>412</v>
      </c>
      <c r="E70" s="78" t="s">
        <v>413</v>
      </c>
      <c r="F70" s="78" t="s">
        <v>535</v>
      </c>
      <c r="G70" s="78" t="s">
        <v>51</v>
      </c>
      <c r="H70" s="78" t="s">
        <v>536</v>
      </c>
      <c r="I70" s="78"/>
      <c r="J70" s="78"/>
      <c r="K70" s="78"/>
      <c r="L70" s="78"/>
      <c r="M70" s="78"/>
      <c r="N70" s="78"/>
      <c r="O70" s="78"/>
      <c r="P70" s="78"/>
      <c r="Q70" s="79">
        <v>41241331.060000002</v>
      </c>
      <c r="R70" s="79"/>
      <c r="S70" s="79">
        <v>29710245.91</v>
      </c>
      <c r="T70" s="79"/>
      <c r="U70" s="79"/>
      <c r="V70" s="79"/>
      <c r="W70" s="79">
        <v>9940590.6500000004</v>
      </c>
      <c r="X70" s="79"/>
      <c r="Y70" s="79">
        <v>1590494.5</v>
      </c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80"/>
    </row>
    <row r="71" spans="1:43 16259:16382" s="81" customFormat="1" ht="15" x14ac:dyDescent="0.25">
      <c r="A71" s="76" t="s">
        <v>830</v>
      </c>
      <c r="B71" s="77">
        <v>43882</v>
      </c>
      <c r="C71" s="78" t="s">
        <v>346</v>
      </c>
      <c r="D71" s="78" t="s">
        <v>412</v>
      </c>
      <c r="E71" s="78" t="s">
        <v>413</v>
      </c>
      <c r="F71" s="78" t="s">
        <v>557</v>
      </c>
      <c r="G71" s="78" t="s">
        <v>51</v>
      </c>
      <c r="H71" s="78" t="s">
        <v>558</v>
      </c>
      <c r="I71" s="78"/>
      <c r="J71" s="78"/>
      <c r="K71" s="78"/>
      <c r="L71" s="78"/>
      <c r="M71" s="78"/>
      <c r="N71" s="78"/>
      <c r="O71" s="78"/>
      <c r="P71" s="78"/>
      <c r="Q71" s="79">
        <v>74427153.61999999</v>
      </c>
      <c r="R71" s="79"/>
      <c r="S71" s="79">
        <v>52840543.299999997</v>
      </c>
      <c r="T71" s="79"/>
      <c r="U71" s="79"/>
      <c r="V71" s="79"/>
      <c r="W71" s="79">
        <v>18609146.829999998</v>
      </c>
      <c r="X71" s="79"/>
      <c r="Y71" s="79">
        <v>2977463.49</v>
      </c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80"/>
    </row>
    <row r="72" spans="1:43 16259:16382" s="81" customFormat="1" ht="15" x14ac:dyDescent="0.25">
      <c r="A72" s="76" t="s">
        <v>126</v>
      </c>
      <c r="B72" s="77">
        <v>43883</v>
      </c>
      <c r="C72" s="78" t="s">
        <v>346</v>
      </c>
      <c r="D72" s="78" t="s">
        <v>412</v>
      </c>
      <c r="E72" s="78" t="s">
        <v>413</v>
      </c>
      <c r="F72" s="78" t="s">
        <v>581</v>
      </c>
      <c r="G72" s="78" t="s">
        <v>51</v>
      </c>
      <c r="H72" s="78" t="s">
        <v>582</v>
      </c>
      <c r="I72" s="78"/>
      <c r="J72" s="78"/>
      <c r="K72" s="78"/>
      <c r="L72" s="78"/>
      <c r="M72" s="78"/>
      <c r="N72" s="78"/>
      <c r="O72" s="78"/>
      <c r="P72" s="78"/>
      <c r="Q72" s="79">
        <v>67531398.260000005</v>
      </c>
      <c r="R72" s="79"/>
      <c r="S72" s="79">
        <v>48210008.25</v>
      </c>
      <c r="T72" s="79"/>
      <c r="U72" s="79"/>
      <c r="V72" s="79"/>
      <c r="W72" s="79">
        <v>16656370.699999999</v>
      </c>
      <c r="X72" s="79"/>
      <c r="Y72" s="79">
        <v>2665019.31</v>
      </c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80"/>
    </row>
    <row r="73" spans="1:43 16259:16382" s="81" customFormat="1" ht="15" x14ac:dyDescent="0.25">
      <c r="A73" s="76" t="s">
        <v>842</v>
      </c>
      <c r="B73" s="77">
        <v>43884</v>
      </c>
      <c r="C73" s="78" t="s">
        <v>346</v>
      </c>
      <c r="D73" s="78" t="s">
        <v>412</v>
      </c>
      <c r="E73" s="78" t="s">
        <v>413</v>
      </c>
      <c r="F73" s="78" t="s">
        <v>607</v>
      </c>
      <c r="G73" s="78" t="s">
        <v>51</v>
      </c>
      <c r="H73" s="78" t="s">
        <v>608</v>
      </c>
      <c r="I73" s="78"/>
      <c r="J73" s="78"/>
      <c r="K73" s="78"/>
      <c r="L73" s="78"/>
      <c r="M73" s="78"/>
      <c r="N73" s="78"/>
      <c r="O73" s="78"/>
      <c r="P73" s="78"/>
      <c r="Q73" s="79">
        <v>60065107.259999998</v>
      </c>
      <c r="R73" s="79"/>
      <c r="S73" s="79">
        <v>44627993.149999999</v>
      </c>
      <c r="T73" s="82"/>
      <c r="U73" s="82"/>
      <c r="V73" s="82"/>
      <c r="W73" s="82">
        <v>13307856.99</v>
      </c>
      <c r="X73" s="82"/>
      <c r="Y73" s="82">
        <v>2129257.12</v>
      </c>
      <c r="XAI73" s="78"/>
      <c r="XAJ73" s="78"/>
      <c r="XAK73" s="78"/>
      <c r="XAL73" s="78"/>
      <c r="XAM73" s="78"/>
      <c r="XAN73" s="78"/>
      <c r="XAO73" s="78"/>
      <c r="XAP73" s="78"/>
      <c r="XAQ73" s="78"/>
      <c r="XAR73" s="78"/>
      <c r="XAS73" s="78"/>
      <c r="XAT73" s="78"/>
      <c r="XAU73" s="78"/>
      <c r="XAV73" s="78"/>
      <c r="XAW73" s="78"/>
      <c r="XAX73" s="78"/>
      <c r="XAY73" s="78"/>
      <c r="XAZ73" s="78"/>
      <c r="XBA73" s="78"/>
      <c r="XBB73" s="78"/>
      <c r="XBC73" s="78"/>
      <c r="XBD73" s="78"/>
      <c r="XBE73" s="78"/>
      <c r="XBF73" s="78"/>
      <c r="XBG73" s="78"/>
      <c r="XBH73" s="78"/>
      <c r="XBI73" s="78"/>
      <c r="XBJ73" s="78"/>
      <c r="XBK73" s="78"/>
      <c r="XBL73" s="78"/>
      <c r="XBM73" s="78"/>
      <c r="XBN73" s="78"/>
      <c r="XBO73" s="78"/>
      <c r="XBP73" s="78"/>
      <c r="XBQ73" s="78"/>
      <c r="XBR73" s="78"/>
      <c r="XBS73" s="78"/>
      <c r="XBT73" s="78"/>
      <c r="XBU73" s="78"/>
      <c r="XBV73" s="78"/>
      <c r="XBY73" s="78"/>
      <c r="XBZ73" s="78"/>
      <c r="XCA73" s="78"/>
      <c r="XCB73" s="78"/>
      <c r="XCC73" s="78"/>
      <c r="XCD73" s="78"/>
      <c r="XCE73" s="78"/>
      <c r="XCF73" s="78"/>
      <c r="XCG73" s="78"/>
      <c r="XCH73" s="78"/>
      <c r="XCI73" s="78"/>
      <c r="XCJ73" s="78"/>
      <c r="XCK73" s="78"/>
      <c r="XCL73" s="78"/>
      <c r="XCM73" s="78"/>
      <c r="XCN73" s="78"/>
      <c r="XCO73" s="78"/>
      <c r="XCP73" s="78"/>
      <c r="XCQ73" s="78"/>
      <c r="XCT73" s="78"/>
      <c r="XCU73" s="78"/>
      <c r="XCV73" s="78"/>
      <c r="XCW73" s="78"/>
      <c r="XCX73" s="78"/>
      <c r="XCY73" s="78"/>
      <c r="XCZ73" s="78"/>
      <c r="XDA73" s="78"/>
      <c r="XDB73" s="78"/>
      <c r="XDC73" s="78"/>
      <c r="XDD73" s="78"/>
      <c r="XDE73" s="78"/>
      <c r="XDF73" s="78"/>
      <c r="XDG73" s="78"/>
      <c r="XDH73" s="78"/>
      <c r="XDI73" s="78"/>
      <c r="XDJ73" s="78"/>
      <c r="XDK73" s="78"/>
      <c r="XDL73" s="78"/>
      <c r="XDO73" s="78"/>
      <c r="XDP73" s="78"/>
      <c r="XDQ73" s="78"/>
      <c r="XDR73" s="78"/>
      <c r="XDS73" s="78"/>
      <c r="XDT73" s="78"/>
      <c r="XDU73" s="78"/>
      <c r="XDV73" s="78"/>
      <c r="XDW73" s="78"/>
      <c r="XDX73" s="78"/>
      <c r="XDY73" s="78"/>
      <c r="XDZ73" s="78"/>
      <c r="XEA73" s="78"/>
      <c r="XEB73" s="78"/>
      <c r="XEC73" s="78"/>
      <c r="XED73" s="78"/>
      <c r="XEE73" s="78"/>
      <c r="XEF73" s="78"/>
      <c r="XEG73" s="78"/>
      <c r="XEJ73" s="78"/>
      <c r="XEK73" s="78"/>
      <c r="XEL73" s="78"/>
      <c r="XEM73" s="78"/>
      <c r="XEN73" s="78"/>
      <c r="XEO73" s="78"/>
      <c r="XEP73" s="78"/>
      <c r="XEQ73" s="78"/>
      <c r="XER73" s="78"/>
      <c r="XES73" s="78"/>
      <c r="XET73" s="78"/>
      <c r="XEU73" s="78"/>
      <c r="XEV73" s="78"/>
      <c r="XEW73" s="78"/>
      <c r="XEX73" s="78"/>
      <c r="XEY73" s="78"/>
      <c r="XEZ73" s="78"/>
      <c r="XFA73" s="78"/>
      <c r="XFB73" s="78"/>
    </row>
    <row r="74" spans="1:43 16259:16382" s="81" customFormat="1" x14ac:dyDescent="0.3">
      <c r="A74" s="76" t="s">
        <v>782</v>
      </c>
      <c r="B74" s="77">
        <v>43878</v>
      </c>
      <c r="C74" s="78" t="s">
        <v>346</v>
      </c>
      <c r="D74" s="78" t="s">
        <v>80</v>
      </c>
      <c r="E74" s="78" t="s">
        <v>406</v>
      </c>
      <c r="F74" s="78" t="s">
        <v>456</v>
      </c>
      <c r="G74" s="78" t="s">
        <v>51</v>
      </c>
      <c r="H74" s="78" t="s">
        <v>457</v>
      </c>
      <c r="I74" s="78"/>
      <c r="J74" s="78"/>
      <c r="K74" s="78"/>
      <c r="L74" s="78"/>
      <c r="M74" s="78"/>
      <c r="N74" s="78"/>
      <c r="O74" s="78"/>
      <c r="P74" s="78"/>
      <c r="Q74" s="79">
        <v>48166025.730000004</v>
      </c>
      <c r="R74" s="79"/>
      <c r="S74" s="79">
        <v>33854553.490000002</v>
      </c>
      <c r="T74" s="79"/>
      <c r="U74" s="79"/>
      <c r="V74" s="79"/>
      <c r="W74" s="79">
        <v>12337476.07</v>
      </c>
      <c r="X74" s="79"/>
      <c r="Y74" s="79">
        <v>1973996.17</v>
      </c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80"/>
      <c r="AQ74" s="83"/>
    </row>
    <row r="75" spans="1:43 16259:16382" s="81" customFormat="1" ht="15" x14ac:dyDescent="0.25">
      <c r="A75" s="76" t="s">
        <v>785</v>
      </c>
      <c r="B75" s="77">
        <v>43878</v>
      </c>
      <c r="C75" s="78" t="s">
        <v>346</v>
      </c>
      <c r="D75" s="78" t="s">
        <v>462</v>
      </c>
      <c r="E75" s="78" t="s">
        <v>463</v>
      </c>
      <c r="F75" s="78" t="s">
        <v>464</v>
      </c>
      <c r="G75" s="78" t="s">
        <v>51</v>
      </c>
      <c r="H75" s="78" t="s">
        <v>465</v>
      </c>
      <c r="I75" s="78"/>
      <c r="J75" s="78"/>
      <c r="K75" s="78"/>
      <c r="L75" s="78"/>
      <c r="M75" s="78"/>
      <c r="N75" s="78"/>
      <c r="O75" s="78"/>
      <c r="P75" s="78"/>
      <c r="Q75" s="79">
        <v>0</v>
      </c>
      <c r="R75" s="79"/>
      <c r="S75" s="79">
        <v>0</v>
      </c>
      <c r="T75" s="79"/>
      <c r="U75" s="79"/>
      <c r="V75" s="79"/>
      <c r="W75" s="79">
        <v>0</v>
      </c>
      <c r="X75" s="79"/>
      <c r="Y75" s="79">
        <v>0</v>
      </c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80"/>
    </row>
    <row r="76" spans="1:43 16259:16382" s="81" customFormat="1" ht="15" x14ac:dyDescent="0.25">
      <c r="A76" s="76" t="s">
        <v>64</v>
      </c>
      <c r="B76" s="77">
        <v>43879</v>
      </c>
      <c r="C76" s="78" t="s">
        <v>346</v>
      </c>
      <c r="D76" s="78" t="s">
        <v>462</v>
      </c>
      <c r="E76" s="78" t="s">
        <v>463</v>
      </c>
      <c r="F76" s="78" t="s">
        <v>498</v>
      </c>
      <c r="G76" s="78" t="s">
        <v>51</v>
      </c>
      <c r="H76" s="78" t="s">
        <v>465</v>
      </c>
      <c r="I76" s="78"/>
      <c r="J76" s="78"/>
      <c r="K76" s="78"/>
      <c r="L76" s="78"/>
      <c r="M76" s="78"/>
      <c r="N76" s="78"/>
      <c r="O76" s="78"/>
      <c r="P76" s="78"/>
      <c r="Q76" s="79">
        <v>0</v>
      </c>
      <c r="R76" s="79"/>
      <c r="S76" s="79">
        <v>0</v>
      </c>
      <c r="T76" s="79"/>
      <c r="U76" s="79"/>
      <c r="V76" s="79"/>
      <c r="W76" s="79">
        <v>0</v>
      </c>
      <c r="X76" s="79"/>
      <c r="Y76" s="79">
        <v>0</v>
      </c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80"/>
    </row>
    <row r="77" spans="1:43 16259:16382" s="81" customFormat="1" ht="15" x14ac:dyDescent="0.25">
      <c r="A77" s="76" t="s">
        <v>803</v>
      </c>
      <c r="B77" s="77">
        <v>43880</v>
      </c>
      <c r="C77" s="78" t="s">
        <v>346</v>
      </c>
      <c r="D77" s="78" t="s">
        <v>462</v>
      </c>
      <c r="E77" s="78" t="s">
        <v>463</v>
      </c>
      <c r="F77" s="78" t="s">
        <v>518</v>
      </c>
      <c r="G77" s="78" t="s">
        <v>51</v>
      </c>
      <c r="H77" s="78" t="s">
        <v>519</v>
      </c>
      <c r="I77" s="78"/>
      <c r="J77" s="78"/>
      <c r="K77" s="78"/>
      <c r="L77" s="78"/>
      <c r="M77" s="78"/>
      <c r="N77" s="78"/>
      <c r="O77" s="78"/>
      <c r="P77" s="78"/>
      <c r="Q77" s="79">
        <v>9238927.0199999996</v>
      </c>
      <c r="R77" s="79"/>
      <c r="S77" s="79">
        <v>6093820.9299999997</v>
      </c>
      <c r="T77" s="79"/>
      <c r="U77" s="79"/>
      <c r="V77" s="79"/>
      <c r="W77" s="79">
        <v>2711298.35</v>
      </c>
      <c r="X77" s="79"/>
      <c r="Y77" s="79">
        <v>433807.74</v>
      </c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80"/>
    </row>
    <row r="78" spans="1:43 16259:16382" s="81" customFormat="1" ht="15" x14ac:dyDescent="0.25">
      <c r="A78" s="76" t="s">
        <v>817</v>
      </c>
      <c r="B78" s="77">
        <v>43881</v>
      </c>
      <c r="C78" s="78" t="s">
        <v>346</v>
      </c>
      <c r="D78" s="78" t="s">
        <v>462</v>
      </c>
      <c r="E78" s="78" t="s">
        <v>463</v>
      </c>
      <c r="F78" s="78" t="s">
        <v>539</v>
      </c>
      <c r="G78" s="78" t="s">
        <v>51</v>
      </c>
      <c r="H78" s="78" t="s">
        <v>540</v>
      </c>
      <c r="I78" s="78"/>
      <c r="J78" s="78"/>
      <c r="K78" s="78"/>
      <c r="L78" s="78"/>
      <c r="M78" s="78"/>
      <c r="N78" s="78"/>
      <c r="O78" s="78"/>
      <c r="P78" s="78"/>
      <c r="Q78" s="79">
        <v>28406297.460000001</v>
      </c>
      <c r="R78" s="79"/>
      <c r="S78" s="79">
        <v>19205439.739999998</v>
      </c>
      <c r="T78" s="79"/>
      <c r="U78" s="79"/>
      <c r="V78" s="79"/>
      <c r="W78" s="79">
        <v>7931773.9000000004</v>
      </c>
      <c r="X78" s="79"/>
      <c r="Y78" s="79">
        <v>1269083.82</v>
      </c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80"/>
    </row>
    <row r="79" spans="1:43 16259:16382" s="81" customFormat="1" ht="15" x14ac:dyDescent="0.25">
      <c r="A79" s="76" t="s">
        <v>833</v>
      </c>
      <c r="B79" s="77">
        <v>43882</v>
      </c>
      <c r="C79" s="78" t="s">
        <v>346</v>
      </c>
      <c r="D79" s="78" t="s">
        <v>462</v>
      </c>
      <c r="E79" s="78" t="s">
        <v>463</v>
      </c>
      <c r="F79" s="78" t="s">
        <v>561</v>
      </c>
      <c r="G79" s="78" t="s">
        <v>51</v>
      </c>
      <c r="H79" s="78" t="s">
        <v>562</v>
      </c>
      <c r="I79" s="78"/>
      <c r="J79" s="78"/>
      <c r="K79" s="78"/>
      <c r="L79" s="78"/>
      <c r="M79" s="78"/>
      <c r="N79" s="78"/>
      <c r="O79" s="78"/>
      <c r="P79" s="78"/>
      <c r="Q79" s="79">
        <v>44577764.700000003</v>
      </c>
      <c r="R79" s="79"/>
      <c r="S79" s="79">
        <v>31678176.82</v>
      </c>
      <c r="T79" s="79"/>
      <c r="U79" s="79"/>
      <c r="V79" s="79"/>
      <c r="W79" s="79">
        <v>11120334.380000001</v>
      </c>
      <c r="X79" s="79"/>
      <c r="Y79" s="79">
        <v>1779253.5</v>
      </c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80"/>
    </row>
    <row r="80" spans="1:43 16259:16382" s="81" customFormat="1" ht="15" x14ac:dyDescent="0.25">
      <c r="A80" s="76" t="s">
        <v>784</v>
      </c>
      <c r="B80" s="77">
        <v>43878</v>
      </c>
      <c r="C80" s="78" t="s">
        <v>346</v>
      </c>
      <c r="D80" s="78" t="s">
        <v>429</v>
      </c>
      <c r="E80" s="78" t="s">
        <v>430</v>
      </c>
      <c r="F80" s="78" t="s">
        <v>432</v>
      </c>
      <c r="G80" s="78" t="s">
        <v>51</v>
      </c>
      <c r="H80" s="78" t="s">
        <v>433</v>
      </c>
      <c r="I80" s="78"/>
      <c r="J80" s="78"/>
      <c r="K80" s="78"/>
      <c r="L80" s="78"/>
      <c r="M80" s="78"/>
      <c r="N80" s="78"/>
      <c r="O80" s="78"/>
      <c r="P80" s="78"/>
      <c r="Q80" s="79">
        <v>65638076.049999997</v>
      </c>
      <c r="R80" s="79"/>
      <c r="S80" s="79">
        <v>47254404.909999996</v>
      </c>
      <c r="T80" s="79"/>
      <c r="U80" s="79"/>
      <c r="V80" s="79"/>
      <c r="W80" s="79">
        <v>15847992.359999999</v>
      </c>
      <c r="X80" s="79"/>
      <c r="Y80" s="79">
        <v>2535678.7799999998</v>
      </c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80"/>
    </row>
    <row r="81" spans="1:43 16175:16382" s="81" customFormat="1" ht="15" x14ac:dyDescent="0.25">
      <c r="A81" s="76" t="s">
        <v>136</v>
      </c>
      <c r="B81" s="77">
        <v>43883</v>
      </c>
      <c r="C81" s="78" t="s">
        <v>346</v>
      </c>
      <c r="D81" s="78" t="s">
        <v>462</v>
      </c>
      <c r="E81" s="78" t="s">
        <v>463</v>
      </c>
      <c r="F81" s="78" t="s">
        <v>432</v>
      </c>
      <c r="G81" s="78" t="s">
        <v>51</v>
      </c>
      <c r="H81" s="78" t="s">
        <v>585</v>
      </c>
      <c r="I81" s="78"/>
      <c r="J81" s="78"/>
      <c r="K81" s="78"/>
      <c r="L81" s="78"/>
      <c r="M81" s="78"/>
      <c r="N81" s="78"/>
      <c r="O81" s="78"/>
      <c r="P81" s="78"/>
      <c r="Q81" s="79">
        <v>32868900.75</v>
      </c>
      <c r="R81" s="79"/>
      <c r="S81" s="79">
        <v>20522498.199999999</v>
      </c>
      <c r="T81" s="82"/>
      <c r="U81" s="82"/>
      <c r="V81" s="82"/>
      <c r="W81" s="82">
        <v>10643450.470000001</v>
      </c>
      <c r="X81" s="82"/>
      <c r="Y81" s="82">
        <v>1702952.08</v>
      </c>
      <c r="WZN81" s="78"/>
      <c r="WZO81" s="78"/>
      <c r="WZP81" s="78"/>
      <c r="WZQ81" s="78"/>
      <c r="WZR81" s="78"/>
      <c r="WZS81" s="78"/>
      <c r="WZT81" s="78"/>
      <c r="WZU81" s="78"/>
      <c r="WZV81" s="78"/>
      <c r="WZW81" s="78"/>
      <c r="WZX81" s="78"/>
      <c r="WZY81" s="78"/>
      <c r="WZZ81" s="78"/>
      <c r="XAA81" s="78"/>
      <c r="XAB81" s="78"/>
      <c r="XAC81" s="78"/>
      <c r="XAD81" s="78"/>
      <c r="XAE81" s="78"/>
      <c r="XAF81" s="78"/>
      <c r="XAG81" s="78"/>
      <c r="XAH81" s="78"/>
      <c r="XAI81" s="78"/>
      <c r="XAJ81" s="78"/>
      <c r="XAK81" s="78"/>
      <c r="XAL81" s="78"/>
      <c r="XAM81" s="78"/>
      <c r="XAN81" s="78"/>
      <c r="XAO81" s="78"/>
      <c r="XAP81" s="78"/>
      <c r="XAQ81" s="78"/>
      <c r="XAR81" s="78"/>
      <c r="XAS81" s="78"/>
      <c r="XAT81" s="78"/>
      <c r="XAU81" s="78"/>
      <c r="XAV81" s="78"/>
      <c r="XAW81" s="78"/>
      <c r="XAX81" s="78"/>
      <c r="XAY81" s="78"/>
      <c r="XAZ81" s="78"/>
      <c r="XBA81" s="78"/>
      <c r="XBD81" s="78"/>
      <c r="XBE81" s="78"/>
      <c r="XBF81" s="78"/>
      <c r="XBG81" s="78"/>
      <c r="XBH81" s="78"/>
      <c r="XBI81" s="78"/>
      <c r="XBJ81" s="78"/>
      <c r="XBK81" s="78"/>
      <c r="XBL81" s="78"/>
      <c r="XBM81" s="78"/>
      <c r="XBN81" s="78"/>
      <c r="XBO81" s="78"/>
      <c r="XBP81" s="78"/>
      <c r="XBQ81" s="78"/>
      <c r="XBR81" s="78"/>
      <c r="XBS81" s="78"/>
      <c r="XBT81" s="78"/>
      <c r="XBU81" s="78"/>
      <c r="XBV81" s="78"/>
      <c r="XBY81" s="78"/>
      <c r="XBZ81" s="78"/>
      <c r="XCA81" s="78"/>
      <c r="XCB81" s="78"/>
      <c r="XCC81" s="78"/>
      <c r="XCD81" s="78"/>
      <c r="XCE81" s="78"/>
      <c r="XCF81" s="78"/>
      <c r="XCG81" s="78"/>
      <c r="XCH81" s="78"/>
      <c r="XCI81" s="78"/>
      <c r="XCJ81" s="78"/>
      <c r="XCK81" s="78"/>
      <c r="XCL81" s="78"/>
      <c r="XCM81" s="78"/>
      <c r="XCN81" s="78"/>
      <c r="XCO81" s="78"/>
      <c r="XCP81" s="78"/>
      <c r="XCQ81" s="78"/>
      <c r="XCT81" s="78"/>
      <c r="XCU81" s="78"/>
      <c r="XCV81" s="78"/>
      <c r="XCW81" s="78"/>
      <c r="XCX81" s="78"/>
      <c r="XCY81" s="78"/>
      <c r="XCZ81" s="78"/>
      <c r="XDA81" s="78"/>
      <c r="XDB81" s="78"/>
      <c r="XDC81" s="78"/>
      <c r="XDD81" s="78"/>
      <c r="XDE81" s="78"/>
      <c r="XDF81" s="78"/>
      <c r="XDG81" s="78"/>
      <c r="XDH81" s="78"/>
      <c r="XDI81" s="78"/>
      <c r="XDJ81" s="78"/>
      <c r="XDK81" s="78"/>
      <c r="XDL81" s="78"/>
      <c r="XDO81" s="78"/>
      <c r="XDP81" s="78"/>
      <c r="XDQ81" s="78"/>
      <c r="XDR81" s="78"/>
      <c r="XDS81" s="78"/>
      <c r="XDT81" s="78"/>
      <c r="XDU81" s="78"/>
      <c r="XDV81" s="78"/>
      <c r="XDW81" s="78"/>
      <c r="XDX81" s="78"/>
      <c r="XDY81" s="78"/>
      <c r="XDZ81" s="78"/>
      <c r="XEA81" s="78"/>
      <c r="XEB81" s="78"/>
      <c r="XEC81" s="78"/>
      <c r="XED81" s="78"/>
      <c r="XEE81" s="78"/>
      <c r="XEF81" s="78"/>
      <c r="XEG81" s="78"/>
      <c r="XEJ81" s="78"/>
      <c r="XEK81" s="78"/>
      <c r="XEL81" s="78"/>
      <c r="XEM81" s="78"/>
      <c r="XEN81" s="78"/>
      <c r="XEO81" s="78"/>
      <c r="XEP81" s="78"/>
      <c r="XEQ81" s="78"/>
      <c r="XER81" s="78"/>
      <c r="XES81" s="78"/>
      <c r="XET81" s="78"/>
      <c r="XEU81" s="78"/>
      <c r="XEV81" s="78"/>
      <c r="XEW81" s="78"/>
      <c r="XEX81" s="78"/>
      <c r="XEY81" s="78"/>
      <c r="XEZ81" s="78"/>
      <c r="XFA81" s="78"/>
      <c r="XFB81" s="78"/>
    </row>
    <row r="82" spans="1:43 16175:16382" s="81" customFormat="1" ht="15" x14ac:dyDescent="0.25">
      <c r="A82" s="76" t="s">
        <v>799</v>
      </c>
      <c r="B82" s="77">
        <v>43879</v>
      </c>
      <c r="C82" s="78" t="s">
        <v>346</v>
      </c>
      <c r="D82" s="78" t="s">
        <v>429</v>
      </c>
      <c r="E82" s="78" t="s">
        <v>430</v>
      </c>
      <c r="F82" s="78" t="s">
        <v>434</v>
      </c>
      <c r="G82" s="78" t="s">
        <v>51</v>
      </c>
      <c r="H82" s="78" t="s">
        <v>435</v>
      </c>
      <c r="I82" s="78"/>
      <c r="J82" s="78"/>
      <c r="K82" s="78"/>
      <c r="L82" s="78"/>
      <c r="M82" s="78"/>
      <c r="N82" s="78"/>
      <c r="O82" s="78"/>
      <c r="P82" s="78"/>
      <c r="Q82" s="79">
        <v>30245802.309999999</v>
      </c>
      <c r="R82" s="79"/>
      <c r="S82" s="79">
        <v>20501295.77</v>
      </c>
      <c r="T82" s="79"/>
      <c r="U82" s="79"/>
      <c r="V82" s="79"/>
      <c r="W82" s="79">
        <v>8400436.6699999999</v>
      </c>
      <c r="X82" s="79"/>
      <c r="Y82" s="79">
        <v>1344069.87</v>
      </c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80"/>
    </row>
    <row r="83" spans="1:43 16175:16382" s="81" customFormat="1" ht="15" x14ac:dyDescent="0.25">
      <c r="A83" s="76" t="s">
        <v>845</v>
      </c>
      <c r="B83" s="77">
        <v>43884</v>
      </c>
      <c r="C83" s="78" t="s">
        <v>346</v>
      </c>
      <c r="D83" s="78" t="s">
        <v>462</v>
      </c>
      <c r="E83" s="78" t="s">
        <v>463</v>
      </c>
      <c r="F83" s="78" t="s">
        <v>434</v>
      </c>
      <c r="G83" s="78" t="s">
        <v>51</v>
      </c>
      <c r="H83" s="78" t="s">
        <v>611</v>
      </c>
      <c r="I83" s="78"/>
      <c r="J83" s="78"/>
      <c r="K83" s="78"/>
      <c r="L83" s="78"/>
      <c r="M83" s="78"/>
      <c r="N83" s="78"/>
      <c r="O83" s="78"/>
      <c r="P83" s="78"/>
      <c r="Q83" s="79">
        <v>49461726.890000001</v>
      </c>
      <c r="R83" s="79"/>
      <c r="S83" s="79">
        <v>36869293.390000001</v>
      </c>
      <c r="T83" s="79"/>
      <c r="U83" s="79"/>
      <c r="V83" s="79"/>
      <c r="W83" s="79">
        <v>10855546.119999999</v>
      </c>
      <c r="X83" s="79"/>
      <c r="Y83" s="79">
        <v>1736887.38</v>
      </c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80"/>
    </row>
    <row r="84" spans="1:43 16175:16382" s="81" customFormat="1" ht="15" x14ac:dyDescent="0.25">
      <c r="A84" s="76" t="s">
        <v>631</v>
      </c>
      <c r="B84" s="84">
        <v>43878</v>
      </c>
      <c r="C84" s="85" t="s">
        <v>346</v>
      </c>
      <c r="D84" s="85" t="s">
        <v>56</v>
      </c>
      <c r="E84" s="85" t="s">
        <v>359</v>
      </c>
      <c r="F84" s="85" t="s">
        <v>436</v>
      </c>
      <c r="G84" s="85" t="s">
        <v>51</v>
      </c>
      <c r="H84" s="85" t="s">
        <v>451</v>
      </c>
      <c r="I84" s="86"/>
      <c r="J84" s="86"/>
      <c r="K84" s="86"/>
      <c r="L84" s="86"/>
      <c r="M84" s="86"/>
      <c r="N84" s="86"/>
      <c r="O84" s="86"/>
      <c r="P84" s="86"/>
      <c r="Q84" s="87">
        <v>57429480.560000002</v>
      </c>
      <c r="R84" s="86"/>
      <c r="S84" s="86">
        <v>42935620.780000001</v>
      </c>
      <c r="T84" s="79">
        <v>0</v>
      </c>
      <c r="U84" s="86"/>
      <c r="V84" s="87"/>
      <c r="W84" s="87">
        <v>12494706.710000001</v>
      </c>
      <c r="X84" s="79"/>
      <c r="Y84" s="87">
        <v>1999153.07</v>
      </c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86"/>
      <c r="AL84" s="86"/>
      <c r="AM84" s="86"/>
      <c r="AN84" s="86"/>
      <c r="AO84" s="86"/>
      <c r="AP84" s="88"/>
    </row>
    <row r="85" spans="1:43 16175:16382" s="81" customFormat="1" ht="15" x14ac:dyDescent="0.25">
      <c r="A85" s="76" t="s">
        <v>93</v>
      </c>
      <c r="B85" s="77">
        <v>43880</v>
      </c>
      <c r="C85" s="78" t="s">
        <v>346</v>
      </c>
      <c r="D85" s="78" t="s">
        <v>429</v>
      </c>
      <c r="E85" s="78" t="s">
        <v>430</v>
      </c>
      <c r="F85" s="78" t="s">
        <v>436</v>
      </c>
      <c r="G85" s="78" t="s">
        <v>51</v>
      </c>
      <c r="H85" s="78" t="s">
        <v>437</v>
      </c>
      <c r="I85" s="78"/>
      <c r="J85" s="78"/>
      <c r="K85" s="78"/>
      <c r="L85" s="78"/>
      <c r="M85" s="78"/>
      <c r="N85" s="78"/>
      <c r="O85" s="78"/>
      <c r="P85" s="78"/>
      <c r="Q85" s="79">
        <v>38691205.710000001</v>
      </c>
      <c r="R85" s="79"/>
      <c r="S85" s="79">
        <v>23563069.629999999</v>
      </c>
      <c r="T85" s="79"/>
      <c r="U85" s="79"/>
      <c r="V85" s="79"/>
      <c r="W85" s="79">
        <v>13041496.619999999</v>
      </c>
      <c r="X85" s="79"/>
      <c r="Y85" s="79">
        <v>2086639.46</v>
      </c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80"/>
    </row>
    <row r="86" spans="1:43 16175:16382" s="81" customFormat="1" ht="15" x14ac:dyDescent="0.25">
      <c r="A86" s="76" t="s">
        <v>169</v>
      </c>
      <c r="B86" s="77">
        <v>43885</v>
      </c>
      <c r="C86" s="78" t="s">
        <v>346</v>
      </c>
      <c r="D86" s="78" t="s">
        <v>412</v>
      </c>
      <c r="E86" s="78" t="s">
        <v>413</v>
      </c>
      <c r="F86" s="78" t="s">
        <v>414</v>
      </c>
      <c r="G86" s="78" t="s">
        <v>51</v>
      </c>
      <c r="H86" s="78" t="s">
        <v>623</v>
      </c>
      <c r="I86" s="78"/>
      <c r="J86" s="78"/>
      <c r="K86" s="78"/>
      <c r="L86" s="78"/>
      <c r="M86" s="78"/>
      <c r="N86" s="78"/>
      <c r="O86" s="78"/>
      <c r="P86" s="78"/>
      <c r="Q86" s="79">
        <v>57489817.210000001</v>
      </c>
      <c r="R86" s="79"/>
      <c r="S86" s="79">
        <v>44820493.700000003</v>
      </c>
      <c r="T86" s="78"/>
      <c r="U86" s="78"/>
      <c r="V86" s="78"/>
      <c r="W86" s="78">
        <v>10921830.609999999</v>
      </c>
      <c r="X86" s="78"/>
      <c r="Y86" s="78">
        <v>1747492.9</v>
      </c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80"/>
      <c r="AQ86" s="81" t="s">
        <v>952</v>
      </c>
      <c r="WXC86" s="92"/>
      <c r="WXD86" s="93"/>
      <c r="WXS86" s="82"/>
      <c r="WXT86" s="82"/>
      <c r="WXU86" s="82"/>
      <c r="WXV86" s="82"/>
      <c r="WXW86" s="82"/>
      <c r="WXX86" s="92"/>
      <c r="WXY86" s="93"/>
      <c r="WYN86" s="82"/>
      <c r="WYO86" s="82"/>
      <c r="WYP86" s="82"/>
      <c r="WYS86" s="92"/>
      <c r="WYT86" s="93"/>
      <c r="WZI86" s="82"/>
      <c r="WZJ86" s="82"/>
      <c r="WZK86" s="82"/>
      <c r="WZN86" s="92"/>
      <c r="WZO86" s="93"/>
      <c r="XAD86" s="82"/>
      <c r="XAE86" s="82"/>
      <c r="XAF86" s="82"/>
      <c r="XAI86" s="92"/>
      <c r="XAJ86" s="93"/>
      <c r="XAY86" s="82"/>
      <c r="XAZ86" s="82"/>
      <c r="XBA86" s="82"/>
      <c r="XBD86" s="92"/>
      <c r="XBE86" s="93"/>
      <c r="XBT86" s="82"/>
      <c r="XBU86" s="82"/>
      <c r="XBV86" s="82"/>
      <c r="XBY86" s="92"/>
      <c r="XBZ86" s="93"/>
      <c r="XCO86" s="82"/>
      <c r="XCP86" s="82"/>
      <c r="XCQ86" s="82"/>
      <c r="XCT86" s="92"/>
      <c r="XCU86" s="93"/>
      <c r="XDJ86" s="82"/>
      <c r="XDK86" s="82"/>
      <c r="XDL86" s="82"/>
      <c r="XDO86" s="92"/>
      <c r="XDP86" s="93"/>
      <c r="XEE86" s="82"/>
      <c r="XEF86" s="82"/>
      <c r="XEG86" s="82"/>
      <c r="XEJ86" s="92"/>
      <c r="XEK86" s="93"/>
      <c r="XEZ86" s="82"/>
      <c r="XFA86" s="82"/>
      <c r="XFB86" s="82"/>
    </row>
    <row r="87" spans="1:43 16175:16382" s="81" customFormat="1" ht="15" x14ac:dyDescent="0.25">
      <c r="A87" s="76" t="s">
        <v>793</v>
      </c>
      <c r="B87" s="77">
        <v>43879</v>
      </c>
      <c r="C87" s="78" t="s">
        <v>346</v>
      </c>
      <c r="D87" s="78" t="s">
        <v>56</v>
      </c>
      <c r="E87" s="78" t="s">
        <v>359</v>
      </c>
      <c r="F87" s="78" t="s">
        <v>438</v>
      </c>
      <c r="G87" s="78" t="s">
        <v>51</v>
      </c>
      <c r="H87" s="78" t="s">
        <v>489</v>
      </c>
      <c r="I87" s="78"/>
      <c r="J87" s="78"/>
      <c r="K87" s="78"/>
      <c r="L87" s="78"/>
      <c r="M87" s="78"/>
      <c r="N87" s="78"/>
      <c r="O87" s="78"/>
      <c r="P87" s="78"/>
      <c r="Q87" s="79">
        <v>53349134.680000007</v>
      </c>
      <c r="R87" s="79"/>
      <c r="S87" s="79">
        <v>35057976.880000003</v>
      </c>
      <c r="T87" s="79">
        <v>0</v>
      </c>
      <c r="U87" s="79"/>
      <c r="V87" s="79"/>
      <c r="W87" s="79">
        <v>15768239.49</v>
      </c>
      <c r="X87" s="79"/>
      <c r="Y87" s="79">
        <v>2522918.31</v>
      </c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80"/>
    </row>
    <row r="88" spans="1:43 16175:16382" s="81" customFormat="1" ht="15" x14ac:dyDescent="0.25">
      <c r="A88" s="76" t="s">
        <v>816</v>
      </c>
      <c r="B88" s="77">
        <v>43881</v>
      </c>
      <c r="C88" s="78" t="s">
        <v>346</v>
      </c>
      <c r="D88" s="78" t="s">
        <v>429</v>
      </c>
      <c r="E88" s="78" t="s">
        <v>430</v>
      </c>
      <c r="F88" s="78" t="s">
        <v>438</v>
      </c>
      <c r="G88" s="78" t="s">
        <v>51</v>
      </c>
      <c r="H88" s="78" t="s">
        <v>439</v>
      </c>
      <c r="I88" s="78"/>
      <c r="J88" s="78"/>
      <c r="K88" s="78"/>
      <c r="L88" s="78"/>
      <c r="M88" s="78"/>
      <c r="N88" s="78"/>
      <c r="O88" s="78"/>
      <c r="P88" s="78"/>
      <c r="Q88" s="79">
        <v>16718820.199999999</v>
      </c>
      <c r="R88" s="79"/>
      <c r="S88" s="79">
        <v>10257169.529999999</v>
      </c>
      <c r="T88" s="79"/>
      <c r="U88" s="79"/>
      <c r="V88" s="79"/>
      <c r="W88" s="79">
        <v>5570388.5099999998</v>
      </c>
      <c r="X88" s="79"/>
      <c r="Y88" s="79">
        <v>891262.16</v>
      </c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80"/>
    </row>
    <row r="89" spans="1:43 16175:16382" s="81" customFormat="1" ht="15" x14ac:dyDescent="0.25">
      <c r="A89" s="76" t="s">
        <v>800</v>
      </c>
      <c r="B89" s="77">
        <v>43880</v>
      </c>
      <c r="C89" s="78" t="s">
        <v>346</v>
      </c>
      <c r="D89" s="78" t="s">
        <v>56</v>
      </c>
      <c r="E89" s="78" t="s">
        <v>359</v>
      </c>
      <c r="F89" s="78" t="s">
        <v>440</v>
      </c>
      <c r="G89" s="78" t="s">
        <v>51</v>
      </c>
      <c r="H89" s="78" t="s">
        <v>510</v>
      </c>
      <c r="I89" s="78"/>
      <c r="J89" s="78"/>
      <c r="K89" s="78"/>
      <c r="L89" s="78"/>
      <c r="M89" s="78"/>
      <c r="N89" s="78"/>
      <c r="O89" s="78"/>
      <c r="P89" s="78"/>
      <c r="Q89" s="79">
        <v>35982723.289999999</v>
      </c>
      <c r="R89" s="79"/>
      <c r="S89" s="79">
        <v>27095430.66</v>
      </c>
      <c r="T89" s="79">
        <v>0</v>
      </c>
      <c r="U89" s="79"/>
      <c r="V89" s="79"/>
      <c r="W89" s="79">
        <v>7661459.1600000001</v>
      </c>
      <c r="X89" s="79"/>
      <c r="Y89" s="79">
        <v>1225833.47</v>
      </c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80"/>
    </row>
    <row r="90" spans="1:43 16175:16382" s="81" customFormat="1" ht="15" x14ac:dyDescent="0.25">
      <c r="A90" s="76" t="s">
        <v>832</v>
      </c>
      <c r="B90" s="77">
        <v>43882</v>
      </c>
      <c r="C90" s="78" t="s">
        <v>346</v>
      </c>
      <c r="D90" s="78" t="s">
        <v>429</v>
      </c>
      <c r="E90" s="78" t="s">
        <v>430</v>
      </c>
      <c r="F90" s="78" t="s">
        <v>440</v>
      </c>
      <c r="G90" s="78" t="s">
        <v>51</v>
      </c>
      <c r="H90" s="78" t="s">
        <v>441</v>
      </c>
      <c r="I90" s="78"/>
      <c r="J90" s="78"/>
      <c r="K90" s="78"/>
      <c r="L90" s="78"/>
      <c r="M90" s="78"/>
      <c r="N90" s="78"/>
      <c r="O90" s="78"/>
      <c r="P90" s="78"/>
      <c r="Q90" s="79">
        <v>44218507.640000001</v>
      </c>
      <c r="R90" s="79"/>
      <c r="S90" s="79">
        <v>32378334.260000002</v>
      </c>
      <c r="T90" s="79"/>
      <c r="U90" s="79"/>
      <c r="V90" s="79"/>
      <c r="W90" s="79">
        <v>10207046.02</v>
      </c>
      <c r="X90" s="79"/>
      <c r="Y90" s="79">
        <v>1633127.36</v>
      </c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80"/>
    </row>
    <row r="91" spans="1:43 16175:16382" s="81" customFormat="1" ht="15" x14ac:dyDescent="0.25">
      <c r="A91" s="76" t="s">
        <v>811</v>
      </c>
      <c r="B91" s="77">
        <v>43881</v>
      </c>
      <c r="C91" s="78" t="s">
        <v>346</v>
      </c>
      <c r="D91" s="78" t="s">
        <v>56</v>
      </c>
      <c r="E91" s="78" t="s">
        <v>359</v>
      </c>
      <c r="F91" s="78" t="s">
        <v>442</v>
      </c>
      <c r="G91" s="78" t="s">
        <v>51</v>
      </c>
      <c r="H91" s="78" t="s">
        <v>531</v>
      </c>
      <c r="I91" s="78"/>
      <c r="J91" s="78"/>
      <c r="K91" s="78"/>
      <c r="L91" s="78"/>
      <c r="M91" s="78"/>
      <c r="N91" s="78"/>
      <c r="O91" s="78"/>
      <c r="P91" s="78"/>
      <c r="Q91" s="79">
        <v>74200154.530000001</v>
      </c>
      <c r="R91" s="79"/>
      <c r="S91" s="79">
        <v>55183602.5</v>
      </c>
      <c r="T91" s="79">
        <v>0</v>
      </c>
      <c r="U91" s="79"/>
      <c r="V91" s="79"/>
      <c r="W91" s="79">
        <v>16393579.34</v>
      </c>
      <c r="X91" s="79"/>
      <c r="Y91" s="79">
        <v>2622972.69</v>
      </c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80"/>
    </row>
    <row r="92" spans="1:43 16175:16382" s="81" customFormat="1" ht="15" x14ac:dyDescent="0.25">
      <c r="A92" s="76" t="s">
        <v>133</v>
      </c>
      <c r="B92" s="77">
        <v>43883</v>
      </c>
      <c r="C92" s="78" t="s">
        <v>346</v>
      </c>
      <c r="D92" s="78" t="s">
        <v>429</v>
      </c>
      <c r="E92" s="78" t="s">
        <v>430</v>
      </c>
      <c r="F92" s="78" t="s">
        <v>442</v>
      </c>
      <c r="G92" s="78" t="s">
        <v>51</v>
      </c>
      <c r="H92" s="78" t="s">
        <v>443</v>
      </c>
      <c r="I92" s="78"/>
      <c r="J92" s="78"/>
      <c r="K92" s="78"/>
      <c r="L92" s="78"/>
      <c r="M92" s="78"/>
      <c r="N92" s="78"/>
      <c r="O92" s="78"/>
      <c r="P92" s="78"/>
      <c r="Q92" s="79">
        <v>46432183.229999997</v>
      </c>
      <c r="R92" s="79"/>
      <c r="S92" s="79">
        <v>37679970.329999998</v>
      </c>
      <c r="T92" s="79"/>
      <c r="U92" s="79"/>
      <c r="V92" s="79"/>
      <c r="W92" s="79">
        <v>7545011.1200000001</v>
      </c>
      <c r="X92" s="79"/>
      <c r="Y92" s="79">
        <v>1207201.78</v>
      </c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80"/>
    </row>
    <row r="93" spans="1:43 16175:16382" s="81" customFormat="1" ht="15" x14ac:dyDescent="0.25">
      <c r="A93" s="76" t="s">
        <v>827</v>
      </c>
      <c r="B93" s="77">
        <v>43882</v>
      </c>
      <c r="C93" s="78" t="s">
        <v>346</v>
      </c>
      <c r="D93" s="78" t="s">
        <v>56</v>
      </c>
      <c r="E93" s="78" t="s">
        <v>359</v>
      </c>
      <c r="F93" s="78" t="s">
        <v>444</v>
      </c>
      <c r="G93" s="78" t="s">
        <v>51</v>
      </c>
      <c r="H93" s="78" t="s">
        <v>553</v>
      </c>
      <c r="I93" s="78"/>
      <c r="J93" s="78"/>
      <c r="K93" s="78"/>
      <c r="L93" s="78"/>
      <c r="M93" s="78"/>
      <c r="N93" s="78"/>
      <c r="O93" s="78"/>
      <c r="P93" s="78"/>
      <c r="Q93" s="79">
        <v>69320156.5</v>
      </c>
      <c r="R93" s="79"/>
      <c r="S93" s="79">
        <v>48028047.909999996</v>
      </c>
      <c r="T93" s="79">
        <v>0</v>
      </c>
      <c r="U93" s="79"/>
      <c r="V93" s="79"/>
      <c r="W93" s="79">
        <v>18355266.030000001</v>
      </c>
      <c r="X93" s="79"/>
      <c r="Y93" s="79">
        <v>2936842.56</v>
      </c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80"/>
    </row>
    <row r="94" spans="1:43 16175:16382" s="81" customFormat="1" ht="15" x14ac:dyDescent="0.25">
      <c r="A94" s="76" t="s">
        <v>844</v>
      </c>
      <c r="B94" s="77">
        <v>43884</v>
      </c>
      <c r="C94" s="78" t="s">
        <v>346</v>
      </c>
      <c r="D94" s="78" t="s">
        <v>429</v>
      </c>
      <c r="E94" s="78" t="s">
        <v>430</v>
      </c>
      <c r="F94" s="78" t="s">
        <v>444</v>
      </c>
      <c r="G94" s="78" t="s">
        <v>51</v>
      </c>
      <c r="H94" s="78" t="s">
        <v>445</v>
      </c>
      <c r="I94" s="78"/>
      <c r="J94" s="78"/>
      <c r="K94" s="78"/>
      <c r="L94" s="78"/>
      <c r="M94" s="78"/>
      <c r="N94" s="78"/>
      <c r="O94" s="78"/>
      <c r="P94" s="78"/>
      <c r="Q94" s="79">
        <v>48519184</v>
      </c>
      <c r="R94" s="79"/>
      <c r="S94" s="79">
        <v>35847134.200000003</v>
      </c>
      <c r="T94" s="79"/>
      <c r="U94" s="79"/>
      <c r="V94" s="79"/>
      <c r="W94" s="79">
        <v>10924180.859999999</v>
      </c>
      <c r="X94" s="79"/>
      <c r="Y94" s="79">
        <v>1747868.94</v>
      </c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80"/>
    </row>
    <row r="95" spans="1:43 16175:16382" s="81" customFormat="1" ht="15" x14ac:dyDescent="0.25">
      <c r="A95" s="76" t="s">
        <v>116</v>
      </c>
      <c r="B95" s="77">
        <v>43883</v>
      </c>
      <c r="C95" s="78" t="s">
        <v>346</v>
      </c>
      <c r="D95" s="78" t="s">
        <v>56</v>
      </c>
      <c r="E95" s="78" t="s">
        <v>359</v>
      </c>
      <c r="F95" s="78" t="s">
        <v>576</v>
      </c>
      <c r="G95" s="78" t="s">
        <v>51</v>
      </c>
      <c r="H95" s="78" t="s">
        <v>577</v>
      </c>
      <c r="I95" s="78"/>
      <c r="J95" s="78"/>
      <c r="K95" s="78"/>
      <c r="L95" s="78"/>
      <c r="M95" s="78"/>
      <c r="N95" s="78"/>
      <c r="O95" s="78"/>
      <c r="P95" s="78"/>
      <c r="Q95" s="79">
        <v>81259116.25999999</v>
      </c>
      <c r="R95" s="79"/>
      <c r="S95" s="79">
        <v>58249809.579999998</v>
      </c>
      <c r="T95" s="79">
        <v>0</v>
      </c>
      <c r="U95" s="79"/>
      <c r="V95" s="79"/>
      <c r="W95" s="79">
        <v>19835609.210000001</v>
      </c>
      <c r="X95" s="79"/>
      <c r="Y95" s="79">
        <v>3173697.47</v>
      </c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80"/>
    </row>
    <row r="96" spans="1:43 16175:16382" s="81" customFormat="1" ht="15" x14ac:dyDescent="0.25">
      <c r="A96" s="76" t="s">
        <v>839</v>
      </c>
      <c r="B96" s="77">
        <v>43884</v>
      </c>
      <c r="C96" s="78" t="s">
        <v>346</v>
      </c>
      <c r="D96" s="78" t="s">
        <v>56</v>
      </c>
      <c r="E96" s="78" t="s">
        <v>359</v>
      </c>
      <c r="F96" s="78" t="s">
        <v>602</v>
      </c>
      <c r="G96" s="78" t="s">
        <v>51</v>
      </c>
      <c r="H96" s="78" t="s">
        <v>603</v>
      </c>
      <c r="I96" s="78"/>
      <c r="J96" s="78"/>
      <c r="K96" s="78"/>
      <c r="L96" s="78"/>
      <c r="M96" s="78"/>
      <c r="N96" s="78"/>
      <c r="O96" s="78"/>
      <c r="P96" s="78"/>
      <c r="Q96" s="79">
        <v>85971975.620000005</v>
      </c>
      <c r="R96" s="79"/>
      <c r="S96" s="79">
        <v>63956901.149999999</v>
      </c>
      <c r="T96" s="79">
        <v>0</v>
      </c>
      <c r="U96" s="79"/>
      <c r="V96" s="79"/>
      <c r="W96" s="79">
        <v>18978512.469999999</v>
      </c>
      <c r="X96" s="79"/>
      <c r="Y96" s="79">
        <v>3036562</v>
      </c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80"/>
    </row>
    <row r="97" spans="1:43 16112:16382" s="81" customFormat="1" x14ac:dyDescent="0.3">
      <c r="A97" s="76" t="s">
        <v>783</v>
      </c>
      <c r="B97" s="77">
        <v>43878</v>
      </c>
      <c r="C97" s="78" t="s">
        <v>346</v>
      </c>
      <c r="D97" s="78" t="s">
        <v>420</v>
      </c>
      <c r="E97" s="78" t="s">
        <v>421</v>
      </c>
      <c r="F97" s="78" t="s">
        <v>460</v>
      </c>
      <c r="G97" s="78" t="s">
        <v>51</v>
      </c>
      <c r="H97" s="78" t="s">
        <v>461</v>
      </c>
      <c r="I97" s="78"/>
      <c r="J97" s="78"/>
      <c r="K97" s="78"/>
      <c r="L97" s="78"/>
      <c r="M97" s="78"/>
      <c r="N97" s="78"/>
      <c r="O97" s="78"/>
      <c r="P97" s="78"/>
      <c r="Q97" s="79">
        <v>0</v>
      </c>
      <c r="R97" s="79"/>
      <c r="S97" s="79">
        <v>0</v>
      </c>
      <c r="T97" s="79"/>
      <c r="U97" s="79"/>
      <c r="V97" s="79"/>
      <c r="W97" s="79">
        <v>0</v>
      </c>
      <c r="X97" s="79"/>
      <c r="Y97" s="79">
        <v>0</v>
      </c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80"/>
      <c r="AQ97" s="83"/>
    </row>
    <row r="98" spans="1:43 16112:16382" s="81" customFormat="1" ht="15" x14ac:dyDescent="0.25">
      <c r="A98" s="76" t="s">
        <v>798</v>
      </c>
      <c r="B98" s="77">
        <v>43879</v>
      </c>
      <c r="C98" s="78" t="s">
        <v>346</v>
      </c>
      <c r="D98" s="78" t="s">
        <v>420</v>
      </c>
      <c r="E98" s="78" t="s">
        <v>421</v>
      </c>
      <c r="F98" s="78" t="s">
        <v>496</v>
      </c>
      <c r="G98" s="78" t="s">
        <v>51</v>
      </c>
      <c r="H98" s="78" t="s">
        <v>497</v>
      </c>
      <c r="I98" s="78"/>
      <c r="J98" s="78"/>
      <c r="K98" s="78"/>
      <c r="L98" s="78"/>
      <c r="M98" s="78"/>
      <c r="N98" s="78"/>
      <c r="O98" s="78"/>
      <c r="P98" s="78"/>
      <c r="Q98" s="79">
        <v>34826126.490000002</v>
      </c>
      <c r="R98" s="79"/>
      <c r="S98" s="79">
        <v>22288014.460000001</v>
      </c>
      <c r="T98" s="79"/>
      <c r="U98" s="79"/>
      <c r="V98" s="79"/>
      <c r="W98" s="79">
        <v>10808717.27</v>
      </c>
      <c r="X98" s="79"/>
      <c r="Y98" s="79">
        <v>1729394.76</v>
      </c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80"/>
    </row>
    <row r="99" spans="1:43 16112:16382" s="81" customFormat="1" ht="15" x14ac:dyDescent="0.25">
      <c r="A99" s="76" t="s">
        <v>89</v>
      </c>
      <c r="B99" s="77">
        <v>43880</v>
      </c>
      <c r="C99" s="78" t="s">
        <v>346</v>
      </c>
      <c r="D99" s="78" t="s">
        <v>420</v>
      </c>
      <c r="E99" s="78" t="s">
        <v>421</v>
      </c>
      <c r="F99" s="78" t="s">
        <v>516</v>
      </c>
      <c r="G99" s="78" t="s">
        <v>51</v>
      </c>
      <c r="H99" s="78" t="s">
        <v>517</v>
      </c>
      <c r="I99" s="78"/>
      <c r="J99" s="78"/>
      <c r="K99" s="78"/>
      <c r="L99" s="78"/>
      <c r="M99" s="78"/>
      <c r="N99" s="78"/>
      <c r="O99" s="78"/>
      <c r="P99" s="78"/>
      <c r="Q99" s="79">
        <v>23423808.16</v>
      </c>
      <c r="R99" s="79"/>
      <c r="S99" s="79">
        <v>15538075.26</v>
      </c>
      <c r="T99" s="79"/>
      <c r="U99" s="79"/>
      <c r="V99" s="79"/>
      <c r="W99" s="79">
        <v>6798045.5999999996</v>
      </c>
      <c r="X99" s="79"/>
      <c r="Y99" s="79">
        <v>1087687.3</v>
      </c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80"/>
    </row>
    <row r="100" spans="1:43 16112:16382" s="81" customFormat="1" ht="15" x14ac:dyDescent="0.25">
      <c r="A100" s="76" t="s">
        <v>815</v>
      </c>
      <c r="B100" s="77">
        <v>43881</v>
      </c>
      <c r="C100" s="78" t="s">
        <v>346</v>
      </c>
      <c r="D100" s="78" t="s">
        <v>420</v>
      </c>
      <c r="E100" s="78" t="s">
        <v>421</v>
      </c>
      <c r="F100" s="78" t="s">
        <v>537</v>
      </c>
      <c r="G100" s="78" t="s">
        <v>51</v>
      </c>
      <c r="H100" s="78" t="s">
        <v>538</v>
      </c>
      <c r="I100" s="78"/>
      <c r="J100" s="78"/>
      <c r="K100" s="78"/>
      <c r="L100" s="78"/>
      <c r="M100" s="78"/>
      <c r="N100" s="78"/>
      <c r="O100" s="78"/>
      <c r="P100" s="78"/>
      <c r="Q100" s="79">
        <v>31094566.760000002</v>
      </c>
      <c r="R100" s="79"/>
      <c r="S100" s="79">
        <v>21002458.43</v>
      </c>
      <c r="T100" s="79"/>
      <c r="U100" s="79"/>
      <c r="V100" s="79"/>
      <c r="W100" s="79">
        <v>8700093.3900000006</v>
      </c>
      <c r="X100" s="79"/>
      <c r="Y100" s="79">
        <v>1392014.94</v>
      </c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80"/>
    </row>
    <row r="101" spans="1:43 16112:16382" s="81" customFormat="1" ht="15" x14ac:dyDescent="0.25">
      <c r="A101" s="76" t="s">
        <v>831</v>
      </c>
      <c r="B101" s="77">
        <v>43882</v>
      </c>
      <c r="C101" s="78" t="s">
        <v>346</v>
      </c>
      <c r="D101" s="78" t="s">
        <v>420</v>
      </c>
      <c r="E101" s="78" t="s">
        <v>421</v>
      </c>
      <c r="F101" s="78" t="s">
        <v>559</v>
      </c>
      <c r="G101" s="78" t="s">
        <v>51</v>
      </c>
      <c r="H101" s="78" t="s">
        <v>560</v>
      </c>
      <c r="I101" s="78"/>
      <c r="J101" s="78"/>
      <c r="K101" s="78"/>
      <c r="L101" s="78"/>
      <c r="M101" s="78"/>
      <c r="N101" s="78"/>
      <c r="O101" s="78"/>
      <c r="P101" s="78"/>
      <c r="Q101" s="79">
        <v>38738480.420000002</v>
      </c>
      <c r="R101" s="79"/>
      <c r="S101" s="79">
        <v>26696895.98</v>
      </c>
      <c r="T101" s="79"/>
      <c r="U101" s="79"/>
      <c r="V101" s="79"/>
      <c r="W101" s="79">
        <v>10380676.24</v>
      </c>
      <c r="X101" s="79"/>
      <c r="Y101" s="79">
        <v>1660908.2</v>
      </c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80"/>
    </row>
    <row r="102" spans="1:43 16112:16382" s="81" customFormat="1" ht="15" x14ac:dyDescent="0.25">
      <c r="A102" s="76" t="s">
        <v>128</v>
      </c>
      <c r="B102" s="77">
        <v>43883</v>
      </c>
      <c r="C102" s="78" t="s">
        <v>346</v>
      </c>
      <c r="D102" s="78" t="s">
        <v>420</v>
      </c>
      <c r="E102" s="78" t="s">
        <v>421</v>
      </c>
      <c r="F102" s="78" t="s">
        <v>583</v>
      </c>
      <c r="G102" s="78" t="s">
        <v>51</v>
      </c>
      <c r="H102" s="78" t="s">
        <v>584</v>
      </c>
      <c r="I102" s="78"/>
      <c r="J102" s="78"/>
      <c r="K102" s="78"/>
      <c r="L102" s="78"/>
      <c r="M102" s="78"/>
      <c r="N102" s="78"/>
      <c r="O102" s="78"/>
      <c r="P102" s="78"/>
      <c r="Q102" s="79">
        <v>8752501.8599999994</v>
      </c>
      <c r="R102" s="79"/>
      <c r="S102" s="79">
        <v>6146926</v>
      </c>
      <c r="T102" s="79"/>
      <c r="U102" s="79"/>
      <c r="V102" s="79"/>
      <c r="W102" s="79">
        <v>2246186.09</v>
      </c>
      <c r="X102" s="79"/>
      <c r="Y102" s="79">
        <v>359389.77</v>
      </c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80"/>
    </row>
    <row r="103" spans="1:43 16112:16382" s="81" customFormat="1" ht="15" x14ac:dyDescent="0.25">
      <c r="A103" s="76" t="s">
        <v>843</v>
      </c>
      <c r="B103" s="77">
        <v>43884</v>
      </c>
      <c r="C103" s="78" t="s">
        <v>346</v>
      </c>
      <c r="D103" s="78" t="s">
        <v>420</v>
      </c>
      <c r="E103" s="78" t="s">
        <v>421</v>
      </c>
      <c r="F103" s="78" t="s">
        <v>609</v>
      </c>
      <c r="G103" s="78" t="s">
        <v>51</v>
      </c>
      <c r="H103" s="78" t="s">
        <v>610</v>
      </c>
      <c r="I103" s="78"/>
      <c r="J103" s="78"/>
      <c r="K103" s="78"/>
      <c r="L103" s="78"/>
      <c r="M103" s="78"/>
      <c r="N103" s="78"/>
      <c r="O103" s="78"/>
      <c r="P103" s="78"/>
      <c r="Q103" s="79">
        <v>19889498.469999999</v>
      </c>
      <c r="R103" s="79"/>
      <c r="S103" s="79">
        <v>13712237.060000001</v>
      </c>
      <c r="T103" s="79"/>
      <c r="U103" s="79"/>
      <c r="V103" s="79"/>
      <c r="W103" s="79">
        <v>5325225.3499999996</v>
      </c>
      <c r="X103" s="79"/>
      <c r="Y103" s="79">
        <v>852036.06</v>
      </c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80"/>
    </row>
    <row r="104" spans="1:43 16112:16382" s="81" customFormat="1" ht="15" x14ac:dyDescent="0.25">
      <c r="A104" s="76" t="s">
        <v>171</v>
      </c>
      <c r="B104" s="77">
        <v>43885</v>
      </c>
      <c r="C104" s="78" t="s">
        <v>346</v>
      </c>
      <c r="D104" s="78" t="s">
        <v>420</v>
      </c>
      <c r="E104" s="78" t="s">
        <v>421</v>
      </c>
      <c r="F104" s="78" t="s">
        <v>422</v>
      </c>
      <c r="G104" s="78" t="s">
        <v>51</v>
      </c>
      <c r="H104" s="78" t="s">
        <v>423</v>
      </c>
      <c r="I104" s="78"/>
      <c r="J104" s="78"/>
      <c r="K104" s="78"/>
      <c r="L104" s="78"/>
      <c r="M104" s="78"/>
      <c r="N104" s="78"/>
      <c r="O104" s="78"/>
      <c r="P104" s="78"/>
      <c r="Q104" s="79">
        <v>28042915.640000001</v>
      </c>
      <c r="R104" s="79"/>
      <c r="S104" s="79">
        <v>21171091.93</v>
      </c>
      <c r="T104" s="78"/>
      <c r="U104" s="78"/>
      <c r="V104" s="78"/>
      <c r="W104" s="78">
        <v>5923985.96</v>
      </c>
      <c r="X104" s="78"/>
      <c r="Y104" s="78">
        <v>947837.75</v>
      </c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80"/>
      <c r="AQ104" s="81" t="s">
        <v>952</v>
      </c>
      <c r="WWH104" s="92"/>
      <c r="WWI104" s="93"/>
      <c r="WWX104" s="82"/>
      <c r="WWY104" s="82"/>
      <c r="WWZ104" s="82"/>
      <c r="WXA104" s="82"/>
      <c r="WXB104" s="82"/>
      <c r="WXC104" s="92"/>
      <c r="WXD104" s="93"/>
      <c r="WXS104" s="82"/>
      <c r="WXT104" s="82"/>
      <c r="WXU104" s="82"/>
      <c r="WXX104" s="92"/>
      <c r="WXY104" s="93"/>
      <c r="WYN104" s="82"/>
      <c r="WYO104" s="82"/>
      <c r="WYP104" s="82"/>
      <c r="WYS104" s="92"/>
      <c r="WYT104" s="93"/>
      <c r="WZI104" s="82"/>
      <c r="WZJ104" s="82"/>
      <c r="WZK104" s="82"/>
      <c r="WZN104" s="92"/>
      <c r="WZO104" s="93"/>
      <c r="XAD104" s="82"/>
      <c r="XAE104" s="82"/>
      <c r="XAF104" s="82"/>
      <c r="XAI104" s="92"/>
      <c r="XAJ104" s="93"/>
      <c r="XAY104" s="82"/>
      <c r="XAZ104" s="82"/>
      <c r="XBA104" s="82"/>
      <c r="XBD104" s="92"/>
      <c r="XBE104" s="93"/>
      <c r="XBT104" s="82"/>
      <c r="XBU104" s="82"/>
      <c r="XBV104" s="82"/>
      <c r="XBY104" s="92"/>
      <c r="XBZ104" s="93"/>
      <c r="XCO104" s="82"/>
      <c r="XCP104" s="82"/>
      <c r="XCQ104" s="82"/>
      <c r="XCT104" s="92"/>
      <c r="XCU104" s="93"/>
      <c r="XDJ104" s="82"/>
      <c r="XDK104" s="82"/>
      <c r="XDL104" s="82"/>
      <c r="XDO104" s="92"/>
      <c r="XDP104" s="93"/>
      <c r="XEE104" s="82"/>
      <c r="XEF104" s="82"/>
      <c r="XEG104" s="82"/>
      <c r="XEJ104" s="92"/>
      <c r="XEK104" s="93"/>
      <c r="XEZ104" s="82"/>
      <c r="XFA104" s="82"/>
      <c r="XFB104" s="82"/>
    </row>
    <row r="105" spans="1:43 16112:16382" s="81" customFormat="1" ht="15" x14ac:dyDescent="0.25">
      <c r="A105" s="76" t="s">
        <v>176</v>
      </c>
      <c r="B105" s="77">
        <v>43885</v>
      </c>
      <c r="C105" s="78" t="s">
        <v>346</v>
      </c>
      <c r="D105" s="78" t="s">
        <v>462</v>
      </c>
      <c r="E105" s="78" t="s">
        <v>463</v>
      </c>
      <c r="F105" s="78" t="s">
        <v>436</v>
      </c>
      <c r="G105" s="78" t="s">
        <v>51</v>
      </c>
      <c r="H105" s="78" t="s">
        <v>624</v>
      </c>
      <c r="I105" s="78"/>
      <c r="J105" s="78"/>
      <c r="K105" s="78"/>
      <c r="L105" s="78"/>
      <c r="M105" s="78"/>
      <c r="N105" s="78"/>
      <c r="O105" s="78"/>
      <c r="P105" s="78"/>
      <c r="Q105" s="79">
        <v>29531270.27</v>
      </c>
      <c r="R105" s="79"/>
      <c r="S105" s="79">
        <v>19962370.59</v>
      </c>
      <c r="T105" s="78"/>
      <c r="U105" s="78"/>
      <c r="V105" s="78"/>
      <c r="W105" s="78">
        <v>8249051.4500000002</v>
      </c>
      <c r="X105" s="78"/>
      <c r="Y105" s="78">
        <v>1319848.23</v>
      </c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80"/>
      <c r="AQ105" s="81" t="s">
        <v>952</v>
      </c>
      <c r="WVM105" s="92"/>
      <c r="WVN105" s="93"/>
      <c r="WWC105" s="82"/>
      <c r="WWD105" s="82"/>
      <c r="WWE105" s="82"/>
      <c r="WWF105" s="82"/>
      <c r="WWG105" s="82"/>
      <c r="WWH105" s="92"/>
      <c r="WWI105" s="93"/>
      <c r="WWX105" s="82"/>
      <c r="WWY105" s="82"/>
      <c r="WWZ105" s="82"/>
      <c r="WXC105" s="92"/>
      <c r="WXD105" s="93"/>
      <c r="WXS105" s="82"/>
      <c r="WXT105" s="82"/>
      <c r="WXU105" s="82"/>
      <c r="WXX105" s="92"/>
      <c r="WXY105" s="93"/>
      <c r="WYN105" s="82"/>
      <c r="WYO105" s="82"/>
      <c r="WYP105" s="82"/>
      <c r="WYS105" s="92"/>
      <c r="WYT105" s="93"/>
      <c r="WZI105" s="82"/>
      <c r="WZJ105" s="82"/>
      <c r="WZK105" s="82"/>
      <c r="WZN105" s="92"/>
      <c r="WZO105" s="93"/>
      <c r="XAD105" s="82"/>
      <c r="XAE105" s="82"/>
      <c r="XAF105" s="82"/>
      <c r="XAI105" s="92"/>
      <c r="XAJ105" s="93"/>
      <c r="XAY105" s="82"/>
      <c r="XAZ105" s="82"/>
      <c r="XBA105" s="82"/>
      <c r="XBD105" s="92"/>
      <c r="XBE105" s="93"/>
      <c r="XBT105" s="82"/>
      <c r="XBU105" s="82"/>
      <c r="XBV105" s="82"/>
      <c r="XBY105" s="92"/>
      <c r="XBZ105" s="93"/>
      <c r="XCO105" s="82"/>
      <c r="XCP105" s="82"/>
      <c r="XCQ105" s="82"/>
      <c r="XCT105" s="92"/>
      <c r="XCU105" s="93"/>
      <c r="XDJ105" s="82"/>
      <c r="XDK105" s="82"/>
      <c r="XDL105" s="82"/>
      <c r="XDO105" s="92"/>
      <c r="XDP105" s="93"/>
      <c r="XEE105" s="82"/>
      <c r="XEF105" s="82"/>
      <c r="XEG105" s="82"/>
      <c r="XEJ105" s="92"/>
      <c r="XEK105" s="93"/>
      <c r="XEZ105" s="82"/>
      <c r="XFA105" s="82"/>
      <c r="XFB105" s="82"/>
    </row>
    <row r="106" spans="1:43 16112:16382" s="81" customFormat="1" ht="15" x14ac:dyDescent="0.25">
      <c r="A106" s="76" t="s">
        <v>796</v>
      </c>
      <c r="B106" s="77">
        <v>43879</v>
      </c>
      <c r="C106" s="78" t="s">
        <v>346</v>
      </c>
      <c r="D106" s="78" t="s">
        <v>80</v>
      </c>
      <c r="E106" s="78" t="s">
        <v>406</v>
      </c>
      <c r="F106" s="78" t="s">
        <v>492</v>
      </c>
      <c r="G106" s="78" t="s">
        <v>51</v>
      </c>
      <c r="H106" s="78" t="s">
        <v>493</v>
      </c>
      <c r="I106" s="78"/>
      <c r="J106" s="78"/>
      <c r="K106" s="78"/>
      <c r="L106" s="78"/>
      <c r="M106" s="78"/>
      <c r="N106" s="78"/>
      <c r="O106" s="78"/>
      <c r="P106" s="78"/>
      <c r="Q106" s="79">
        <v>50321846.699999996</v>
      </c>
      <c r="R106" s="79"/>
      <c r="S106" s="79">
        <v>37901340.579999998</v>
      </c>
      <c r="T106" s="79"/>
      <c r="U106" s="79"/>
      <c r="V106" s="79"/>
      <c r="W106" s="79">
        <v>10707332.859999999</v>
      </c>
      <c r="X106" s="79"/>
      <c r="Y106" s="79">
        <v>1713173.26</v>
      </c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80"/>
    </row>
    <row r="107" spans="1:43 16112:16382" s="81" customFormat="1" ht="15" x14ac:dyDescent="0.25">
      <c r="A107" s="76" t="s">
        <v>802</v>
      </c>
      <c r="B107" s="77">
        <v>43880</v>
      </c>
      <c r="C107" s="78" t="s">
        <v>346</v>
      </c>
      <c r="D107" s="78" t="s">
        <v>80</v>
      </c>
      <c r="E107" s="78" t="s">
        <v>406</v>
      </c>
      <c r="F107" s="78" t="s">
        <v>512</v>
      </c>
      <c r="G107" s="78" t="s">
        <v>51</v>
      </c>
      <c r="H107" s="78" t="s">
        <v>513</v>
      </c>
      <c r="I107" s="78"/>
      <c r="J107" s="78"/>
      <c r="K107" s="78"/>
      <c r="L107" s="78"/>
      <c r="M107" s="78"/>
      <c r="N107" s="78"/>
      <c r="O107" s="78"/>
      <c r="P107" s="78"/>
      <c r="Q107" s="79">
        <v>52497862.859999999</v>
      </c>
      <c r="R107" s="79"/>
      <c r="S107" s="79">
        <v>35424895.060000002</v>
      </c>
      <c r="T107" s="79"/>
      <c r="U107" s="79"/>
      <c r="V107" s="79"/>
      <c r="W107" s="79">
        <v>14718075.689999999</v>
      </c>
      <c r="X107" s="79"/>
      <c r="Y107" s="79">
        <v>2354892.11</v>
      </c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80"/>
    </row>
    <row r="108" spans="1:43 16112:16382" s="81" customFormat="1" ht="15" x14ac:dyDescent="0.25">
      <c r="A108" s="76" t="s">
        <v>813</v>
      </c>
      <c r="B108" s="77">
        <v>43881</v>
      </c>
      <c r="C108" s="78" t="s">
        <v>346</v>
      </c>
      <c r="D108" s="78" t="s">
        <v>80</v>
      </c>
      <c r="E108" s="78" t="s">
        <v>406</v>
      </c>
      <c r="F108" s="78" t="s">
        <v>533</v>
      </c>
      <c r="G108" s="78" t="s">
        <v>51</v>
      </c>
      <c r="H108" s="78" t="s">
        <v>534</v>
      </c>
      <c r="I108" s="78"/>
      <c r="J108" s="78"/>
      <c r="K108" s="78"/>
      <c r="L108" s="78"/>
      <c r="M108" s="78"/>
      <c r="N108" s="78"/>
      <c r="O108" s="78"/>
      <c r="P108" s="78"/>
      <c r="Q108" s="79">
        <v>29501986.539999999</v>
      </c>
      <c r="R108" s="79"/>
      <c r="S108" s="79">
        <v>20913331.48</v>
      </c>
      <c r="T108" s="79"/>
      <c r="U108" s="79"/>
      <c r="V108" s="79"/>
      <c r="W108" s="79">
        <v>7404012.9800000004</v>
      </c>
      <c r="X108" s="79"/>
      <c r="Y108" s="79">
        <v>1184642.08</v>
      </c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80"/>
    </row>
    <row r="109" spans="1:43 16112:16382" s="81" customFormat="1" ht="15" x14ac:dyDescent="0.25">
      <c r="A109" s="76" t="s">
        <v>829</v>
      </c>
      <c r="B109" s="77">
        <v>43882</v>
      </c>
      <c r="C109" s="78" t="s">
        <v>346</v>
      </c>
      <c r="D109" s="78" t="s">
        <v>80</v>
      </c>
      <c r="E109" s="78" t="s">
        <v>406</v>
      </c>
      <c r="F109" s="78" t="s">
        <v>555</v>
      </c>
      <c r="G109" s="78" t="s">
        <v>51</v>
      </c>
      <c r="H109" s="78" t="s">
        <v>556</v>
      </c>
      <c r="I109" s="78"/>
      <c r="J109" s="78"/>
      <c r="K109" s="78"/>
      <c r="L109" s="78"/>
      <c r="M109" s="78"/>
      <c r="N109" s="78"/>
      <c r="O109" s="78"/>
      <c r="P109" s="78"/>
      <c r="Q109" s="79">
        <v>40309584.119999997</v>
      </c>
      <c r="R109" s="79"/>
      <c r="S109" s="79">
        <v>29488682.82</v>
      </c>
      <c r="T109" s="79"/>
      <c r="U109" s="79"/>
      <c r="V109" s="79"/>
      <c r="W109" s="79">
        <v>9328363.1899999995</v>
      </c>
      <c r="X109" s="79"/>
      <c r="Y109" s="79">
        <v>1492538.11</v>
      </c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80"/>
    </row>
    <row r="110" spans="1:43 16112:16382" s="81" customFormat="1" ht="15" x14ac:dyDescent="0.25">
      <c r="A110" s="76" t="s">
        <v>122</v>
      </c>
      <c r="B110" s="77">
        <v>43883</v>
      </c>
      <c r="C110" s="78" t="s">
        <v>346</v>
      </c>
      <c r="D110" s="78" t="s">
        <v>80</v>
      </c>
      <c r="E110" s="78" t="s">
        <v>406</v>
      </c>
      <c r="F110" s="78" t="s">
        <v>579</v>
      </c>
      <c r="G110" s="78" t="s">
        <v>51</v>
      </c>
      <c r="H110" s="78" t="s">
        <v>580</v>
      </c>
      <c r="I110" s="78"/>
      <c r="J110" s="78"/>
      <c r="K110" s="78"/>
      <c r="L110" s="78"/>
      <c r="M110" s="78"/>
      <c r="N110" s="78"/>
      <c r="O110" s="78"/>
      <c r="P110" s="78"/>
      <c r="Q110" s="79">
        <v>72932906.659999996</v>
      </c>
      <c r="R110" s="79"/>
      <c r="S110" s="79">
        <v>51189377.060000002</v>
      </c>
      <c r="T110" s="79"/>
      <c r="U110" s="79"/>
      <c r="V110" s="79"/>
      <c r="W110" s="79">
        <v>18744422.07</v>
      </c>
      <c r="X110" s="79"/>
      <c r="Y110" s="79">
        <v>2999107.53</v>
      </c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80"/>
    </row>
    <row r="111" spans="1:43 16112:16382" s="81" customFormat="1" ht="15" x14ac:dyDescent="0.25">
      <c r="A111" s="76" t="s">
        <v>841</v>
      </c>
      <c r="B111" s="77">
        <v>43884</v>
      </c>
      <c r="C111" s="78" t="s">
        <v>346</v>
      </c>
      <c r="D111" s="78" t="s">
        <v>80</v>
      </c>
      <c r="E111" s="78" t="s">
        <v>406</v>
      </c>
      <c r="F111" s="78" t="s">
        <v>605</v>
      </c>
      <c r="G111" s="78" t="s">
        <v>51</v>
      </c>
      <c r="H111" s="78" t="s">
        <v>606</v>
      </c>
      <c r="I111" s="78"/>
      <c r="J111" s="78"/>
      <c r="K111" s="78"/>
      <c r="L111" s="78"/>
      <c r="M111" s="78"/>
      <c r="N111" s="78"/>
      <c r="O111" s="78"/>
      <c r="P111" s="78"/>
      <c r="Q111" s="79">
        <v>44210708.030000001</v>
      </c>
      <c r="R111" s="79"/>
      <c r="S111" s="79">
        <v>30042307.489999998</v>
      </c>
      <c r="T111" s="79"/>
      <c r="U111" s="79"/>
      <c r="V111" s="79"/>
      <c r="W111" s="79">
        <v>12214138.4</v>
      </c>
      <c r="X111" s="79"/>
      <c r="Y111" s="79">
        <v>1954262.14</v>
      </c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80"/>
    </row>
    <row r="112" spans="1:43 16112:16382" s="81" customFormat="1" ht="15" x14ac:dyDescent="0.25">
      <c r="A112" s="76" t="s">
        <v>165</v>
      </c>
      <c r="B112" s="77">
        <v>43885</v>
      </c>
      <c r="C112" s="78" t="s">
        <v>346</v>
      </c>
      <c r="D112" s="78" t="s">
        <v>80</v>
      </c>
      <c r="E112" s="78" t="s">
        <v>406</v>
      </c>
      <c r="F112" s="78" t="s">
        <v>452</v>
      </c>
      <c r="G112" s="78" t="s">
        <v>51</v>
      </c>
      <c r="H112" s="78" t="s">
        <v>622</v>
      </c>
      <c r="I112" s="78"/>
      <c r="J112" s="78"/>
      <c r="K112" s="78"/>
      <c r="L112" s="78"/>
      <c r="M112" s="78"/>
      <c r="N112" s="78"/>
      <c r="O112" s="78"/>
      <c r="P112" s="78"/>
      <c r="Q112" s="79">
        <v>38043567.310000002</v>
      </c>
      <c r="R112" s="79"/>
      <c r="S112" s="79">
        <v>27560696.879999999</v>
      </c>
      <c r="T112" s="78"/>
      <c r="U112" s="78"/>
      <c r="V112" s="78"/>
      <c r="W112" s="78">
        <v>9036957.2599999998</v>
      </c>
      <c r="X112" s="78"/>
      <c r="Y112" s="78">
        <v>1445913.17</v>
      </c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80"/>
      <c r="AQ112" s="81" t="s">
        <v>952</v>
      </c>
      <c r="WUR112" s="92"/>
      <c r="WUS112" s="93"/>
      <c r="WVH112" s="82"/>
      <c r="WVI112" s="82"/>
      <c r="WVJ112" s="82"/>
      <c r="WVK112" s="82"/>
      <c r="WVL112" s="82"/>
      <c r="WVM112" s="92"/>
      <c r="WVN112" s="93"/>
      <c r="WWC112" s="82"/>
      <c r="WWD112" s="82"/>
      <c r="WWE112" s="82"/>
      <c r="WWH112" s="92"/>
      <c r="WWI112" s="93"/>
      <c r="WWX112" s="82"/>
      <c r="WWY112" s="82"/>
      <c r="WWZ112" s="82"/>
      <c r="WXC112" s="92"/>
      <c r="WXD112" s="93"/>
      <c r="WXS112" s="82"/>
      <c r="WXT112" s="82"/>
      <c r="WXU112" s="82"/>
      <c r="WXX112" s="92"/>
      <c r="WXY112" s="93"/>
      <c r="WYN112" s="82"/>
      <c r="WYO112" s="82"/>
      <c r="WYP112" s="82"/>
      <c r="WYS112" s="92"/>
      <c r="WYT112" s="93"/>
      <c r="WZI112" s="82"/>
      <c r="WZJ112" s="82"/>
      <c r="WZK112" s="82"/>
      <c r="WZN112" s="92"/>
      <c r="WZO112" s="93"/>
      <c r="XAD112" s="82"/>
      <c r="XAE112" s="82"/>
      <c r="XAF112" s="82"/>
      <c r="XAI112" s="92"/>
      <c r="XAJ112" s="93"/>
      <c r="XAY112" s="82"/>
      <c r="XAZ112" s="82"/>
      <c r="XBA112" s="82"/>
      <c r="XBD112" s="92"/>
      <c r="XBE112" s="93"/>
      <c r="XBT112" s="82"/>
      <c r="XBU112" s="82"/>
      <c r="XBV112" s="82"/>
      <c r="XBY112" s="92"/>
      <c r="XBZ112" s="93"/>
      <c r="XCO112" s="82"/>
      <c r="XCP112" s="82"/>
      <c r="XCQ112" s="82"/>
      <c r="XCT112" s="92"/>
      <c r="XCU112" s="93"/>
      <c r="XDJ112" s="82"/>
      <c r="XDK112" s="82"/>
      <c r="XDL112" s="82"/>
      <c r="XDO112" s="92"/>
      <c r="XDP112" s="93"/>
      <c r="XEE112" s="82"/>
      <c r="XEF112" s="82"/>
      <c r="XEG112" s="82"/>
      <c r="XEJ112" s="92"/>
      <c r="XEK112" s="93"/>
      <c r="XEZ112" s="82"/>
      <c r="XFA112" s="82"/>
      <c r="XFB112" s="82"/>
    </row>
    <row r="113" spans="1:43 16070:16382" s="81" customFormat="1" ht="15" x14ac:dyDescent="0.25">
      <c r="A113" s="76" t="s">
        <v>794</v>
      </c>
      <c r="B113" s="77">
        <v>43879</v>
      </c>
      <c r="C113" s="78" t="s">
        <v>346</v>
      </c>
      <c r="D113" s="78" t="s">
        <v>60</v>
      </c>
      <c r="E113" s="78" t="s">
        <v>387</v>
      </c>
      <c r="F113" s="78" t="s">
        <v>490</v>
      </c>
      <c r="G113" s="78" t="s">
        <v>51</v>
      </c>
      <c r="H113" s="78" t="s">
        <v>489</v>
      </c>
      <c r="I113" s="78"/>
      <c r="J113" s="78"/>
      <c r="K113" s="78"/>
      <c r="L113" s="78"/>
      <c r="M113" s="78"/>
      <c r="N113" s="78"/>
      <c r="O113" s="78"/>
      <c r="P113" s="78"/>
      <c r="Q113" s="79">
        <v>58834054.600000001</v>
      </c>
      <c r="R113" s="79"/>
      <c r="S113" s="79">
        <v>43315443.280000001</v>
      </c>
      <c r="T113" s="79">
        <v>0</v>
      </c>
      <c r="U113" s="79"/>
      <c r="V113" s="79"/>
      <c r="W113" s="79">
        <v>13378113.210000001</v>
      </c>
      <c r="X113" s="79"/>
      <c r="Y113" s="79">
        <v>2140498.11</v>
      </c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80"/>
    </row>
    <row r="114" spans="1:43 16070:16382" s="81" customFormat="1" ht="15" x14ac:dyDescent="0.25">
      <c r="A114" s="76" t="s">
        <v>801</v>
      </c>
      <c r="B114" s="77">
        <v>43880</v>
      </c>
      <c r="C114" s="78" t="s">
        <v>346</v>
      </c>
      <c r="D114" s="78" t="s">
        <v>60</v>
      </c>
      <c r="E114" s="78" t="s">
        <v>387</v>
      </c>
      <c r="F114" s="78" t="s">
        <v>511</v>
      </c>
      <c r="G114" s="78" t="s">
        <v>51</v>
      </c>
      <c r="H114" s="78" t="s">
        <v>510</v>
      </c>
      <c r="I114" s="78"/>
      <c r="J114" s="78"/>
      <c r="K114" s="78"/>
      <c r="L114" s="78"/>
      <c r="M114" s="78"/>
      <c r="N114" s="78"/>
      <c r="O114" s="78"/>
      <c r="P114" s="78"/>
      <c r="Q114" s="79">
        <v>40047534.899999999</v>
      </c>
      <c r="R114" s="79"/>
      <c r="S114" s="79">
        <v>28863480.879999999</v>
      </c>
      <c r="T114" s="82">
        <v>0</v>
      </c>
      <c r="U114" s="82"/>
      <c r="V114" s="82"/>
      <c r="W114" s="82">
        <v>9641425.8800000008</v>
      </c>
      <c r="X114" s="82"/>
      <c r="Y114" s="82">
        <v>1542628.14</v>
      </c>
      <c r="WYS114" s="78"/>
      <c r="WYT114" s="78"/>
      <c r="WYU114" s="78"/>
      <c r="WYV114" s="78"/>
      <c r="WYW114" s="78"/>
      <c r="WYX114" s="78"/>
      <c r="WYY114" s="78"/>
      <c r="WYZ114" s="78"/>
      <c r="WZA114" s="78"/>
      <c r="WZB114" s="78"/>
      <c r="WZC114" s="78"/>
      <c r="WZD114" s="78"/>
      <c r="WZE114" s="78"/>
      <c r="WZF114" s="78"/>
      <c r="WZG114" s="78"/>
      <c r="WZH114" s="78"/>
      <c r="WZI114" s="78"/>
      <c r="WZJ114" s="78"/>
      <c r="WZK114" s="78"/>
      <c r="WZL114" s="78"/>
      <c r="WZM114" s="78"/>
      <c r="WZN114" s="78"/>
      <c r="WZO114" s="78"/>
      <c r="WZP114" s="78"/>
      <c r="WZQ114" s="78"/>
      <c r="WZR114" s="78"/>
      <c r="WZS114" s="78"/>
      <c r="WZT114" s="78"/>
      <c r="WZU114" s="78"/>
      <c r="WZV114" s="78"/>
      <c r="WZW114" s="78"/>
      <c r="WZX114" s="78"/>
      <c r="WZY114" s="78"/>
      <c r="WZZ114" s="78"/>
      <c r="XAA114" s="78"/>
      <c r="XAB114" s="78"/>
      <c r="XAC114" s="78"/>
      <c r="XAD114" s="78"/>
      <c r="XAE114" s="78"/>
      <c r="XAF114" s="78"/>
      <c r="XAI114" s="78"/>
      <c r="XAJ114" s="78"/>
      <c r="XAK114" s="78"/>
      <c r="XAL114" s="78"/>
      <c r="XAM114" s="78"/>
      <c r="XAN114" s="78"/>
      <c r="XAO114" s="78"/>
      <c r="XAP114" s="78"/>
      <c r="XAQ114" s="78"/>
      <c r="XAR114" s="78"/>
      <c r="XAS114" s="78"/>
      <c r="XAT114" s="78"/>
      <c r="XAU114" s="78"/>
      <c r="XAV114" s="78"/>
      <c r="XAW114" s="78"/>
      <c r="XAX114" s="78"/>
      <c r="XAY114" s="78"/>
      <c r="XAZ114" s="78"/>
      <c r="XBA114" s="78"/>
      <c r="XBD114" s="78"/>
      <c r="XBE114" s="78"/>
      <c r="XBF114" s="78"/>
      <c r="XBG114" s="78"/>
      <c r="XBH114" s="78"/>
      <c r="XBI114" s="78"/>
      <c r="XBJ114" s="78"/>
      <c r="XBK114" s="78"/>
      <c r="XBL114" s="78"/>
      <c r="XBM114" s="78"/>
      <c r="XBN114" s="78"/>
      <c r="XBO114" s="78"/>
      <c r="XBP114" s="78"/>
      <c r="XBQ114" s="78"/>
      <c r="XBR114" s="78"/>
      <c r="XBS114" s="78"/>
      <c r="XBT114" s="78"/>
      <c r="XBU114" s="78"/>
      <c r="XBV114" s="78"/>
      <c r="XBY114" s="78"/>
      <c r="XBZ114" s="78"/>
      <c r="XCA114" s="78"/>
      <c r="XCB114" s="78"/>
      <c r="XCC114" s="78"/>
      <c r="XCD114" s="78"/>
      <c r="XCE114" s="78"/>
      <c r="XCF114" s="78"/>
      <c r="XCG114" s="78"/>
      <c r="XCH114" s="78"/>
      <c r="XCI114" s="78"/>
      <c r="XCJ114" s="78"/>
      <c r="XCK114" s="78"/>
      <c r="XCL114" s="78"/>
      <c r="XCM114" s="78"/>
      <c r="XCN114" s="78"/>
      <c r="XCO114" s="78"/>
      <c r="XCP114" s="78"/>
      <c r="XCQ114" s="78"/>
      <c r="XCT114" s="78"/>
      <c r="XCU114" s="78"/>
      <c r="XCV114" s="78"/>
      <c r="XCW114" s="78"/>
      <c r="XCX114" s="78"/>
      <c r="XCY114" s="78"/>
      <c r="XCZ114" s="78"/>
      <c r="XDA114" s="78"/>
      <c r="XDB114" s="78"/>
      <c r="XDC114" s="78"/>
      <c r="XDD114" s="78"/>
      <c r="XDE114" s="78"/>
      <c r="XDF114" s="78"/>
      <c r="XDG114" s="78"/>
      <c r="XDH114" s="78"/>
      <c r="XDI114" s="78"/>
      <c r="XDJ114" s="78"/>
      <c r="XDK114" s="78"/>
      <c r="XDL114" s="78"/>
      <c r="XDO114" s="78"/>
      <c r="XDP114" s="78"/>
      <c r="XDQ114" s="78"/>
      <c r="XDR114" s="78"/>
      <c r="XDS114" s="78"/>
      <c r="XDT114" s="78"/>
      <c r="XDU114" s="78"/>
      <c r="XDV114" s="78"/>
      <c r="XDW114" s="78"/>
      <c r="XDX114" s="78"/>
      <c r="XDY114" s="78"/>
      <c r="XDZ114" s="78"/>
      <c r="XEA114" s="78"/>
      <c r="XEB114" s="78"/>
      <c r="XEC114" s="78"/>
      <c r="XED114" s="78"/>
      <c r="XEE114" s="78"/>
      <c r="XEF114" s="78"/>
      <c r="XEG114" s="78"/>
      <c r="XEJ114" s="78"/>
      <c r="XEK114" s="78"/>
      <c r="XEL114" s="78"/>
      <c r="XEM114" s="78"/>
      <c r="XEN114" s="78"/>
      <c r="XEO114" s="78"/>
      <c r="XEP114" s="78"/>
      <c r="XEQ114" s="78"/>
      <c r="XER114" s="78"/>
      <c r="XES114" s="78"/>
      <c r="XET114" s="78"/>
      <c r="XEU114" s="78"/>
      <c r="XEV114" s="78"/>
      <c r="XEW114" s="78"/>
      <c r="XEX114" s="78"/>
      <c r="XEY114" s="78"/>
      <c r="XEZ114" s="78"/>
      <c r="XFA114" s="78"/>
      <c r="XFB114" s="78"/>
    </row>
    <row r="115" spans="1:43 16070:16382" s="81" customFormat="1" ht="15" x14ac:dyDescent="0.25">
      <c r="A115" s="76" t="s">
        <v>812</v>
      </c>
      <c r="B115" s="77">
        <v>43881</v>
      </c>
      <c r="C115" s="78" t="s">
        <v>346</v>
      </c>
      <c r="D115" s="78" t="s">
        <v>60</v>
      </c>
      <c r="E115" s="78" t="s">
        <v>387</v>
      </c>
      <c r="F115" s="78" t="s">
        <v>532</v>
      </c>
      <c r="G115" s="78" t="s">
        <v>51</v>
      </c>
      <c r="H115" s="78" t="s">
        <v>531</v>
      </c>
      <c r="I115" s="78"/>
      <c r="J115" s="78"/>
      <c r="K115" s="78"/>
      <c r="L115" s="78"/>
      <c r="M115" s="78"/>
      <c r="N115" s="78"/>
      <c r="O115" s="78"/>
      <c r="P115" s="78"/>
      <c r="Q115" s="79">
        <v>61301311.329999998</v>
      </c>
      <c r="R115" s="79"/>
      <c r="S115" s="79">
        <v>46300453.350000001</v>
      </c>
      <c r="T115" s="79">
        <v>0</v>
      </c>
      <c r="U115" s="79"/>
      <c r="V115" s="79"/>
      <c r="W115" s="79">
        <v>12931774.119999999</v>
      </c>
      <c r="X115" s="79"/>
      <c r="Y115" s="79">
        <v>2069083.86</v>
      </c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80"/>
    </row>
    <row r="116" spans="1:43 16070:16382" s="81" customFormat="1" ht="15" x14ac:dyDescent="0.25">
      <c r="A116" s="76" t="s">
        <v>828</v>
      </c>
      <c r="B116" s="77">
        <v>43882</v>
      </c>
      <c r="C116" s="78" t="s">
        <v>346</v>
      </c>
      <c r="D116" s="78" t="s">
        <v>60</v>
      </c>
      <c r="E116" s="78" t="s">
        <v>387</v>
      </c>
      <c r="F116" s="78" t="s">
        <v>554</v>
      </c>
      <c r="G116" s="78" t="s">
        <v>51</v>
      </c>
      <c r="H116" s="78" t="s">
        <v>553</v>
      </c>
      <c r="I116" s="78"/>
      <c r="J116" s="78"/>
      <c r="K116" s="78"/>
      <c r="L116" s="78"/>
      <c r="M116" s="78"/>
      <c r="N116" s="78"/>
      <c r="O116" s="78"/>
      <c r="P116" s="78"/>
      <c r="Q116" s="79">
        <v>65156882.829999998</v>
      </c>
      <c r="R116" s="79"/>
      <c r="S116" s="79">
        <v>48705821.25</v>
      </c>
      <c r="T116" s="79">
        <v>0</v>
      </c>
      <c r="U116" s="79"/>
      <c r="V116" s="79"/>
      <c r="W116" s="79">
        <v>14181949.640000001</v>
      </c>
      <c r="X116" s="79"/>
      <c r="Y116" s="79">
        <v>2269111.94</v>
      </c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80"/>
    </row>
    <row r="117" spans="1:43 16070:16382" s="81" customFormat="1" ht="15" x14ac:dyDescent="0.25">
      <c r="A117" s="76" t="s">
        <v>120</v>
      </c>
      <c r="B117" s="77">
        <v>43883</v>
      </c>
      <c r="C117" s="78" t="s">
        <v>346</v>
      </c>
      <c r="D117" s="78" t="s">
        <v>60</v>
      </c>
      <c r="E117" s="78" t="s">
        <v>387</v>
      </c>
      <c r="F117" s="78" t="s">
        <v>578</v>
      </c>
      <c r="G117" s="78" t="s">
        <v>51</v>
      </c>
      <c r="H117" s="78" t="s">
        <v>577</v>
      </c>
      <c r="I117" s="78"/>
      <c r="J117" s="78"/>
      <c r="K117" s="78"/>
      <c r="L117" s="78"/>
      <c r="M117" s="78"/>
      <c r="N117" s="78"/>
      <c r="O117" s="78"/>
      <c r="P117" s="78"/>
      <c r="Q117" s="79">
        <v>107619785.48999999</v>
      </c>
      <c r="R117" s="79"/>
      <c r="S117" s="79">
        <v>79569385.069999993</v>
      </c>
      <c r="T117" s="79">
        <v>0</v>
      </c>
      <c r="U117" s="79"/>
      <c r="V117" s="79"/>
      <c r="W117" s="79">
        <v>24181379.670000002</v>
      </c>
      <c r="X117" s="79"/>
      <c r="Y117" s="79">
        <v>3869020.75</v>
      </c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80"/>
    </row>
    <row r="118" spans="1:43 16070:16382" s="81" customFormat="1" ht="15" x14ac:dyDescent="0.25">
      <c r="A118" s="76" t="s">
        <v>840</v>
      </c>
      <c r="B118" s="77">
        <v>43884</v>
      </c>
      <c r="C118" s="78" t="s">
        <v>346</v>
      </c>
      <c r="D118" s="78" t="s">
        <v>60</v>
      </c>
      <c r="E118" s="78" t="s">
        <v>387</v>
      </c>
      <c r="F118" s="78" t="s">
        <v>604</v>
      </c>
      <c r="G118" s="78" t="s">
        <v>51</v>
      </c>
      <c r="H118" s="78" t="s">
        <v>603</v>
      </c>
      <c r="I118" s="78"/>
      <c r="J118" s="78"/>
      <c r="K118" s="78"/>
      <c r="L118" s="78"/>
      <c r="M118" s="78"/>
      <c r="N118" s="78"/>
      <c r="O118" s="78"/>
      <c r="P118" s="78"/>
      <c r="Q118" s="79">
        <v>59588151.100000001</v>
      </c>
      <c r="R118" s="79"/>
      <c r="S118" s="79">
        <v>42550078.350000001</v>
      </c>
      <c r="T118" s="79">
        <v>0</v>
      </c>
      <c r="U118" s="79"/>
      <c r="V118" s="79"/>
      <c r="W118" s="79">
        <v>14687993.75</v>
      </c>
      <c r="X118" s="79"/>
      <c r="Y118" s="79">
        <v>2350079</v>
      </c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80"/>
    </row>
    <row r="119" spans="1:43 16070:16382" s="81" customFormat="1" ht="15" x14ac:dyDescent="0.25">
      <c r="A119" s="76" t="s">
        <v>163</v>
      </c>
      <c r="B119" s="77">
        <v>43885</v>
      </c>
      <c r="C119" s="78" t="s">
        <v>346</v>
      </c>
      <c r="D119" s="78" t="s">
        <v>60</v>
      </c>
      <c r="E119" s="78" t="s">
        <v>387</v>
      </c>
      <c r="F119" s="78" t="s">
        <v>621</v>
      </c>
      <c r="G119" s="78" t="s">
        <v>51</v>
      </c>
      <c r="H119" s="78" t="s">
        <v>620</v>
      </c>
      <c r="I119" s="78"/>
      <c r="J119" s="78"/>
      <c r="K119" s="78"/>
      <c r="L119" s="78"/>
      <c r="M119" s="78"/>
      <c r="N119" s="78"/>
      <c r="O119" s="78"/>
      <c r="P119" s="78"/>
      <c r="Q119" s="79">
        <v>73320872.810000002</v>
      </c>
      <c r="R119" s="79"/>
      <c r="S119" s="79">
        <v>54384751.82</v>
      </c>
      <c r="T119" s="78">
        <v>0</v>
      </c>
      <c r="U119" s="78"/>
      <c r="V119" s="78"/>
      <c r="W119" s="78">
        <v>16324242.23</v>
      </c>
      <c r="X119" s="78"/>
      <c r="Y119" s="78">
        <v>2611878.7599999998</v>
      </c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80"/>
      <c r="AQ119" s="81" t="s">
        <v>952</v>
      </c>
      <c r="WTB119" s="92"/>
      <c r="WTC119" s="93"/>
      <c r="WTR119" s="82"/>
      <c r="WTS119" s="82"/>
      <c r="WTT119" s="82"/>
      <c r="WTU119" s="82"/>
      <c r="WTV119" s="82"/>
      <c r="WTW119" s="92"/>
      <c r="WTX119" s="93"/>
      <c r="WUM119" s="82"/>
      <c r="WUN119" s="82"/>
      <c r="WUO119" s="82"/>
      <c r="WUR119" s="92"/>
      <c r="WUS119" s="93"/>
      <c r="WVH119" s="82"/>
      <c r="WVI119" s="82"/>
      <c r="WVJ119" s="82"/>
      <c r="WVM119" s="92"/>
      <c r="WVN119" s="93"/>
      <c r="WWC119" s="82"/>
      <c r="WWD119" s="82"/>
      <c r="WWE119" s="82"/>
      <c r="WWH119" s="92"/>
      <c r="WWI119" s="93"/>
      <c r="WWX119" s="82"/>
      <c r="WWY119" s="82"/>
      <c r="WWZ119" s="82"/>
      <c r="WXC119" s="92"/>
      <c r="WXD119" s="93"/>
      <c r="WXS119" s="82"/>
      <c r="WXT119" s="82"/>
      <c r="WXU119" s="82"/>
      <c r="WXX119" s="92"/>
      <c r="WXY119" s="93"/>
      <c r="WYN119" s="82"/>
      <c r="WYO119" s="82"/>
      <c r="WYP119" s="82"/>
      <c r="WYS119" s="92"/>
      <c r="WYT119" s="93"/>
      <c r="WZI119" s="82"/>
      <c r="WZJ119" s="82"/>
      <c r="WZK119" s="82"/>
      <c r="WZN119" s="92"/>
      <c r="WZO119" s="93"/>
      <c r="XAD119" s="82"/>
      <c r="XAE119" s="82"/>
      <c r="XAF119" s="82"/>
      <c r="XAI119" s="92"/>
      <c r="XAJ119" s="93"/>
      <c r="XAY119" s="82"/>
      <c r="XAZ119" s="82"/>
      <c r="XBA119" s="82"/>
      <c r="XBD119" s="92"/>
      <c r="XBE119" s="93"/>
      <c r="XBT119" s="82"/>
      <c r="XBU119" s="82"/>
      <c r="XBV119" s="82"/>
      <c r="XBY119" s="92"/>
      <c r="XBZ119" s="93"/>
      <c r="XCO119" s="82"/>
      <c r="XCP119" s="82"/>
      <c r="XCQ119" s="82"/>
      <c r="XCT119" s="92"/>
      <c r="XCU119" s="93"/>
      <c r="XDJ119" s="82"/>
      <c r="XDK119" s="82"/>
      <c r="XDL119" s="82"/>
      <c r="XDO119" s="92"/>
      <c r="XDP119" s="93"/>
      <c r="XEE119" s="82"/>
      <c r="XEF119" s="82"/>
      <c r="XEG119" s="82"/>
      <c r="XEJ119" s="92"/>
      <c r="XEK119" s="93"/>
      <c r="XEZ119" s="82"/>
      <c r="XFA119" s="82"/>
      <c r="XFB119" s="82"/>
    </row>
    <row r="120" spans="1:43 16070:16382" s="81" customFormat="1" ht="15" x14ac:dyDescent="0.25">
      <c r="A120" s="76" t="s">
        <v>186</v>
      </c>
      <c r="B120" s="77">
        <v>43885</v>
      </c>
      <c r="C120" s="78" t="s">
        <v>346</v>
      </c>
      <c r="D120" s="78" t="s">
        <v>471</v>
      </c>
      <c r="E120" s="78" t="s">
        <v>472</v>
      </c>
      <c r="F120" s="78" t="s">
        <v>629</v>
      </c>
      <c r="G120" s="78" t="s">
        <v>51</v>
      </c>
      <c r="H120" s="78" t="s">
        <v>630</v>
      </c>
      <c r="I120" s="78"/>
      <c r="J120" s="78"/>
      <c r="K120" s="78"/>
      <c r="L120" s="78"/>
      <c r="M120" s="78"/>
      <c r="N120" s="78"/>
      <c r="O120" s="78"/>
      <c r="P120" s="78"/>
      <c r="Q120" s="79">
        <v>758803.2</v>
      </c>
      <c r="R120" s="79"/>
      <c r="S120" s="79">
        <v>91200</v>
      </c>
      <c r="T120" s="78"/>
      <c r="U120" s="78"/>
      <c r="V120" s="78"/>
      <c r="W120" s="78">
        <v>575520</v>
      </c>
      <c r="X120" s="78"/>
      <c r="Y120" s="78">
        <v>92083.199999999997</v>
      </c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80"/>
      <c r="AQ120" s="81" t="s">
        <v>952</v>
      </c>
      <c r="XBY120" s="92"/>
      <c r="XBZ120" s="93"/>
      <c r="XCO120" s="82"/>
      <c r="XCP120" s="82"/>
      <c r="XCQ120" s="82"/>
      <c r="XCR120" s="82"/>
      <c r="XCS120" s="82"/>
      <c r="XCT120" s="92"/>
      <c r="XCU120" s="93"/>
      <c r="XDJ120" s="82"/>
      <c r="XDK120" s="82"/>
      <c r="XDL120" s="82"/>
      <c r="XDO120" s="92"/>
      <c r="XDP120" s="93"/>
      <c r="XEE120" s="82"/>
      <c r="XEF120" s="82"/>
      <c r="XEG120" s="82"/>
      <c r="XEJ120" s="92"/>
      <c r="XEK120" s="93"/>
      <c r="XEZ120" s="82"/>
      <c r="XFA120" s="82"/>
      <c r="XFB120" s="82"/>
    </row>
    <row r="121" spans="1:43 16070:16382" s="106" customFormat="1" ht="15" x14ac:dyDescent="0.25">
      <c r="A121" s="101" t="s">
        <v>195</v>
      </c>
      <c r="B121" s="102" t="s">
        <v>632</v>
      </c>
      <c r="C121" s="103" t="s">
        <v>47</v>
      </c>
      <c r="D121" s="103" t="s">
        <v>386</v>
      </c>
      <c r="E121" s="103" t="s">
        <v>49</v>
      </c>
      <c r="F121" s="103" t="s">
        <v>638</v>
      </c>
      <c r="G121" s="103" t="s">
        <v>51</v>
      </c>
      <c r="H121" s="103" t="s">
        <v>639</v>
      </c>
      <c r="I121" s="103" t="s">
        <v>53</v>
      </c>
      <c r="J121" s="103" t="s">
        <v>53</v>
      </c>
      <c r="K121" s="103" t="s">
        <v>53</v>
      </c>
      <c r="L121" s="103" t="s">
        <v>53</v>
      </c>
      <c r="M121" s="103">
        <v>0</v>
      </c>
      <c r="N121" s="103" t="s">
        <v>53</v>
      </c>
      <c r="O121" s="103" t="s">
        <v>54</v>
      </c>
      <c r="P121" s="103" t="s">
        <v>53</v>
      </c>
      <c r="Q121" s="104">
        <v>7434293.6909999996</v>
      </c>
      <c r="R121" s="104">
        <v>0</v>
      </c>
      <c r="S121" s="104">
        <v>6662076.6449999996</v>
      </c>
      <c r="T121" s="104">
        <v>0</v>
      </c>
      <c r="U121" s="104" t="s">
        <v>50</v>
      </c>
      <c r="V121" s="104">
        <v>0</v>
      </c>
      <c r="W121" s="104">
        <v>665704.35000000009</v>
      </c>
      <c r="X121" s="104" t="s">
        <v>50</v>
      </c>
      <c r="Y121" s="104">
        <v>106512.696</v>
      </c>
      <c r="Z121" s="103">
        <v>0</v>
      </c>
      <c r="AA121" s="103" t="s">
        <v>50</v>
      </c>
      <c r="AB121" s="103">
        <v>0</v>
      </c>
      <c r="AC121" s="103">
        <v>0</v>
      </c>
      <c r="AD121" s="103" t="s">
        <v>50</v>
      </c>
      <c r="AE121" s="103">
        <v>0</v>
      </c>
      <c r="AF121" s="103">
        <v>0</v>
      </c>
      <c r="AG121" s="103" t="s">
        <v>50</v>
      </c>
      <c r="AH121" s="103">
        <v>0</v>
      </c>
      <c r="AI121" s="103">
        <v>0</v>
      </c>
      <c r="AJ121" s="103" t="s">
        <v>50</v>
      </c>
      <c r="AK121" s="103">
        <v>0</v>
      </c>
      <c r="AL121" s="103">
        <v>0</v>
      </c>
      <c r="AM121" s="103" t="s">
        <v>53</v>
      </c>
      <c r="AN121" s="103" t="s">
        <v>53</v>
      </c>
      <c r="AO121" s="103" t="s">
        <v>53</v>
      </c>
      <c r="AP121" s="105" t="s">
        <v>53</v>
      </c>
    </row>
    <row r="122" spans="1:43 16070:16382" s="106" customFormat="1" ht="15" x14ac:dyDescent="0.25">
      <c r="A122" s="101" t="s">
        <v>199</v>
      </c>
      <c r="B122" s="102" t="s">
        <v>632</v>
      </c>
      <c r="C122" s="103" t="s">
        <v>47</v>
      </c>
      <c r="D122" s="103" t="s">
        <v>386</v>
      </c>
      <c r="E122" s="103" t="s">
        <v>49</v>
      </c>
      <c r="F122" s="103" t="s">
        <v>638</v>
      </c>
      <c r="G122" s="103" t="s">
        <v>51</v>
      </c>
      <c r="H122" s="103" t="s">
        <v>641</v>
      </c>
      <c r="I122" s="103" t="s">
        <v>53</v>
      </c>
      <c r="J122" s="103" t="s">
        <v>53</v>
      </c>
      <c r="K122" s="103" t="s">
        <v>53</v>
      </c>
      <c r="L122" s="103" t="s">
        <v>53</v>
      </c>
      <c r="M122" s="103">
        <v>0</v>
      </c>
      <c r="N122" s="103" t="s">
        <v>53</v>
      </c>
      <c r="O122" s="103" t="s">
        <v>642</v>
      </c>
      <c r="P122" s="103" t="s">
        <v>643</v>
      </c>
      <c r="Q122" s="104">
        <v>19500</v>
      </c>
      <c r="R122" s="104">
        <v>0</v>
      </c>
      <c r="S122" s="104">
        <v>19500</v>
      </c>
      <c r="T122" s="104">
        <v>0</v>
      </c>
      <c r="U122" s="104" t="s">
        <v>50</v>
      </c>
      <c r="V122" s="104">
        <v>0</v>
      </c>
      <c r="W122" s="104">
        <v>0</v>
      </c>
      <c r="X122" s="104" t="s">
        <v>50</v>
      </c>
      <c r="Y122" s="104">
        <v>0</v>
      </c>
      <c r="Z122" s="103">
        <v>0</v>
      </c>
      <c r="AA122" s="103" t="s">
        <v>50</v>
      </c>
      <c r="AB122" s="103">
        <v>0</v>
      </c>
      <c r="AC122" s="103">
        <v>0</v>
      </c>
      <c r="AD122" s="103" t="s">
        <v>50</v>
      </c>
      <c r="AE122" s="103">
        <v>0</v>
      </c>
      <c r="AF122" s="103">
        <v>0</v>
      </c>
      <c r="AG122" s="103" t="s">
        <v>50</v>
      </c>
      <c r="AH122" s="103">
        <v>0</v>
      </c>
      <c r="AI122" s="103">
        <v>0</v>
      </c>
      <c r="AJ122" s="103" t="s">
        <v>50</v>
      </c>
      <c r="AK122" s="103">
        <v>0</v>
      </c>
      <c r="AL122" s="103">
        <v>0</v>
      </c>
      <c r="AM122" s="103" t="s">
        <v>53</v>
      </c>
      <c r="AN122" s="103" t="s">
        <v>53</v>
      </c>
      <c r="AO122" s="103" t="s">
        <v>53</v>
      </c>
      <c r="AP122" s="105" t="s">
        <v>53</v>
      </c>
    </row>
    <row r="123" spans="1:43 16070:16382" s="106" customFormat="1" ht="15" x14ac:dyDescent="0.25">
      <c r="A123" s="101" t="s">
        <v>201</v>
      </c>
      <c r="B123" s="102" t="s">
        <v>632</v>
      </c>
      <c r="C123" s="103" t="s">
        <v>47</v>
      </c>
      <c r="D123" s="103" t="s">
        <v>386</v>
      </c>
      <c r="E123" s="103" t="s">
        <v>49</v>
      </c>
      <c r="F123" s="103" t="s">
        <v>638</v>
      </c>
      <c r="G123" s="103" t="s">
        <v>51</v>
      </c>
      <c r="H123" s="103" t="s">
        <v>644</v>
      </c>
      <c r="I123" s="103" t="s">
        <v>53</v>
      </c>
      <c r="J123" s="103" t="s">
        <v>53</v>
      </c>
      <c r="K123" s="103" t="s">
        <v>53</v>
      </c>
      <c r="L123" s="103" t="s">
        <v>53</v>
      </c>
      <c r="M123" s="103">
        <v>0</v>
      </c>
      <c r="N123" s="103" t="s">
        <v>53</v>
      </c>
      <c r="O123" s="103" t="s">
        <v>54</v>
      </c>
      <c r="P123" s="103" t="s">
        <v>53</v>
      </c>
      <c r="Q123" s="104">
        <v>12322471.767399998</v>
      </c>
      <c r="R123" s="104">
        <v>0</v>
      </c>
      <c r="S123" s="104">
        <v>11431925.394999998</v>
      </c>
      <c r="T123" s="104">
        <v>0</v>
      </c>
      <c r="U123" s="104" t="s">
        <v>50</v>
      </c>
      <c r="V123" s="104">
        <v>0</v>
      </c>
      <c r="W123" s="104">
        <v>767712.39</v>
      </c>
      <c r="X123" s="104" t="s">
        <v>50</v>
      </c>
      <c r="Y123" s="104">
        <v>122833.98239999999</v>
      </c>
      <c r="Z123" s="103">
        <v>0</v>
      </c>
      <c r="AA123" s="103" t="s">
        <v>50</v>
      </c>
      <c r="AB123" s="103">
        <v>0</v>
      </c>
      <c r="AC123" s="103">
        <v>0</v>
      </c>
      <c r="AD123" s="103" t="s">
        <v>50</v>
      </c>
      <c r="AE123" s="103">
        <v>0</v>
      </c>
      <c r="AF123" s="103">
        <v>0</v>
      </c>
      <c r="AG123" s="103" t="s">
        <v>50</v>
      </c>
      <c r="AH123" s="103">
        <v>0</v>
      </c>
      <c r="AI123" s="103">
        <v>0</v>
      </c>
      <c r="AJ123" s="103" t="s">
        <v>50</v>
      </c>
      <c r="AK123" s="103">
        <v>0</v>
      </c>
      <c r="AL123" s="103">
        <v>0</v>
      </c>
      <c r="AM123" s="103" t="s">
        <v>53</v>
      </c>
      <c r="AN123" s="103" t="s">
        <v>53</v>
      </c>
      <c r="AO123" s="103" t="s">
        <v>53</v>
      </c>
      <c r="AP123" s="105" t="s">
        <v>53</v>
      </c>
    </row>
    <row r="124" spans="1:43 16070:16382" s="106" customFormat="1" ht="15" x14ac:dyDescent="0.25">
      <c r="A124" s="101" t="s">
        <v>848</v>
      </c>
      <c r="B124" s="102" t="s">
        <v>651</v>
      </c>
      <c r="C124" s="103" t="s">
        <v>47</v>
      </c>
      <c r="D124" s="103" t="s">
        <v>386</v>
      </c>
      <c r="E124" s="103" t="s">
        <v>49</v>
      </c>
      <c r="F124" s="103" t="s">
        <v>656</v>
      </c>
      <c r="G124" s="103" t="s">
        <v>51</v>
      </c>
      <c r="H124" s="103" t="s">
        <v>657</v>
      </c>
      <c r="I124" s="103" t="s">
        <v>53</v>
      </c>
      <c r="J124" s="103" t="s">
        <v>53</v>
      </c>
      <c r="K124" s="103" t="s">
        <v>53</v>
      </c>
      <c r="L124" s="103" t="s">
        <v>53</v>
      </c>
      <c r="M124" s="103">
        <v>0</v>
      </c>
      <c r="N124" s="103" t="s">
        <v>53</v>
      </c>
      <c r="O124" s="103" t="s">
        <v>54</v>
      </c>
      <c r="P124" s="103" t="s">
        <v>53</v>
      </c>
      <c r="Q124" s="104">
        <v>15024007.012800001</v>
      </c>
      <c r="R124" s="104">
        <v>0</v>
      </c>
      <c r="S124" s="104">
        <v>13253292.73</v>
      </c>
      <c r="T124" s="104">
        <v>0</v>
      </c>
      <c r="U124" s="104" t="s">
        <v>50</v>
      </c>
      <c r="V124" s="104">
        <v>0</v>
      </c>
      <c r="W124" s="104">
        <v>1526477.8299999998</v>
      </c>
      <c r="X124" s="104" t="s">
        <v>50</v>
      </c>
      <c r="Y124" s="104">
        <v>244236.4528</v>
      </c>
      <c r="Z124" s="103">
        <v>0</v>
      </c>
      <c r="AA124" s="103" t="s">
        <v>50</v>
      </c>
      <c r="AB124" s="103">
        <v>0</v>
      </c>
      <c r="AC124" s="103">
        <v>0</v>
      </c>
      <c r="AD124" s="103" t="s">
        <v>50</v>
      </c>
      <c r="AE124" s="103">
        <v>0</v>
      </c>
      <c r="AF124" s="103">
        <v>0</v>
      </c>
      <c r="AG124" s="103" t="s">
        <v>50</v>
      </c>
      <c r="AH124" s="103">
        <v>0</v>
      </c>
      <c r="AI124" s="103">
        <v>0</v>
      </c>
      <c r="AJ124" s="103" t="s">
        <v>50</v>
      </c>
      <c r="AK124" s="103">
        <v>0</v>
      </c>
      <c r="AL124" s="103">
        <v>0</v>
      </c>
      <c r="AM124" s="103" t="s">
        <v>53</v>
      </c>
      <c r="AN124" s="103" t="s">
        <v>53</v>
      </c>
      <c r="AO124" s="103" t="s">
        <v>53</v>
      </c>
      <c r="AP124" s="105" t="s">
        <v>53</v>
      </c>
    </row>
    <row r="125" spans="1:43 16070:16382" s="106" customFormat="1" ht="15" x14ac:dyDescent="0.25">
      <c r="A125" s="101" t="s">
        <v>726</v>
      </c>
      <c r="B125" s="102" t="s">
        <v>658</v>
      </c>
      <c r="C125" s="103" t="s">
        <v>47</v>
      </c>
      <c r="D125" s="103" t="s">
        <v>386</v>
      </c>
      <c r="E125" s="103" t="s">
        <v>49</v>
      </c>
      <c r="F125" s="103" t="s">
        <v>663</v>
      </c>
      <c r="G125" s="103" t="s">
        <v>51</v>
      </c>
      <c r="H125" s="103" t="s">
        <v>664</v>
      </c>
      <c r="I125" s="103" t="s">
        <v>53</v>
      </c>
      <c r="J125" s="103" t="s">
        <v>53</v>
      </c>
      <c r="K125" s="103" t="s">
        <v>53</v>
      </c>
      <c r="L125" s="103" t="s">
        <v>53</v>
      </c>
      <c r="M125" s="103">
        <v>0</v>
      </c>
      <c r="N125" s="103" t="s">
        <v>53</v>
      </c>
      <c r="O125" s="103" t="s">
        <v>54</v>
      </c>
      <c r="P125" s="103" t="s">
        <v>53</v>
      </c>
      <c r="Q125" s="104">
        <v>11999385.040800001</v>
      </c>
      <c r="R125" s="104">
        <v>0</v>
      </c>
      <c r="S125" s="104">
        <v>10127719.380000003</v>
      </c>
      <c r="T125" s="104">
        <v>0</v>
      </c>
      <c r="U125" s="104" t="s">
        <v>50</v>
      </c>
      <c r="V125" s="104">
        <v>0</v>
      </c>
      <c r="W125" s="104">
        <v>1613504.8799999997</v>
      </c>
      <c r="X125" s="104" t="s">
        <v>50</v>
      </c>
      <c r="Y125" s="104">
        <v>258160.78080000001</v>
      </c>
      <c r="Z125" s="103">
        <v>0</v>
      </c>
      <c r="AA125" s="103" t="s">
        <v>50</v>
      </c>
      <c r="AB125" s="103">
        <v>0</v>
      </c>
      <c r="AC125" s="103">
        <v>0</v>
      </c>
      <c r="AD125" s="103" t="s">
        <v>50</v>
      </c>
      <c r="AE125" s="103">
        <v>0</v>
      </c>
      <c r="AF125" s="103">
        <v>0</v>
      </c>
      <c r="AG125" s="103" t="s">
        <v>50</v>
      </c>
      <c r="AH125" s="103">
        <v>0</v>
      </c>
      <c r="AI125" s="103">
        <v>0</v>
      </c>
      <c r="AJ125" s="103" t="s">
        <v>50</v>
      </c>
      <c r="AK125" s="103">
        <v>0</v>
      </c>
      <c r="AL125" s="103">
        <v>0</v>
      </c>
      <c r="AM125" s="103" t="s">
        <v>53</v>
      </c>
      <c r="AN125" s="103" t="s">
        <v>53</v>
      </c>
      <c r="AO125" s="103" t="s">
        <v>53</v>
      </c>
      <c r="AP125" s="105" t="s">
        <v>53</v>
      </c>
    </row>
    <row r="126" spans="1:43 16070:16382" s="106" customFormat="1" ht="15" x14ac:dyDescent="0.25">
      <c r="A126" s="101" t="s">
        <v>737</v>
      </c>
      <c r="B126" s="102" t="s">
        <v>668</v>
      </c>
      <c r="C126" s="103" t="s">
        <v>47</v>
      </c>
      <c r="D126" s="103" t="s">
        <v>386</v>
      </c>
      <c r="E126" s="103" t="s">
        <v>49</v>
      </c>
      <c r="F126" s="103" t="s">
        <v>674</v>
      </c>
      <c r="G126" s="103" t="s">
        <v>51</v>
      </c>
      <c r="H126" s="103" t="s">
        <v>675</v>
      </c>
      <c r="I126" s="103" t="s">
        <v>53</v>
      </c>
      <c r="J126" s="103" t="s">
        <v>53</v>
      </c>
      <c r="K126" s="103" t="s">
        <v>53</v>
      </c>
      <c r="L126" s="103" t="s">
        <v>53</v>
      </c>
      <c r="M126" s="103">
        <v>0</v>
      </c>
      <c r="N126" s="103" t="s">
        <v>53</v>
      </c>
      <c r="O126" s="103" t="s">
        <v>54</v>
      </c>
      <c r="P126" s="103" t="s">
        <v>53</v>
      </c>
      <c r="Q126" s="104">
        <v>9170980.0228000004</v>
      </c>
      <c r="R126" s="104">
        <v>0</v>
      </c>
      <c r="S126" s="104">
        <v>8291318</v>
      </c>
      <c r="T126" s="104">
        <v>0</v>
      </c>
      <c r="U126" s="104" t="s">
        <v>50</v>
      </c>
      <c r="V126" s="104">
        <v>0</v>
      </c>
      <c r="W126" s="104">
        <v>758329.33000000007</v>
      </c>
      <c r="X126" s="104" t="s">
        <v>50</v>
      </c>
      <c r="Y126" s="104">
        <v>121332.69279999999</v>
      </c>
      <c r="Z126" s="103">
        <v>0</v>
      </c>
      <c r="AA126" s="103" t="s">
        <v>50</v>
      </c>
      <c r="AB126" s="103">
        <v>0</v>
      </c>
      <c r="AC126" s="103">
        <v>0</v>
      </c>
      <c r="AD126" s="103" t="s">
        <v>50</v>
      </c>
      <c r="AE126" s="103">
        <v>0</v>
      </c>
      <c r="AF126" s="103">
        <v>0</v>
      </c>
      <c r="AG126" s="103" t="s">
        <v>50</v>
      </c>
      <c r="AH126" s="103">
        <v>0</v>
      </c>
      <c r="AI126" s="103">
        <v>0</v>
      </c>
      <c r="AJ126" s="103" t="s">
        <v>50</v>
      </c>
      <c r="AK126" s="103">
        <v>0</v>
      </c>
      <c r="AL126" s="103">
        <v>0</v>
      </c>
      <c r="AM126" s="103" t="s">
        <v>53</v>
      </c>
      <c r="AN126" s="103" t="s">
        <v>53</v>
      </c>
      <c r="AO126" s="103" t="s">
        <v>53</v>
      </c>
      <c r="AP126" s="105" t="s">
        <v>53</v>
      </c>
    </row>
    <row r="127" spans="1:43 16070:16382" s="106" customFormat="1" ht="15" x14ac:dyDescent="0.25">
      <c r="A127" s="101" t="s">
        <v>853</v>
      </c>
      <c r="B127" s="102" t="s">
        <v>679</v>
      </c>
      <c r="C127" s="103" t="s">
        <v>47</v>
      </c>
      <c r="D127" s="103" t="s">
        <v>386</v>
      </c>
      <c r="E127" s="103" t="s">
        <v>49</v>
      </c>
      <c r="F127" s="103" t="s">
        <v>690</v>
      </c>
      <c r="G127" s="103" t="s">
        <v>51</v>
      </c>
      <c r="H127" s="103" t="s">
        <v>691</v>
      </c>
      <c r="I127" s="103" t="s">
        <v>53</v>
      </c>
      <c r="J127" s="103" t="s">
        <v>53</v>
      </c>
      <c r="K127" s="103" t="s">
        <v>53</v>
      </c>
      <c r="L127" s="103" t="s">
        <v>53</v>
      </c>
      <c r="M127" s="103">
        <v>0</v>
      </c>
      <c r="N127" s="103" t="s">
        <v>53</v>
      </c>
      <c r="O127" s="103" t="s">
        <v>54</v>
      </c>
      <c r="P127" s="103" t="s">
        <v>53</v>
      </c>
      <c r="Q127" s="104">
        <v>13576893.230800001</v>
      </c>
      <c r="R127" s="104">
        <v>0</v>
      </c>
      <c r="S127" s="104">
        <v>10208127.51</v>
      </c>
      <c r="T127" s="104">
        <v>0</v>
      </c>
      <c r="U127" s="104" t="s">
        <v>50</v>
      </c>
      <c r="V127" s="104">
        <v>0</v>
      </c>
      <c r="W127" s="104">
        <v>2904108.3800000004</v>
      </c>
      <c r="X127" s="104" t="s">
        <v>55</v>
      </c>
      <c r="Y127" s="104">
        <v>464657.34080000001</v>
      </c>
      <c r="Z127" s="103">
        <v>0</v>
      </c>
      <c r="AA127" s="103" t="s">
        <v>50</v>
      </c>
      <c r="AB127" s="103">
        <v>0</v>
      </c>
      <c r="AC127" s="103">
        <v>0</v>
      </c>
      <c r="AD127" s="103" t="s">
        <v>50</v>
      </c>
      <c r="AE127" s="103">
        <v>0</v>
      </c>
      <c r="AF127" s="103">
        <v>0</v>
      </c>
      <c r="AG127" s="103" t="s">
        <v>50</v>
      </c>
      <c r="AH127" s="103">
        <v>0</v>
      </c>
      <c r="AI127" s="103">
        <v>0</v>
      </c>
      <c r="AJ127" s="103" t="s">
        <v>50</v>
      </c>
      <c r="AK127" s="103">
        <v>0</v>
      </c>
      <c r="AL127" s="103">
        <v>0</v>
      </c>
      <c r="AM127" s="103" t="s">
        <v>53</v>
      </c>
      <c r="AN127" s="103" t="s">
        <v>53</v>
      </c>
      <c r="AO127" s="103" t="s">
        <v>53</v>
      </c>
      <c r="AP127" s="105" t="s">
        <v>53</v>
      </c>
    </row>
    <row r="128" spans="1:43 16070:16382" s="106" customFormat="1" ht="15" x14ac:dyDescent="0.25">
      <c r="A128" s="101" t="s">
        <v>240</v>
      </c>
      <c r="B128" s="102" t="s">
        <v>696</v>
      </c>
      <c r="C128" s="103" t="s">
        <v>47</v>
      </c>
      <c r="D128" s="103" t="s">
        <v>386</v>
      </c>
      <c r="E128" s="103" t="s">
        <v>49</v>
      </c>
      <c r="F128" s="103" t="s">
        <v>727</v>
      </c>
      <c r="G128" s="103" t="s">
        <v>51</v>
      </c>
      <c r="H128" s="103" t="s">
        <v>728</v>
      </c>
      <c r="I128" s="103" t="s">
        <v>53</v>
      </c>
      <c r="J128" s="103" t="s">
        <v>53</v>
      </c>
      <c r="K128" s="103" t="s">
        <v>53</v>
      </c>
      <c r="L128" s="103" t="s">
        <v>53</v>
      </c>
      <c r="M128" s="103">
        <v>0</v>
      </c>
      <c r="N128" s="103" t="s">
        <v>53</v>
      </c>
      <c r="O128" s="103" t="s">
        <v>54</v>
      </c>
      <c r="P128" s="103" t="s">
        <v>53</v>
      </c>
      <c r="Q128" s="104">
        <v>6370549.5671999995</v>
      </c>
      <c r="R128" s="104">
        <v>0</v>
      </c>
      <c r="S128" s="104">
        <v>4642679.1999999993</v>
      </c>
      <c r="T128" s="104">
        <v>0</v>
      </c>
      <c r="U128" s="104" t="s">
        <v>50</v>
      </c>
      <c r="V128" s="104">
        <v>0</v>
      </c>
      <c r="W128" s="104">
        <v>1489543.42</v>
      </c>
      <c r="X128" s="104" t="s">
        <v>55</v>
      </c>
      <c r="Y128" s="104">
        <v>238326.9472</v>
      </c>
      <c r="Z128" s="103">
        <v>0</v>
      </c>
      <c r="AA128" s="103" t="s">
        <v>50</v>
      </c>
      <c r="AB128" s="103">
        <v>0</v>
      </c>
      <c r="AC128" s="103">
        <v>0</v>
      </c>
      <c r="AD128" s="103" t="s">
        <v>50</v>
      </c>
      <c r="AE128" s="103">
        <v>0</v>
      </c>
      <c r="AF128" s="103">
        <v>0</v>
      </c>
      <c r="AG128" s="103" t="s">
        <v>50</v>
      </c>
      <c r="AH128" s="103">
        <v>0</v>
      </c>
      <c r="AI128" s="103">
        <v>0</v>
      </c>
      <c r="AJ128" s="103" t="s">
        <v>50</v>
      </c>
      <c r="AK128" s="103">
        <v>0</v>
      </c>
      <c r="AL128" s="103">
        <v>0</v>
      </c>
      <c r="AM128" s="103" t="s">
        <v>53</v>
      </c>
      <c r="AN128" s="103" t="s">
        <v>53</v>
      </c>
      <c r="AO128" s="103" t="s">
        <v>53</v>
      </c>
      <c r="AP128" s="103" t="s">
        <v>53</v>
      </c>
      <c r="XBD128" s="103"/>
      <c r="XBE128" s="103"/>
      <c r="XBF128" s="103"/>
      <c r="XBG128" s="103"/>
      <c r="XBH128" s="103"/>
      <c r="XBI128" s="103"/>
      <c r="XBJ128" s="103"/>
      <c r="XBK128" s="103"/>
      <c r="XBL128" s="103"/>
      <c r="XBM128" s="103"/>
      <c r="XBN128" s="103"/>
      <c r="XBO128" s="103"/>
      <c r="XBP128" s="103"/>
      <c r="XBQ128" s="103"/>
      <c r="XBR128" s="103"/>
      <c r="XBS128" s="103"/>
      <c r="XBT128" s="103"/>
      <c r="XBU128" s="103"/>
      <c r="XBV128" s="103"/>
      <c r="XBW128" s="103"/>
      <c r="XBX128" s="103"/>
      <c r="XBY128" s="103"/>
      <c r="XBZ128" s="103"/>
      <c r="XCA128" s="103"/>
      <c r="XCB128" s="103"/>
      <c r="XCC128" s="103"/>
      <c r="XCD128" s="103"/>
      <c r="XCE128" s="103"/>
      <c r="XCF128" s="103"/>
      <c r="XCG128" s="103"/>
      <c r="XCH128" s="103"/>
      <c r="XCI128" s="103"/>
      <c r="XCJ128" s="103"/>
      <c r="XCK128" s="103"/>
      <c r="XCL128" s="103"/>
      <c r="XCM128" s="103"/>
      <c r="XCN128" s="103"/>
      <c r="XCO128" s="103"/>
      <c r="XCP128" s="103"/>
      <c r="XCQ128" s="103"/>
      <c r="XCT128" s="103"/>
      <c r="XCU128" s="103"/>
      <c r="XCV128" s="103"/>
      <c r="XCW128" s="103"/>
      <c r="XCX128" s="103"/>
      <c r="XCY128" s="103"/>
      <c r="XCZ128" s="103"/>
      <c r="XDA128" s="103"/>
      <c r="XDB128" s="103"/>
      <c r="XDC128" s="103"/>
      <c r="XDD128" s="103"/>
      <c r="XDE128" s="103"/>
      <c r="XDF128" s="103"/>
      <c r="XDG128" s="103"/>
      <c r="XDH128" s="103"/>
      <c r="XDI128" s="103"/>
      <c r="XDJ128" s="103"/>
      <c r="XDK128" s="103"/>
      <c r="XDL128" s="103"/>
      <c r="XDO128" s="103"/>
      <c r="XDP128" s="103"/>
      <c r="XDQ128" s="103"/>
      <c r="XDR128" s="103"/>
      <c r="XDS128" s="103"/>
      <c r="XDT128" s="103"/>
      <c r="XDU128" s="103"/>
      <c r="XDV128" s="103"/>
      <c r="XDW128" s="103"/>
      <c r="XDX128" s="103"/>
      <c r="XDY128" s="103"/>
      <c r="XDZ128" s="103"/>
      <c r="XEA128" s="103"/>
      <c r="XEB128" s="103"/>
      <c r="XEC128" s="103"/>
      <c r="XED128" s="103"/>
      <c r="XEE128" s="103"/>
      <c r="XEF128" s="103"/>
      <c r="XEG128" s="103"/>
      <c r="XEJ128" s="103"/>
      <c r="XEK128" s="103"/>
      <c r="XEL128" s="103"/>
      <c r="XEM128" s="103"/>
      <c r="XEN128" s="103"/>
      <c r="XEO128" s="103"/>
      <c r="XEP128" s="103"/>
      <c r="XEQ128" s="103"/>
      <c r="XER128" s="103"/>
      <c r="XES128" s="103"/>
      <c r="XET128" s="103"/>
      <c r="XEU128" s="103"/>
      <c r="XEV128" s="103"/>
      <c r="XEW128" s="103"/>
      <c r="XEX128" s="103"/>
      <c r="XEY128" s="103"/>
      <c r="XEZ128" s="103"/>
      <c r="XFA128" s="103"/>
      <c r="XFB128" s="103"/>
    </row>
    <row r="129" spans="1:42 16196:16382" s="106" customFormat="1" ht="15" x14ac:dyDescent="0.25">
      <c r="A129" s="101" t="s">
        <v>242</v>
      </c>
      <c r="B129" s="102" t="s">
        <v>696</v>
      </c>
      <c r="C129" s="103" t="s">
        <v>47</v>
      </c>
      <c r="D129" s="103" t="s">
        <v>386</v>
      </c>
      <c r="E129" s="103" t="s">
        <v>49</v>
      </c>
      <c r="F129" s="103" t="s">
        <v>727</v>
      </c>
      <c r="G129" s="103" t="s">
        <v>51</v>
      </c>
      <c r="H129" s="103" t="s">
        <v>730</v>
      </c>
      <c r="I129" s="103" t="s">
        <v>53</v>
      </c>
      <c r="J129" s="103" t="s">
        <v>53</v>
      </c>
      <c r="K129" s="103" t="s">
        <v>53</v>
      </c>
      <c r="L129" s="103" t="s">
        <v>53</v>
      </c>
      <c r="M129" s="103">
        <v>0</v>
      </c>
      <c r="N129" s="103" t="s">
        <v>53</v>
      </c>
      <c r="O129" s="103" t="s">
        <v>731</v>
      </c>
      <c r="P129" s="103" t="s">
        <v>732</v>
      </c>
      <c r="Q129" s="104">
        <v>47800</v>
      </c>
      <c r="R129" s="104">
        <v>0</v>
      </c>
      <c r="S129" s="104">
        <v>47800</v>
      </c>
      <c r="T129" s="104">
        <v>0</v>
      </c>
      <c r="U129" s="104" t="s">
        <v>50</v>
      </c>
      <c r="V129" s="104">
        <v>0</v>
      </c>
      <c r="W129" s="104">
        <v>0</v>
      </c>
      <c r="X129" s="104" t="s">
        <v>50</v>
      </c>
      <c r="Y129" s="104">
        <v>0</v>
      </c>
      <c r="Z129" s="103">
        <v>0</v>
      </c>
      <c r="AA129" s="103" t="s">
        <v>50</v>
      </c>
      <c r="AB129" s="103">
        <v>0</v>
      </c>
      <c r="AC129" s="103">
        <v>0</v>
      </c>
      <c r="AD129" s="103" t="s">
        <v>50</v>
      </c>
      <c r="AE129" s="103">
        <v>0</v>
      </c>
      <c r="AF129" s="103">
        <v>0</v>
      </c>
      <c r="AG129" s="103" t="s">
        <v>50</v>
      </c>
      <c r="AH129" s="103">
        <v>0</v>
      </c>
      <c r="AI129" s="103">
        <v>0</v>
      </c>
      <c r="AJ129" s="103" t="s">
        <v>50</v>
      </c>
      <c r="AK129" s="103">
        <v>0</v>
      </c>
      <c r="AL129" s="103">
        <v>0</v>
      </c>
      <c r="AM129" s="103" t="s">
        <v>53</v>
      </c>
      <c r="AN129" s="103" t="s">
        <v>53</v>
      </c>
      <c r="AO129" s="103" t="s">
        <v>53</v>
      </c>
      <c r="AP129" s="103" t="s">
        <v>53</v>
      </c>
      <c r="WXX129" s="103"/>
      <c r="WXY129" s="103"/>
      <c r="WXZ129" s="103"/>
      <c r="WYA129" s="103"/>
      <c r="WYB129" s="103"/>
      <c r="WYC129" s="103"/>
      <c r="WYD129" s="103"/>
      <c r="WYE129" s="103"/>
      <c r="WYF129" s="103"/>
      <c r="WYG129" s="103"/>
      <c r="WYH129" s="103"/>
      <c r="WYI129" s="103"/>
      <c r="WYJ129" s="103"/>
      <c r="WYK129" s="103"/>
      <c r="WYL129" s="103"/>
      <c r="WYM129" s="103"/>
      <c r="WYN129" s="103"/>
      <c r="WYO129" s="103"/>
      <c r="WYP129" s="103"/>
      <c r="WYQ129" s="103"/>
      <c r="WYR129" s="103"/>
      <c r="WYS129" s="103"/>
      <c r="WYT129" s="103"/>
      <c r="WYU129" s="103"/>
      <c r="WYV129" s="103"/>
      <c r="WYW129" s="103"/>
      <c r="WYX129" s="103"/>
      <c r="WYY129" s="103"/>
      <c r="WYZ129" s="103"/>
      <c r="WZA129" s="103"/>
      <c r="WZB129" s="103"/>
      <c r="WZC129" s="103"/>
      <c r="WZD129" s="103"/>
      <c r="WZE129" s="103"/>
      <c r="WZF129" s="103"/>
      <c r="WZG129" s="103"/>
      <c r="WZH129" s="103"/>
      <c r="WZI129" s="103"/>
      <c r="WZJ129" s="103"/>
      <c r="WZK129" s="103"/>
      <c r="WZN129" s="103"/>
      <c r="WZO129" s="103"/>
      <c r="WZP129" s="103"/>
      <c r="WZQ129" s="103"/>
      <c r="WZR129" s="103"/>
      <c r="WZS129" s="103"/>
      <c r="WZT129" s="103"/>
      <c r="WZU129" s="103"/>
      <c r="WZV129" s="103"/>
      <c r="WZW129" s="103"/>
      <c r="WZX129" s="103"/>
      <c r="WZY129" s="103"/>
      <c r="WZZ129" s="103"/>
      <c r="XAA129" s="103"/>
      <c r="XAB129" s="103"/>
      <c r="XAC129" s="103"/>
      <c r="XAD129" s="103"/>
      <c r="XAE129" s="103"/>
      <c r="XAF129" s="103"/>
      <c r="XAI129" s="103"/>
      <c r="XAJ129" s="103"/>
      <c r="XAK129" s="103"/>
      <c r="XAL129" s="103"/>
      <c r="XAM129" s="103"/>
      <c r="XAN129" s="103"/>
      <c r="XAO129" s="103"/>
      <c r="XAP129" s="103"/>
      <c r="XAQ129" s="103"/>
      <c r="XAR129" s="103"/>
      <c r="XAS129" s="103"/>
      <c r="XAT129" s="103"/>
      <c r="XAU129" s="103"/>
      <c r="XAV129" s="103"/>
      <c r="XAW129" s="103"/>
      <c r="XAX129" s="103"/>
      <c r="XAY129" s="103"/>
      <c r="XAZ129" s="103"/>
      <c r="XBA129" s="103"/>
      <c r="XBD129" s="103"/>
      <c r="XBE129" s="103"/>
      <c r="XBF129" s="103"/>
      <c r="XBG129" s="103"/>
      <c r="XBH129" s="103"/>
      <c r="XBI129" s="103"/>
      <c r="XBJ129" s="103"/>
      <c r="XBK129" s="103"/>
      <c r="XBL129" s="103"/>
      <c r="XBM129" s="103"/>
      <c r="XBN129" s="103"/>
      <c r="XBO129" s="103"/>
      <c r="XBP129" s="103"/>
      <c r="XBQ129" s="103"/>
      <c r="XBR129" s="103"/>
      <c r="XBS129" s="103"/>
      <c r="XBT129" s="103"/>
      <c r="XBU129" s="103"/>
      <c r="XBV129" s="103"/>
      <c r="XBY129" s="103"/>
      <c r="XBZ129" s="103"/>
      <c r="XCA129" s="103"/>
      <c r="XCB129" s="103"/>
      <c r="XCC129" s="103"/>
      <c r="XCD129" s="103"/>
      <c r="XCE129" s="103"/>
      <c r="XCF129" s="103"/>
      <c r="XCG129" s="103"/>
      <c r="XCH129" s="103"/>
      <c r="XCI129" s="103"/>
      <c r="XCJ129" s="103"/>
      <c r="XCK129" s="103"/>
      <c r="XCL129" s="103"/>
      <c r="XCM129" s="103"/>
      <c r="XCN129" s="103"/>
      <c r="XCO129" s="103"/>
      <c r="XCP129" s="103"/>
      <c r="XCQ129" s="103"/>
      <c r="XCT129" s="103"/>
      <c r="XCU129" s="103"/>
      <c r="XCV129" s="103"/>
      <c r="XCW129" s="103"/>
      <c r="XCX129" s="103"/>
      <c r="XCY129" s="103"/>
      <c r="XCZ129" s="103"/>
      <c r="XDA129" s="103"/>
      <c r="XDB129" s="103"/>
      <c r="XDC129" s="103"/>
      <c r="XDD129" s="103"/>
      <c r="XDE129" s="103"/>
      <c r="XDF129" s="103"/>
      <c r="XDG129" s="103"/>
      <c r="XDH129" s="103"/>
      <c r="XDI129" s="103"/>
      <c r="XDJ129" s="103"/>
      <c r="XDK129" s="103"/>
      <c r="XDL129" s="103"/>
      <c r="XDO129" s="103"/>
      <c r="XDP129" s="103"/>
      <c r="XDQ129" s="103"/>
      <c r="XDR129" s="103"/>
      <c r="XDS129" s="103"/>
      <c r="XDT129" s="103"/>
      <c r="XDU129" s="103"/>
      <c r="XDV129" s="103"/>
      <c r="XDW129" s="103"/>
      <c r="XDX129" s="103"/>
      <c r="XDY129" s="103"/>
      <c r="XDZ129" s="103"/>
      <c r="XEA129" s="103"/>
      <c r="XEB129" s="103"/>
      <c r="XEC129" s="103"/>
      <c r="XED129" s="103"/>
      <c r="XEE129" s="103"/>
      <c r="XEF129" s="103"/>
      <c r="XEG129" s="103"/>
      <c r="XEJ129" s="103"/>
      <c r="XEK129" s="103"/>
      <c r="XEL129" s="103"/>
      <c r="XEM129" s="103"/>
      <c r="XEN129" s="103"/>
      <c r="XEO129" s="103"/>
      <c r="XEP129" s="103"/>
      <c r="XEQ129" s="103"/>
      <c r="XER129" s="103"/>
      <c r="XES129" s="103"/>
      <c r="XET129" s="103"/>
      <c r="XEU129" s="103"/>
      <c r="XEV129" s="103"/>
      <c r="XEW129" s="103"/>
      <c r="XEX129" s="103"/>
      <c r="XEY129" s="103"/>
      <c r="XEZ129" s="103"/>
      <c r="XFA129" s="103"/>
      <c r="XFB129" s="103"/>
    </row>
    <row r="130" spans="1:42 16196:16382" s="106" customFormat="1" ht="15" x14ac:dyDescent="0.25">
      <c r="A130" s="101" t="s">
        <v>702</v>
      </c>
      <c r="B130" s="102" t="s">
        <v>696</v>
      </c>
      <c r="C130" s="103" t="s">
        <v>47</v>
      </c>
      <c r="D130" s="103" t="s">
        <v>386</v>
      </c>
      <c r="E130" s="103" t="s">
        <v>49</v>
      </c>
      <c r="F130" s="103" t="s">
        <v>727</v>
      </c>
      <c r="G130" s="103" t="s">
        <v>51</v>
      </c>
      <c r="H130" s="103" t="s">
        <v>734</v>
      </c>
      <c r="I130" s="103" t="s">
        <v>53</v>
      </c>
      <c r="J130" s="103" t="s">
        <v>53</v>
      </c>
      <c r="K130" s="103" t="s">
        <v>53</v>
      </c>
      <c r="L130" s="103" t="s">
        <v>53</v>
      </c>
      <c r="M130" s="103">
        <v>0</v>
      </c>
      <c r="N130" s="103" t="s">
        <v>53</v>
      </c>
      <c r="O130" s="103" t="s">
        <v>54</v>
      </c>
      <c r="P130" s="103" t="s">
        <v>53</v>
      </c>
      <c r="Q130" s="104">
        <v>1072213.8703999999</v>
      </c>
      <c r="R130" s="104">
        <v>0</v>
      </c>
      <c r="S130" s="104">
        <v>938615</v>
      </c>
      <c r="T130" s="104">
        <v>0</v>
      </c>
      <c r="U130" s="104" t="s">
        <v>50</v>
      </c>
      <c r="V130" s="104">
        <v>0</v>
      </c>
      <c r="W130" s="104">
        <v>115171.44</v>
      </c>
      <c r="X130" s="104" t="s">
        <v>50</v>
      </c>
      <c r="Y130" s="104">
        <v>18427.430399999997</v>
      </c>
      <c r="Z130" s="103">
        <v>0</v>
      </c>
      <c r="AA130" s="103" t="s">
        <v>50</v>
      </c>
      <c r="AB130" s="103">
        <v>0</v>
      </c>
      <c r="AC130" s="103">
        <v>0</v>
      </c>
      <c r="AD130" s="103" t="s">
        <v>50</v>
      </c>
      <c r="AE130" s="103">
        <v>0</v>
      </c>
      <c r="AF130" s="103">
        <v>0</v>
      </c>
      <c r="AG130" s="103" t="s">
        <v>50</v>
      </c>
      <c r="AH130" s="103">
        <v>0</v>
      </c>
      <c r="AI130" s="103">
        <v>0</v>
      </c>
      <c r="AJ130" s="103" t="s">
        <v>50</v>
      </c>
      <c r="AK130" s="103">
        <v>0</v>
      </c>
      <c r="AL130" s="103">
        <v>0</v>
      </c>
      <c r="AM130" s="103" t="s">
        <v>53</v>
      </c>
      <c r="AN130" s="103" t="s">
        <v>53</v>
      </c>
      <c r="AO130" s="103" t="s">
        <v>53</v>
      </c>
      <c r="AP130" s="103" t="s">
        <v>53</v>
      </c>
    </row>
    <row r="131" spans="1:42 16196:16382" s="106" customFormat="1" ht="15" x14ac:dyDescent="0.25">
      <c r="A131" s="101" t="s">
        <v>707</v>
      </c>
      <c r="B131" s="102" t="s">
        <v>696</v>
      </c>
      <c r="C131" s="103" t="s">
        <v>47</v>
      </c>
      <c r="D131" s="103" t="s">
        <v>386</v>
      </c>
      <c r="E131" s="103" t="s">
        <v>49</v>
      </c>
      <c r="F131" s="103" t="s">
        <v>727</v>
      </c>
      <c r="G131" s="103" t="s">
        <v>51</v>
      </c>
      <c r="H131" s="103" t="s">
        <v>736</v>
      </c>
      <c r="I131" s="103" t="s">
        <v>53</v>
      </c>
      <c r="J131" s="103" t="s">
        <v>53</v>
      </c>
      <c r="K131" s="103" t="s">
        <v>53</v>
      </c>
      <c r="L131" s="103" t="s">
        <v>53</v>
      </c>
      <c r="M131" s="103">
        <v>0</v>
      </c>
      <c r="N131" s="103" t="s">
        <v>53</v>
      </c>
      <c r="O131" s="103" t="s">
        <v>247</v>
      </c>
      <c r="P131" s="103" t="s">
        <v>248</v>
      </c>
      <c r="Q131" s="104">
        <v>364384.005</v>
      </c>
      <c r="R131" s="104">
        <v>0</v>
      </c>
      <c r="S131" s="104">
        <v>359744.005</v>
      </c>
      <c r="T131" s="104">
        <v>4000</v>
      </c>
      <c r="U131" s="104" t="s">
        <v>55</v>
      </c>
      <c r="V131" s="104">
        <v>640</v>
      </c>
      <c r="W131" s="104">
        <v>0</v>
      </c>
      <c r="X131" s="104" t="s">
        <v>50</v>
      </c>
      <c r="Y131" s="104">
        <v>0</v>
      </c>
      <c r="Z131" s="103">
        <v>0</v>
      </c>
      <c r="AA131" s="103" t="s">
        <v>50</v>
      </c>
      <c r="AB131" s="103">
        <v>0</v>
      </c>
      <c r="AC131" s="103">
        <v>0</v>
      </c>
      <c r="AD131" s="103" t="s">
        <v>50</v>
      </c>
      <c r="AE131" s="103">
        <v>0</v>
      </c>
      <c r="AF131" s="103">
        <v>0</v>
      </c>
      <c r="AG131" s="103" t="s">
        <v>50</v>
      </c>
      <c r="AH131" s="103">
        <v>0</v>
      </c>
      <c r="AI131" s="103">
        <v>0</v>
      </c>
      <c r="AJ131" s="103" t="s">
        <v>50</v>
      </c>
      <c r="AK131" s="103">
        <v>0</v>
      </c>
      <c r="AL131" s="103">
        <v>0</v>
      </c>
      <c r="AM131" s="103" t="s">
        <v>53</v>
      </c>
      <c r="AN131" s="103" t="s">
        <v>53</v>
      </c>
      <c r="AO131" s="103" t="s">
        <v>53</v>
      </c>
      <c r="AP131" s="105" t="s">
        <v>53</v>
      </c>
    </row>
    <row r="132" spans="1:42 16196:16382" s="106" customFormat="1" ht="15" x14ac:dyDescent="0.25">
      <c r="A132" s="101" t="s">
        <v>711</v>
      </c>
      <c r="B132" s="102" t="s">
        <v>696</v>
      </c>
      <c r="C132" s="103" t="s">
        <v>47</v>
      </c>
      <c r="D132" s="103" t="s">
        <v>386</v>
      </c>
      <c r="E132" s="103" t="s">
        <v>49</v>
      </c>
      <c r="F132" s="103" t="s">
        <v>727</v>
      </c>
      <c r="G132" s="103" t="s">
        <v>51</v>
      </c>
      <c r="H132" s="103" t="s">
        <v>738</v>
      </c>
      <c r="I132" s="103" t="s">
        <v>53</v>
      </c>
      <c r="J132" s="103" t="s">
        <v>53</v>
      </c>
      <c r="K132" s="103" t="s">
        <v>53</v>
      </c>
      <c r="L132" s="103" t="s">
        <v>53</v>
      </c>
      <c r="M132" s="103">
        <v>0</v>
      </c>
      <c r="N132" s="103" t="s">
        <v>53</v>
      </c>
      <c r="O132" s="103" t="s">
        <v>247</v>
      </c>
      <c r="P132" s="103" t="s">
        <v>248</v>
      </c>
      <c r="Q132" s="104">
        <v>260638</v>
      </c>
      <c r="R132" s="104">
        <v>0</v>
      </c>
      <c r="S132" s="104">
        <v>255998</v>
      </c>
      <c r="T132" s="104">
        <v>4000</v>
      </c>
      <c r="U132" s="104" t="s">
        <v>55</v>
      </c>
      <c r="V132" s="104">
        <v>640</v>
      </c>
      <c r="W132" s="104">
        <v>0</v>
      </c>
      <c r="X132" s="104" t="s">
        <v>50</v>
      </c>
      <c r="Y132" s="104">
        <v>0</v>
      </c>
      <c r="Z132" s="103">
        <v>0</v>
      </c>
      <c r="AA132" s="103" t="s">
        <v>50</v>
      </c>
      <c r="AB132" s="103">
        <v>0</v>
      </c>
      <c r="AC132" s="103">
        <v>0</v>
      </c>
      <c r="AD132" s="103" t="s">
        <v>50</v>
      </c>
      <c r="AE132" s="103">
        <v>0</v>
      </c>
      <c r="AF132" s="103">
        <v>0</v>
      </c>
      <c r="AG132" s="103" t="s">
        <v>50</v>
      </c>
      <c r="AH132" s="103">
        <v>0</v>
      </c>
      <c r="AI132" s="103">
        <v>0</v>
      </c>
      <c r="AJ132" s="103" t="s">
        <v>50</v>
      </c>
      <c r="AK132" s="103">
        <v>0</v>
      </c>
      <c r="AL132" s="103">
        <v>0</v>
      </c>
      <c r="AM132" s="103" t="s">
        <v>53</v>
      </c>
      <c r="AN132" s="103" t="s">
        <v>53</v>
      </c>
      <c r="AO132" s="103" t="s">
        <v>53</v>
      </c>
      <c r="AP132" s="105" t="s">
        <v>53</v>
      </c>
    </row>
    <row r="133" spans="1:42 16196:16382" s="106" customFormat="1" ht="15" x14ac:dyDescent="0.25">
      <c r="A133" s="101" t="s">
        <v>250</v>
      </c>
      <c r="B133" s="102" t="s">
        <v>696</v>
      </c>
      <c r="C133" s="103" t="s">
        <v>47</v>
      </c>
      <c r="D133" s="103" t="s">
        <v>386</v>
      </c>
      <c r="E133" s="103" t="s">
        <v>49</v>
      </c>
      <c r="F133" s="103" t="s">
        <v>727</v>
      </c>
      <c r="G133" s="103" t="s">
        <v>51</v>
      </c>
      <c r="H133" s="103" t="s">
        <v>740</v>
      </c>
      <c r="I133" s="103" t="s">
        <v>53</v>
      </c>
      <c r="J133" s="103" t="s">
        <v>53</v>
      </c>
      <c r="K133" s="103" t="s">
        <v>53</v>
      </c>
      <c r="L133" s="103" t="s">
        <v>53</v>
      </c>
      <c r="M133" s="103">
        <v>0</v>
      </c>
      <c r="N133" s="103" t="s">
        <v>53</v>
      </c>
      <c r="O133" s="103" t="s">
        <v>54</v>
      </c>
      <c r="P133" s="103" t="s">
        <v>53</v>
      </c>
      <c r="Q133" s="104">
        <v>15561532.4102</v>
      </c>
      <c r="R133" s="104">
        <v>0</v>
      </c>
      <c r="S133" s="104">
        <v>13797164.3598</v>
      </c>
      <c r="T133" s="104">
        <v>0</v>
      </c>
      <c r="U133" s="104" t="s">
        <v>50</v>
      </c>
      <c r="V133" s="104">
        <v>0</v>
      </c>
      <c r="W133" s="104">
        <v>1521006.9400000002</v>
      </c>
      <c r="X133" s="104" t="s">
        <v>50</v>
      </c>
      <c r="Y133" s="104">
        <v>243361.11040000001</v>
      </c>
      <c r="Z133" s="103">
        <v>0</v>
      </c>
      <c r="AA133" s="103" t="s">
        <v>50</v>
      </c>
      <c r="AB133" s="103">
        <v>0</v>
      </c>
      <c r="AC133" s="103">
        <v>0</v>
      </c>
      <c r="AD133" s="103" t="s">
        <v>50</v>
      </c>
      <c r="AE133" s="103">
        <v>0</v>
      </c>
      <c r="AF133" s="103">
        <v>0</v>
      </c>
      <c r="AG133" s="103" t="s">
        <v>50</v>
      </c>
      <c r="AH133" s="103">
        <v>0</v>
      </c>
      <c r="AI133" s="103">
        <v>0</v>
      </c>
      <c r="AJ133" s="103" t="s">
        <v>50</v>
      </c>
      <c r="AK133" s="103">
        <v>0</v>
      </c>
      <c r="AL133" s="103">
        <v>0</v>
      </c>
      <c r="AM133" s="103" t="s">
        <v>53</v>
      </c>
      <c r="AN133" s="103" t="s">
        <v>53</v>
      </c>
      <c r="AO133" s="103" t="s">
        <v>53</v>
      </c>
      <c r="AP133" s="105" t="s">
        <v>53</v>
      </c>
    </row>
    <row r="134" spans="1:42 16196:16382" s="106" customFormat="1" ht="15" x14ac:dyDescent="0.25">
      <c r="A134" s="101" t="s">
        <v>862</v>
      </c>
      <c r="B134" s="102" t="s">
        <v>744</v>
      </c>
      <c r="C134" s="103" t="s">
        <v>47</v>
      </c>
      <c r="D134" s="103" t="s">
        <v>386</v>
      </c>
      <c r="E134" s="103" t="s">
        <v>49</v>
      </c>
      <c r="F134" s="103" t="s">
        <v>776</v>
      </c>
      <c r="G134" s="103" t="s">
        <v>51</v>
      </c>
      <c r="H134" s="103" t="s">
        <v>777</v>
      </c>
      <c r="I134" s="103"/>
      <c r="J134" s="103"/>
      <c r="K134" s="103"/>
      <c r="L134" s="103"/>
      <c r="M134" s="103"/>
      <c r="N134" s="103"/>
      <c r="O134" s="103"/>
      <c r="P134" s="103"/>
      <c r="Q134" s="104">
        <v>242411.24500000101</v>
      </c>
      <c r="R134" s="104"/>
      <c r="S134" s="104">
        <v>242411.24500000101</v>
      </c>
      <c r="T134" s="104"/>
      <c r="U134" s="104"/>
      <c r="V134" s="104"/>
      <c r="W134" s="104">
        <v>0</v>
      </c>
      <c r="X134" s="104"/>
      <c r="Y134" s="104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5"/>
    </row>
    <row r="135" spans="1:42 16196:16382" s="106" customFormat="1" ht="15" x14ac:dyDescent="0.25">
      <c r="A135" s="101" t="s">
        <v>863</v>
      </c>
      <c r="B135" s="102" t="s">
        <v>744</v>
      </c>
      <c r="C135" s="103" t="s">
        <v>47</v>
      </c>
      <c r="D135" s="103" t="s">
        <v>386</v>
      </c>
      <c r="E135" s="103" t="s">
        <v>49</v>
      </c>
      <c r="F135" s="103" t="s">
        <v>776</v>
      </c>
      <c r="G135" s="103" t="s">
        <v>51</v>
      </c>
      <c r="H135" s="103" t="s">
        <v>778</v>
      </c>
      <c r="I135" s="103" t="s">
        <v>53</v>
      </c>
      <c r="J135" s="103" t="s">
        <v>53</v>
      </c>
      <c r="K135" s="103" t="s">
        <v>53</v>
      </c>
      <c r="L135" s="103" t="s">
        <v>53</v>
      </c>
      <c r="M135" s="103">
        <v>0</v>
      </c>
      <c r="N135" s="103" t="s">
        <v>53</v>
      </c>
      <c r="O135" s="103" t="s">
        <v>54</v>
      </c>
      <c r="P135" s="103" t="s">
        <v>53</v>
      </c>
      <c r="Q135" s="104">
        <v>23372582.549800001</v>
      </c>
      <c r="R135" s="104">
        <v>0</v>
      </c>
      <c r="S135" s="104">
        <v>19821111.145</v>
      </c>
      <c r="T135" s="104">
        <v>0</v>
      </c>
      <c r="U135" s="104" t="s">
        <v>50</v>
      </c>
      <c r="V135" s="104">
        <v>0</v>
      </c>
      <c r="W135" s="104">
        <v>3061613.2800000007</v>
      </c>
      <c r="X135" s="104" t="s">
        <v>55</v>
      </c>
      <c r="Y135" s="104">
        <v>489858.12480000005</v>
      </c>
      <c r="Z135" s="103">
        <v>0</v>
      </c>
      <c r="AA135" s="103" t="s">
        <v>50</v>
      </c>
      <c r="AB135" s="103">
        <v>0</v>
      </c>
      <c r="AC135" s="103">
        <v>0</v>
      </c>
      <c r="AD135" s="103" t="s">
        <v>50</v>
      </c>
      <c r="AE135" s="103">
        <v>0</v>
      </c>
      <c r="AF135" s="103">
        <v>0</v>
      </c>
      <c r="AG135" s="103" t="s">
        <v>50</v>
      </c>
      <c r="AH135" s="103">
        <v>0</v>
      </c>
      <c r="AI135" s="103">
        <v>0</v>
      </c>
      <c r="AJ135" s="103" t="s">
        <v>50</v>
      </c>
      <c r="AK135" s="103">
        <v>0</v>
      </c>
      <c r="AL135" s="103">
        <v>0</v>
      </c>
      <c r="AM135" s="103" t="s">
        <v>53</v>
      </c>
      <c r="AN135" s="103" t="s">
        <v>53</v>
      </c>
      <c r="AO135" s="103" t="s">
        <v>53</v>
      </c>
      <c r="AP135" s="105" t="s">
        <v>53</v>
      </c>
    </row>
    <row r="136" spans="1:42 16196:16382" s="106" customFormat="1" ht="15" x14ac:dyDescent="0.25">
      <c r="A136" s="101" t="s">
        <v>192</v>
      </c>
      <c r="B136" s="102" t="s">
        <v>632</v>
      </c>
      <c r="C136" s="103" t="s">
        <v>47</v>
      </c>
      <c r="D136" s="103" t="s">
        <v>60</v>
      </c>
      <c r="E136" s="103" t="s">
        <v>61</v>
      </c>
      <c r="F136" s="103" t="s">
        <v>636</v>
      </c>
      <c r="G136" s="103" t="s">
        <v>51</v>
      </c>
      <c r="H136" s="103" t="s">
        <v>637</v>
      </c>
      <c r="I136" s="103" t="s">
        <v>53</v>
      </c>
      <c r="J136" s="103" t="s">
        <v>53</v>
      </c>
      <c r="K136" s="103" t="s">
        <v>53</v>
      </c>
      <c r="L136" s="103" t="s">
        <v>53</v>
      </c>
      <c r="M136" s="103">
        <v>0</v>
      </c>
      <c r="N136" s="103" t="s">
        <v>53</v>
      </c>
      <c r="O136" s="103" t="s">
        <v>54</v>
      </c>
      <c r="P136" s="103" t="s">
        <v>53</v>
      </c>
      <c r="Q136" s="104">
        <v>19712584.494199995</v>
      </c>
      <c r="R136" s="104">
        <v>0</v>
      </c>
      <c r="S136" s="104">
        <v>17549594.994999994</v>
      </c>
      <c r="T136" s="104">
        <v>0</v>
      </c>
      <c r="U136" s="104" t="s">
        <v>50</v>
      </c>
      <c r="V136" s="104">
        <v>0</v>
      </c>
      <c r="W136" s="104">
        <v>1864646.1200000003</v>
      </c>
      <c r="X136" s="104" t="s">
        <v>55</v>
      </c>
      <c r="Y136" s="104">
        <v>298343.37920000002</v>
      </c>
      <c r="Z136" s="103">
        <v>0</v>
      </c>
      <c r="AA136" s="103" t="s">
        <v>50</v>
      </c>
      <c r="AB136" s="103">
        <v>0</v>
      </c>
      <c r="AC136" s="103">
        <v>0</v>
      </c>
      <c r="AD136" s="103" t="s">
        <v>50</v>
      </c>
      <c r="AE136" s="103">
        <v>0</v>
      </c>
      <c r="AF136" s="103">
        <v>0</v>
      </c>
      <c r="AG136" s="103" t="s">
        <v>50</v>
      </c>
      <c r="AH136" s="103">
        <v>0</v>
      </c>
      <c r="AI136" s="103">
        <v>0</v>
      </c>
      <c r="AJ136" s="103" t="s">
        <v>50</v>
      </c>
      <c r="AK136" s="103">
        <v>0</v>
      </c>
      <c r="AL136" s="103">
        <v>0</v>
      </c>
      <c r="AM136" s="103" t="s">
        <v>53</v>
      </c>
      <c r="AN136" s="103" t="s">
        <v>53</v>
      </c>
      <c r="AO136" s="103" t="s">
        <v>53</v>
      </c>
      <c r="AP136" s="105" t="s">
        <v>53</v>
      </c>
    </row>
    <row r="137" spans="1:42 16196:16382" s="106" customFormat="1" ht="15" x14ac:dyDescent="0.25">
      <c r="A137" s="101" t="s">
        <v>210</v>
      </c>
      <c r="B137" s="102" t="s">
        <v>651</v>
      </c>
      <c r="C137" s="103" t="s">
        <v>47</v>
      </c>
      <c r="D137" s="103" t="s">
        <v>60</v>
      </c>
      <c r="E137" s="103" t="s">
        <v>61</v>
      </c>
      <c r="F137" s="103" t="s">
        <v>654</v>
      </c>
      <c r="G137" s="103" t="s">
        <v>51</v>
      </c>
      <c r="H137" s="103" t="s">
        <v>655</v>
      </c>
      <c r="I137" s="103" t="s">
        <v>53</v>
      </c>
      <c r="J137" s="103" t="s">
        <v>53</v>
      </c>
      <c r="K137" s="103" t="s">
        <v>53</v>
      </c>
      <c r="L137" s="103" t="s">
        <v>53</v>
      </c>
      <c r="M137" s="103">
        <v>0</v>
      </c>
      <c r="N137" s="103" t="s">
        <v>53</v>
      </c>
      <c r="O137" s="103" t="s">
        <v>54</v>
      </c>
      <c r="P137" s="103" t="s">
        <v>53</v>
      </c>
      <c r="Q137" s="104">
        <v>20290614.656999998</v>
      </c>
      <c r="R137" s="104">
        <v>0</v>
      </c>
      <c r="S137" s="104">
        <v>18301870.114999998</v>
      </c>
      <c r="T137" s="104">
        <v>0</v>
      </c>
      <c r="U137" s="104" t="s">
        <v>50</v>
      </c>
      <c r="V137" s="104">
        <v>0</v>
      </c>
      <c r="W137" s="104">
        <v>1714434.9500000002</v>
      </c>
      <c r="X137" s="104" t="s">
        <v>55</v>
      </c>
      <c r="Y137" s="104">
        <v>274309.59199999995</v>
      </c>
      <c r="Z137" s="103">
        <v>0</v>
      </c>
      <c r="AA137" s="103" t="s">
        <v>50</v>
      </c>
      <c r="AB137" s="103">
        <v>0</v>
      </c>
      <c r="AC137" s="103">
        <v>0</v>
      </c>
      <c r="AD137" s="103" t="s">
        <v>50</v>
      </c>
      <c r="AE137" s="103">
        <v>0</v>
      </c>
      <c r="AF137" s="103">
        <v>0</v>
      </c>
      <c r="AG137" s="103" t="s">
        <v>50</v>
      </c>
      <c r="AH137" s="103">
        <v>0</v>
      </c>
      <c r="AI137" s="103">
        <v>0</v>
      </c>
      <c r="AJ137" s="103" t="s">
        <v>50</v>
      </c>
      <c r="AK137" s="103">
        <v>0</v>
      </c>
      <c r="AL137" s="103">
        <v>0</v>
      </c>
      <c r="AM137" s="103" t="s">
        <v>53</v>
      </c>
      <c r="AN137" s="103" t="s">
        <v>53</v>
      </c>
      <c r="AO137" s="103" t="s">
        <v>53</v>
      </c>
      <c r="AP137" s="105" t="s">
        <v>53</v>
      </c>
    </row>
    <row r="138" spans="1:42 16196:16382" s="106" customFormat="1" ht="15" x14ac:dyDescent="0.25">
      <c r="A138" s="101" t="s">
        <v>849</v>
      </c>
      <c r="B138" s="102" t="s">
        <v>658</v>
      </c>
      <c r="C138" s="103" t="s">
        <v>47</v>
      </c>
      <c r="D138" s="103" t="s">
        <v>60</v>
      </c>
      <c r="E138" s="103" t="s">
        <v>61</v>
      </c>
      <c r="F138" s="103" t="s">
        <v>661</v>
      </c>
      <c r="G138" s="103" t="s">
        <v>51</v>
      </c>
      <c r="H138" s="103" t="s">
        <v>662</v>
      </c>
      <c r="I138" s="103" t="s">
        <v>53</v>
      </c>
      <c r="J138" s="103" t="s">
        <v>53</v>
      </c>
      <c r="K138" s="103" t="s">
        <v>53</v>
      </c>
      <c r="L138" s="103" t="s">
        <v>53</v>
      </c>
      <c r="M138" s="103">
        <v>0</v>
      </c>
      <c r="N138" s="103" t="s">
        <v>53</v>
      </c>
      <c r="O138" s="103" t="s">
        <v>54</v>
      </c>
      <c r="P138" s="103" t="s">
        <v>53</v>
      </c>
      <c r="Q138" s="104">
        <v>10184713.304400001</v>
      </c>
      <c r="R138" s="104">
        <v>0</v>
      </c>
      <c r="S138" s="104">
        <v>8000336.9199999999</v>
      </c>
      <c r="T138" s="104">
        <v>0</v>
      </c>
      <c r="U138" s="104" t="s">
        <v>50</v>
      </c>
      <c r="V138" s="104">
        <v>0</v>
      </c>
      <c r="W138" s="104">
        <v>1883083.09</v>
      </c>
      <c r="X138" s="104" t="s">
        <v>50</v>
      </c>
      <c r="Y138" s="104">
        <v>301293.29440000001</v>
      </c>
      <c r="Z138" s="103">
        <v>0</v>
      </c>
      <c r="AA138" s="103" t="s">
        <v>50</v>
      </c>
      <c r="AB138" s="103">
        <v>0</v>
      </c>
      <c r="AC138" s="103">
        <v>0</v>
      </c>
      <c r="AD138" s="103" t="s">
        <v>50</v>
      </c>
      <c r="AE138" s="103">
        <v>0</v>
      </c>
      <c r="AF138" s="103">
        <v>0</v>
      </c>
      <c r="AG138" s="103" t="s">
        <v>50</v>
      </c>
      <c r="AH138" s="103">
        <v>0</v>
      </c>
      <c r="AI138" s="103">
        <v>0</v>
      </c>
      <c r="AJ138" s="103" t="s">
        <v>50</v>
      </c>
      <c r="AK138" s="103">
        <v>0</v>
      </c>
      <c r="AL138" s="103">
        <v>0</v>
      </c>
      <c r="AM138" s="103" t="s">
        <v>53</v>
      </c>
      <c r="AN138" s="103" t="s">
        <v>53</v>
      </c>
      <c r="AO138" s="103" t="s">
        <v>53</v>
      </c>
      <c r="AP138" s="105" t="s">
        <v>53</v>
      </c>
    </row>
    <row r="139" spans="1:42 16196:16382" s="106" customFormat="1" ht="15" x14ac:dyDescent="0.25">
      <c r="A139" s="101" t="s">
        <v>735</v>
      </c>
      <c r="B139" s="102" t="s">
        <v>668</v>
      </c>
      <c r="C139" s="103" t="s">
        <v>47</v>
      </c>
      <c r="D139" s="103" t="s">
        <v>60</v>
      </c>
      <c r="E139" s="103" t="s">
        <v>61</v>
      </c>
      <c r="F139" s="103" t="s">
        <v>671</v>
      </c>
      <c r="G139" s="103" t="s">
        <v>51</v>
      </c>
      <c r="H139" s="103" t="s">
        <v>672</v>
      </c>
      <c r="I139" s="103" t="s">
        <v>53</v>
      </c>
      <c r="J139" s="103" t="s">
        <v>53</v>
      </c>
      <c r="K139" s="103" t="s">
        <v>53</v>
      </c>
      <c r="L139" s="103" t="s">
        <v>53</v>
      </c>
      <c r="M139" s="103">
        <v>0</v>
      </c>
      <c r="N139" s="103" t="s">
        <v>53</v>
      </c>
      <c r="O139" s="103" t="s">
        <v>54</v>
      </c>
      <c r="P139" s="103" t="s">
        <v>53</v>
      </c>
      <c r="Q139" s="104">
        <v>13332708.131199997</v>
      </c>
      <c r="R139" s="104">
        <v>0</v>
      </c>
      <c r="S139" s="104">
        <v>10861608.479999997</v>
      </c>
      <c r="T139" s="104">
        <v>0</v>
      </c>
      <c r="U139" s="104" t="s">
        <v>50</v>
      </c>
      <c r="V139" s="104">
        <v>0</v>
      </c>
      <c r="W139" s="104">
        <v>2130258.3200000003</v>
      </c>
      <c r="X139" s="104" t="s">
        <v>50</v>
      </c>
      <c r="Y139" s="104">
        <v>340841.3311999999</v>
      </c>
      <c r="Z139" s="103">
        <v>0</v>
      </c>
      <c r="AA139" s="103" t="s">
        <v>50</v>
      </c>
      <c r="AB139" s="103">
        <v>0</v>
      </c>
      <c r="AC139" s="103">
        <v>0</v>
      </c>
      <c r="AD139" s="103" t="s">
        <v>50</v>
      </c>
      <c r="AE139" s="103">
        <v>0</v>
      </c>
      <c r="AF139" s="103">
        <v>0</v>
      </c>
      <c r="AG139" s="103" t="s">
        <v>50</v>
      </c>
      <c r="AH139" s="103">
        <v>0</v>
      </c>
      <c r="AI139" s="103">
        <v>0</v>
      </c>
      <c r="AJ139" s="103" t="s">
        <v>50</v>
      </c>
      <c r="AK139" s="103">
        <v>0</v>
      </c>
      <c r="AL139" s="103">
        <v>0</v>
      </c>
      <c r="AM139" s="103" t="s">
        <v>53</v>
      </c>
      <c r="AN139" s="103" t="s">
        <v>53</v>
      </c>
      <c r="AO139" s="103" t="s">
        <v>53</v>
      </c>
      <c r="AP139" s="105" t="s">
        <v>53</v>
      </c>
    </row>
    <row r="140" spans="1:42 16196:16382" s="106" customFormat="1" ht="15" x14ac:dyDescent="0.25">
      <c r="A140" s="101" t="s">
        <v>188</v>
      </c>
      <c r="B140" s="102" t="s">
        <v>632</v>
      </c>
      <c r="C140" s="103" t="s">
        <v>47</v>
      </c>
      <c r="D140" s="103" t="s">
        <v>56</v>
      </c>
      <c r="E140" s="103" t="s">
        <v>57</v>
      </c>
      <c r="F140" s="103" t="s">
        <v>633</v>
      </c>
      <c r="G140" s="103" t="s">
        <v>51</v>
      </c>
      <c r="H140" s="103" t="s">
        <v>634</v>
      </c>
      <c r="I140" s="103" t="s">
        <v>53</v>
      </c>
      <c r="J140" s="103" t="s">
        <v>53</v>
      </c>
      <c r="K140" s="103" t="s">
        <v>53</v>
      </c>
      <c r="L140" s="103" t="s">
        <v>53</v>
      </c>
      <c r="M140" s="103">
        <v>0</v>
      </c>
      <c r="N140" s="103" t="s">
        <v>53</v>
      </c>
      <c r="O140" s="103" t="s">
        <v>54</v>
      </c>
      <c r="P140" s="103" t="s">
        <v>53</v>
      </c>
      <c r="Q140" s="104">
        <v>21050191.2568</v>
      </c>
      <c r="R140" s="104">
        <v>0</v>
      </c>
      <c r="S140" s="104">
        <v>18612141.559999999</v>
      </c>
      <c r="T140" s="104">
        <v>0</v>
      </c>
      <c r="U140" s="104" t="s">
        <v>50</v>
      </c>
      <c r="V140" s="104">
        <v>0</v>
      </c>
      <c r="W140" s="104">
        <v>2101766.98</v>
      </c>
      <c r="X140" s="104" t="s">
        <v>50</v>
      </c>
      <c r="Y140" s="104">
        <v>336282.71679999994</v>
      </c>
      <c r="Z140" s="103">
        <v>0</v>
      </c>
      <c r="AA140" s="103" t="s">
        <v>50</v>
      </c>
      <c r="AB140" s="103">
        <v>0</v>
      </c>
      <c r="AC140" s="103">
        <v>0</v>
      </c>
      <c r="AD140" s="103" t="s">
        <v>50</v>
      </c>
      <c r="AE140" s="103">
        <v>0</v>
      </c>
      <c r="AF140" s="103">
        <v>0</v>
      </c>
      <c r="AG140" s="103" t="s">
        <v>50</v>
      </c>
      <c r="AH140" s="103">
        <v>0</v>
      </c>
      <c r="AI140" s="103">
        <v>0</v>
      </c>
      <c r="AJ140" s="103" t="s">
        <v>50</v>
      </c>
      <c r="AK140" s="103">
        <v>0</v>
      </c>
      <c r="AL140" s="103">
        <v>0</v>
      </c>
      <c r="AM140" s="103" t="s">
        <v>53</v>
      </c>
      <c r="AN140" s="103" t="s">
        <v>53</v>
      </c>
      <c r="AO140" s="103" t="s">
        <v>53</v>
      </c>
      <c r="AP140" s="105" t="s">
        <v>53</v>
      </c>
    </row>
    <row r="141" spans="1:42 16196:16382" s="106" customFormat="1" ht="15" x14ac:dyDescent="0.25">
      <c r="A141" s="101" t="s">
        <v>714</v>
      </c>
      <c r="B141" s="102" t="s">
        <v>679</v>
      </c>
      <c r="C141" s="103" t="s">
        <v>47</v>
      </c>
      <c r="D141" s="103" t="s">
        <v>60</v>
      </c>
      <c r="E141" s="103" t="s">
        <v>61</v>
      </c>
      <c r="F141" s="103" t="s">
        <v>633</v>
      </c>
      <c r="G141" s="103" t="s">
        <v>51</v>
      </c>
      <c r="H141" s="103" t="s">
        <v>681</v>
      </c>
      <c r="I141" s="103" t="s">
        <v>53</v>
      </c>
      <c r="J141" s="103" t="s">
        <v>53</v>
      </c>
      <c r="K141" s="103" t="s">
        <v>53</v>
      </c>
      <c r="L141" s="103" t="s">
        <v>53</v>
      </c>
      <c r="M141" s="103">
        <v>0</v>
      </c>
      <c r="N141" s="103" t="s">
        <v>53</v>
      </c>
      <c r="O141" s="103" t="s">
        <v>54</v>
      </c>
      <c r="P141" s="103" t="s">
        <v>53</v>
      </c>
      <c r="Q141" s="104">
        <v>2752510.2056</v>
      </c>
      <c r="R141" s="104">
        <v>0</v>
      </c>
      <c r="S141" s="104">
        <v>2284943.31</v>
      </c>
      <c r="T141" s="104">
        <v>0</v>
      </c>
      <c r="U141" s="104" t="s">
        <v>50</v>
      </c>
      <c r="V141" s="104">
        <v>0</v>
      </c>
      <c r="W141" s="104">
        <v>403074.91000000003</v>
      </c>
      <c r="X141" s="104" t="s">
        <v>50</v>
      </c>
      <c r="Y141" s="104">
        <v>64491.985600000007</v>
      </c>
      <c r="Z141" s="103">
        <v>0</v>
      </c>
      <c r="AA141" s="103" t="s">
        <v>50</v>
      </c>
      <c r="AB141" s="103">
        <v>0</v>
      </c>
      <c r="AC141" s="103">
        <v>0</v>
      </c>
      <c r="AD141" s="103" t="s">
        <v>50</v>
      </c>
      <c r="AE141" s="103">
        <v>0</v>
      </c>
      <c r="AF141" s="103">
        <v>0</v>
      </c>
      <c r="AG141" s="103" t="s">
        <v>50</v>
      </c>
      <c r="AH141" s="103">
        <v>0</v>
      </c>
      <c r="AI141" s="103">
        <v>0</v>
      </c>
      <c r="AJ141" s="103" t="s">
        <v>50</v>
      </c>
      <c r="AK141" s="103">
        <v>0</v>
      </c>
      <c r="AL141" s="103">
        <v>0</v>
      </c>
      <c r="AM141" s="103" t="s">
        <v>53</v>
      </c>
      <c r="AN141" s="103" t="s">
        <v>53</v>
      </c>
      <c r="AO141" s="103" t="s">
        <v>53</v>
      </c>
      <c r="AP141" s="105" t="s">
        <v>53</v>
      </c>
    </row>
    <row r="142" spans="1:42 16196:16382" s="106" customFormat="1" ht="15" x14ac:dyDescent="0.25">
      <c r="A142" s="101" t="s">
        <v>741</v>
      </c>
      <c r="B142" s="102" t="s">
        <v>679</v>
      </c>
      <c r="C142" s="103" t="s">
        <v>47</v>
      </c>
      <c r="D142" s="103" t="s">
        <v>60</v>
      </c>
      <c r="E142" s="103" t="s">
        <v>61</v>
      </c>
      <c r="F142" s="103" t="s">
        <v>633</v>
      </c>
      <c r="G142" s="103" t="s">
        <v>51</v>
      </c>
      <c r="H142" s="103" t="s">
        <v>682</v>
      </c>
      <c r="I142" s="103" t="s">
        <v>53</v>
      </c>
      <c r="J142" s="103" t="s">
        <v>53</v>
      </c>
      <c r="K142" s="103" t="s">
        <v>53</v>
      </c>
      <c r="L142" s="103" t="s">
        <v>53</v>
      </c>
      <c r="M142" s="103">
        <v>0</v>
      </c>
      <c r="N142" s="103" t="s">
        <v>53</v>
      </c>
      <c r="O142" s="103" t="s">
        <v>683</v>
      </c>
      <c r="P142" s="103" t="s">
        <v>684</v>
      </c>
      <c r="Q142" s="104">
        <v>45000</v>
      </c>
      <c r="R142" s="104">
        <v>0</v>
      </c>
      <c r="S142" s="104">
        <v>45000</v>
      </c>
      <c r="T142" s="104">
        <v>0</v>
      </c>
      <c r="U142" s="104" t="s">
        <v>50</v>
      </c>
      <c r="V142" s="104">
        <v>0</v>
      </c>
      <c r="W142" s="104">
        <v>0</v>
      </c>
      <c r="X142" s="104" t="s">
        <v>50</v>
      </c>
      <c r="Y142" s="104">
        <v>0</v>
      </c>
      <c r="Z142" s="103">
        <v>0</v>
      </c>
      <c r="AA142" s="103" t="s">
        <v>50</v>
      </c>
      <c r="AB142" s="103">
        <v>0</v>
      </c>
      <c r="AC142" s="103">
        <v>0</v>
      </c>
      <c r="AD142" s="103" t="s">
        <v>50</v>
      </c>
      <c r="AE142" s="103">
        <v>0</v>
      </c>
      <c r="AF142" s="103">
        <v>0</v>
      </c>
      <c r="AG142" s="103" t="s">
        <v>50</v>
      </c>
      <c r="AH142" s="103">
        <v>0</v>
      </c>
      <c r="AI142" s="103">
        <v>0</v>
      </c>
      <c r="AJ142" s="103" t="s">
        <v>50</v>
      </c>
      <c r="AK142" s="103">
        <v>0</v>
      </c>
      <c r="AL142" s="103">
        <v>0</v>
      </c>
      <c r="AM142" s="103" t="s">
        <v>53</v>
      </c>
      <c r="AN142" s="103" t="s">
        <v>53</v>
      </c>
      <c r="AO142" s="103" t="s">
        <v>53</v>
      </c>
      <c r="AP142" s="105" t="s">
        <v>53</v>
      </c>
    </row>
    <row r="143" spans="1:42 16196:16382" s="106" customFormat="1" ht="15" x14ac:dyDescent="0.25">
      <c r="A143" s="101" t="s">
        <v>850</v>
      </c>
      <c r="B143" s="102" t="s">
        <v>679</v>
      </c>
      <c r="C143" s="103" t="s">
        <v>47</v>
      </c>
      <c r="D143" s="103" t="s">
        <v>60</v>
      </c>
      <c r="E143" s="103" t="s">
        <v>61</v>
      </c>
      <c r="F143" s="103" t="s">
        <v>633</v>
      </c>
      <c r="G143" s="103" t="s">
        <v>51</v>
      </c>
      <c r="H143" s="103" t="s">
        <v>685</v>
      </c>
      <c r="I143" s="103" t="s">
        <v>53</v>
      </c>
      <c r="J143" s="103" t="s">
        <v>53</v>
      </c>
      <c r="K143" s="103" t="s">
        <v>53</v>
      </c>
      <c r="L143" s="103" t="s">
        <v>53</v>
      </c>
      <c r="M143" s="103">
        <v>0</v>
      </c>
      <c r="N143" s="103" t="s">
        <v>53</v>
      </c>
      <c r="O143" s="103" t="s">
        <v>54</v>
      </c>
      <c r="P143" s="103" t="s">
        <v>53</v>
      </c>
      <c r="Q143" s="104">
        <v>21001357.747200008</v>
      </c>
      <c r="R143" s="104">
        <v>0</v>
      </c>
      <c r="S143" s="104">
        <v>17670571.540000007</v>
      </c>
      <c r="T143" s="104">
        <v>0</v>
      </c>
      <c r="U143" s="104" t="s">
        <v>50</v>
      </c>
      <c r="V143" s="104">
        <v>0</v>
      </c>
      <c r="W143" s="104">
        <v>2871367.4200000004</v>
      </c>
      <c r="X143" s="104" t="s">
        <v>50</v>
      </c>
      <c r="Y143" s="104">
        <v>459418.78719999996</v>
      </c>
      <c r="Z143" s="103">
        <v>0</v>
      </c>
      <c r="AA143" s="103" t="s">
        <v>50</v>
      </c>
      <c r="AB143" s="103">
        <v>0</v>
      </c>
      <c r="AC143" s="103">
        <v>0</v>
      </c>
      <c r="AD143" s="103" t="s">
        <v>50</v>
      </c>
      <c r="AE143" s="103">
        <v>0</v>
      </c>
      <c r="AF143" s="103">
        <v>0</v>
      </c>
      <c r="AG143" s="103" t="s">
        <v>50</v>
      </c>
      <c r="AH143" s="103">
        <v>0</v>
      </c>
      <c r="AI143" s="103">
        <v>0</v>
      </c>
      <c r="AJ143" s="103" t="s">
        <v>50</v>
      </c>
      <c r="AK143" s="103">
        <v>0</v>
      </c>
      <c r="AL143" s="103">
        <v>0</v>
      </c>
      <c r="AM143" s="103" t="s">
        <v>53</v>
      </c>
      <c r="AN143" s="103" t="s">
        <v>53</v>
      </c>
      <c r="AO143" s="103" t="s">
        <v>53</v>
      </c>
      <c r="AP143" s="105" t="s">
        <v>53</v>
      </c>
    </row>
    <row r="144" spans="1:42 16196:16382" s="106" customFormat="1" ht="15" x14ac:dyDescent="0.25">
      <c r="A144" s="101" t="s">
        <v>851</v>
      </c>
      <c r="B144" s="102" t="s">
        <v>679</v>
      </c>
      <c r="C144" s="103" t="s">
        <v>47</v>
      </c>
      <c r="D144" s="103" t="s">
        <v>60</v>
      </c>
      <c r="E144" s="103" t="s">
        <v>61</v>
      </c>
      <c r="F144" s="103" t="s">
        <v>633</v>
      </c>
      <c r="G144" s="103" t="s">
        <v>51</v>
      </c>
      <c r="H144" s="103" t="s">
        <v>686</v>
      </c>
      <c r="I144" s="103" t="s">
        <v>53</v>
      </c>
      <c r="J144" s="103" t="s">
        <v>53</v>
      </c>
      <c r="K144" s="103" t="s">
        <v>53</v>
      </c>
      <c r="L144" s="103" t="s">
        <v>53</v>
      </c>
      <c r="M144" s="103">
        <v>0</v>
      </c>
      <c r="N144" s="103" t="s">
        <v>53</v>
      </c>
      <c r="O144" s="103" t="s">
        <v>687</v>
      </c>
      <c r="P144" s="103" t="s">
        <v>688</v>
      </c>
      <c r="Q144" s="104">
        <v>30000</v>
      </c>
      <c r="R144" s="104">
        <v>0</v>
      </c>
      <c r="S144" s="104">
        <v>30000</v>
      </c>
      <c r="T144" s="104">
        <v>0</v>
      </c>
      <c r="U144" s="104" t="s">
        <v>50</v>
      </c>
      <c r="V144" s="104">
        <v>0</v>
      </c>
      <c r="W144" s="104">
        <v>0</v>
      </c>
      <c r="X144" s="104" t="s">
        <v>50</v>
      </c>
      <c r="Y144" s="104">
        <v>0</v>
      </c>
      <c r="Z144" s="103">
        <v>0</v>
      </c>
      <c r="AA144" s="103" t="s">
        <v>50</v>
      </c>
      <c r="AB144" s="103">
        <v>0</v>
      </c>
      <c r="AC144" s="103">
        <v>0</v>
      </c>
      <c r="AD144" s="103" t="s">
        <v>50</v>
      </c>
      <c r="AE144" s="103">
        <v>0</v>
      </c>
      <c r="AF144" s="103">
        <v>0</v>
      </c>
      <c r="AG144" s="103" t="s">
        <v>50</v>
      </c>
      <c r="AH144" s="103">
        <v>0</v>
      </c>
      <c r="AI144" s="103">
        <v>0</v>
      </c>
      <c r="AJ144" s="103" t="s">
        <v>50</v>
      </c>
      <c r="AK144" s="103">
        <v>0</v>
      </c>
      <c r="AL144" s="103">
        <v>0</v>
      </c>
      <c r="AM144" s="103" t="s">
        <v>53</v>
      </c>
      <c r="AN144" s="103" t="s">
        <v>53</v>
      </c>
      <c r="AO144" s="103" t="s">
        <v>53</v>
      </c>
      <c r="AP144" s="105" t="s">
        <v>53</v>
      </c>
    </row>
    <row r="145" spans="1:43 16175:16382" s="106" customFormat="1" ht="15" x14ac:dyDescent="0.25">
      <c r="A145" s="101" t="s">
        <v>852</v>
      </c>
      <c r="B145" s="102" t="s">
        <v>679</v>
      </c>
      <c r="C145" s="103" t="s">
        <v>47</v>
      </c>
      <c r="D145" s="103" t="s">
        <v>60</v>
      </c>
      <c r="E145" s="103" t="s">
        <v>61</v>
      </c>
      <c r="F145" s="103" t="s">
        <v>633</v>
      </c>
      <c r="G145" s="103" t="s">
        <v>51</v>
      </c>
      <c r="H145" s="103" t="s">
        <v>689</v>
      </c>
      <c r="I145" s="103" t="s">
        <v>53</v>
      </c>
      <c r="J145" s="103" t="s">
        <v>53</v>
      </c>
      <c r="K145" s="103" t="s">
        <v>53</v>
      </c>
      <c r="L145" s="103" t="s">
        <v>53</v>
      </c>
      <c r="M145" s="103">
        <v>0</v>
      </c>
      <c r="N145" s="103" t="s">
        <v>53</v>
      </c>
      <c r="O145" s="103" t="s">
        <v>54</v>
      </c>
      <c r="P145" s="103" t="s">
        <v>53</v>
      </c>
      <c r="Q145" s="104">
        <v>3159083.0520000006</v>
      </c>
      <c r="R145" s="104">
        <v>0</v>
      </c>
      <c r="S145" s="104">
        <v>2485045.1000000006</v>
      </c>
      <c r="T145" s="104">
        <v>0</v>
      </c>
      <c r="U145" s="104" t="s">
        <v>50</v>
      </c>
      <c r="V145" s="104">
        <v>0</v>
      </c>
      <c r="W145" s="104">
        <v>581067.20000000007</v>
      </c>
      <c r="X145" s="104" t="s">
        <v>50</v>
      </c>
      <c r="Y145" s="104">
        <v>92970.751999999993</v>
      </c>
      <c r="Z145" s="103">
        <v>0</v>
      </c>
      <c r="AA145" s="103" t="s">
        <v>50</v>
      </c>
      <c r="AB145" s="103">
        <v>0</v>
      </c>
      <c r="AC145" s="103">
        <v>0</v>
      </c>
      <c r="AD145" s="103" t="s">
        <v>50</v>
      </c>
      <c r="AE145" s="103">
        <v>0</v>
      </c>
      <c r="AF145" s="103">
        <v>0</v>
      </c>
      <c r="AG145" s="103" t="s">
        <v>50</v>
      </c>
      <c r="AH145" s="103">
        <v>0</v>
      </c>
      <c r="AI145" s="103">
        <v>0</v>
      </c>
      <c r="AJ145" s="103" t="s">
        <v>50</v>
      </c>
      <c r="AK145" s="103">
        <v>0</v>
      </c>
      <c r="AL145" s="103">
        <v>0</v>
      </c>
      <c r="AM145" s="103" t="s">
        <v>53</v>
      </c>
      <c r="AN145" s="103" t="s">
        <v>53</v>
      </c>
      <c r="AO145" s="103" t="s">
        <v>53</v>
      </c>
      <c r="AP145" s="105" t="s">
        <v>53</v>
      </c>
    </row>
    <row r="146" spans="1:43 16175:16382" s="106" customFormat="1" ht="15" x14ac:dyDescent="0.25">
      <c r="A146" s="101" t="s">
        <v>206</v>
      </c>
      <c r="B146" s="102" t="s">
        <v>651</v>
      </c>
      <c r="C146" s="103" t="s">
        <v>47</v>
      </c>
      <c r="D146" s="103" t="s">
        <v>56</v>
      </c>
      <c r="E146" s="103" t="s">
        <v>57</v>
      </c>
      <c r="F146" s="103" t="s">
        <v>652</v>
      </c>
      <c r="G146" s="103" t="s">
        <v>51</v>
      </c>
      <c r="H146" s="103" t="s">
        <v>653</v>
      </c>
      <c r="I146" s="103" t="s">
        <v>53</v>
      </c>
      <c r="J146" s="103" t="s">
        <v>53</v>
      </c>
      <c r="K146" s="103" t="s">
        <v>53</v>
      </c>
      <c r="L146" s="103" t="s">
        <v>53</v>
      </c>
      <c r="M146" s="103">
        <v>0</v>
      </c>
      <c r="N146" s="103" t="s">
        <v>53</v>
      </c>
      <c r="O146" s="103" t="s">
        <v>54</v>
      </c>
      <c r="P146" s="103" t="s">
        <v>53</v>
      </c>
      <c r="Q146" s="104">
        <v>16706218.071600005</v>
      </c>
      <c r="R146" s="104">
        <v>0</v>
      </c>
      <c r="S146" s="104">
        <v>14170732.400000006</v>
      </c>
      <c r="T146" s="104">
        <v>0</v>
      </c>
      <c r="U146" s="104" t="s">
        <v>50</v>
      </c>
      <c r="V146" s="104">
        <v>0</v>
      </c>
      <c r="W146" s="104">
        <v>2185763.5100000002</v>
      </c>
      <c r="X146" s="104" t="s">
        <v>50</v>
      </c>
      <c r="Y146" s="104">
        <v>349722.16159999993</v>
      </c>
      <c r="Z146" s="103">
        <v>0</v>
      </c>
      <c r="AA146" s="103" t="s">
        <v>50</v>
      </c>
      <c r="AB146" s="103">
        <v>0</v>
      </c>
      <c r="AC146" s="103">
        <v>0</v>
      </c>
      <c r="AD146" s="103" t="s">
        <v>50</v>
      </c>
      <c r="AE146" s="103">
        <v>0</v>
      </c>
      <c r="AF146" s="103">
        <v>0</v>
      </c>
      <c r="AG146" s="103" t="s">
        <v>50</v>
      </c>
      <c r="AH146" s="103">
        <v>0</v>
      </c>
      <c r="AI146" s="103">
        <v>0</v>
      </c>
      <c r="AJ146" s="103" t="s">
        <v>50</v>
      </c>
      <c r="AK146" s="103">
        <v>0</v>
      </c>
      <c r="AL146" s="103">
        <v>0</v>
      </c>
      <c r="AM146" s="103" t="s">
        <v>53</v>
      </c>
      <c r="AN146" s="103" t="s">
        <v>53</v>
      </c>
      <c r="AO146" s="103" t="s">
        <v>53</v>
      </c>
      <c r="AP146" s="105" t="s">
        <v>53</v>
      </c>
    </row>
    <row r="147" spans="1:43 16175:16382" s="106" customFormat="1" ht="15" x14ac:dyDescent="0.25">
      <c r="A147" s="101" t="s">
        <v>224</v>
      </c>
      <c r="B147" s="102" t="s">
        <v>696</v>
      </c>
      <c r="C147" s="103" t="s">
        <v>47</v>
      </c>
      <c r="D147" s="103" t="s">
        <v>60</v>
      </c>
      <c r="E147" s="103" t="s">
        <v>61</v>
      </c>
      <c r="F147" s="103" t="s">
        <v>652</v>
      </c>
      <c r="G147" s="103" t="s">
        <v>51</v>
      </c>
      <c r="H147" s="103" t="s">
        <v>715</v>
      </c>
      <c r="I147" s="103" t="s">
        <v>53</v>
      </c>
      <c r="J147" s="103" t="s">
        <v>53</v>
      </c>
      <c r="K147" s="103" t="s">
        <v>53</v>
      </c>
      <c r="L147" s="103" t="s">
        <v>53</v>
      </c>
      <c r="M147" s="103">
        <v>0</v>
      </c>
      <c r="N147" s="103" t="s">
        <v>53</v>
      </c>
      <c r="O147" s="103" t="s">
        <v>54</v>
      </c>
      <c r="P147" s="103" t="s">
        <v>53</v>
      </c>
      <c r="Q147" s="104">
        <v>23604044.113599997</v>
      </c>
      <c r="R147" s="104">
        <v>0</v>
      </c>
      <c r="S147" s="104">
        <v>20677949.959999997</v>
      </c>
      <c r="T147" s="104">
        <v>0</v>
      </c>
      <c r="U147" s="104" t="s">
        <v>50</v>
      </c>
      <c r="V147" s="104">
        <v>0</v>
      </c>
      <c r="W147" s="104">
        <v>2522494.96</v>
      </c>
      <c r="X147" s="104" t="s">
        <v>50</v>
      </c>
      <c r="Y147" s="104">
        <v>403599.19359999994</v>
      </c>
      <c r="Z147" s="103">
        <v>0</v>
      </c>
      <c r="AA147" s="103" t="s">
        <v>50</v>
      </c>
      <c r="AB147" s="103">
        <v>0</v>
      </c>
      <c r="AC147" s="103">
        <v>0</v>
      </c>
      <c r="AD147" s="103" t="s">
        <v>50</v>
      </c>
      <c r="AE147" s="103">
        <v>0</v>
      </c>
      <c r="AF147" s="103">
        <v>0</v>
      </c>
      <c r="AG147" s="103" t="s">
        <v>50</v>
      </c>
      <c r="AH147" s="103">
        <v>0</v>
      </c>
      <c r="AI147" s="103">
        <v>0</v>
      </c>
      <c r="AJ147" s="103" t="s">
        <v>50</v>
      </c>
      <c r="AK147" s="103">
        <v>0</v>
      </c>
      <c r="AL147" s="103">
        <v>0</v>
      </c>
      <c r="AM147" s="103" t="s">
        <v>53</v>
      </c>
      <c r="AN147" s="103" t="s">
        <v>53</v>
      </c>
      <c r="AO147" s="103" t="s">
        <v>53</v>
      </c>
      <c r="AP147" s="105" t="s">
        <v>53</v>
      </c>
    </row>
    <row r="148" spans="1:43 16175:16382" s="106" customFormat="1" ht="15" x14ac:dyDescent="0.25">
      <c r="A148" s="101" t="s">
        <v>214</v>
      </c>
      <c r="B148" s="102" t="s">
        <v>658</v>
      </c>
      <c r="C148" s="103" t="s">
        <v>47</v>
      </c>
      <c r="D148" s="103" t="s">
        <v>56</v>
      </c>
      <c r="E148" s="103" t="s">
        <v>57</v>
      </c>
      <c r="F148" s="103" t="s">
        <v>659</v>
      </c>
      <c r="G148" s="103" t="s">
        <v>51</v>
      </c>
      <c r="H148" s="103" t="s">
        <v>660</v>
      </c>
      <c r="I148" s="103" t="s">
        <v>53</v>
      </c>
      <c r="J148" s="103" t="s">
        <v>53</v>
      </c>
      <c r="K148" s="103" t="s">
        <v>53</v>
      </c>
      <c r="L148" s="103" t="s">
        <v>53</v>
      </c>
      <c r="M148" s="103">
        <v>0</v>
      </c>
      <c r="N148" s="103" t="s">
        <v>53</v>
      </c>
      <c r="O148" s="103" t="s">
        <v>54</v>
      </c>
      <c r="P148" s="103" t="s">
        <v>53</v>
      </c>
      <c r="Q148" s="104">
        <v>25031333.600000001</v>
      </c>
      <c r="R148" s="104">
        <v>0</v>
      </c>
      <c r="S148" s="104">
        <v>21595106.200000003</v>
      </c>
      <c r="T148" s="104">
        <v>0</v>
      </c>
      <c r="U148" s="104" t="s">
        <v>50</v>
      </c>
      <c r="V148" s="104">
        <v>0</v>
      </c>
      <c r="W148" s="104">
        <v>2962265.0000000009</v>
      </c>
      <c r="X148" s="104" t="s">
        <v>50</v>
      </c>
      <c r="Y148" s="104">
        <v>473962.39999999991</v>
      </c>
      <c r="Z148" s="103">
        <v>0</v>
      </c>
      <c r="AA148" s="103" t="s">
        <v>50</v>
      </c>
      <c r="AB148" s="103">
        <v>0</v>
      </c>
      <c r="AC148" s="103">
        <v>0</v>
      </c>
      <c r="AD148" s="103" t="s">
        <v>50</v>
      </c>
      <c r="AE148" s="103">
        <v>0</v>
      </c>
      <c r="AF148" s="103">
        <v>0</v>
      </c>
      <c r="AG148" s="103" t="s">
        <v>50</v>
      </c>
      <c r="AH148" s="103">
        <v>0</v>
      </c>
      <c r="AI148" s="103">
        <v>0</v>
      </c>
      <c r="AJ148" s="103" t="s">
        <v>50</v>
      </c>
      <c r="AK148" s="103">
        <v>0</v>
      </c>
      <c r="AL148" s="103">
        <v>0</v>
      </c>
      <c r="AM148" s="103" t="s">
        <v>53</v>
      </c>
      <c r="AN148" s="103" t="s">
        <v>53</v>
      </c>
      <c r="AO148" s="103" t="s">
        <v>53</v>
      </c>
      <c r="AP148" s="105" t="s">
        <v>53</v>
      </c>
    </row>
    <row r="149" spans="1:43 16175:16382" s="106" customFormat="1" ht="15" x14ac:dyDescent="0.25">
      <c r="A149" s="101" t="s">
        <v>758</v>
      </c>
      <c r="B149" s="102" t="s">
        <v>744</v>
      </c>
      <c r="C149" s="103" t="s">
        <v>47</v>
      </c>
      <c r="D149" s="103" t="s">
        <v>60</v>
      </c>
      <c r="E149" s="103" t="s">
        <v>61</v>
      </c>
      <c r="F149" s="103" t="s">
        <v>659</v>
      </c>
      <c r="G149" s="103" t="s">
        <v>51</v>
      </c>
      <c r="H149" s="103" t="s">
        <v>768</v>
      </c>
      <c r="I149" s="103" t="s">
        <v>53</v>
      </c>
      <c r="J149" s="103" t="s">
        <v>53</v>
      </c>
      <c r="K149" s="103" t="s">
        <v>53</v>
      </c>
      <c r="L149" s="103" t="s">
        <v>53</v>
      </c>
      <c r="M149" s="103">
        <v>0</v>
      </c>
      <c r="N149" s="103" t="s">
        <v>53</v>
      </c>
      <c r="O149" s="103" t="s">
        <v>54</v>
      </c>
      <c r="P149" s="103" t="s">
        <v>53</v>
      </c>
      <c r="Q149" s="104">
        <v>23538731.877599999</v>
      </c>
      <c r="R149" s="104">
        <v>0</v>
      </c>
      <c r="S149" s="104">
        <v>19551053.399999999</v>
      </c>
      <c r="T149" s="104">
        <v>0</v>
      </c>
      <c r="U149" s="104" t="s">
        <v>50</v>
      </c>
      <c r="V149" s="104">
        <v>0</v>
      </c>
      <c r="W149" s="104">
        <v>3437653.8600000013</v>
      </c>
      <c r="X149" s="104" t="s">
        <v>50</v>
      </c>
      <c r="Y149" s="104">
        <v>550024.61760000023</v>
      </c>
      <c r="Z149" s="103">
        <v>0</v>
      </c>
      <c r="AA149" s="103" t="s">
        <v>50</v>
      </c>
      <c r="AB149" s="103">
        <v>0</v>
      </c>
      <c r="AC149" s="103">
        <v>0</v>
      </c>
      <c r="AD149" s="103" t="s">
        <v>50</v>
      </c>
      <c r="AE149" s="103">
        <v>0</v>
      </c>
      <c r="AF149" s="103">
        <v>0</v>
      </c>
      <c r="AG149" s="103" t="s">
        <v>50</v>
      </c>
      <c r="AH149" s="103">
        <v>0</v>
      </c>
      <c r="AI149" s="103">
        <v>0</v>
      </c>
      <c r="AJ149" s="103" t="s">
        <v>50</v>
      </c>
      <c r="AK149" s="103">
        <v>0</v>
      </c>
      <c r="AL149" s="103">
        <v>0</v>
      </c>
      <c r="AM149" s="103" t="s">
        <v>53</v>
      </c>
      <c r="AN149" s="103" t="s">
        <v>53</v>
      </c>
      <c r="AO149" s="103" t="s">
        <v>53</v>
      </c>
      <c r="AP149" s="105" t="s">
        <v>53</v>
      </c>
    </row>
    <row r="150" spans="1:43 16175:16382" s="106" customFormat="1" ht="15" x14ac:dyDescent="0.25">
      <c r="A150" s="101" t="s">
        <v>733</v>
      </c>
      <c r="B150" s="102" t="s">
        <v>668</v>
      </c>
      <c r="C150" s="103" t="s">
        <v>47</v>
      </c>
      <c r="D150" s="103" t="s">
        <v>56</v>
      </c>
      <c r="E150" s="103" t="s">
        <v>57</v>
      </c>
      <c r="F150" s="103" t="s">
        <v>382</v>
      </c>
      <c r="G150" s="103" t="s">
        <v>51</v>
      </c>
      <c r="H150" s="103" t="s">
        <v>669</v>
      </c>
      <c r="I150" s="103" t="s">
        <v>53</v>
      </c>
      <c r="J150" s="103" t="s">
        <v>53</v>
      </c>
      <c r="K150" s="103" t="s">
        <v>53</v>
      </c>
      <c r="L150" s="103" t="s">
        <v>53</v>
      </c>
      <c r="M150" s="103">
        <v>0</v>
      </c>
      <c r="N150" s="103" t="s">
        <v>53</v>
      </c>
      <c r="O150" s="103" t="s">
        <v>54</v>
      </c>
      <c r="P150" s="103" t="s">
        <v>53</v>
      </c>
      <c r="Q150" s="104">
        <v>6648935.3484000005</v>
      </c>
      <c r="R150" s="104">
        <v>0</v>
      </c>
      <c r="S150" s="104">
        <v>5641382.5600000005</v>
      </c>
      <c r="T150" s="107">
        <v>0</v>
      </c>
      <c r="U150" s="107" t="s">
        <v>50</v>
      </c>
      <c r="V150" s="107">
        <v>0</v>
      </c>
      <c r="W150" s="107">
        <v>868579.99000000011</v>
      </c>
      <c r="X150" s="107" t="s">
        <v>50</v>
      </c>
      <c r="Y150" s="107">
        <v>138972.79840000003</v>
      </c>
      <c r="Z150" s="106">
        <v>0</v>
      </c>
      <c r="AA150" s="106" t="s">
        <v>50</v>
      </c>
      <c r="AB150" s="106">
        <v>0</v>
      </c>
      <c r="AC150" s="106">
        <v>0</v>
      </c>
      <c r="AD150" s="106" t="s">
        <v>50</v>
      </c>
      <c r="AE150" s="106">
        <v>0</v>
      </c>
      <c r="AF150" s="106">
        <v>0</v>
      </c>
      <c r="AG150" s="106" t="s">
        <v>50</v>
      </c>
      <c r="AH150" s="106">
        <v>0</v>
      </c>
      <c r="AI150" s="106">
        <v>0</v>
      </c>
      <c r="AJ150" s="106" t="s">
        <v>50</v>
      </c>
      <c r="AK150" s="106">
        <v>0</v>
      </c>
      <c r="AL150" s="106">
        <v>0</v>
      </c>
      <c r="AM150" s="106" t="s">
        <v>53</v>
      </c>
      <c r="AN150" s="106" t="s">
        <v>53</v>
      </c>
      <c r="AO150" s="106" t="s">
        <v>53</v>
      </c>
      <c r="AP150" s="106" t="s">
        <v>53</v>
      </c>
      <c r="WXC150" s="103"/>
      <c r="WXD150" s="103"/>
      <c r="WXE150" s="103"/>
      <c r="WXF150" s="103"/>
      <c r="WXG150" s="103"/>
      <c r="WXH150" s="103"/>
      <c r="WXI150" s="103"/>
      <c r="WXJ150" s="103"/>
      <c r="WXK150" s="103"/>
      <c r="WXL150" s="103"/>
      <c r="WXM150" s="103"/>
      <c r="WXN150" s="103"/>
      <c r="WXO150" s="103"/>
      <c r="WXP150" s="103"/>
      <c r="WXQ150" s="103"/>
      <c r="WXR150" s="103"/>
      <c r="WXS150" s="103"/>
      <c r="WXT150" s="103"/>
      <c r="WXU150" s="103"/>
      <c r="WXV150" s="103"/>
      <c r="WXW150" s="103"/>
      <c r="WXX150" s="103"/>
      <c r="WXY150" s="103"/>
      <c r="WXZ150" s="103"/>
      <c r="WYA150" s="103"/>
      <c r="WYB150" s="103"/>
      <c r="WYC150" s="103"/>
      <c r="WYD150" s="103"/>
      <c r="WYE150" s="103"/>
      <c r="WYF150" s="103"/>
      <c r="WYG150" s="103"/>
      <c r="WYH150" s="103"/>
      <c r="WYI150" s="103"/>
      <c r="WYJ150" s="103"/>
      <c r="WYK150" s="103"/>
      <c r="WYL150" s="103"/>
      <c r="WYM150" s="103"/>
      <c r="WYN150" s="103"/>
      <c r="WYO150" s="103"/>
      <c r="WYP150" s="103"/>
      <c r="WYS150" s="103"/>
      <c r="WYT150" s="103"/>
      <c r="WYU150" s="103"/>
      <c r="WYV150" s="103"/>
      <c r="WYW150" s="103"/>
      <c r="WYX150" s="103"/>
      <c r="WYY150" s="103"/>
      <c r="WYZ150" s="103"/>
      <c r="WZA150" s="103"/>
      <c r="WZB150" s="103"/>
      <c r="WZC150" s="103"/>
      <c r="WZD150" s="103"/>
      <c r="WZE150" s="103"/>
      <c r="WZF150" s="103"/>
      <c r="WZG150" s="103"/>
      <c r="WZH150" s="103"/>
      <c r="WZI150" s="103"/>
      <c r="WZJ150" s="103"/>
      <c r="WZK150" s="103"/>
      <c r="WZN150" s="103"/>
      <c r="WZO150" s="103"/>
      <c r="WZP150" s="103"/>
      <c r="WZQ150" s="103"/>
      <c r="WZR150" s="103"/>
      <c r="WZS150" s="103"/>
      <c r="WZT150" s="103"/>
      <c r="WZU150" s="103"/>
      <c r="WZV150" s="103"/>
      <c r="WZW150" s="103"/>
      <c r="WZX150" s="103"/>
      <c r="WZY150" s="103"/>
      <c r="WZZ150" s="103"/>
      <c r="XAA150" s="103"/>
      <c r="XAB150" s="103"/>
      <c r="XAC150" s="103"/>
      <c r="XAD150" s="103"/>
      <c r="XAE150" s="103"/>
      <c r="XAF150" s="103"/>
      <c r="XAI150" s="103"/>
      <c r="XAJ150" s="103"/>
      <c r="XAK150" s="103"/>
      <c r="XAL150" s="103"/>
      <c r="XAM150" s="103"/>
      <c r="XAN150" s="103"/>
      <c r="XAO150" s="103"/>
      <c r="XAP150" s="103"/>
      <c r="XAQ150" s="103"/>
      <c r="XAR150" s="103"/>
      <c r="XAS150" s="103"/>
      <c r="XAT150" s="103"/>
      <c r="XAU150" s="103"/>
      <c r="XAV150" s="103"/>
      <c r="XAW150" s="103"/>
      <c r="XAX150" s="103"/>
      <c r="XAY150" s="103"/>
      <c r="XAZ150" s="103"/>
      <c r="XBA150" s="103"/>
      <c r="XBD150" s="103"/>
      <c r="XBE150" s="103"/>
      <c r="XBF150" s="103"/>
      <c r="XBG150" s="103"/>
      <c r="XBH150" s="103"/>
      <c r="XBI150" s="103"/>
      <c r="XBJ150" s="103"/>
      <c r="XBK150" s="103"/>
      <c r="XBL150" s="103"/>
      <c r="XBM150" s="103"/>
      <c r="XBN150" s="103"/>
      <c r="XBO150" s="103"/>
      <c r="XBP150" s="103"/>
      <c r="XBQ150" s="103"/>
      <c r="XBR150" s="103"/>
      <c r="XBS150" s="103"/>
      <c r="XBT150" s="103"/>
      <c r="XBU150" s="103"/>
      <c r="XBV150" s="103"/>
      <c r="XBY150" s="103"/>
      <c r="XBZ150" s="103"/>
      <c r="XCA150" s="103"/>
      <c r="XCB150" s="103"/>
      <c r="XCC150" s="103"/>
      <c r="XCD150" s="103"/>
      <c r="XCE150" s="103"/>
      <c r="XCF150" s="103"/>
      <c r="XCG150" s="103"/>
      <c r="XCH150" s="103"/>
      <c r="XCI150" s="103"/>
      <c r="XCJ150" s="103"/>
      <c r="XCK150" s="103"/>
      <c r="XCL150" s="103"/>
      <c r="XCM150" s="103"/>
      <c r="XCN150" s="103"/>
      <c r="XCO150" s="103"/>
      <c r="XCP150" s="103"/>
      <c r="XCQ150" s="103"/>
      <c r="XCT150" s="103"/>
      <c r="XCU150" s="103"/>
      <c r="XCV150" s="103"/>
      <c r="XCW150" s="103"/>
      <c r="XCX150" s="103"/>
      <c r="XCY150" s="103"/>
      <c r="XCZ150" s="103"/>
      <c r="XDA150" s="103"/>
      <c r="XDB150" s="103"/>
      <c r="XDC150" s="103"/>
      <c r="XDD150" s="103"/>
      <c r="XDE150" s="103"/>
      <c r="XDF150" s="103"/>
      <c r="XDG150" s="103"/>
      <c r="XDH150" s="103"/>
      <c r="XDI150" s="103"/>
      <c r="XDJ150" s="103"/>
      <c r="XDK150" s="103"/>
      <c r="XDL150" s="103"/>
      <c r="XDO150" s="103"/>
      <c r="XDP150" s="103"/>
      <c r="XDQ150" s="103"/>
      <c r="XDR150" s="103"/>
      <c r="XDS150" s="103"/>
      <c r="XDT150" s="103"/>
      <c r="XDU150" s="103"/>
      <c r="XDV150" s="103"/>
      <c r="XDW150" s="103"/>
      <c r="XDX150" s="103"/>
      <c r="XDY150" s="103"/>
      <c r="XDZ150" s="103"/>
      <c r="XEA150" s="103"/>
      <c r="XEB150" s="103"/>
      <c r="XEC150" s="103"/>
      <c r="XED150" s="103"/>
      <c r="XEE150" s="103"/>
      <c r="XEF150" s="103"/>
      <c r="XEG150" s="103"/>
      <c r="XEJ150" s="103"/>
      <c r="XEK150" s="103"/>
      <c r="XEL150" s="103"/>
      <c r="XEM150" s="103"/>
      <c r="XEN150" s="103"/>
      <c r="XEO150" s="103"/>
      <c r="XEP150" s="103"/>
      <c r="XEQ150" s="103"/>
      <c r="XER150" s="103"/>
      <c r="XES150" s="103"/>
      <c r="XET150" s="103"/>
      <c r="XEU150" s="103"/>
      <c r="XEV150" s="103"/>
      <c r="XEW150" s="103"/>
      <c r="XEX150" s="103"/>
      <c r="XEY150" s="103"/>
      <c r="XEZ150" s="103"/>
      <c r="XFA150" s="103"/>
      <c r="XFB150" s="103"/>
    </row>
    <row r="151" spans="1:43 16175:16382" s="106" customFormat="1" ht="15" x14ac:dyDescent="0.25">
      <c r="A151" s="101" t="s">
        <v>705</v>
      </c>
      <c r="B151" s="102" t="s">
        <v>679</v>
      </c>
      <c r="C151" s="103" t="s">
        <v>47</v>
      </c>
      <c r="D151" s="103" t="s">
        <v>56</v>
      </c>
      <c r="E151" s="103" t="s">
        <v>57</v>
      </c>
      <c r="F151" s="103" t="s">
        <v>383</v>
      </c>
      <c r="G151" s="103" t="s">
        <v>51</v>
      </c>
      <c r="H151" s="103" t="s">
        <v>680</v>
      </c>
      <c r="I151" s="103" t="s">
        <v>53</v>
      </c>
      <c r="J151" s="103" t="s">
        <v>53</v>
      </c>
      <c r="K151" s="103" t="s">
        <v>53</v>
      </c>
      <c r="L151" s="103" t="s">
        <v>53</v>
      </c>
      <c r="M151" s="103">
        <v>0</v>
      </c>
      <c r="N151" s="103" t="s">
        <v>53</v>
      </c>
      <c r="O151" s="103" t="s">
        <v>54</v>
      </c>
      <c r="P151" s="103" t="s">
        <v>53</v>
      </c>
      <c r="Q151" s="104">
        <v>178112.8</v>
      </c>
      <c r="R151" s="104">
        <v>0</v>
      </c>
      <c r="S151" s="104">
        <v>82900</v>
      </c>
      <c r="T151" s="104">
        <v>0</v>
      </c>
      <c r="U151" s="104" t="s">
        <v>50</v>
      </c>
      <c r="V151" s="104">
        <v>0</v>
      </c>
      <c r="W151" s="104">
        <v>82080</v>
      </c>
      <c r="X151" s="104" t="s">
        <v>50</v>
      </c>
      <c r="Y151" s="104">
        <v>13132.8</v>
      </c>
      <c r="Z151" s="103">
        <v>0</v>
      </c>
      <c r="AA151" s="103" t="s">
        <v>50</v>
      </c>
      <c r="AB151" s="103">
        <v>0</v>
      </c>
      <c r="AC151" s="103">
        <v>0</v>
      </c>
      <c r="AD151" s="103" t="s">
        <v>50</v>
      </c>
      <c r="AE151" s="103">
        <v>0</v>
      </c>
      <c r="AF151" s="103">
        <v>0</v>
      </c>
      <c r="AG151" s="103" t="s">
        <v>50</v>
      </c>
      <c r="AH151" s="103">
        <v>0</v>
      </c>
      <c r="AI151" s="103">
        <v>0</v>
      </c>
      <c r="AJ151" s="103" t="s">
        <v>50</v>
      </c>
      <c r="AK151" s="103">
        <v>0</v>
      </c>
      <c r="AL151" s="103">
        <v>0</v>
      </c>
      <c r="AM151" s="103" t="s">
        <v>53</v>
      </c>
      <c r="AN151" s="103" t="s">
        <v>53</v>
      </c>
      <c r="AO151" s="103" t="s">
        <v>53</v>
      </c>
      <c r="AP151" s="105" t="s">
        <v>53</v>
      </c>
    </row>
    <row r="152" spans="1:43 16175:16382" s="106" customFormat="1" ht="15" x14ac:dyDescent="0.25">
      <c r="A152" s="101" t="s">
        <v>216</v>
      </c>
      <c r="B152" s="102" t="s">
        <v>696</v>
      </c>
      <c r="C152" s="103" t="s">
        <v>47</v>
      </c>
      <c r="D152" s="103" t="s">
        <v>56</v>
      </c>
      <c r="E152" s="103" t="s">
        <v>57</v>
      </c>
      <c r="F152" s="103" t="s">
        <v>384</v>
      </c>
      <c r="G152" s="103" t="s">
        <v>51</v>
      </c>
      <c r="H152" s="103" t="s">
        <v>706</v>
      </c>
      <c r="I152" s="103" t="s">
        <v>53</v>
      </c>
      <c r="J152" s="103" t="s">
        <v>53</v>
      </c>
      <c r="K152" s="103" t="s">
        <v>53</v>
      </c>
      <c r="L152" s="103" t="s">
        <v>53</v>
      </c>
      <c r="M152" s="103">
        <v>0</v>
      </c>
      <c r="N152" s="103" t="s">
        <v>53</v>
      </c>
      <c r="O152" s="103" t="s">
        <v>54</v>
      </c>
      <c r="P152" s="103" t="s">
        <v>53</v>
      </c>
      <c r="Q152" s="104">
        <v>19144134.452200003</v>
      </c>
      <c r="R152" s="104">
        <v>0</v>
      </c>
      <c r="S152" s="104">
        <v>16861409.115000002</v>
      </c>
      <c r="T152" s="104">
        <v>0</v>
      </c>
      <c r="U152" s="104" t="s">
        <v>50</v>
      </c>
      <c r="V152" s="104">
        <v>0</v>
      </c>
      <c r="W152" s="104">
        <v>1967866.67</v>
      </c>
      <c r="X152" s="104" t="s">
        <v>55</v>
      </c>
      <c r="Y152" s="104">
        <v>314858.66720000003</v>
      </c>
      <c r="Z152" s="103">
        <v>0</v>
      </c>
      <c r="AA152" s="103" t="s">
        <v>50</v>
      </c>
      <c r="AB152" s="103">
        <v>0</v>
      </c>
      <c r="AC152" s="103">
        <v>0</v>
      </c>
      <c r="AD152" s="103" t="s">
        <v>50</v>
      </c>
      <c r="AE152" s="103">
        <v>0</v>
      </c>
      <c r="AF152" s="103">
        <v>0</v>
      </c>
      <c r="AG152" s="103" t="s">
        <v>50</v>
      </c>
      <c r="AH152" s="103">
        <v>0</v>
      </c>
      <c r="AI152" s="103">
        <v>0</v>
      </c>
      <c r="AJ152" s="103" t="s">
        <v>50</v>
      </c>
      <c r="AK152" s="103">
        <v>0</v>
      </c>
      <c r="AL152" s="103">
        <v>0</v>
      </c>
      <c r="AM152" s="103" t="s">
        <v>53</v>
      </c>
      <c r="AN152" s="103" t="s">
        <v>53</v>
      </c>
      <c r="AO152" s="103" t="s">
        <v>53</v>
      </c>
      <c r="AP152" s="105" t="s">
        <v>53</v>
      </c>
    </row>
    <row r="153" spans="1:43 16175:16382" s="106" customFormat="1" ht="15" x14ac:dyDescent="0.25">
      <c r="A153" s="101" t="s">
        <v>721</v>
      </c>
      <c r="B153" s="102" t="s">
        <v>744</v>
      </c>
      <c r="C153" s="103" t="s">
        <v>47</v>
      </c>
      <c r="D153" s="103" t="s">
        <v>56</v>
      </c>
      <c r="E153" s="103" t="s">
        <v>57</v>
      </c>
      <c r="F153" s="103" t="s">
        <v>385</v>
      </c>
      <c r="G153" s="103" t="s">
        <v>51</v>
      </c>
      <c r="H153" s="103" t="s">
        <v>747</v>
      </c>
      <c r="I153" s="103" t="s">
        <v>53</v>
      </c>
      <c r="J153" s="103" t="s">
        <v>53</v>
      </c>
      <c r="K153" s="103" t="s">
        <v>53</v>
      </c>
      <c r="L153" s="103" t="s">
        <v>53</v>
      </c>
      <c r="M153" s="103">
        <v>0</v>
      </c>
      <c r="N153" s="103" t="s">
        <v>53</v>
      </c>
      <c r="O153" s="103" t="s">
        <v>54</v>
      </c>
      <c r="P153" s="103" t="s">
        <v>53</v>
      </c>
      <c r="Q153" s="104">
        <v>15819771.393199999</v>
      </c>
      <c r="R153" s="104">
        <v>0</v>
      </c>
      <c r="S153" s="104">
        <v>14049310.35</v>
      </c>
      <c r="T153" s="104">
        <v>0</v>
      </c>
      <c r="U153" s="104" t="s">
        <v>50</v>
      </c>
      <c r="V153" s="104">
        <v>0</v>
      </c>
      <c r="W153" s="104">
        <v>1526259.5199999998</v>
      </c>
      <c r="X153" s="104" t="s">
        <v>50</v>
      </c>
      <c r="Y153" s="104">
        <v>244201.5232</v>
      </c>
      <c r="Z153" s="103">
        <v>0</v>
      </c>
      <c r="AA153" s="103" t="s">
        <v>50</v>
      </c>
      <c r="AB153" s="103">
        <v>0</v>
      </c>
      <c r="AC153" s="103">
        <v>0</v>
      </c>
      <c r="AD153" s="103" t="s">
        <v>50</v>
      </c>
      <c r="AE153" s="103">
        <v>0</v>
      </c>
      <c r="AF153" s="103">
        <v>0</v>
      </c>
      <c r="AG153" s="103" t="s">
        <v>50</v>
      </c>
      <c r="AH153" s="103">
        <v>0</v>
      </c>
      <c r="AI153" s="103">
        <v>0</v>
      </c>
      <c r="AJ153" s="103" t="s">
        <v>50</v>
      </c>
      <c r="AK153" s="103">
        <v>0</v>
      </c>
      <c r="AL153" s="103">
        <v>0</v>
      </c>
      <c r="AM153" s="103" t="s">
        <v>53</v>
      </c>
      <c r="AN153" s="103" t="s">
        <v>53</v>
      </c>
      <c r="AO153" s="103" t="s">
        <v>53</v>
      </c>
      <c r="AP153" s="105" t="s">
        <v>53</v>
      </c>
    </row>
    <row r="154" spans="1:43 16175:16382" s="106" customFormat="1" ht="15" x14ac:dyDescent="0.25">
      <c r="A154" s="101" t="s">
        <v>724</v>
      </c>
      <c r="B154" s="102" t="s">
        <v>744</v>
      </c>
      <c r="C154" s="103" t="s">
        <v>47</v>
      </c>
      <c r="D154" s="103" t="s">
        <v>56</v>
      </c>
      <c r="E154" s="103" t="s">
        <v>57</v>
      </c>
      <c r="F154" s="103" t="s">
        <v>385</v>
      </c>
      <c r="G154" s="103" t="s">
        <v>51</v>
      </c>
      <c r="H154" s="103" t="s">
        <v>749</v>
      </c>
      <c r="I154" s="103" t="s">
        <v>53</v>
      </c>
      <c r="J154" s="103" t="s">
        <v>53</v>
      </c>
      <c r="K154" s="103" t="s">
        <v>53</v>
      </c>
      <c r="L154" s="103" t="s">
        <v>53</v>
      </c>
      <c r="M154" s="103">
        <v>0</v>
      </c>
      <c r="N154" s="103" t="s">
        <v>53</v>
      </c>
      <c r="O154" s="103" t="s">
        <v>750</v>
      </c>
      <c r="P154" s="103" t="s">
        <v>751</v>
      </c>
      <c r="Q154" s="104">
        <v>81937.06</v>
      </c>
      <c r="R154" s="104">
        <v>0</v>
      </c>
      <c r="S154" s="104">
        <v>81937.06</v>
      </c>
      <c r="T154" s="104">
        <v>0</v>
      </c>
      <c r="U154" s="104" t="s">
        <v>50</v>
      </c>
      <c r="V154" s="104">
        <v>0</v>
      </c>
      <c r="W154" s="104">
        <v>0</v>
      </c>
      <c r="X154" s="104" t="s">
        <v>50</v>
      </c>
      <c r="Y154" s="104">
        <v>0</v>
      </c>
      <c r="Z154" s="103">
        <v>0</v>
      </c>
      <c r="AA154" s="103" t="s">
        <v>50</v>
      </c>
      <c r="AB154" s="103">
        <v>0</v>
      </c>
      <c r="AC154" s="103">
        <v>0</v>
      </c>
      <c r="AD154" s="103" t="s">
        <v>50</v>
      </c>
      <c r="AE154" s="103">
        <v>0</v>
      </c>
      <c r="AF154" s="103">
        <v>0</v>
      </c>
      <c r="AG154" s="103" t="s">
        <v>50</v>
      </c>
      <c r="AH154" s="103">
        <v>0</v>
      </c>
      <c r="AI154" s="103">
        <v>0</v>
      </c>
      <c r="AJ154" s="103" t="s">
        <v>50</v>
      </c>
      <c r="AK154" s="103">
        <v>0</v>
      </c>
      <c r="AL154" s="103">
        <v>0</v>
      </c>
      <c r="AM154" s="103" t="s">
        <v>53</v>
      </c>
      <c r="AN154" s="103" t="s">
        <v>53</v>
      </c>
      <c r="AO154" s="103" t="s">
        <v>53</v>
      </c>
      <c r="AP154" s="105" t="s">
        <v>53</v>
      </c>
    </row>
    <row r="155" spans="1:43 16175:16382" s="106" customFormat="1" ht="15" x14ac:dyDescent="0.25">
      <c r="A155" s="101" t="s">
        <v>627</v>
      </c>
      <c r="B155" s="102" t="s">
        <v>744</v>
      </c>
      <c r="C155" s="103" t="s">
        <v>47</v>
      </c>
      <c r="D155" s="103" t="s">
        <v>56</v>
      </c>
      <c r="E155" s="103" t="s">
        <v>57</v>
      </c>
      <c r="F155" s="103" t="s">
        <v>385</v>
      </c>
      <c r="G155" s="103" t="s">
        <v>51</v>
      </c>
      <c r="H155" s="103" t="s">
        <v>753</v>
      </c>
      <c r="I155" s="103" t="s">
        <v>53</v>
      </c>
      <c r="J155" s="103" t="s">
        <v>53</v>
      </c>
      <c r="K155" s="103" t="s">
        <v>53</v>
      </c>
      <c r="L155" s="103" t="s">
        <v>53</v>
      </c>
      <c r="M155" s="103">
        <v>0</v>
      </c>
      <c r="N155" s="103" t="s">
        <v>53</v>
      </c>
      <c r="O155" s="103" t="s">
        <v>54</v>
      </c>
      <c r="P155" s="103" t="s">
        <v>53</v>
      </c>
      <c r="Q155" s="104">
        <v>7163401.8347999994</v>
      </c>
      <c r="R155" s="104">
        <v>0</v>
      </c>
      <c r="S155" s="104">
        <v>5232670.25</v>
      </c>
      <c r="T155" s="104">
        <v>0</v>
      </c>
      <c r="U155" s="104" t="s">
        <v>50</v>
      </c>
      <c r="V155" s="104">
        <v>0</v>
      </c>
      <c r="W155" s="104">
        <v>1664423.7799999998</v>
      </c>
      <c r="X155" s="104" t="s">
        <v>55</v>
      </c>
      <c r="Y155" s="104">
        <v>266307.80479999998</v>
      </c>
      <c r="Z155" s="103">
        <v>0</v>
      </c>
      <c r="AA155" s="103" t="s">
        <v>50</v>
      </c>
      <c r="AB155" s="103">
        <v>0</v>
      </c>
      <c r="AC155" s="103">
        <v>0</v>
      </c>
      <c r="AD155" s="103" t="s">
        <v>50</v>
      </c>
      <c r="AE155" s="103">
        <v>0</v>
      </c>
      <c r="AF155" s="103">
        <v>0</v>
      </c>
      <c r="AG155" s="103" t="s">
        <v>50</v>
      </c>
      <c r="AH155" s="103">
        <v>0</v>
      </c>
      <c r="AI155" s="103">
        <v>0</v>
      </c>
      <c r="AJ155" s="103" t="s">
        <v>50</v>
      </c>
      <c r="AK155" s="103">
        <v>0</v>
      </c>
      <c r="AL155" s="103">
        <v>0</v>
      </c>
      <c r="AM155" s="103" t="s">
        <v>53</v>
      </c>
      <c r="AN155" s="103" t="s">
        <v>53</v>
      </c>
      <c r="AO155" s="103" t="s">
        <v>53</v>
      </c>
      <c r="AP155" s="105" t="s">
        <v>53</v>
      </c>
    </row>
    <row r="156" spans="1:43 16175:16382" s="106" customFormat="1" ht="15" x14ac:dyDescent="0.25">
      <c r="A156" s="101" t="s">
        <v>857</v>
      </c>
      <c r="B156" s="102" t="s">
        <v>744</v>
      </c>
      <c r="C156" s="103" t="s">
        <v>47</v>
      </c>
      <c r="D156" s="103" t="s">
        <v>56</v>
      </c>
      <c r="E156" s="103" t="s">
        <v>57</v>
      </c>
      <c r="F156" s="103" t="s">
        <v>385</v>
      </c>
      <c r="G156" s="103" t="s">
        <v>51</v>
      </c>
      <c r="H156" s="103" t="s">
        <v>755</v>
      </c>
      <c r="I156" s="103" t="s">
        <v>53</v>
      </c>
      <c r="J156" s="103" t="s">
        <v>53</v>
      </c>
      <c r="K156" s="103" t="s">
        <v>53</v>
      </c>
      <c r="L156" s="103" t="s">
        <v>53</v>
      </c>
      <c r="M156" s="103">
        <v>0</v>
      </c>
      <c r="N156" s="103" t="s">
        <v>53</v>
      </c>
      <c r="O156" s="103" t="s">
        <v>756</v>
      </c>
      <c r="P156" s="103" t="s">
        <v>757</v>
      </c>
      <c r="Q156" s="104">
        <v>298516</v>
      </c>
      <c r="R156" s="104">
        <v>0</v>
      </c>
      <c r="S156" s="104">
        <v>298516</v>
      </c>
      <c r="T156" s="104">
        <v>0</v>
      </c>
      <c r="U156" s="104" t="s">
        <v>50</v>
      </c>
      <c r="V156" s="104">
        <v>0</v>
      </c>
      <c r="W156" s="104">
        <v>0</v>
      </c>
      <c r="X156" s="104" t="s">
        <v>50</v>
      </c>
      <c r="Y156" s="104">
        <v>0</v>
      </c>
      <c r="Z156" s="103">
        <v>0</v>
      </c>
      <c r="AA156" s="103" t="s">
        <v>50</v>
      </c>
      <c r="AB156" s="103">
        <v>0</v>
      </c>
      <c r="AC156" s="103">
        <v>0</v>
      </c>
      <c r="AD156" s="103" t="s">
        <v>50</v>
      </c>
      <c r="AE156" s="103">
        <v>0</v>
      </c>
      <c r="AF156" s="103">
        <v>0</v>
      </c>
      <c r="AG156" s="103" t="s">
        <v>50</v>
      </c>
      <c r="AH156" s="103">
        <v>0</v>
      </c>
      <c r="AI156" s="103">
        <v>0</v>
      </c>
      <c r="AJ156" s="103" t="s">
        <v>50</v>
      </c>
      <c r="AK156" s="103">
        <v>0</v>
      </c>
      <c r="AL156" s="103">
        <v>0</v>
      </c>
      <c r="AM156" s="103" t="s">
        <v>53</v>
      </c>
      <c r="AN156" s="103" t="s">
        <v>53</v>
      </c>
      <c r="AO156" s="103" t="s">
        <v>53</v>
      </c>
      <c r="AP156" s="105" t="s">
        <v>53</v>
      </c>
    </row>
    <row r="157" spans="1:43 16175:16382" s="106" customFormat="1" ht="15" x14ac:dyDescent="0.25">
      <c r="A157" s="101" t="s">
        <v>431</v>
      </c>
      <c r="B157" s="102" t="s">
        <v>744</v>
      </c>
      <c r="C157" s="103" t="s">
        <v>47</v>
      </c>
      <c r="D157" s="103" t="s">
        <v>56</v>
      </c>
      <c r="E157" s="103" t="s">
        <v>57</v>
      </c>
      <c r="F157" s="103" t="s">
        <v>385</v>
      </c>
      <c r="G157" s="103" t="s">
        <v>51</v>
      </c>
      <c r="H157" s="103" t="s">
        <v>759</v>
      </c>
      <c r="I157" s="103" t="s">
        <v>53</v>
      </c>
      <c r="J157" s="103" t="s">
        <v>53</v>
      </c>
      <c r="K157" s="103" t="s">
        <v>53</v>
      </c>
      <c r="L157" s="103" t="s">
        <v>53</v>
      </c>
      <c r="M157" s="103">
        <v>0</v>
      </c>
      <c r="N157" s="103" t="s">
        <v>53</v>
      </c>
      <c r="O157" s="103" t="s">
        <v>54</v>
      </c>
      <c r="P157" s="103" t="s">
        <v>53</v>
      </c>
      <c r="Q157" s="104">
        <v>861528.22</v>
      </c>
      <c r="R157" s="104">
        <v>0</v>
      </c>
      <c r="S157" s="104">
        <v>748126.62</v>
      </c>
      <c r="T157" s="104">
        <v>0</v>
      </c>
      <c r="U157" s="104" t="s">
        <v>50</v>
      </c>
      <c r="V157" s="104">
        <v>0</v>
      </c>
      <c r="W157" s="104">
        <v>97760</v>
      </c>
      <c r="X157" s="104" t="s">
        <v>55</v>
      </c>
      <c r="Y157" s="104">
        <v>15641.599999999999</v>
      </c>
      <c r="Z157" s="103">
        <v>0</v>
      </c>
      <c r="AA157" s="103" t="s">
        <v>50</v>
      </c>
      <c r="AB157" s="103">
        <v>0</v>
      </c>
      <c r="AC157" s="103">
        <v>0</v>
      </c>
      <c r="AD157" s="103" t="s">
        <v>50</v>
      </c>
      <c r="AE157" s="103">
        <v>0</v>
      </c>
      <c r="AF157" s="103">
        <v>0</v>
      </c>
      <c r="AG157" s="103" t="s">
        <v>50</v>
      </c>
      <c r="AH157" s="103">
        <v>0</v>
      </c>
      <c r="AI157" s="103">
        <v>0</v>
      </c>
      <c r="AJ157" s="103" t="s">
        <v>50</v>
      </c>
      <c r="AK157" s="103">
        <v>0</v>
      </c>
      <c r="AL157" s="103">
        <v>0</v>
      </c>
      <c r="AM157" s="103" t="s">
        <v>53</v>
      </c>
      <c r="AN157" s="103" t="s">
        <v>53</v>
      </c>
      <c r="AO157" s="103" t="s">
        <v>53</v>
      </c>
      <c r="AP157" s="105" t="s">
        <v>53</v>
      </c>
    </row>
    <row r="158" spans="1:43 16175:16382" s="106" customFormat="1" ht="15" x14ac:dyDescent="0.25">
      <c r="A158" s="101" t="s">
        <v>748</v>
      </c>
      <c r="B158" s="102" t="s">
        <v>744</v>
      </c>
      <c r="C158" s="103" t="s">
        <v>47</v>
      </c>
      <c r="D158" s="103" t="s">
        <v>56</v>
      </c>
      <c r="E158" s="103" t="s">
        <v>57</v>
      </c>
      <c r="F158" s="103" t="s">
        <v>385</v>
      </c>
      <c r="G158" s="103" t="s">
        <v>51</v>
      </c>
      <c r="H158" s="103" t="s">
        <v>761</v>
      </c>
      <c r="I158" s="103" t="s">
        <v>53</v>
      </c>
      <c r="J158" s="103" t="s">
        <v>53</v>
      </c>
      <c r="K158" s="103" t="s">
        <v>53</v>
      </c>
      <c r="L158" s="103" t="s">
        <v>53</v>
      </c>
      <c r="M158" s="103">
        <v>0</v>
      </c>
      <c r="N158" s="103" t="s">
        <v>53</v>
      </c>
      <c r="O158" s="103" t="s">
        <v>762</v>
      </c>
      <c r="P158" s="103" t="s">
        <v>763</v>
      </c>
      <c r="Q158" s="104">
        <v>102900</v>
      </c>
      <c r="R158" s="104">
        <v>0</v>
      </c>
      <c r="S158" s="104">
        <v>102900</v>
      </c>
      <c r="T158" s="104">
        <v>0</v>
      </c>
      <c r="U158" s="104" t="s">
        <v>50</v>
      </c>
      <c r="V158" s="104">
        <v>0</v>
      </c>
      <c r="W158" s="104">
        <v>0</v>
      </c>
      <c r="X158" s="104" t="s">
        <v>50</v>
      </c>
      <c r="Y158" s="104">
        <v>0</v>
      </c>
      <c r="Z158" s="103">
        <v>0</v>
      </c>
      <c r="AA158" s="103" t="s">
        <v>50</v>
      </c>
      <c r="AB158" s="103">
        <v>0</v>
      </c>
      <c r="AC158" s="103">
        <v>0</v>
      </c>
      <c r="AD158" s="103" t="s">
        <v>50</v>
      </c>
      <c r="AE158" s="103">
        <v>0</v>
      </c>
      <c r="AF158" s="103">
        <v>0</v>
      </c>
      <c r="AG158" s="103" t="s">
        <v>50</v>
      </c>
      <c r="AH158" s="103">
        <v>0</v>
      </c>
      <c r="AI158" s="103">
        <v>0</v>
      </c>
      <c r="AJ158" s="103" t="s">
        <v>50</v>
      </c>
      <c r="AK158" s="103">
        <v>0</v>
      </c>
      <c r="AL158" s="103">
        <v>0</v>
      </c>
      <c r="AM158" s="103" t="s">
        <v>53</v>
      </c>
      <c r="AN158" s="103" t="s">
        <v>53</v>
      </c>
      <c r="AO158" s="103" t="s">
        <v>53</v>
      </c>
      <c r="AP158" s="105" t="s">
        <v>53</v>
      </c>
    </row>
    <row r="159" spans="1:43 16175:16382" s="106" customFormat="1" ht="15" x14ac:dyDescent="0.25">
      <c r="A159" s="101" t="s">
        <v>752</v>
      </c>
      <c r="B159" s="102" t="s">
        <v>744</v>
      </c>
      <c r="C159" s="103" t="s">
        <v>47</v>
      </c>
      <c r="D159" s="103" t="s">
        <v>56</v>
      </c>
      <c r="E159" s="103" t="s">
        <v>57</v>
      </c>
      <c r="F159" s="103" t="s">
        <v>385</v>
      </c>
      <c r="G159" s="103" t="s">
        <v>51</v>
      </c>
      <c r="H159" s="103" t="s">
        <v>765</v>
      </c>
      <c r="I159" s="103" t="s">
        <v>53</v>
      </c>
      <c r="J159" s="103" t="s">
        <v>53</v>
      </c>
      <c r="K159" s="103" t="s">
        <v>53</v>
      </c>
      <c r="L159" s="103" t="s">
        <v>53</v>
      </c>
      <c r="M159" s="103">
        <v>0</v>
      </c>
      <c r="N159" s="103" t="s">
        <v>53</v>
      </c>
      <c r="O159" s="103" t="s">
        <v>54</v>
      </c>
      <c r="P159" s="103" t="s">
        <v>53</v>
      </c>
      <c r="Q159" s="104">
        <v>2000600.5003999996</v>
      </c>
      <c r="R159" s="104">
        <v>0</v>
      </c>
      <c r="S159" s="104">
        <v>1694384.3499999996</v>
      </c>
      <c r="T159" s="104">
        <v>0</v>
      </c>
      <c r="U159" s="104" t="s">
        <v>50</v>
      </c>
      <c r="V159" s="104">
        <v>0</v>
      </c>
      <c r="W159" s="104">
        <v>263979.44000000006</v>
      </c>
      <c r="X159" s="104" t="s">
        <v>55</v>
      </c>
      <c r="Y159" s="104">
        <v>42236.710399999996</v>
      </c>
      <c r="Z159" s="103">
        <v>0</v>
      </c>
      <c r="AA159" s="103" t="s">
        <v>50</v>
      </c>
      <c r="AB159" s="103">
        <v>0</v>
      </c>
      <c r="AC159" s="103">
        <v>0</v>
      </c>
      <c r="AD159" s="103" t="s">
        <v>50</v>
      </c>
      <c r="AE159" s="103">
        <v>0</v>
      </c>
      <c r="AF159" s="103">
        <v>0</v>
      </c>
      <c r="AG159" s="103" t="s">
        <v>50</v>
      </c>
      <c r="AH159" s="103">
        <v>0</v>
      </c>
      <c r="AI159" s="103">
        <v>0</v>
      </c>
      <c r="AJ159" s="103" t="s">
        <v>50</v>
      </c>
      <c r="AK159" s="103">
        <v>0</v>
      </c>
      <c r="AL159" s="103">
        <v>0</v>
      </c>
      <c r="AM159" s="103" t="s">
        <v>53</v>
      </c>
      <c r="AN159" s="103" t="s">
        <v>53</v>
      </c>
      <c r="AO159" s="103" t="s">
        <v>53</v>
      </c>
      <c r="AP159" s="105" t="s">
        <v>53</v>
      </c>
    </row>
    <row r="160" spans="1:43 16175:16382" s="106" customFormat="1" ht="15" x14ac:dyDescent="0.25">
      <c r="A160" s="101" t="s">
        <v>155</v>
      </c>
      <c r="B160" s="102">
        <v>43885</v>
      </c>
      <c r="C160" s="103" t="s">
        <v>47</v>
      </c>
      <c r="D160" s="103" t="s">
        <v>56</v>
      </c>
      <c r="E160" s="103" t="s">
        <v>57</v>
      </c>
      <c r="F160" s="103" t="s">
        <v>345</v>
      </c>
      <c r="G160" s="103" t="s">
        <v>51</v>
      </c>
      <c r="H160" s="103" t="s">
        <v>58</v>
      </c>
      <c r="I160" s="103"/>
      <c r="J160" s="103"/>
      <c r="K160" s="103"/>
      <c r="L160" s="103"/>
      <c r="M160" s="103"/>
      <c r="N160" s="103"/>
      <c r="O160" s="103"/>
      <c r="P160" s="103"/>
      <c r="Q160" s="104">
        <v>26151070.210000001</v>
      </c>
      <c r="R160" s="104"/>
      <c r="S160" s="104">
        <v>22285446.120000001</v>
      </c>
      <c r="T160" s="103"/>
      <c r="U160" s="103"/>
      <c r="V160" s="103"/>
      <c r="W160" s="103">
        <v>3332434.56</v>
      </c>
      <c r="X160" s="103"/>
      <c r="Y160" s="103">
        <v>533189.53</v>
      </c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/>
      <c r="AJ160" s="103"/>
      <c r="AK160" s="103"/>
      <c r="AL160" s="103"/>
      <c r="AM160" s="103"/>
      <c r="AN160" s="103"/>
      <c r="AO160" s="103"/>
      <c r="AP160" s="105"/>
      <c r="AQ160" s="106" t="s">
        <v>952</v>
      </c>
      <c r="WZN160" s="108"/>
      <c r="WZO160" s="109"/>
      <c r="XAD160" s="107"/>
      <c r="XAE160" s="107"/>
      <c r="XAF160" s="107"/>
      <c r="XAG160" s="107"/>
      <c r="XAH160" s="107"/>
      <c r="XAI160" s="108"/>
      <c r="XAJ160" s="109"/>
      <c r="XAY160" s="107"/>
      <c r="XAZ160" s="107"/>
      <c r="XBA160" s="107"/>
      <c r="XBD160" s="108"/>
      <c r="XBE160" s="109"/>
      <c r="XBT160" s="107"/>
      <c r="XBU160" s="107"/>
      <c r="XBV160" s="107"/>
      <c r="XBY160" s="108"/>
      <c r="XBZ160" s="109"/>
      <c r="XCO160" s="107"/>
      <c r="XCP160" s="107"/>
      <c r="XCQ160" s="107"/>
      <c r="XCT160" s="108"/>
      <c r="XCU160" s="109"/>
      <c r="XDJ160" s="107"/>
      <c r="XDK160" s="107"/>
      <c r="XDL160" s="107"/>
      <c r="XDO160" s="108"/>
      <c r="XDP160" s="109"/>
      <c r="XEE160" s="107"/>
      <c r="XEF160" s="107"/>
      <c r="XEG160" s="107"/>
      <c r="XEJ160" s="108"/>
      <c r="XEK160" s="109"/>
      <c r="XEZ160" s="107"/>
      <c r="XFA160" s="107"/>
      <c r="XFB160" s="107"/>
    </row>
    <row r="161" spans="1:43 16091:16382" s="106" customFormat="1" ht="15" x14ac:dyDescent="0.25">
      <c r="A161" s="101" t="s">
        <v>203</v>
      </c>
      <c r="B161" s="102" t="s">
        <v>632</v>
      </c>
      <c r="C161" s="103" t="s">
        <v>47</v>
      </c>
      <c r="D161" s="103" t="s">
        <v>646</v>
      </c>
      <c r="E161" s="103" t="s">
        <v>148</v>
      </c>
      <c r="F161" s="103" t="s">
        <v>647</v>
      </c>
      <c r="G161" s="103" t="s">
        <v>51</v>
      </c>
      <c r="H161" s="103" t="s">
        <v>648</v>
      </c>
      <c r="I161" s="103" t="s">
        <v>53</v>
      </c>
      <c r="J161" s="103" t="s">
        <v>53</v>
      </c>
      <c r="K161" s="103" t="s">
        <v>53</v>
      </c>
      <c r="L161" s="103" t="s">
        <v>53</v>
      </c>
      <c r="M161" s="103">
        <v>0</v>
      </c>
      <c r="N161" s="103" t="s">
        <v>53</v>
      </c>
      <c r="O161" s="103" t="s">
        <v>649</v>
      </c>
      <c r="P161" s="103" t="s">
        <v>650</v>
      </c>
      <c r="Q161" s="104">
        <v>79344</v>
      </c>
      <c r="R161" s="104">
        <v>0</v>
      </c>
      <c r="S161" s="104">
        <v>0</v>
      </c>
      <c r="T161" s="104">
        <v>0</v>
      </c>
      <c r="U161" s="104" t="s">
        <v>50</v>
      </c>
      <c r="V161" s="104">
        <v>0</v>
      </c>
      <c r="W161" s="104">
        <v>68400</v>
      </c>
      <c r="X161" s="104" t="s">
        <v>55</v>
      </c>
      <c r="Y161" s="104">
        <v>10944</v>
      </c>
      <c r="Z161" s="103">
        <v>0</v>
      </c>
      <c r="AA161" s="103" t="s">
        <v>50</v>
      </c>
      <c r="AB161" s="103">
        <v>0</v>
      </c>
      <c r="AC161" s="103">
        <v>0</v>
      </c>
      <c r="AD161" s="103" t="s">
        <v>50</v>
      </c>
      <c r="AE161" s="103">
        <v>0</v>
      </c>
      <c r="AF161" s="103">
        <v>0</v>
      </c>
      <c r="AG161" s="103" t="s">
        <v>50</v>
      </c>
      <c r="AH161" s="103">
        <v>0</v>
      </c>
      <c r="AI161" s="103">
        <v>0</v>
      </c>
      <c r="AJ161" s="103" t="s">
        <v>50</v>
      </c>
      <c r="AK161" s="103">
        <v>0</v>
      </c>
      <c r="AL161" s="103">
        <v>0</v>
      </c>
      <c r="AM161" s="103" t="s">
        <v>53</v>
      </c>
      <c r="AN161" s="103" t="s">
        <v>53</v>
      </c>
      <c r="AO161" s="103" t="s">
        <v>53</v>
      </c>
      <c r="AP161" s="105" t="s">
        <v>53</v>
      </c>
    </row>
    <row r="162" spans="1:43 16091:16382" s="106" customFormat="1" ht="15" x14ac:dyDescent="0.25">
      <c r="A162" s="101" t="s">
        <v>729</v>
      </c>
      <c r="B162" s="102" t="s">
        <v>658</v>
      </c>
      <c r="C162" s="103" t="s">
        <v>47</v>
      </c>
      <c r="D162" s="103" t="s">
        <v>646</v>
      </c>
      <c r="E162" s="103" t="s">
        <v>148</v>
      </c>
      <c r="F162" s="103" t="s">
        <v>665</v>
      </c>
      <c r="G162" s="103" t="s">
        <v>51</v>
      </c>
      <c r="H162" s="103" t="s">
        <v>666</v>
      </c>
      <c r="I162" s="103" t="s">
        <v>53</v>
      </c>
      <c r="J162" s="103" t="s">
        <v>53</v>
      </c>
      <c r="K162" s="103" t="s">
        <v>53</v>
      </c>
      <c r="L162" s="103" t="s">
        <v>53</v>
      </c>
      <c r="M162" s="103">
        <v>0</v>
      </c>
      <c r="N162" s="103" t="s">
        <v>53</v>
      </c>
      <c r="O162" s="103" t="s">
        <v>54</v>
      </c>
      <c r="P162" s="103" t="s">
        <v>53</v>
      </c>
      <c r="Q162" s="104">
        <v>1204166.3935999998</v>
      </c>
      <c r="R162" s="104">
        <v>0</v>
      </c>
      <c r="S162" s="104">
        <v>870354.98</v>
      </c>
      <c r="T162" s="104">
        <v>0</v>
      </c>
      <c r="U162" s="104" t="s">
        <v>50</v>
      </c>
      <c r="V162" s="104">
        <v>0</v>
      </c>
      <c r="W162" s="104">
        <v>287768.46000000002</v>
      </c>
      <c r="X162" s="104" t="s">
        <v>50</v>
      </c>
      <c r="Y162" s="104">
        <v>46042.953599999993</v>
      </c>
      <c r="Z162" s="103">
        <v>0</v>
      </c>
      <c r="AA162" s="103" t="s">
        <v>50</v>
      </c>
      <c r="AB162" s="103">
        <v>0</v>
      </c>
      <c r="AC162" s="103">
        <v>0</v>
      </c>
      <c r="AD162" s="103" t="s">
        <v>50</v>
      </c>
      <c r="AE162" s="103">
        <v>0</v>
      </c>
      <c r="AF162" s="103">
        <v>0</v>
      </c>
      <c r="AG162" s="103" t="s">
        <v>50</v>
      </c>
      <c r="AH162" s="103">
        <v>0</v>
      </c>
      <c r="AI162" s="103">
        <v>0</v>
      </c>
      <c r="AJ162" s="103" t="s">
        <v>50</v>
      </c>
      <c r="AK162" s="103">
        <v>0</v>
      </c>
      <c r="AL162" s="103">
        <v>0</v>
      </c>
      <c r="AM162" s="103" t="s">
        <v>53</v>
      </c>
      <c r="AN162" s="103" t="s">
        <v>53</v>
      </c>
      <c r="AO162" s="103" t="s">
        <v>53</v>
      </c>
      <c r="AP162" s="105" t="s">
        <v>53</v>
      </c>
    </row>
    <row r="163" spans="1:43 16091:16382" s="106" customFormat="1" ht="15" x14ac:dyDescent="0.25">
      <c r="A163" s="101" t="s">
        <v>739</v>
      </c>
      <c r="B163" s="102" t="s">
        <v>668</v>
      </c>
      <c r="C163" s="103" t="s">
        <v>47</v>
      </c>
      <c r="D163" s="103" t="s">
        <v>646</v>
      </c>
      <c r="E163" s="103" t="s">
        <v>148</v>
      </c>
      <c r="F163" s="103" t="s">
        <v>677</v>
      </c>
      <c r="G163" s="103" t="s">
        <v>51</v>
      </c>
      <c r="H163" s="103" t="s">
        <v>678</v>
      </c>
      <c r="I163" s="103" t="s">
        <v>53</v>
      </c>
      <c r="J163" s="103" t="s">
        <v>53</v>
      </c>
      <c r="K163" s="103" t="s">
        <v>53</v>
      </c>
      <c r="L163" s="103" t="s">
        <v>53</v>
      </c>
      <c r="M163" s="103">
        <v>0</v>
      </c>
      <c r="N163" s="103" t="s">
        <v>53</v>
      </c>
      <c r="O163" s="103" t="s">
        <v>54</v>
      </c>
      <c r="P163" s="103" t="s">
        <v>53</v>
      </c>
      <c r="Q163" s="104">
        <v>78993.789600000004</v>
      </c>
      <c r="R163" s="104">
        <v>0</v>
      </c>
      <c r="S163" s="104">
        <v>15000</v>
      </c>
      <c r="T163" s="104">
        <v>0</v>
      </c>
      <c r="U163" s="104" t="s">
        <v>50</v>
      </c>
      <c r="V163" s="104">
        <v>0</v>
      </c>
      <c r="W163" s="104">
        <v>55167.06</v>
      </c>
      <c r="X163" s="104" t="s">
        <v>55</v>
      </c>
      <c r="Y163" s="104">
        <v>8826.7296000000006</v>
      </c>
      <c r="Z163" s="103">
        <v>0</v>
      </c>
      <c r="AA163" s="103" t="s">
        <v>50</v>
      </c>
      <c r="AB163" s="103">
        <v>0</v>
      </c>
      <c r="AC163" s="103">
        <v>0</v>
      </c>
      <c r="AD163" s="103" t="s">
        <v>50</v>
      </c>
      <c r="AE163" s="103">
        <v>0</v>
      </c>
      <c r="AF163" s="103">
        <v>0</v>
      </c>
      <c r="AG163" s="103" t="s">
        <v>50</v>
      </c>
      <c r="AH163" s="103">
        <v>0</v>
      </c>
      <c r="AI163" s="103">
        <v>0</v>
      </c>
      <c r="AJ163" s="103" t="s">
        <v>50</v>
      </c>
      <c r="AK163" s="103">
        <v>0</v>
      </c>
      <c r="AL163" s="103">
        <v>0</v>
      </c>
      <c r="AM163" s="103" t="s">
        <v>53</v>
      </c>
      <c r="AN163" s="103" t="s">
        <v>53</v>
      </c>
      <c r="AO163" s="103" t="s">
        <v>53</v>
      </c>
      <c r="AP163" s="105" t="s">
        <v>53</v>
      </c>
    </row>
    <row r="164" spans="1:43 16091:16382" s="106" customFormat="1" ht="15" x14ac:dyDescent="0.25">
      <c r="A164" s="101" t="s">
        <v>854</v>
      </c>
      <c r="B164" s="102" t="s">
        <v>679</v>
      </c>
      <c r="C164" s="103" t="s">
        <v>47</v>
      </c>
      <c r="D164" s="103" t="s">
        <v>646</v>
      </c>
      <c r="E164" s="103" t="s">
        <v>148</v>
      </c>
      <c r="F164" s="103" t="s">
        <v>692</v>
      </c>
      <c r="G164" s="103" t="s">
        <v>51</v>
      </c>
      <c r="H164" s="103" t="s">
        <v>693</v>
      </c>
      <c r="I164" s="103" t="s">
        <v>53</v>
      </c>
      <c r="J164" s="103" t="s">
        <v>53</v>
      </c>
      <c r="K164" s="103" t="s">
        <v>53</v>
      </c>
      <c r="L164" s="103" t="s">
        <v>53</v>
      </c>
      <c r="M164" s="103">
        <v>0</v>
      </c>
      <c r="N164" s="103" t="s">
        <v>53</v>
      </c>
      <c r="O164" s="103" t="s">
        <v>694</v>
      </c>
      <c r="P164" s="103" t="s">
        <v>695</v>
      </c>
      <c r="Q164" s="104">
        <v>39000</v>
      </c>
      <c r="R164" s="104">
        <v>0</v>
      </c>
      <c r="S164" s="104">
        <v>39000</v>
      </c>
      <c r="T164" s="104">
        <v>0</v>
      </c>
      <c r="U164" s="104" t="s">
        <v>50</v>
      </c>
      <c r="V164" s="104">
        <v>0</v>
      </c>
      <c r="W164" s="104">
        <v>0</v>
      </c>
      <c r="X164" s="104" t="s">
        <v>50</v>
      </c>
      <c r="Y164" s="104">
        <v>0</v>
      </c>
      <c r="Z164" s="103">
        <v>0</v>
      </c>
      <c r="AA164" s="103" t="s">
        <v>50</v>
      </c>
      <c r="AB164" s="103">
        <v>0</v>
      </c>
      <c r="AC164" s="103">
        <v>0</v>
      </c>
      <c r="AD164" s="103" t="s">
        <v>50</v>
      </c>
      <c r="AE164" s="103">
        <v>0</v>
      </c>
      <c r="AF164" s="103">
        <v>0</v>
      </c>
      <c r="AG164" s="103" t="s">
        <v>50</v>
      </c>
      <c r="AH164" s="103">
        <v>0</v>
      </c>
      <c r="AI164" s="103">
        <v>0</v>
      </c>
      <c r="AJ164" s="103" t="s">
        <v>50</v>
      </c>
      <c r="AK164" s="103">
        <v>0</v>
      </c>
      <c r="AL164" s="103">
        <v>0</v>
      </c>
      <c r="AM164" s="103" t="s">
        <v>53</v>
      </c>
      <c r="AN164" s="103" t="s">
        <v>53</v>
      </c>
      <c r="AO164" s="103" t="s">
        <v>53</v>
      </c>
      <c r="AP164" s="105" t="s">
        <v>53</v>
      </c>
    </row>
    <row r="165" spans="1:43 16091:16382" s="106" customFormat="1" ht="15" x14ac:dyDescent="0.25">
      <c r="A165" s="101" t="s">
        <v>252</v>
      </c>
      <c r="B165" s="102" t="s">
        <v>696</v>
      </c>
      <c r="C165" s="103" t="s">
        <v>47</v>
      </c>
      <c r="D165" s="103" t="s">
        <v>646</v>
      </c>
      <c r="E165" s="103" t="s">
        <v>148</v>
      </c>
      <c r="F165" s="103" t="s">
        <v>742</v>
      </c>
      <c r="G165" s="103" t="s">
        <v>51</v>
      </c>
      <c r="H165" s="103" t="s">
        <v>743</v>
      </c>
      <c r="I165" s="103" t="s">
        <v>53</v>
      </c>
      <c r="J165" s="103" t="s">
        <v>53</v>
      </c>
      <c r="K165" s="103" t="s">
        <v>53</v>
      </c>
      <c r="L165" s="103" t="s">
        <v>53</v>
      </c>
      <c r="M165" s="103">
        <v>0</v>
      </c>
      <c r="N165" s="103" t="s">
        <v>53</v>
      </c>
      <c r="O165" s="103" t="s">
        <v>54</v>
      </c>
      <c r="P165" s="103" t="s">
        <v>53</v>
      </c>
      <c r="Q165" s="104">
        <v>1955569.889</v>
      </c>
      <c r="R165" s="104">
        <v>0</v>
      </c>
      <c r="S165" s="104">
        <v>1585820.585</v>
      </c>
      <c r="T165" s="104">
        <v>0</v>
      </c>
      <c r="U165" s="104" t="s">
        <v>50</v>
      </c>
      <c r="V165" s="104">
        <v>0</v>
      </c>
      <c r="W165" s="104">
        <v>318749.40000000002</v>
      </c>
      <c r="X165" s="104" t="s">
        <v>50</v>
      </c>
      <c r="Y165" s="104">
        <v>50999.903999999995</v>
      </c>
      <c r="Z165" s="103">
        <v>0</v>
      </c>
      <c r="AA165" s="103" t="s">
        <v>50</v>
      </c>
      <c r="AB165" s="103">
        <v>0</v>
      </c>
      <c r="AC165" s="103">
        <v>0</v>
      </c>
      <c r="AD165" s="103" t="s">
        <v>50</v>
      </c>
      <c r="AE165" s="103">
        <v>0</v>
      </c>
      <c r="AF165" s="103">
        <v>0</v>
      </c>
      <c r="AG165" s="103" t="s">
        <v>50</v>
      </c>
      <c r="AH165" s="103">
        <v>0</v>
      </c>
      <c r="AI165" s="103">
        <v>0</v>
      </c>
      <c r="AJ165" s="103" t="s">
        <v>50</v>
      </c>
      <c r="AK165" s="103">
        <v>0</v>
      </c>
      <c r="AL165" s="103">
        <v>0</v>
      </c>
      <c r="AM165" s="103" t="s">
        <v>53</v>
      </c>
      <c r="AN165" s="103" t="s">
        <v>53</v>
      </c>
      <c r="AO165" s="103" t="s">
        <v>53</v>
      </c>
      <c r="AP165" s="105" t="s">
        <v>53</v>
      </c>
    </row>
    <row r="166" spans="1:43 16091:16382" s="106" customFormat="1" ht="15" x14ac:dyDescent="0.25">
      <c r="A166" s="101" t="s">
        <v>760</v>
      </c>
      <c r="B166" s="102">
        <v>43885</v>
      </c>
      <c r="C166" s="103" t="s">
        <v>47</v>
      </c>
      <c r="D166" s="103" t="s">
        <v>60</v>
      </c>
      <c r="E166" s="103" t="s">
        <v>61</v>
      </c>
      <c r="F166" s="103" t="s">
        <v>382</v>
      </c>
      <c r="G166" s="103" t="s">
        <v>51</v>
      </c>
      <c r="H166" s="103" t="s">
        <v>769</v>
      </c>
      <c r="I166" s="103" t="s">
        <v>53</v>
      </c>
      <c r="J166" s="103" t="s">
        <v>53</v>
      </c>
      <c r="K166" s="103" t="s">
        <v>53</v>
      </c>
      <c r="L166" s="103" t="s">
        <v>53</v>
      </c>
      <c r="M166" s="103">
        <v>0</v>
      </c>
      <c r="N166" s="103" t="s">
        <v>53</v>
      </c>
      <c r="O166" s="103" t="s">
        <v>54</v>
      </c>
      <c r="P166" s="103" t="s">
        <v>53</v>
      </c>
      <c r="Q166" s="104">
        <v>27923498.039999999</v>
      </c>
      <c r="R166" s="104">
        <v>0</v>
      </c>
      <c r="S166" s="104">
        <v>24588647.34</v>
      </c>
      <c r="T166" s="103">
        <v>0</v>
      </c>
      <c r="U166" s="103" t="s">
        <v>50</v>
      </c>
      <c r="V166" s="103">
        <v>0</v>
      </c>
      <c r="W166" s="103">
        <v>2874871.29</v>
      </c>
      <c r="X166" s="103" t="s">
        <v>50</v>
      </c>
      <c r="Y166" s="103">
        <v>459979.41</v>
      </c>
      <c r="Z166" s="103">
        <v>0</v>
      </c>
      <c r="AA166" s="103" t="s">
        <v>50</v>
      </c>
      <c r="AB166" s="103">
        <v>0</v>
      </c>
      <c r="AC166" s="103">
        <v>0</v>
      </c>
      <c r="AD166" s="103" t="s">
        <v>50</v>
      </c>
      <c r="AE166" s="103">
        <v>0</v>
      </c>
      <c r="AF166" s="103">
        <v>0</v>
      </c>
      <c r="AG166" s="103" t="s">
        <v>50</v>
      </c>
      <c r="AH166" s="103">
        <v>0</v>
      </c>
      <c r="AI166" s="103">
        <v>0</v>
      </c>
      <c r="AJ166" s="103" t="s">
        <v>50</v>
      </c>
      <c r="AK166" s="103">
        <v>0</v>
      </c>
      <c r="AL166" s="103">
        <v>0</v>
      </c>
      <c r="AM166" s="103" t="s">
        <v>53</v>
      </c>
      <c r="AN166" s="103" t="s">
        <v>53</v>
      </c>
      <c r="AO166" s="103" t="s">
        <v>53</v>
      </c>
      <c r="AP166" s="105" t="s">
        <v>53</v>
      </c>
      <c r="AQ166" s="106" t="s">
        <v>952</v>
      </c>
      <c r="WXX166" s="108"/>
      <c r="WXY166" s="109"/>
      <c r="WYN166" s="107"/>
      <c r="WYO166" s="107"/>
      <c r="WYP166" s="107"/>
      <c r="WYQ166" s="107"/>
      <c r="WYR166" s="107"/>
      <c r="WYS166" s="108"/>
      <c r="WYT166" s="109"/>
      <c r="WZI166" s="107"/>
      <c r="WZJ166" s="107"/>
      <c r="WZK166" s="107"/>
      <c r="WZN166" s="108"/>
      <c r="WZO166" s="109"/>
      <c r="XAD166" s="107"/>
      <c r="XAE166" s="107"/>
      <c r="XAF166" s="107"/>
      <c r="XAI166" s="108"/>
      <c r="XAJ166" s="109"/>
      <c r="XAY166" s="107"/>
      <c r="XAZ166" s="107"/>
      <c r="XBA166" s="107"/>
      <c r="XBD166" s="108"/>
      <c r="XBE166" s="109"/>
      <c r="XBT166" s="107"/>
      <c r="XBU166" s="107"/>
      <c r="XBV166" s="107"/>
      <c r="XBY166" s="108"/>
      <c r="XBZ166" s="109"/>
      <c r="XCO166" s="107"/>
      <c r="XCP166" s="107"/>
      <c r="XCQ166" s="107"/>
      <c r="XCT166" s="108"/>
      <c r="XCU166" s="109"/>
      <c r="XDJ166" s="107"/>
      <c r="XDK166" s="107"/>
      <c r="XDL166" s="107"/>
      <c r="XDO166" s="108"/>
      <c r="XDP166" s="109"/>
      <c r="XEE166" s="107"/>
      <c r="XEF166" s="107"/>
      <c r="XEG166" s="107"/>
      <c r="XEJ166" s="108"/>
      <c r="XEK166" s="109"/>
      <c r="XEZ166" s="107"/>
      <c r="XFA166" s="107"/>
      <c r="XFB166" s="107"/>
    </row>
    <row r="167" spans="1:43 16091:16382" s="106" customFormat="1" ht="15" x14ac:dyDescent="0.25">
      <c r="A167" s="101" t="s">
        <v>183</v>
      </c>
      <c r="B167" s="102">
        <v>43885</v>
      </c>
      <c r="C167" s="103" t="s">
        <v>47</v>
      </c>
      <c r="D167" s="103" t="s">
        <v>386</v>
      </c>
      <c r="E167" s="103" t="s">
        <v>49</v>
      </c>
      <c r="F167" s="103" t="s">
        <v>628</v>
      </c>
      <c r="G167" s="103" t="s">
        <v>51</v>
      </c>
      <c r="H167" s="103" t="s">
        <v>52</v>
      </c>
      <c r="I167" s="103"/>
      <c r="J167" s="103"/>
      <c r="K167" s="103"/>
      <c r="L167" s="103"/>
      <c r="M167" s="103"/>
      <c r="N167" s="103"/>
      <c r="O167" s="103"/>
      <c r="P167" s="103"/>
      <c r="Q167" s="104">
        <v>31635594.02</v>
      </c>
      <c r="R167" s="104"/>
      <c r="S167" s="104">
        <v>27453123.02</v>
      </c>
      <c r="T167" s="103"/>
      <c r="U167" s="103"/>
      <c r="V167" s="103"/>
      <c r="W167" s="103">
        <v>3605578.45</v>
      </c>
      <c r="X167" s="103"/>
      <c r="Y167" s="103">
        <v>576892.55000000005</v>
      </c>
      <c r="Z167" s="103"/>
      <c r="AA167" s="103"/>
      <c r="AB167" s="103"/>
      <c r="AC167" s="103"/>
      <c r="AD167" s="103"/>
      <c r="AE167" s="103"/>
      <c r="AF167" s="103"/>
      <c r="AG167" s="103"/>
      <c r="AH167" s="103"/>
      <c r="AI167" s="103"/>
      <c r="AJ167" s="103"/>
      <c r="AK167" s="103"/>
      <c r="AL167" s="103"/>
      <c r="AM167" s="103"/>
      <c r="AN167" s="103"/>
      <c r="AO167" s="103"/>
      <c r="AP167" s="105"/>
      <c r="AQ167" s="106" t="s">
        <v>952</v>
      </c>
      <c r="WTW167" s="108"/>
      <c r="WTX167" s="109"/>
      <c r="WUM167" s="107"/>
      <c r="WUN167" s="107"/>
      <c r="WUO167" s="107"/>
      <c r="WUP167" s="107"/>
      <c r="WUQ167" s="107"/>
      <c r="WUR167" s="108"/>
      <c r="WUS167" s="109"/>
      <c r="WVH167" s="107"/>
      <c r="WVI167" s="107"/>
      <c r="WVJ167" s="107"/>
      <c r="WVM167" s="108"/>
      <c r="WVN167" s="109"/>
      <c r="WWC167" s="107"/>
      <c r="WWD167" s="107"/>
      <c r="WWE167" s="107"/>
      <c r="WWH167" s="108"/>
      <c r="WWI167" s="109"/>
      <c r="WWX167" s="107"/>
      <c r="WWY167" s="107"/>
      <c r="WWZ167" s="107"/>
      <c r="WXC167" s="108"/>
      <c r="WXD167" s="109"/>
      <c r="WXS167" s="107"/>
      <c r="WXT167" s="107"/>
      <c r="WXU167" s="107"/>
      <c r="WXX167" s="108"/>
      <c r="WXY167" s="109"/>
      <c r="WYN167" s="107"/>
      <c r="WYO167" s="107"/>
      <c r="WYP167" s="107"/>
      <c r="WYS167" s="108"/>
      <c r="WYT167" s="109"/>
      <c r="WZI167" s="107"/>
      <c r="WZJ167" s="107"/>
      <c r="WZK167" s="107"/>
      <c r="WZN167" s="108"/>
      <c r="WZO167" s="109"/>
      <c r="XAD167" s="107"/>
      <c r="XAE167" s="107"/>
      <c r="XAF167" s="107"/>
      <c r="XAI167" s="108"/>
      <c r="XAJ167" s="109"/>
      <c r="XAY167" s="107"/>
      <c r="XAZ167" s="107"/>
      <c r="XBA167" s="107"/>
      <c r="XBD167" s="108"/>
      <c r="XBE167" s="109"/>
      <c r="XBT167" s="107"/>
      <c r="XBU167" s="107"/>
      <c r="XBV167" s="107"/>
      <c r="XBY167" s="108"/>
      <c r="XBZ167" s="109"/>
      <c r="XCO167" s="107"/>
      <c r="XCP167" s="107"/>
      <c r="XCQ167" s="107"/>
      <c r="XCT167" s="108"/>
      <c r="XCU167" s="109"/>
      <c r="XDJ167" s="107"/>
      <c r="XDK167" s="107"/>
      <c r="XDL167" s="107"/>
      <c r="XDO167" s="108"/>
      <c r="XDP167" s="109"/>
      <c r="XEE167" s="107"/>
      <c r="XEF167" s="107"/>
      <c r="XEG167" s="107"/>
      <c r="XEJ167" s="108"/>
      <c r="XEK167" s="109"/>
      <c r="XEZ167" s="107"/>
      <c r="XFA167" s="107"/>
      <c r="XFB167" s="107"/>
    </row>
    <row r="168" spans="1:43 16091:16382" s="99" customFormat="1" ht="15" x14ac:dyDescent="0.25">
      <c r="A168" s="94" t="s">
        <v>855</v>
      </c>
      <c r="B168" s="95" t="s">
        <v>696</v>
      </c>
      <c r="C168" s="96" t="s">
        <v>65</v>
      </c>
      <c r="D168" s="96" t="s">
        <v>48</v>
      </c>
      <c r="E168" s="96" t="s">
        <v>697</v>
      </c>
      <c r="F168" s="96" t="s">
        <v>698</v>
      </c>
      <c r="G168" s="96" t="s">
        <v>51</v>
      </c>
      <c r="H168" s="96" t="s">
        <v>699</v>
      </c>
      <c r="I168" s="96" t="s">
        <v>53</v>
      </c>
      <c r="J168" s="96" t="s">
        <v>53</v>
      </c>
      <c r="K168" s="96" t="s">
        <v>53</v>
      </c>
      <c r="L168" s="96" t="s">
        <v>53</v>
      </c>
      <c r="M168" s="96">
        <v>0</v>
      </c>
      <c r="N168" s="96" t="s">
        <v>53</v>
      </c>
      <c r="O168" s="96" t="s">
        <v>700</v>
      </c>
      <c r="P168" s="96" t="s">
        <v>701</v>
      </c>
      <c r="Q168" s="97">
        <v>73382.740000000005</v>
      </c>
      <c r="R168" s="97">
        <v>0</v>
      </c>
      <c r="S168" s="97">
        <v>73382.740000000005</v>
      </c>
      <c r="T168" s="98">
        <v>0</v>
      </c>
      <c r="U168" s="98" t="s">
        <v>50</v>
      </c>
      <c r="V168" s="98">
        <v>0</v>
      </c>
      <c r="W168" s="98">
        <v>0</v>
      </c>
      <c r="X168" s="98" t="s">
        <v>50</v>
      </c>
      <c r="Y168" s="98">
        <v>0</v>
      </c>
      <c r="Z168" s="99">
        <v>0</v>
      </c>
      <c r="AA168" s="99" t="s">
        <v>50</v>
      </c>
      <c r="AB168" s="99">
        <v>0</v>
      </c>
      <c r="AC168" s="99">
        <v>0</v>
      </c>
      <c r="AD168" s="99" t="s">
        <v>50</v>
      </c>
      <c r="AE168" s="99">
        <v>0</v>
      </c>
      <c r="AF168" s="99">
        <v>0</v>
      </c>
      <c r="AG168" s="99" t="s">
        <v>50</v>
      </c>
      <c r="AH168" s="99">
        <v>0</v>
      </c>
      <c r="AI168" s="99">
        <v>0</v>
      </c>
      <c r="AJ168" s="99" t="s">
        <v>50</v>
      </c>
      <c r="AK168" s="99">
        <v>0</v>
      </c>
      <c r="AL168" s="99">
        <v>0</v>
      </c>
      <c r="AM168" s="99" t="s">
        <v>53</v>
      </c>
      <c r="AN168" s="99" t="s">
        <v>53</v>
      </c>
      <c r="AO168" s="99" t="s">
        <v>53</v>
      </c>
      <c r="AP168" s="99" t="s">
        <v>53</v>
      </c>
      <c r="WWH168" s="96"/>
      <c r="WWI168" s="96"/>
      <c r="WWJ168" s="96"/>
      <c r="WWK168" s="96"/>
      <c r="WWL168" s="96"/>
      <c r="WWM168" s="96"/>
      <c r="WWN168" s="96"/>
      <c r="WWO168" s="96"/>
      <c r="WWP168" s="96"/>
      <c r="WWQ168" s="96"/>
      <c r="WWR168" s="96"/>
      <c r="WWS168" s="96"/>
      <c r="WWT168" s="96"/>
      <c r="WWU168" s="96"/>
      <c r="WWV168" s="96"/>
      <c r="WWW168" s="96"/>
      <c r="WWX168" s="96"/>
      <c r="WWY168" s="96"/>
      <c r="WWZ168" s="96"/>
      <c r="WXA168" s="96"/>
      <c r="WXB168" s="96"/>
      <c r="WXC168" s="96"/>
      <c r="WXD168" s="96"/>
      <c r="WXE168" s="96"/>
      <c r="WXF168" s="96"/>
      <c r="WXG168" s="96"/>
      <c r="WXH168" s="96"/>
      <c r="WXI168" s="96"/>
      <c r="WXJ168" s="96"/>
      <c r="WXK168" s="96"/>
      <c r="WXL168" s="96"/>
      <c r="WXM168" s="96"/>
      <c r="WXN168" s="96"/>
      <c r="WXO168" s="96"/>
      <c r="WXP168" s="96"/>
      <c r="WXQ168" s="96"/>
      <c r="WXR168" s="96"/>
      <c r="WXS168" s="96"/>
      <c r="WXT168" s="96"/>
      <c r="WXU168" s="96"/>
      <c r="WXX168" s="96"/>
      <c r="WXY168" s="96"/>
      <c r="WXZ168" s="96"/>
      <c r="WYA168" s="96"/>
      <c r="WYB168" s="96"/>
      <c r="WYC168" s="96"/>
      <c r="WYD168" s="96"/>
      <c r="WYE168" s="96"/>
      <c r="WYF168" s="96"/>
      <c r="WYG168" s="96"/>
      <c r="WYH168" s="96"/>
      <c r="WYI168" s="96"/>
      <c r="WYJ168" s="96"/>
      <c r="WYK168" s="96"/>
      <c r="WYL168" s="96"/>
      <c r="WYM168" s="96"/>
      <c r="WYN168" s="96"/>
      <c r="WYO168" s="96"/>
      <c r="WYP168" s="96"/>
      <c r="WYS168" s="96"/>
      <c r="WYT168" s="96"/>
      <c r="WYU168" s="96"/>
      <c r="WYV168" s="96"/>
      <c r="WYW168" s="96"/>
      <c r="WYX168" s="96"/>
      <c r="WYY168" s="96"/>
      <c r="WYZ168" s="96"/>
      <c r="WZA168" s="96"/>
      <c r="WZB168" s="96"/>
      <c r="WZC168" s="96"/>
      <c r="WZD168" s="96"/>
      <c r="WZE168" s="96"/>
      <c r="WZF168" s="96"/>
      <c r="WZG168" s="96"/>
      <c r="WZH168" s="96"/>
      <c r="WZI168" s="96"/>
      <c r="WZJ168" s="96"/>
      <c r="WZK168" s="96"/>
      <c r="WZN168" s="96"/>
      <c r="WZO168" s="96"/>
      <c r="WZP168" s="96"/>
      <c r="WZQ168" s="96"/>
      <c r="WZR168" s="96"/>
      <c r="WZS168" s="96"/>
      <c r="WZT168" s="96"/>
      <c r="WZU168" s="96"/>
      <c r="WZV168" s="96"/>
      <c r="WZW168" s="96"/>
      <c r="WZX168" s="96"/>
      <c r="WZY168" s="96"/>
      <c r="WZZ168" s="96"/>
      <c r="XAA168" s="96"/>
      <c r="XAB168" s="96"/>
      <c r="XAC168" s="96"/>
      <c r="XAD168" s="96"/>
      <c r="XAE168" s="96"/>
      <c r="XAF168" s="96"/>
      <c r="XAI168" s="96"/>
      <c r="XAJ168" s="96"/>
      <c r="XAK168" s="96"/>
      <c r="XAL168" s="96"/>
      <c r="XAM168" s="96"/>
      <c r="XAN168" s="96"/>
      <c r="XAO168" s="96"/>
      <c r="XAP168" s="96"/>
      <c r="XAQ168" s="96"/>
      <c r="XAR168" s="96"/>
      <c r="XAS168" s="96"/>
      <c r="XAT168" s="96"/>
      <c r="XAU168" s="96"/>
      <c r="XAV168" s="96"/>
      <c r="XAW168" s="96"/>
      <c r="XAX168" s="96"/>
      <c r="XAY168" s="96"/>
      <c r="XAZ168" s="96"/>
      <c r="XBA168" s="96"/>
      <c r="XBD168" s="96"/>
      <c r="XBE168" s="96"/>
      <c r="XBF168" s="96"/>
      <c r="XBG168" s="96"/>
      <c r="XBH168" s="96"/>
      <c r="XBI168" s="96"/>
      <c r="XBJ168" s="96"/>
      <c r="XBK168" s="96"/>
      <c r="XBL168" s="96"/>
      <c r="XBM168" s="96"/>
      <c r="XBN168" s="96"/>
      <c r="XBO168" s="96"/>
      <c r="XBP168" s="96"/>
      <c r="XBQ168" s="96"/>
      <c r="XBR168" s="96"/>
      <c r="XBS168" s="96"/>
      <c r="XBT168" s="96"/>
      <c r="XBU168" s="96"/>
      <c r="XBV168" s="96"/>
      <c r="XBY168" s="96"/>
      <c r="XBZ168" s="96"/>
      <c r="XCA168" s="96"/>
      <c r="XCB168" s="96"/>
      <c r="XCC168" s="96"/>
      <c r="XCD168" s="96"/>
      <c r="XCE168" s="96"/>
      <c r="XCF168" s="96"/>
      <c r="XCG168" s="96"/>
      <c r="XCH168" s="96"/>
      <c r="XCI168" s="96"/>
      <c r="XCJ168" s="96"/>
      <c r="XCK168" s="96"/>
      <c r="XCL168" s="96"/>
      <c r="XCM168" s="96"/>
      <c r="XCN168" s="96"/>
      <c r="XCO168" s="96"/>
      <c r="XCP168" s="96"/>
      <c r="XCQ168" s="96"/>
      <c r="XCT168" s="96"/>
      <c r="XCU168" s="96"/>
      <c r="XCV168" s="96"/>
      <c r="XCW168" s="96"/>
      <c r="XCX168" s="96"/>
      <c r="XCY168" s="96"/>
      <c r="XCZ168" s="96"/>
      <c r="XDA168" s="96"/>
      <c r="XDB168" s="96"/>
      <c r="XDC168" s="96"/>
      <c r="XDD168" s="96"/>
      <c r="XDE168" s="96"/>
      <c r="XDF168" s="96"/>
      <c r="XDG168" s="96"/>
      <c r="XDH168" s="96"/>
      <c r="XDI168" s="96"/>
      <c r="XDJ168" s="96"/>
      <c r="XDK168" s="96"/>
      <c r="XDL168" s="96"/>
      <c r="XDO168" s="96"/>
      <c r="XDP168" s="96"/>
      <c r="XDQ168" s="96"/>
      <c r="XDR168" s="96"/>
      <c r="XDS168" s="96"/>
      <c r="XDT168" s="96"/>
      <c r="XDU168" s="96"/>
      <c r="XDV168" s="96"/>
      <c r="XDW168" s="96"/>
      <c r="XDX168" s="96"/>
      <c r="XDY168" s="96"/>
      <c r="XDZ168" s="96"/>
      <c r="XEA168" s="96"/>
      <c r="XEB168" s="96"/>
      <c r="XEC168" s="96"/>
      <c r="XED168" s="96"/>
      <c r="XEE168" s="96"/>
      <c r="XEF168" s="96"/>
      <c r="XEG168" s="96"/>
      <c r="XEJ168" s="96"/>
      <c r="XEK168" s="96"/>
      <c r="XEL168" s="96"/>
      <c r="XEM168" s="96"/>
      <c r="XEN168" s="96"/>
      <c r="XEO168" s="96"/>
      <c r="XEP168" s="96"/>
      <c r="XEQ168" s="96"/>
      <c r="XER168" s="96"/>
      <c r="XES168" s="96"/>
      <c r="XET168" s="96"/>
      <c r="XEU168" s="96"/>
      <c r="XEV168" s="96"/>
      <c r="XEW168" s="96"/>
      <c r="XEX168" s="96"/>
      <c r="XEY168" s="96"/>
      <c r="XEZ168" s="96"/>
      <c r="XFA168" s="96"/>
      <c r="XFB168" s="96"/>
    </row>
    <row r="169" spans="1:43 16091:16382" s="99" customFormat="1" ht="15" x14ac:dyDescent="0.25">
      <c r="A169" s="94" t="s">
        <v>856</v>
      </c>
      <c r="B169" s="95" t="s">
        <v>696</v>
      </c>
      <c r="C169" s="96" t="s">
        <v>65</v>
      </c>
      <c r="D169" s="96" t="s">
        <v>48</v>
      </c>
      <c r="E169" s="96" t="s">
        <v>697</v>
      </c>
      <c r="F169" s="96" t="s">
        <v>698</v>
      </c>
      <c r="G169" s="96" t="s">
        <v>108</v>
      </c>
      <c r="H169" s="96" t="s">
        <v>53</v>
      </c>
      <c r="I169" s="96" t="s">
        <v>703</v>
      </c>
      <c r="J169" s="96" t="s">
        <v>53</v>
      </c>
      <c r="K169" s="96" t="s">
        <v>699</v>
      </c>
      <c r="L169" s="96" t="s">
        <v>704</v>
      </c>
      <c r="M169" s="96">
        <v>10.39</v>
      </c>
      <c r="N169" s="96" t="s">
        <v>112</v>
      </c>
      <c r="O169" s="96" t="s">
        <v>700</v>
      </c>
      <c r="P169" s="96" t="s">
        <v>701</v>
      </c>
      <c r="Q169" s="97">
        <v>-73382.740000000005</v>
      </c>
      <c r="R169" s="97">
        <v>0</v>
      </c>
      <c r="S169" s="97">
        <v>-73382.740000000005</v>
      </c>
      <c r="T169" s="98">
        <v>0</v>
      </c>
      <c r="U169" s="98" t="s">
        <v>50</v>
      </c>
      <c r="V169" s="98">
        <v>0</v>
      </c>
      <c r="W169" s="98">
        <v>0</v>
      </c>
      <c r="X169" s="98" t="s">
        <v>50</v>
      </c>
      <c r="Y169" s="98">
        <v>0</v>
      </c>
      <c r="Z169" s="99">
        <v>0</v>
      </c>
      <c r="AA169" s="99" t="s">
        <v>50</v>
      </c>
      <c r="AB169" s="99">
        <v>0</v>
      </c>
      <c r="AC169" s="99">
        <v>0</v>
      </c>
      <c r="AD169" s="99" t="s">
        <v>50</v>
      </c>
      <c r="AE169" s="99">
        <v>0</v>
      </c>
      <c r="AF169" s="99">
        <v>0</v>
      </c>
      <c r="AG169" s="99" t="s">
        <v>50</v>
      </c>
      <c r="AH169" s="99">
        <v>0</v>
      </c>
      <c r="AI169" s="99">
        <v>0</v>
      </c>
      <c r="AJ169" s="99" t="s">
        <v>50</v>
      </c>
      <c r="AK169" s="99">
        <v>0</v>
      </c>
      <c r="AL169" s="99">
        <v>0</v>
      </c>
      <c r="AM169" s="99" t="s">
        <v>53</v>
      </c>
      <c r="AN169" s="99" t="s">
        <v>53</v>
      </c>
      <c r="AO169" s="99" t="s">
        <v>53</v>
      </c>
      <c r="AP169" s="99" t="s">
        <v>53</v>
      </c>
      <c r="WVM169" s="96"/>
      <c r="WVN169" s="96"/>
      <c r="WVO169" s="96"/>
      <c r="WVP169" s="96"/>
      <c r="WVQ169" s="96"/>
      <c r="WVR169" s="96"/>
      <c r="WVS169" s="96"/>
      <c r="WVT169" s="96"/>
      <c r="WVU169" s="96"/>
      <c r="WVV169" s="96"/>
      <c r="WVW169" s="96"/>
      <c r="WVX169" s="96"/>
      <c r="WVY169" s="96"/>
      <c r="WVZ169" s="96"/>
      <c r="WWA169" s="96"/>
      <c r="WWB169" s="96"/>
      <c r="WWC169" s="96"/>
      <c r="WWD169" s="96"/>
      <c r="WWE169" s="96"/>
      <c r="WWF169" s="96"/>
      <c r="WWG169" s="96"/>
      <c r="WWH169" s="96"/>
      <c r="WWI169" s="96"/>
      <c r="WWJ169" s="96"/>
      <c r="WWK169" s="96"/>
      <c r="WWL169" s="96"/>
      <c r="WWM169" s="96"/>
      <c r="WWN169" s="96"/>
      <c r="WWO169" s="96"/>
      <c r="WWP169" s="96"/>
      <c r="WWQ169" s="96"/>
      <c r="WWR169" s="96"/>
      <c r="WWS169" s="96"/>
      <c r="WWT169" s="96"/>
      <c r="WWU169" s="96"/>
      <c r="WWV169" s="96"/>
      <c r="WWW169" s="96"/>
      <c r="WWX169" s="96"/>
      <c r="WWY169" s="96"/>
      <c r="WWZ169" s="96"/>
      <c r="WXC169" s="96"/>
      <c r="WXD169" s="96"/>
      <c r="WXE169" s="96"/>
      <c r="WXF169" s="96"/>
      <c r="WXG169" s="96"/>
      <c r="WXH169" s="96"/>
      <c r="WXI169" s="96"/>
      <c r="WXJ169" s="96"/>
      <c r="WXK169" s="96"/>
      <c r="WXL169" s="96"/>
      <c r="WXM169" s="96"/>
      <c r="WXN169" s="96"/>
      <c r="WXO169" s="96"/>
      <c r="WXP169" s="96"/>
      <c r="WXQ169" s="96"/>
      <c r="WXR169" s="96"/>
      <c r="WXS169" s="96"/>
      <c r="WXT169" s="96"/>
      <c r="WXU169" s="96"/>
      <c r="WXX169" s="96"/>
      <c r="WXY169" s="96"/>
      <c r="WXZ169" s="96"/>
      <c r="WYA169" s="96"/>
      <c r="WYB169" s="96"/>
      <c r="WYC169" s="96"/>
      <c r="WYD169" s="96"/>
      <c r="WYE169" s="96"/>
      <c r="WYF169" s="96"/>
      <c r="WYG169" s="96"/>
      <c r="WYH169" s="96"/>
      <c r="WYI169" s="96"/>
      <c r="WYJ169" s="96"/>
      <c r="WYK169" s="96"/>
      <c r="WYL169" s="96"/>
      <c r="WYM169" s="96"/>
      <c r="WYN169" s="96"/>
      <c r="WYO169" s="96"/>
      <c r="WYP169" s="96"/>
      <c r="WYS169" s="96"/>
      <c r="WYT169" s="96"/>
      <c r="WYU169" s="96"/>
      <c r="WYV169" s="96"/>
      <c r="WYW169" s="96"/>
      <c r="WYX169" s="96"/>
      <c r="WYY169" s="96"/>
      <c r="WYZ169" s="96"/>
      <c r="WZA169" s="96"/>
      <c r="WZB169" s="96"/>
      <c r="WZC169" s="96"/>
      <c r="WZD169" s="96"/>
      <c r="WZE169" s="96"/>
      <c r="WZF169" s="96"/>
      <c r="WZG169" s="96"/>
      <c r="WZH169" s="96"/>
      <c r="WZI169" s="96"/>
      <c r="WZJ169" s="96"/>
      <c r="WZK169" s="96"/>
      <c r="WZN169" s="96"/>
      <c r="WZO169" s="96"/>
      <c r="WZP169" s="96"/>
      <c r="WZQ169" s="96"/>
      <c r="WZR169" s="96"/>
      <c r="WZS169" s="96"/>
      <c r="WZT169" s="96"/>
      <c r="WZU169" s="96"/>
      <c r="WZV169" s="96"/>
      <c r="WZW169" s="96"/>
      <c r="WZX169" s="96"/>
      <c r="WZY169" s="96"/>
      <c r="WZZ169" s="96"/>
      <c r="XAA169" s="96"/>
      <c r="XAB169" s="96"/>
      <c r="XAC169" s="96"/>
      <c r="XAD169" s="96"/>
      <c r="XAE169" s="96"/>
      <c r="XAF169" s="96"/>
      <c r="XAI169" s="96"/>
      <c r="XAJ169" s="96"/>
      <c r="XAK169" s="96"/>
      <c r="XAL169" s="96"/>
      <c r="XAM169" s="96"/>
      <c r="XAN169" s="96"/>
      <c r="XAO169" s="96"/>
      <c r="XAP169" s="96"/>
      <c r="XAQ169" s="96"/>
      <c r="XAR169" s="96"/>
      <c r="XAS169" s="96"/>
      <c r="XAT169" s="96"/>
      <c r="XAU169" s="96"/>
      <c r="XAV169" s="96"/>
      <c r="XAW169" s="96"/>
      <c r="XAX169" s="96"/>
      <c r="XAY169" s="96"/>
      <c r="XAZ169" s="96"/>
      <c r="XBA169" s="96"/>
      <c r="XBD169" s="96"/>
      <c r="XBE169" s="96"/>
      <c r="XBF169" s="96"/>
      <c r="XBG169" s="96"/>
      <c r="XBH169" s="96"/>
      <c r="XBI169" s="96"/>
      <c r="XBJ169" s="96"/>
      <c r="XBK169" s="96"/>
      <c r="XBL169" s="96"/>
      <c r="XBM169" s="96"/>
      <c r="XBN169" s="96"/>
      <c r="XBO169" s="96"/>
      <c r="XBP169" s="96"/>
      <c r="XBQ169" s="96"/>
      <c r="XBR169" s="96"/>
      <c r="XBS169" s="96"/>
      <c r="XBT169" s="96"/>
      <c r="XBU169" s="96"/>
      <c r="XBV169" s="96"/>
      <c r="XBY169" s="96"/>
      <c r="XBZ169" s="96"/>
      <c r="XCA169" s="96"/>
      <c r="XCB169" s="96"/>
      <c r="XCC169" s="96"/>
      <c r="XCD169" s="96"/>
      <c r="XCE169" s="96"/>
      <c r="XCF169" s="96"/>
      <c r="XCG169" s="96"/>
      <c r="XCH169" s="96"/>
      <c r="XCI169" s="96"/>
      <c r="XCJ169" s="96"/>
      <c r="XCK169" s="96"/>
      <c r="XCL169" s="96"/>
      <c r="XCM169" s="96"/>
      <c r="XCN169" s="96"/>
      <c r="XCO169" s="96"/>
      <c r="XCP169" s="96"/>
      <c r="XCQ169" s="96"/>
      <c r="XCT169" s="96"/>
      <c r="XCU169" s="96"/>
      <c r="XCV169" s="96"/>
      <c r="XCW169" s="96"/>
      <c r="XCX169" s="96"/>
      <c r="XCY169" s="96"/>
      <c r="XCZ169" s="96"/>
      <c r="XDA169" s="96"/>
      <c r="XDB169" s="96"/>
      <c r="XDC169" s="96"/>
      <c r="XDD169" s="96"/>
      <c r="XDE169" s="96"/>
      <c r="XDF169" s="96"/>
      <c r="XDG169" s="96"/>
      <c r="XDH169" s="96"/>
      <c r="XDI169" s="96"/>
      <c r="XDJ169" s="96"/>
      <c r="XDK169" s="96"/>
      <c r="XDL169" s="96"/>
      <c r="XDO169" s="96"/>
      <c r="XDP169" s="96"/>
      <c r="XDQ169" s="96"/>
      <c r="XDR169" s="96"/>
      <c r="XDS169" s="96"/>
      <c r="XDT169" s="96"/>
      <c r="XDU169" s="96"/>
      <c r="XDV169" s="96"/>
      <c r="XDW169" s="96"/>
      <c r="XDX169" s="96"/>
      <c r="XDY169" s="96"/>
      <c r="XDZ169" s="96"/>
      <c r="XEA169" s="96"/>
      <c r="XEB169" s="96"/>
      <c r="XEC169" s="96"/>
      <c r="XED169" s="96"/>
      <c r="XEE169" s="96"/>
      <c r="XEF169" s="96"/>
      <c r="XEG169" s="96"/>
      <c r="XEJ169" s="96"/>
      <c r="XEK169" s="96"/>
      <c r="XEL169" s="96"/>
      <c r="XEM169" s="96"/>
      <c r="XEN169" s="96"/>
      <c r="XEO169" s="96"/>
      <c r="XEP169" s="96"/>
      <c r="XEQ169" s="96"/>
      <c r="XER169" s="96"/>
      <c r="XES169" s="96"/>
      <c r="XET169" s="96"/>
      <c r="XEU169" s="96"/>
      <c r="XEV169" s="96"/>
      <c r="XEW169" s="96"/>
      <c r="XEX169" s="96"/>
      <c r="XEY169" s="96"/>
      <c r="XEZ169" s="96"/>
      <c r="XFA169" s="96"/>
      <c r="XFB169" s="96"/>
    </row>
    <row r="170" spans="1:43 16091:16382" s="99" customFormat="1" ht="15" x14ac:dyDescent="0.25">
      <c r="A170" s="94" t="s">
        <v>218</v>
      </c>
      <c r="B170" s="95" t="s">
        <v>696</v>
      </c>
      <c r="C170" s="96" t="s">
        <v>65</v>
      </c>
      <c r="D170" s="96" t="s">
        <v>56</v>
      </c>
      <c r="E170" s="96" t="s">
        <v>708</v>
      </c>
      <c r="F170" s="96" t="s">
        <v>698</v>
      </c>
      <c r="G170" s="96" t="s">
        <v>51</v>
      </c>
      <c r="H170" s="96" t="s">
        <v>709</v>
      </c>
      <c r="I170" s="96" t="s">
        <v>53</v>
      </c>
      <c r="J170" s="96" t="s">
        <v>53</v>
      </c>
      <c r="K170" s="96" t="s">
        <v>53</v>
      </c>
      <c r="L170" s="96" t="s">
        <v>53</v>
      </c>
      <c r="M170" s="96">
        <v>0</v>
      </c>
      <c r="N170" s="96" t="s">
        <v>53</v>
      </c>
      <c r="O170" s="96" t="s">
        <v>700</v>
      </c>
      <c r="P170" s="96" t="s">
        <v>710</v>
      </c>
      <c r="Q170" s="97">
        <v>113465.476</v>
      </c>
      <c r="R170" s="97">
        <v>0</v>
      </c>
      <c r="S170" s="97">
        <v>4943.8799999999901</v>
      </c>
      <c r="T170" s="97">
        <v>0</v>
      </c>
      <c r="U170" s="97" t="s">
        <v>50</v>
      </c>
      <c r="V170" s="97">
        <v>0</v>
      </c>
      <c r="W170" s="97">
        <v>93553.1</v>
      </c>
      <c r="X170" s="97" t="s">
        <v>55</v>
      </c>
      <c r="Y170" s="97">
        <v>14968.495999999999</v>
      </c>
      <c r="Z170" s="96">
        <v>0</v>
      </c>
      <c r="AA170" s="96" t="s">
        <v>50</v>
      </c>
      <c r="AB170" s="96">
        <v>0</v>
      </c>
      <c r="AC170" s="96">
        <v>0</v>
      </c>
      <c r="AD170" s="96" t="s">
        <v>50</v>
      </c>
      <c r="AE170" s="96">
        <v>0</v>
      </c>
      <c r="AF170" s="96">
        <v>0</v>
      </c>
      <c r="AG170" s="96" t="s">
        <v>50</v>
      </c>
      <c r="AH170" s="96">
        <v>0</v>
      </c>
      <c r="AI170" s="96">
        <v>0</v>
      </c>
      <c r="AJ170" s="96" t="s">
        <v>50</v>
      </c>
      <c r="AK170" s="96">
        <v>0</v>
      </c>
      <c r="AL170" s="96">
        <v>0</v>
      </c>
      <c r="AM170" s="96" t="s">
        <v>53</v>
      </c>
      <c r="AN170" s="96" t="s">
        <v>53</v>
      </c>
      <c r="AO170" s="96" t="s">
        <v>53</v>
      </c>
      <c r="AP170" s="100" t="s">
        <v>53</v>
      </c>
      <c r="AQ170" s="98"/>
    </row>
    <row r="171" spans="1:43 16091:16382" s="99" customFormat="1" ht="15" x14ac:dyDescent="0.25">
      <c r="A171" s="94" t="s">
        <v>222</v>
      </c>
      <c r="B171" s="95" t="s">
        <v>696</v>
      </c>
      <c r="C171" s="96" t="s">
        <v>65</v>
      </c>
      <c r="D171" s="96" t="s">
        <v>56</v>
      </c>
      <c r="E171" s="96" t="s">
        <v>708</v>
      </c>
      <c r="F171" s="96" t="s">
        <v>698</v>
      </c>
      <c r="G171" s="96" t="s">
        <v>108</v>
      </c>
      <c r="H171" s="96" t="s">
        <v>53</v>
      </c>
      <c r="I171" s="96" t="s">
        <v>712</v>
      </c>
      <c r="J171" s="96" t="s">
        <v>53</v>
      </c>
      <c r="K171" s="96" t="s">
        <v>709</v>
      </c>
      <c r="L171" s="96" t="s">
        <v>713</v>
      </c>
      <c r="M171" s="96">
        <v>1067.9000000000001</v>
      </c>
      <c r="N171" s="96" t="s">
        <v>112</v>
      </c>
      <c r="O171" s="96" t="s">
        <v>700</v>
      </c>
      <c r="P171" s="96" t="s">
        <v>710</v>
      </c>
      <c r="Q171" s="97">
        <v>-113465.476</v>
      </c>
      <c r="R171" s="97">
        <v>0</v>
      </c>
      <c r="S171" s="97">
        <v>-4943.8799999999901</v>
      </c>
      <c r="T171" s="97">
        <v>0</v>
      </c>
      <c r="U171" s="97" t="s">
        <v>50</v>
      </c>
      <c r="V171" s="97">
        <v>0</v>
      </c>
      <c r="W171" s="97">
        <v>-93553.1</v>
      </c>
      <c r="X171" s="97" t="s">
        <v>55</v>
      </c>
      <c r="Y171" s="97">
        <v>-14968.495999999999</v>
      </c>
      <c r="Z171" s="96">
        <v>0</v>
      </c>
      <c r="AA171" s="96" t="s">
        <v>50</v>
      </c>
      <c r="AB171" s="96">
        <v>0</v>
      </c>
      <c r="AC171" s="96">
        <v>0</v>
      </c>
      <c r="AD171" s="96" t="s">
        <v>50</v>
      </c>
      <c r="AE171" s="96">
        <v>0</v>
      </c>
      <c r="AF171" s="96">
        <v>0</v>
      </c>
      <c r="AG171" s="96" t="s">
        <v>50</v>
      </c>
      <c r="AH171" s="96">
        <v>0</v>
      </c>
      <c r="AI171" s="96">
        <v>0</v>
      </c>
      <c r="AJ171" s="96" t="s">
        <v>50</v>
      </c>
      <c r="AK171" s="96">
        <v>0</v>
      </c>
      <c r="AL171" s="96">
        <v>0</v>
      </c>
      <c r="AM171" s="96" t="s">
        <v>53</v>
      </c>
      <c r="AN171" s="96" t="s">
        <v>53</v>
      </c>
      <c r="AO171" s="96" t="s">
        <v>53</v>
      </c>
      <c r="AP171" s="100" t="s">
        <v>53</v>
      </c>
      <c r="AQ171" s="98"/>
    </row>
    <row r="172" spans="1:43 16091:16382" s="99" customFormat="1" ht="15" x14ac:dyDescent="0.25">
      <c r="A172" s="94" t="s">
        <v>226</v>
      </c>
      <c r="B172" s="95" t="s">
        <v>696</v>
      </c>
      <c r="C172" s="96" t="s">
        <v>65</v>
      </c>
      <c r="D172" s="96" t="s">
        <v>60</v>
      </c>
      <c r="E172" s="96" t="s">
        <v>716</v>
      </c>
      <c r="F172" s="96" t="s">
        <v>698</v>
      </c>
      <c r="G172" s="96" t="s">
        <v>51</v>
      </c>
      <c r="H172" s="96" t="s">
        <v>717</v>
      </c>
      <c r="I172" s="96" t="s">
        <v>53</v>
      </c>
      <c r="J172" s="96" t="s">
        <v>53</v>
      </c>
      <c r="K172" s="96" t="s">
        <v>53</v>
      </c>
      <c r="L172" s="96" t="s">
        <v>53</v>
      </c>
      <c r="M172" s="96">
        <v>0</v>
      </c>
      <c r="N172" s="96" t="s">
        <v>53</v>
      </c>
      <c r="O172" s="96" t="s">
        <v>700</v>
      </c>
      <c r="P172" s="96" t="s">
        <v>701</v>
      </c>
      <c r="Q172" s="97">
        <v>708899.1</v>
      </c>
      <c r="R172" s="97">
        <v>0</v>
      </c>
      <c r="S172" s="97">
        <v>708899.1</v>
      </c>
      <c r="T172" s="97">
        <v>0</v>
      </c>
      <c r="U172" s="97" t="s">
        <v>50</v>
      </c>
      <c r="V172" s="97">
        <v>0</v>
      </c>
      <c r="W172" s="97">
        <v>0</v>
      </c>
      <c r="X172" s="97" t="s">
        <v>50</v>
      </c>
      <c r="Y172" s="97">
        <v>0</v>
      </c>
      <c r="Z172" s="96">
        <v>0</v>
      </c>
      <c r="AA172" s="96" t="s">
        <v>50</v>
      </c>
      <c r="AB172" s="96">
        <v>0</v>
      </c>
      <c r="AC172" s="96">
        <v>0</v>
      </c>
      <c r="AD172" s="96" t="s">
        <v>50</v>
      </c>
      <c r="AE172" s="96">
        <v>0</v>
      </c>
      <c r="AF172" s="96">
        <v>0</v>
      </c>
      <c r="AG172" s="96" t="s">
        <v>50</v>
      </c>
      <c r="AH172" s="96">
        <v>0</v>
      </c>
      <c r="AI172" s="96">
        <v>0</v>
      </c>
      <c r="AJ172" s="96" t="s">
        <v>50</v>
      </c>
      <c r="AK172" s="96">
        <v>0</v>
      </c>
      <c r="AL172" s="96">
        <v>0</v>
      </c>
      <c r="AM172" s="96" t="s">
        <v>53</v>
      </c>
      <c r="AN172" s="96" t="s">
        <v>53</v>
      </c>
      <c r="AO172" s="96" t="s">
        <v>53</v>
      </c>
      <c r="AP172" s="100" t="s">
        <v>53</v>
      </c>
    </row>
    <row r="173" spans="1:43 16091:16382" s="99" customFormat="1" ht="15" x14ac:dyDescent="0.25">
      <c r="A173" s="94" t="s">
        <v>230</v>
      </c>
      <c r="B173" s="95" t="s">
        <v>696</v>
      </c>
      <c r="C173" s="96" t="s">
        <v>65</v>
      </c>
      <c r="D173" s="96" t="s">
        <v>60</v>
      </c>
      <c r="E173" s="96" t="s">
        <v>716</v>
      </c>
      <c r="F173" s="96" t="s">
        <v>698</v>
      </c>
      <c r="G173" s="96" t="s">
        <v>108</v>
      </c>
      <c r="H173" s="96" t="s">
        <v>53</v>
      </c>
      <c r="I173" s="96" t="s">
        <v>718</v>
      </c>
      <c r="J173" s="96" t="s">
        <v>53</v>
      </c>
      <c r="K173" s="96" t="s">
        <v>717</v>
      </c>
      <c r="L173" s="96" t="s">
        <v>713</v>
      </c>
      <c r="M173" s="96">
        <v>44.2</v>
      </c>
      <c r="N173" s="96" t="s">
        <v>112</v>
      </c>
      <c r="O173" s="96" t="s">
        <v>700</v>
      </c>
      <c r="P173" s="96" t="s">
        <v>701</v>
      </c>
      <c r="Q173" s="97">
        <v>-708899.1</v>
      </c>
      <c r="R173" s="97">
        <v>0</v>
      </c>
      <c r="S173" s="97">
        <v>-708899.1</v>
      </c>
      <c r="T173" s="97">
        <v>0</v>
      </c>
      <c r="U173" s="97" t="s">
        <v>50</v>
      </c>
      <c r="V173" s="97">
        <v>0</v>
      </c>
      <c r="W173" s="97">
        <v>0</v>
      </c>
      <c r="X173" s="97" t="s">
        <v>50</v>
      </c>
      <c r="Y173" s="97">
        <v>0</v>
      </c>
      <c r="Z173" s="96">
        <v>0</v>
      </c>
      <c r="AA173" s="96" t="s">
        <v>50</v>
      </c>
      <c r="AB173" s="96">
        <v>0</v>
      </c>
      <c r="AC173" s="96">
        <v>0</v>
      </c>
      <c r="AD173" s="96" t="s">
        <v>50</v>
      </c>
      <c r="AE173" s="96">
        <v>0</v>
      </c>
      <c r="AF173" s="96">
        <v>0</v>
      </c>
      <c r="AG173" s="96" t="s">
        <v>50</v>
      </c>
      <c r="AH173" s="96">
        <v>0</v>
      </c>
      <c r="AI173" s="96">
        <v>0</v>
      </c>
      <c r="AJ173" s="96" t="s">
        <v>50</v>
      </c>
      <c r="AK173" s="96">
        <v>0</v>
      </c>
      <c r="AL173" s="96">
        <v>0</v>
      </c>
      <c r="AM173" s="96" t="s">
        <v>53</v>
      </c>
      <c r="AN173" s="96" t="s">
        <v>53</v>
      </c>
      <c r="AO173" s="96" t="s">
        <v>53</v>
      </c>
      <c r="AP173" s="100" t="s">
        <v>53</v>
      </c>
    </row>
    <row r="174" spans="1:43 16091:16382" s="99" customFormat="1" ht="15" x14ac:dyDescent="0.25">
      <c r="A174" s="94" t="s">
        <v>232</v>
      </c>
      <c r="B174" s="95" t="s">
        <v>696</v>
      </c>
      <c r="C174" s="96" t="s">
        <v>65</v>
      </c>
      <c r="D174" s="96" t="s">
        <v>63</v>
      </c>
      <c r="E174" s="96" t="s">
        <v>719</v>
      </c>
      <c r="F174" s="96" t="s">
        <v>698</v>
      </c>
      <c r="G174" s="96" t="s">
        <v>51</v>
      </c>
      <c r="H174" s="96" t="s">
        <v>720</v>
      </c>
      <c r="I174" s="96" t="s">
        <v>53</v>
      </c>
      <c r="J174" s="96" t="s">
        <v>53</v>
      </c>
      <c r="K174" s="96" t="s">
        <v>53</v>
      </c>
      <c r="L174" s="96" t="s">
        <v>53</v>
      </c>
      <c r="M174" s="96">
        <v>0</v>
      </c>
      <c r="N174" s="96" t="s">
        <v>53</v>
      </c>
      <c r="O174" s="96" t="s">
        <v>700</v>
      </c>
      <c r="P174" s="96" t="s">
        <v>701</v>
      </c>
      <c r="Q174" s="97">
        <v>517671.30920000002</v>
      </c>
      <c r="R174" s="97">
        <v>0</v>
      </c>
      <c r="S174" s="97">
        <v>0</v>
      </c>
      <c r="T174" s="97">
        <v>0</v>
      </c>
      <c r="U174" s="97" t="s">
        <v>50</v>
      </c>
      <c r="V174" s="97">
        <v>0</v>
      </c>
      <c r="W174" s="97">
        <v>446268.37</v>
      </c>
      <c r="X174" s="97" t="s">
        <v>55</v>
      </c>
      <c r="Y174" s="97">
        <v>71402.939199999993</v>
      </c>
      <c r="Z174" s="96">
        <v>0</v>
      </c>
      <c r="AA174" s="96" t="s">
        <v>50</v>
      </c>
      <c r="AB174" s="96">
        <v>0</v>
      </c>
      <c r="AC174" s="96">
        <v>0</v>
      </c>
      <c r="AD174" s="96" t="s">
        <v>50</v>
      </c>
      <c r="AE174" s="96">
        <v>0</v>
      </c>
      <c r="AF174" s="96">
        <v>0</v>
      </c>
      <c r="AG174" s="96" t="s">
        <v>50</v>
      </c>
      <c r="AH174" s="96">
        <v>0</v>
      </c>
      <c r="AI174" s="96">
        <v>0</v>
      </c>
      <c r="AJ174" s="96" t="s">
        <v>50</v>
      </c>
      <c r="AK174" s="96">
        <v>0</v>
      </c>
      <c r="AL174" s="96">
        <v>0</v>
      </c>
      <c r="AM174" s="96" t="s">
        <v>53</v>
      </c>
      <c r="AN174" s="96" t="s">
        <v>53</v>
      </c>
      <c r="AO174" s="96" t="s">
        <v>53</v>
      </c>
      <c r="AP174" s="100" t="s">
        <v>53</v>
      </c>
    </row>
    <row r="175" spans="1:43 16091:16382" s="99" customFormat="1" ht="15" x14ac:dyDescent="0.25">
      <c r="A175" s="94" t="s">
        <v>234</v>
      </c>
      <c r="B175" s="95" t="s">
        <v>696</v>
      </c>
      <c r="C175" s="96" t="s">
        <v>65</v>
      </c>
      <c r="D175" s="96" t="s">
        <v>80</v>
      </c>
      <c r="E175" s="96" t="s">
        <v>722</v>
      </c>
      <c r="F175" s="96" t="s">
        <v>698</v>
      </c>
      <c r="G175" s="96" t="s">
        <v>51</v>
      </c>
      <c r="H175" s="96" t="s">
        <v>723</v>
      </c>
      <c r="I175" s="96" t="s">
        <v>53</v>
      </c>
      <c r="J175" s="96" t="s">
        <v>53</v>
      </c>
      <c r="K175" s="96" t="s">
        <v>53</v>
      </c>
      <c r="L175" s="96" t="s">
        <v>53</v>
      </c>
      <c r="M175" s="96">
        <v>0</v>
      </c>
      <c r="N175" s="96" t="s">
        <v>53</v>
      </c>
      <c r="O175" s="96" t="s">
        <v>700</v>
      </c>
      <c r="P175" s="96" t="s">
        <v>701</v>
      </c>
      <c r="Q175" s="97">
        <v>635878.75099999993</v>
      </c>
      <c r="R175" s="97">
        <v>0</v>
      </c>
      <c r="S175" s="97">
        <v>96589.994999999995</v>
      </c>
      <c r="T175" s="97">
        <v>0</v>
      </c>
      <c r="U175" s="97" t="s">
        <v>50</v>
      </c>
      <c r="V175" s="97">
        <v>0</v>
      </c>
      <c r="W175" s="97">
        <v>464904.1</v>
      </c>
      <c r="X175" s="97" t="s">
        <v>55</v>
      </c>
      <c r="Y175" s="97">
        <v>74384.656000000003</v>
      </c>
      <c r="Z175" s="96">
        <v>0</v>
      </c>
      <c r="AA175" s="96" t="s">
        <v>50</v>
      </c>
      <c r="AB175" s="96">
        <v>0</v>
      </c>
      <c r="AC175" s="96">
        <v>0</v>
      </c>
      <c r="AD175" s="96" t="s">
        <v>50</v>
      </c>
      <c r="AE175" s="96">
        <v>0</v>
      </c>
      <c r="AF175" s="96">
        <v>0</v>
      </c>
      <c r="AG175" s="96" t="s">
        <v>50</v>
      </c>
      <c r="AH175" s="96">
        <v>0</v>
      </c>
      <c r="AI175" s="96">
        <v>0</v>
      </c>
      <c r="AJ175" s="96" t="s">
        <v>50</v>
      </c>
      <c r="AK175" s="96">
        <v>0</v>
      </c>
      <c r="AL175" s="96">
        <v>0</v>
      </c>
      <c r="AM175" s="96" t="s">
        <v>53</v>
      </c>
      <c r="AN175" s="96" t="s">
        <v>53</v>
      </c>
      <c r="AO175" s="96" t="s">
        <v>53</v>
      </c>
      <c r="AP175" s="100" t="s">
        <v>53</v>
      </c>
    </row>
    <row r="176" spans="1:43 16091:16382" s="99" customFormat="1" ht="15" x14ac:dyDescent="0.25">
      <c r="A176" s="94" t="s">
        <v>238</v>
      </c>
      <c r="B176" s="95" t="s">
        <v>696</v>
      </c>
      <c r="C176" s="96" t="s">
        <v>65</v>
      </c>
      <c r="D176" s="96" t="s">
        <v>80</v>
      </c>
      <c r="E176" s="96" t="s">
        <v>722</v>
      </c>
      <c r="F176" s="96" t="s">
        <v>698</v>
      </c>
      <c r="G176" s="96" t="s">
        <v>108</v>
      </c>
      <c r="H176" s="96" t="s">
        <v>53</v>
      </c>
      <c r="I176" s="96" t="s">
        <v>725</v>
      </c>
      <c r="J176" s="96" t="s">
        <v>53</v>
      </c>
      <c r="K176" s="96" t="s">
        <v>723</v>
      </c>
      <c r="L176" s="96" t="s">
        <v>704</v>
      </c>
      <c r="M176" s="96">
        <v>1.35</v>
      </c>
      <c r="N176" s="96" t="s">
        <v>112</v>
      </c>
      <c r="O176" s="96" t="s">
        <v>700</v>
      </c>
      <c r="P176" s="96" t="s">
        <v>701</v>
      </c>
      <c r="Q176" s="97">
        <v>-635878.75099999993</v>
      </c>
      <c r="R176" s="97">
        <v>0</v>
      </c>
      <c r="S176" s="97">
        <v>-96589.994999999995</v>
      </c>
      <c r="T176" s="98">
        <v>0</v>
      </c>
      <c r="U176" s="98" t="s">
        <v>50</v>
      </c>
      <c r="V176" s="98">
        <v>0</v>
      </c>
      <c r="W176" s="98">
        <v>-464904.1</v>
      </c>
      <c r="X176" s="98" t="s">
        <v>55</v>
      </c>
      <c r="Y176" s="98">
        <v>-74384.656000000003</v>
      </c>
      <c r="Z176" s="99">
        <v>0</v>
      </c>
      <c r="AA176" s="99" t="s">
        <v>50</v>
      </c>
      <c r="AB176" s="99">
        <v>0</v>
      </c>
      <c r="AC176" s="99">
        <v>0</v>
      </c>
      <c r="AD176" s="99" t="s">
        <v>50</v>
      </c>
      <c r="AE176" s="99">
        <v>0</v>
      </c>
      <c r="AF176" s="99">
        <v>0</v>
      </c>
      <c r="AG176" s="99" t="s">
        <v>50</v>
      </c>
      <c r="AH176" s="99">
        <v>0</v>
      </c>
      <c r="AI176" s="99">
        <v>0</v>
      </c>
      <c r="AJ176" s="99" t="s">
        <v>50</v>
      </c>
      <c r="AK176" s="99">
        <v>0</v>
      </c>
      <c r="AL176" s="99">
        <v>0</v>
      </c>
      <c r="AM176" s="99" t="s">
        <v>53</v>
      </c>
      <c r="AN176" s="99" t="s">
        <v>53</v>
      </c>
      <c r="AO176" s="99" t="s">
        <v>53</v>
      </c>
      <c r="AP176" s="99" t="s">
        <v>53</v>
      </c>
      <c r="WUR176" s="96"/>
      <c r="WUS176" s="96"/>
      <c r="WUT176" s="96"/>
      <c r="WUU176" s="96"/>
      <c r="WUV176" s="96"/>
      <c r="WUW176" s="96"/>
      <c r="WUX176" s="96"/>
      <c r="WUY176" s="96"/>
      <c r="WUZ176" s="96"/>
      <c r="WVA176" s="96"/>
      <c r="WVB176" s="96"/>
      <c r="WVC176" s="96"/>
      <c r="WVD176" s="96"/>
      <c r="WVE176" s="96"/>
      <c r="WVF176" s="96"/>
      <c r="WVG176" s="96"/>
      <c r="WVH176" s="96"/>
      <c r="WVI176" s="96"/>
      <c r="WVJ176" s="96"/>
      <c r="WVK176" s="96"/>
      <c r="WVL176" s="96"/>
      <c r="WVM176" s="96"/>
      <c r="WVN176" s="96"/>
      <c r="WVO176" s="96"/>
      <c r="WVP176" s="96"/>
      <c r="WVQ176" s="96"/>
      <c r="WVR176" s="96"/>
      <c r="WVS176" s="96"/>
      <c r="WVT176" s="96"/>
      <c r="WVU176" s="96"/>
      <c r="WVV176" s="96"/>
      <c r="WVW176" s="96"/>
      <c r="WVX176" s="96"/>
      <c r="WVY176" s="96"/>
      <c r="WVZ176" s="96"/>
      <c r="WWA176" s="96"/>
      <c r="WWB176" s="96"/>
      <c r="WWC176" s="96"/>
      <c r="WWD176" s="96"/>
      <c r="WWE176" s="96"/>
      <c r="WWH176" s="96"/>
      <c r="WWI176" s="96"/>
      <c r="WWJ176" s="96"/>
      <c r="WWK176" s="96"/>
      <c r="WWL176" s="96"/>
      <c r="WWM176" s="96"/>
      <c r="WWN176" s="96"/>
      <c r="WWO176" s="96"/>
      <c r="WWP176" s="96"/>
      <c r="WWQ176" s="96"/>
      <c r="WWR176" s="96"/>
      <c r="WWS176" s="96"/>
      <c r="WWT176" s="96"/>
      <c r="WWU176" s="96"/>
      <c r="WWV176" s="96"/>
      <c r="WWW176" s="96"/>
      <c r="WWX176" s="96"/>
      <c r="WWY176" s="96"/>
      <c r="WWZ176" s="96"/>
      <c r="WXC176" s="96"/>
      <c r="WXD176" s="96"/>
      <c r="WXE176" s="96"/>
      <c r="WXF176" s="96"/>
      <c r="WXG176" s="96"/>
      <c r="WXH176" s="96"/>
      <c r="WXI176" s="96"/>
      <c r="WXJ176" s="96"/>
      <c r="WXK176" s="96"/>
      <c r="WXL176" s="96"/>
      <c r="WXM176" s="96"/>
      <c r="WXN176" s="96"/>
      <c r="WXO176" s="96"/>
      <c r="WXP176" s="96"/>
      <c r="WXQ176" s="96"/>
      <c r="WXR176" s="96"/>
      <c r="WXS176" s="96"/>
      <c r="WXT176" s="96"/>
      <c r="WXU176" s="96"/>
      <c r="WXX176" s="96"/>
      <c r="WXY176" s="96"/>
      <c r="WXZ176" s="96"/>
      <c r="WYA176" s="96"/>
      <c r="WYB176" s="96"/>
      <c r="WYC176" s="96"/>
      <c r="WYD176" s="96"/>
      <c r="WYE176" s="96"/>
      <c r="WYF176" s="96"/>
      <c r="WYG176" s="96"/>
      <c r="WYH176" s="96"/>
      <c r="WYI176" s="96"/>
      <c r="WYJ176" s="96"/>
      <c r="WYK176" s="96"/>
      <c r="WYL176" s="96"/>
      <c r="WYM176" s="96"/>
      <c r="WYN176" s="96"/>
      <c r="WYO176" s="96"/>
      <c r="WYP176" s="96"/>
      <c r="WYS176" s="96"/>
      <c r="WYT176" s="96"/>
      <c r="WYU176" s="96"/>
      <c r="WYV176" s="96"/>
      <c r="WYW176" s="96"/>
      <c r="WYX176" s="96"/>
      <c r="WYY176" s="96"/>
      <c r="WYZ176" s="96"/>
      <c r="WZA176" s="96"/>
      <c r="WZB176" s="96"/>
      <c r="WZC176" s="96"/>
      <c r="WZD176" s="96"/>
      <c r="WZE176" s="96"/>
      <c r="WZF176" s="96"/>
      <c r="WZG176" s="96"/>
      <c r="WZH176" s="96"/>
      <c r="WZI176" s="96"/>
      <c r="WZJ176" s="96"/>
      <c r="WZK176" s="96"/>
      <c r="WZN176" s="96"/>
      <c r="WZO176" s="96"/>
      <c r="WZP176" s="96"/>
      <c r="WZQ176" s="96"/>
      <c r="WZR176" s="96"/>
      <c r="WZS176" s="96"/>
      <c r="WZT176" s="96"/>
      <c r="WZU176" s="96"/>
      <c r="WZV176" s="96"/>
      <c r="WZW176" s="96"/>
      <c r="WZX176" s="96"/>
      <c r="WZY176" s="96"/>
      <c r="WZZ176" s="96"/>
      <c r="XAA176" s="96"/>
      <c r="XAB176" s="96"/>
      <c r="XAC176" s="96"/>
      <c r="XAD176" s="96"/>
      <c r="XAE176" s="96"/>
      <c r="XAF176" s="96"/>
      <c r="XAI176" s="96"/>
      <c r="XAJ176" s="96"/>
      <c r="XAK176" s="96"/>
      <c r="XAL176" s="96"/>
      <c r="XAM176" s="96"/>
      <c r="XAN176" s="96"/>
      <c r="XAO176" s="96"/>
      <c r="XAP176" s="96"/>
      <c r="XAQ176" s="96"/>
      <c r="XAR176" s="96"/>
      <c r="XAS176" s="96"/>
      <c r="XAT176" s="96"/>
      <c r="XAU176" s="96"/>
      <c r="XAV176" s="96"/>
      <c r="XAW176" s="96"/>
      <c r="XAX176" s="96"/>
      <c r="XAY176" s="96"/>
      <c r="XAZ176" s="96"/>
      <c r="XBA176" s="96"/>
      <c r="XBD176" s="96"/>
      <c r="XBE176" s="96"/>
      <c r="XBF176" s="96"/>
      <c r="XBG176" s="96"/>
      <c r="XBH176" s="96"/>
      <c r="XBI176" s="96"/>
      <c r="XBJ176" s="96"/>
      <c r="XBK176" s="96"/>
      <c r="XBL176" s="96"/>
      <c r="XBM176" s="96"/>
      <c r="XBN176" s="96"/>
      <c r="XBO176" s="96"/>
      <c r="XBP176" s="96"/>
      <c r="XBQ176" s="96"/>
      <c r="XBR176" s="96"/>
      <c r="XBS176" s="96"/>
      <c r="XBT176" s="96"/>
      <c r="XBU176" s="96"/>
      <c r="XBV176" s="96"/>
      <c r="XBY176" s="96"/>
      <c r="XBZ176" s="96"/>
      <c r="XCA176" s="96"/>
      <c r="XCB176" s="96"/>
      <c r="XCC176" s="96"/>
      <c r="XCD176" s="96"/>
      <c r="XCE176" s="96"/>
      <c r="XCF176" s="96"/>
      <c r="XCG176" s="96"/>
      <c r="XCH176" s="96"/>
      <c r="XCI176" s="96"/>
      <c r="XCJ176" s="96"/>
      <c r="XCK176" s="96"/>
      <c r="XCL176" s="96"/>
      <c r="XCM176" s="96"/>
      <c r="XCN176" s="96"/>
      <c r="XCO176" s="96"/>
      <c r="XCP176" s="96"/>
      <c r="XCQ176" s="96"/>
      <c r="XCT176" s="96"/>
      <c r="XCU176" s="96"/>
      <c r="XCV176" s="96"/>
      <c r="XCW176" s="96"/>
      <c r="XCX176" s="96"/>
      <c r="XCY176" s="96"/>
      <c r="XCZ176" s="96"/>
      <c r="XDA176" s="96"/>
      <c r="XDB176" s="96"/>
      <c r="XDC176" s="96"/>
      <c r="XDD176" s="96"/>
      <c r="XDE176" s="96"/>
      <c r="XDF176" s="96"/>
      <c r="XDG176" s="96"/>
      <c r="XDH176" s="96"/>
      <c r="XDI176" s="96"/>
      <c r="XDJ176" s="96"/>
      <c r="XDK176" s="96"/>
      <c r="XDL176" s="96"/>
      <c r="XDO176" s="96"/>
      <c r="XDP176" s="96"/>
      <c r="XDQ176" s="96"/>
      <c r="XDR176" s="96"/>
      <c r="XDS176" s="96"/>
      <c r="XDT176" s="96"/>
      <c r="XDU176" s="96"/>
      <c r="XDV176" s="96"/>
      <c r="XDW176" s="96"/>
      <c r="XDX176" s="96"/>
      <c r="XDY176" s="96"/>
      <c r="XDZ176" s="96"/>
      <c r="XEA176" s="96"/>
      <c r="XEB176" s="96"/>
      <c r="XEC176" s="96"/>
      <c r="XED176" s="96"/>
      <c r="XEE176" s="96"/>
      <c r="XEF176" s="96"/>
      <c r="XEG176" s="96"/>
      <c r="XEJ176" s="96"/>
      <c r="XEK176" s="96"/>
      <c r="XEL176" s="96"/>
      <c r="XEM176" s="96"/>
      <c r="XEN176" s="96"/>
      <c r="XEO176" s="96"/>
      <c r="XEP176" s="96"/>
      <c r="XEQ176" s="96"/>
      <c r="XER176" s="96"/>
      <c r="XES176" s="96"/>
      <c r="XET176" s="96"/>
      <c r="XEU176" s="96"/>
      <c r="XEV176" s="96"/>
      <c r="XEW176" s="96"/>
      <c r="XEX176" s="96"/>
      <c r="XEY176" s="96"/>
      <c r="XEZ176" s="96"/>
      <c r="XFA176" s="96"/>
      <c r="XFB176" s="96"/>
    </row>
    <row r="177" spans="1:43 16070:16382" s="99" customFormat="1" ht="15" x14ac:dyDescent="0.25">
      <c r="A177" s="94" t="s">
        <v>256</v>
      </c>
      <c r="B177" s="95" t="s">
        <v>744</v>
      </c>
      <c r="C177" s="96" t="s">
        <v>65</v>
      </c>
      <c r="D177" s="96" t="s">
        <v>48</v>
      </c>
      <c r="E177" s="96" t="s">
        <v>697</v>
      </c>
      <c r="F177" s="96" t="s">
        <v>745</v>
      </c>
      <c r="G177" s="96" t="s">
        <v>51</v>
      </c>
      <c r="H177" s="96" t="s">
        <v>746</v>
      </c>
      <c r="I177" s="96" t="s">
        <v>53</v>
      </c>
      <c r="J177" s="96" t="s">
        <v>53</v>
      </c>
      <c r="K177" s="96" t="s">
        <v>53</v>
      </c>
      <c r="L177" s="96" t="s">
        <v>53</v>
      </c>
      <c r="M177" s="96">
        <v>0</v>
      </c>
      <c r="N177" s="96" t="s">
        <v>53</v>
      </c>
      <c r="O177" s="96" t="s">
        <v>54</v>
      </c>
      <c r="P177" s="96" t="s">
        <v>53</v>
      </c>
      <c r="Q177" s="97">
        <v>31536562.684450001</v>
      </c>
      <c r="R177" s="97">
        <v>0</v>
      </c>
      <c r="S177" s="97">
        <v>21371872.345749997</v>
      </c>
      <c r="T177" s="97">
        <v>0</v>
      </c>
      <c r="U177" s="97" t="s">
        <v>50</v>
      </c>
      <c r="V177" s="97">
        <v>0</v>
      </c>
      <c r="W177" s="97">
        <v>8762664.0851000007</v>
      </c>
      <c r="X177" s="97" t="s">
        <v>55</v>
      </c>
      <c r="Y177" s="97">
        <v>1402026.2535999999</v>
      </c>
      <c r="Z177" s="96">
        <v>0</v>
      </c>
      <c r="AA177" s="96" t="s">
        <v>50</v>
      </c>
      <c r="AB177" s="96">
        <v>0</v>
      </c>
      <c r="AC177" s="96">
        <v>0</v>
      </c>
      <c r="AD177" s="96" t="s">
        <v>50</v>
      </c>
      <c r="AE177" s="96">
        <v>0</v>
      </c>
      <c r="AF177" s="96">
        <v>0</v>
      </c>
      <c r="AG177" s="96" t="s">
        <v>50</v>
      </c>
      <c r="AH177" s="96">
        <v>0</v>
      </c>
      <c r="AI177" s="96">
        <v>0</v>
      </c>
      <c r="AJ177" s="96" t="s">
        <v>50</v>
      </c>
      <c r="AK177" s="96">
        <v>0</v>
      </c>
      <c r="AL177" s="96">
        <v>0</v>
      </c>
      <c r="AM177" s="96" t="s">
        <v>53</v>
      </c>
      <c r="AN177" s="96" t="s">
        <v>53</v>
      </c>
      <c r="AO177" s="96" t="s">
        <v>53</v>
      </c>
      <c r="AP177" s="100" t="s">
        <v>53</v>
      </c>
    </row>
    <row r="178" spans="1:43 16070:16382" s="99" customFormat="1" ht="15" x14ac:dyDescent="0.25">
      <c r="A178" s="94" t="s">
        <v>754</v>
      </c>
      <c r="B178" s="95" t="s">
        <v>744</v>
      </c>
      <c r="C178" s="96" t="s">
        <v>65</v>
      </c>
      <c r="D178" s="96" t="s">
        <v>56</v>
      </c>
      <c r="E178" s="96" t="s">
        <v>708</v>
      </c>
      <c r="F178" s="96" t="s">
        <v>745</v>
      </c>
      <c r="G178" s="96" t="s">
        <v>51</v>
      </c>
      <c r="H178" s="96" t="s">
        <v>766</v>
      </c>
      <c r="I178" s="96" t="s">
        <v>53</v>
      </c>
      <c r="J178" s="96" t="s">
        <v>53</v>
      </c>
      <c r="K178" s="96" t="s">
        <v>53</v>
      </c>
      <c r="L178" s="96" t="s">
        <v>53</v>
      </c>
      <c r="M178" s="96">
        <v>0</v>
      </c>
      <c r="N178" s="96" t="s">
        <v>53</v>
      </c>
      <c r="O178" s="96" t="s">
        <v>54</v>
      </c>
      <c r="P178" s="96" t="s">
        <v>53</v>
      </c>
      <c r="Q178" s="97">
        <v>19278027.727850005</v>
      </c>
      <c r="R178" s="97">
        <v>0</v>
      </c>
      <c r="S178" s="97">
        <v>11508308.939150006</v>
      </c>
      <c r="T178" s="98">
        <v>0</v>
      </c>
      <c r="U178" s="98" t="s">
        <v>50</v>
      </c>
      <c r="V178" s="98">
        <v>0</v>
      </c>
      <c r="W178" s="98">
        <v>6698033.4386</v>
      </c>
      <c r="X178" s="98" t="s">
        <v>50</v>
      </c>
      <c r="Y178" s="98">
        <v>1071685.3500999999</v>
      </c>
      <c r="Z178" s="99">
        <v>0</v>
      </c>
      <c r="AA178" s="99" t="s">
        <v>50</v>
      </c>
      <c r="AB178" s="99">
        <v>0</v>
      </c>
      <c r="AC178" s="99">
        <v>0</v>
      </c>
      <c r="AD178" s="99" t="s">
        <v>50</v>
      </c>
      <c r="AE178" s="99">
        <v>0</v>
      </c>
      <c r="AF178" s="99">
        <v>0</v>
      </c>
      <c r="AG178" s="99" t="s">
        <v>50</v>
      </c>
      <c r="AH178" s="99">
        <v>0</v>
      </c>
      <c r="AI178" s="99">
        <v>0</v>
      </c>
      <c r="AJ178" s="99" t="s">
        <v>50</v>
      </c>
      <c r="AK178" s="99">
        <v>0</v>
      </c>
      <c r="AL178" s="99">
        <v>0</v>
      </c>
      <c r="AM178" s="99" t="s">
        <v>53</v>
      </c>
      <c r="AN178" s="99" t="s">
        <v>53</v>
      </c>
      <c r="AO178" s="99" t="s">
        <v>53</v>
      </c>
      <c r="AP178" s="99" t="s">
        <v>53</v>
      </c>
      <c r="AQ178" s="98"/>
      <c r="WTW178" s="96"/>
      <c r="WTX178" s="96"/>
      <c r="WTY178" s="96"/>
      <c r="WTZ178" s="96"/>
      <c r="WUA178" s="96"/>
      <c r="WUB178" s="96"/>
      <c r="WUC178" s="96"/>
      <c r="WUD178" s="96"/>
      <c r="WUE178" s="96"/>
      <c r="WUF178" s="96"/>
      <c r="WUG178" s="96"/>
      <c r="WUH178" s="96"/>
      <c r="WUI178" s="96"/>
      <c r="WUJ178" s="96"/>
      <c r="WUK178" s="96"/>
      <c r="WUL178" s="96"/>
      <c r="WUM178" s="96"/>
      <c r="WUN178" s="96"/>
      <c r="WUO178" s="96"/>
      <c r="WUP178" s="96"/>
      <c r="WUQ178" s="96"/>
      <c r="WUR178" s="96"/>
      <c r="WUS178" s="96"/>
      <c r="WUT178" s="96"/>
      <c r="WUU178" s="96"/>
      <c r="WUV178" s="96"/>
      <c r="WUW178" s="96"/>
      <c r="WUX178" s="96"/>
      <c r="WUY178" s="96"/>
      <c r="WUZ178" s="96"/>
      <c r="WVA178" s="96"/>
      <c r="WVB178" s="96"/>
      <c r="WVC178" s="96"/>
      <c r="WVD178" s="96"/>
      <c r="WVE178" s="96"/>
      <c r="WVF178" s="96"/>
      <c r="WVG178" s="96"/>
      <c r="WVH178" s="96"/>
      <c r="WVI178" s="96"/>
      <c r="WVJ178" s="96"/>
      <c r="WVM178" s="96"/>
      <c r="WVN178" s="96"/>
      <c r="WVO178" s="96"/>
      <c r="WVP178" s="96"/>
      <c r="WVQ178" s="96"/>
      <c r="WVR178" s="96"/>
      <c r="WVS178" s="96"/>
      <c r="WVT178" s="96"/>
      <c r="WVU178" s="96"/>
      <c r="WVV178" s="96"/>
      <c r="WVW178" s="96"/>
      <c r="WVX178" s="96"/>
      <c r="WVY178" s="96"/>
      <c r="WVZ178" s="96"/>
      <c r="WWA178" s="96"/>
      <c r="WWB178" s="96"/>
      <c r="WWC178" s="96"/>
      <c r="WWD178" s="96"/>
      <c r="WWE178" s="96"/>
      <c r="WWH178" s="96"/>
      <c r="WWI178" s="96"/>
      <c r="WWJ178" s="96"/>
      <c r="WWK178" s="96"/>
      <c r="WWL178" s="96"/>
      <c r="WWM178" s="96"/>
      <c r="WWN178" s="96"/>
      <c r="WWO178" s="96"/>
      <c r="WWP178" s="96"/>
      <c r="WWQ178" s="96"/>
      <c r="WWR178" s="96"/>
      <c r="WWS178" s="96"/>
      <c r="WWT178" s="96"/>
      <c r="WWU178" s="96"/>
      <c r="WWV178" s="96"/>
      <c r="WWW178" s="96"/>
      <c r="WWX178" s="96"/>
      <c r="WWY178" s="96"/>
      <c r="WWZ178" s="96"/>
      <c r="WXC178" s="96"/>
      <c r="WXD178" s="96"/>
      <c r="WXE178" s="96"/>
      <c r="WXF178" s="96"/>
      <c r="WXG178" s="96"/>
      <c r="WXH178" s="96"/>
      <c r="WXI178" s="96"/>
      <c r="WXJ178" s="96"/>
      <c r="WXK178" s="96"/>
      <c r="WXL178" s="96"/>
      <c r="WXM178" s="96"/>
      <c r="WXN178" s="96"/>
      <c r="WXO178" s="96"/>
      <c r="WXP178" s="96"/>
      <c r="WXQ178" s="96"/>
      <c r="WXR178" s="96"/>
      <c r="WXS178" s="96"/>
      <c r="WXT178" s="96"/>
      <c r="WXU178" s="96"/>
      <c r="WXX178" s="96"/>
      <c r="WXY178" s="96"/>
      <c r="WXZ178" s="96"/>
      <c r="WYA178" s="96"/>
      <c r="WYB178" s="96"/>
      <c r="WYC178" s="96"/>
      <c r="WYD178" s="96"/>
      <c r="WYE178" s="96"/>
      <c r="WYF178" s="96"/>
      <c r="WYG178" s="96"/>
      <c r="WYH178" s="96"/>
      <c r="WYI178" s="96"/>
      <c r="WYJ178" s="96"/>
      <c r="WYK178" s="96"/>
      <c r="WYL178" s="96"/>
      <c r="WYM178" s="96"/>
      <c r="WYN178" s="96"/>
      <c r="WYO178" s="96"/>
      <c r="WYP178" s="96"/>
      <c r="WYS178" s="96"/>
      <c r="WYT178" s="96"/>
      <c r="WYU178" s="96"/>
      <c r="WYV178" s="96"/>
      <c r="WYW178" s="96"/>
      <c r="WYX178" s="96"/>
      <c r="WYY178" s="96"/>
      <c r="WYZ178" s="96"/>
      <c r="WZA178" s="96"/>
      <c r="WZB178" s="96"/>
      <c r="WZC178" s="96"/>
      <c r="WZD178" s="96"/>
      <c r="WZE178" s="96"/>
      <c r="WZF178" s="96"/>
      <c r="WZG178" s="96"/>
      <c r="WZH178" s="96"/>
      <c r="WZI178" s="96"/>
      <c r="WZJ178" s="96"/>
      <c r="WZK178" s="96"/>
      <c r="WZN178" s="96"/>
      <c r="WZO178" s="96"/>
      <c r="WZP178" s="96"/>
      <c r="WZQ178" s="96"/>
      <c r="WZR178" s="96"/>
      <c r="WZS178" s="96"/>
      <c r="WZT178" s="96"/>
      <c r="WZU178" s="96"/>
      <c r="WZV178" s="96"/>
      <c r="WZW178" s="96"/>
      <c r="WZX178" s="96"/>
      <c r="WZY178" s="96"/>
      <c r="WZZ178" s="96"/>
      <c r="XAA178" s="96"/>
      <c r="XAB178" s="96"/>
      <c r="XAC178" s="96"/>
      <c r="XAD178" s="96"/>
      <c r="XAE178" s="96"/>
      <c r="XAF178" s="96"/>
      <c r="XAI178" s="96"/>
      <c r="XAJ178" s="96"/>
      <c r="XAK178" s="96"/>
      <c r="XAL178" s="96"/>
      <c r="XAM178" s="96"/>
      <c r="XAN178" s="96"/>
      <c r="XAO178" s="96"/>
      <c r="XAP178" s="96"/>
      <c r="XAQ178" s="96"/>
      <c r="XAR178" s="96"/>
      <c r="XAS178" s="96"/>
      <c r="XAT178" s="96"/>
      <c r="XAU178" s="96"/>
      <c r="XAV178" s="96"/>
      <c r="XAW178" s="96"/>
      <c r="XAX178" s="96"/>
      <c r="XAY178" s="96"/>
      <c r="XAZ178" s="96"/>
      <c r="XBA178" s="96"/>
      <c r="XBD178" s="96"/>
      <c r="XBE178" s="96"/>
      <c r="XBF178" s="96"/>
      <c r="XBG178" s="96"/>
      <c r="XBH178" s="96"/>
      <c r="XBI178" s="96"/>
      <c r="XBJ178" s="96"/>
      <c r="XBK178" s="96"/>
      <c r="XBL178" s="96"/>
      <c r="XBM178" s="96"/>
      <c r="XBN178" s="96"/>
      <c r="XBO178" s="96"/>
      <c r="XBP178" s="96"/>
      <c r="XBQ178" s="96"/>
      <c r="XBR178" s="96"/>
      <c r="XBS178" s="96"/>
      <c r="XBT178" s="96"/>
      <c r="XBU178" s="96"/>
      <c r="XBV178" s="96"/>
      <c r="XBY178" s="96"/>
      <c r="XBZ178" s="96"/>
      <c r="XCA178" s="96"/>
      <c r="XCB178" s="96"/>
      <c r="XCC178" s="96"/>
      <c r="XCD178" s="96"/>
      <c r="XCE178" s="96"/>
      <c r="XCF178" s="96"/>
      <c r="XCG178" s="96"/>
      <c r="XCH178" s="96"/>
      <c r="XCI178" s="96"/>
      <c r="XCJ178" s="96"/>
      <c r="XCK178" s="96"/>
      <c r="XCL178" s="96"/>
      <c r="XCM178" s="96"/>
      <c r="XCN178" s="96"/>
      <c r="XCO178" s="96"/>
      <c r="XCP178" s="96"/>
      <c r="XCQ178" s="96"/>
      <c r="XCT178" s="96"/>
      <c r="XCU178" s="96"/>
      <c r="XCV178" s="96"/>
      <c r="XCW178" s="96"/>
      <c r="XCX178" s="96"/>
      <c r="XCY178" s="96"/>
      <c r="XCZ178" s="96"/>
      <c r="XDA178" s="96"/>
      <c r="XDB178" s="96"/>
      <c r="XDC178" s="96"/>
      <c r="XDD178" s="96"/>
      <c r="XDE178" s="96"/>
      <c r="XDF178" s="96"/>
      <c r="XDG178" s="96"/>
      <c r="XDH178" s="96"/>
      <c r="XDI178" s="96"/>
      <c r="XDJ178" s="96"/>
      <c r="XDK178" s="96"/>
      <c r="XDL178" s="96"/>
      <c r="XDO178" s="96"/>
      <c r="XDP178" s="96"/>
      <c r="XDQ178" s="96"/>
      <c r="XDR178" s="96"/>
      <c r="XDS178" s="96"/>
      <c r="XDT178" s="96"/>
      <c r="XDU178" s="96"/>
      <c r="XDV178" s="96"/>
      <c r="XDW178" s="96"/>
      <c r="XDX178" s="96"/>
      <c r="XDY178" s="96"/>
      <c r="XDZ178" s="96"/>
      <c r="XEA178" s="96"/>
      <c r="XEB178" s="96"/>
      <c r="XEC178" s="96"/>
      <c r="XED178" s="96"/>
      <c r="XEE178" s="96"/>
      <c r="XEF178" s="96"/>
      <c r="XEG178" s="96"/>
      <c r="XEJ178" s="96"/>
      <c r="XEK178" s="96"/>
      <c r="XEL178" s="96"/>
      <c r="XEM178" s="96"/>
      <c r="XEN178" s="96"/>
      <c r="XEO178" s="96"/>
      <c r="XEP178" s="96"/>
      <c r="XEQ178" s="96"/>
      <c r="XER178" s="96"/>
      <c r="XES178" s="96"/>
      <c r="XET178" s="96"/>
      <c r="XEU178" s="96"/>
      <c r="XEV178" s="96"/>
      <c r="XEW178" s="96"/>
      <c r="XEX178" s="96"/>
      <c r="XEY178" s="96"/>
      <c r="XEZ178" s="96"/>
      <c r="XFA178" s="96"/>
      <c r="XFB178" s="96"/>
    </row>
    <row r="179" spans="1:43 16070:16382" s="99" customFormat="1" ht="15" x14ac:dyDescent="0.25">
      <c r="A179" s="94" t="s">
        <v>764</v>
      </c>
      <c r="B179" s="95" t="s">
        <v>744</v>
      </c>
      <c r="C179" s="96" t="s">
        <v>65</v>
      </c>
      <c r="D179" s="96" t="s">
        <v>60</v>
      </c>
      <c r="E179" s="96" t="s">
        <v>716</v>
      </c>
      <c r="F179" s="96" t="s">
        <v>745</v>
      </c>
      <c r="G179" s="96" t="s">
        <v>51</v>
      </c>
      <c r="H179" s="96" t="s">
        <v>770</v>
      </c>
      <c r="I179" s="96" t="s">
        <v>53</v>
      </c>
      <c r="J179" s="96" t="s">
        <v>53</v>
      </c>
      <c r="K179" s="96" t="s">
        <v>53</v>
      </c>
      <c r="L179" s="96" t="s">
        <v>53</v>
      </c>
      <c r="M179" s="96">
        <v>0</v>
      </c>
      <c r="N179" s="96" t="s">
        <v>53</v>
      </c>
      <c r="O179" s="96" t="s">
        <v>54</v>
      </c>
      <c r="P179" s="96" t="s">
        <v>53</v>
      </c>
      <c r="Q179" s="97">
        <v>12876120.8575</v>
      </c>
      <c r="R179" s="97">
        <v>0</v>
      </c>
      <c r="S179" s="97">
        <v>5919612.7951999987</v>
      </c>
      <c r="T179" s="97">
        <v>0</v>
      </c>
      <c r="U179" s="97" t="s">
        <v>50</v>
      </c>
      <c r="V179" s="97">
        <v>0</v>
      </c>
      <c r="W179" s="97">
        <v>5996989.7089000018</v>
      </c>
      <c r="X179" s="97" t="s">
        <v>50</v>
      </c>
      <c r="Y179" s="97">
        <v>959518.35340000014</v>
      </c>
      <c r="Z179" s="96">
        <v>0</v>
      </c>
      <c r="AA179" s="96" t="s">
        <v>50</v>
      </c>
      <c r="AB179" s="96">
        <v>0</v>
      </c>
      <c r="AC179" s="96">
        <v>0</v>
      </c>
      <c r="AD179" s="96" t="s">
        <v>50</v>
      </c>
      <c r="AE179" s="96">
        <v>0</v>
      </c>
      <c r="AF179" s="96">
        <v>0</v>
      </c>
      <c r="AG179" s="96" t="s">
        <v>50</v>
      </c>
      <c r="AH179" s="96">
        <v>0</v>
      </c>
      <c r="AI179" s="96">
        <v>0</v>
      </c>
      <c r="AJ179" s="96" t="s">
        <v>50</v>
      </c>
      <c r="AK179" s="96">
        <v>0</v>
      </c>
      <c r="AL179" s="96">
        <v>0</v>
      </c>
      <c r="AM179" s="96" t="s">
        <v>53</v>
      </c>
      <c r="AN179" s="96" t="s">
        <v>53</v>
      </c>
      <c r="AO179" s="96" t="s">
        <v>53</v>
      </c>
      <c r="AP179" s="100" t="s">
        <v>53</v>
      </c>
    </row>
    <row r="180" spans="1:43 16070:16382" s="99" customFormat="1" ht="15" x14ac:dyDescent="0.25">
      <c r="A180" s="94" t="s">
        <v>767</v>
      </c>
      <c r="B180" s="95" t="s">
        <v>744</v>
      </c>
      <c r="C180" s="96" t="s">
        <v>65</v>
      </c>
      <c r="D180" s="96" t="s">
        <v>60</v>
      </c>
      <c r="E180" s="96" t="s">
        <v>716</v>
      </c>
      <c r="F180" s="96" t="s">
        <v>745</v>
      </c>
      <c r="G180" s="96" t="s">
        <v>51</v>
      </c>
      <c r="H180" s="96" t="s">
        <v>284</v>
      </c>
      <c r="I180" s="96" t="s">
        <v>53</v>
      </c>
      <c r="J180" s="96" t="s">
        <v>53</v>
      </c>
      <c r="K180" s="96" t="s">
        <v>53</v>
      </c>
      <c r="L180" s="96" t="s">
        <v>53</v>
      </c>
      <c r="M180" s="96">
        <v>0</v>
      </c>
      <c r="N180" s="96" t="s">
        <v>53</v>
      </c>
      <c r="O180" s="96" t="s">
        <v>118</v>
      </c>
      <c r="P180" s="96" t="s">
        <v>119</v>
      </c>
      <c r="Q180" s="97">
        <v>562453.54440000001</v>
      </c>
      <c r="R180" s="97">
        <v>0</v>
      </c>
      <c r="S180" s="97">
        <v>383600</v>
      </c>
      <c r="T180" s="97">
        <v>154184.09</v>
      </c>
      <c r="U180" s="97" t="s">
        <v>55</v>
      </c>
      <c r="V180" s="97">
        <v>24669.454399999999</v>
      </c>
      <c r="W180" s="97">
        <v>0</v>
      </c>
      <c r="X180" s="97" t="s">
        <v>50</v>
      </c>
      <c r="Y180" s="97">
        <v>0</v>
      </c>
      <c r="Z180" s="96">
        <v>0</v>
      </c>
      <c r="AA180" s="96" t="s">
        <v>50</v>
      </c>
      <c r="AB180" s="96">
        <v>0</v>
      </c>
      <c r="AC180" s="96">
        <v>0</v>
      </c>
      <c r="AD180" s="96" t="s">
        <v>50</v>
      </c>
      <c r="AE180" s="96">
        <v>0</v>
      </c>
      <c r="AF180" s="96">
        <v>0</v>
      </c>
      <c r="AG180" s="96" t="s">
        <v>50</v>
      </c>
      <c r="AH180" s="96">
        <v>0</v>
      </c>
      <c r="AI180" s="96">
        <v>0</v>
      </c>
      <c r="AJ180" s="96" t="s">
        <v>50</v>
      </c>
      <c r="AK180" s="96">
        <v>0</v>
      </c>
      <c r="AL180" s="96">
        <v>0</v>
      </c>
      <c r="AM180" s="96" t="s">
        <v>53</v>
      </c>
      <c r="AN180" s="96" t="s">
        <v>53</v>
      </c>
      <c r="AO180" s="96" t="s">
        <v>53</v>
      </c>
      <c r="AP180" s="100" t="s">
        <v>53</v>
      </c>
    </row>
    <row r="181" spans="1:43 16070:16382" s="99" customFormat="1" ht="15" x14ac:dyDescent="0.25">
      <c r="A181" s="94" t="s">
        <v>858</v>
      </c>
      <c r="B181" s="95" t="s">
        <v>744</v>
      </c>
      <c r="C181" s="96" t="s">
        <v>65</v>
      </c>
      <c r="D181" s="96" t="s">
        <v>60</v>
      </c>
      <c r="E181" s="96" t="s">
        <v>716</v>
      </c>
      <c r="F181" s="96" t="s">
        <v>745</v>
      </c>
      <c r="G181" s="96" t="s">
        <v>51</v>
      </c>
      <c r="H181" s="96" t="s">
        <v>771</v>
      </c>
      <c r="I181" s="96" t="s">
        <v>53</v>
      </c>
      <c r="J181" s="96" t="s">
        <v>53</v>
      </c>
      <c r="K181" s="96" t="s">
        <v>53</v>
      </c>
      <c r="L181" s="96" t="s">
        <v>53</v>
      </c>
      <c r="M181" s="96">
        <v>0</v>
      </c>
      <c r="N181" s="96" t="s">
        <v>53</v>
      </c>
      <c r="O181" s="96" t="s">
        <v>54</v>
      </c>
      <c r="P181" s="96" t="s">
        <v>53</v>
      </c>
      <c r="Q181" s="97">
        <v>3149546.2302999995</v>
      </c>
      <c r="R181" s="97">
        <v>0</v>
      </c>
      <c r="S181" s="97">
        <v>1748953.9478999996</v>
      </c>
      <c r="T181" s="97">
        <v>0</v>
      </c>
      <c r="U181" s="97" t="s">
        <v>50</v>
      </c>
      <c r="V181" s="97">
        <v>0</v>
      </c>
      <c r="W181" s="97">
        <v>1207407.1400000001</v>
      </c>
      <c r="X181" s="97" t="s">
        <v>55</v>
      </c>
      <c r="Y181" s="97">
        <v>193185.14239999998</v>
      </c>
      <c r="Z181" s="96">
        <v>0</v>
      </c>
      <c r="AA181" s="96" t="s">
        <v>50</v>
      </c>
      <c r="AB181" s="96">
        <v>0</v>
      </c>
      <c r="AC181" s="96">
        <v>0</v>
      </c>
      <c r="AD181" s="96" t="s">
        <v>50</v>
      </c>
      <c r="AE181" s="96">
        <v>0</v>
      </c>
      <c r="AF181" s="96">
        <v>0</v>
      </c>
      <c r="AG181" s="96" t="s">
        <v>50</v>
      </c>
      <c r="AH181" s="96">
        <v>0</v>
      </c>
      <c r="AI181" s="96">
        <v>0</v>
      </c>
      <c r="AJ181" s="96" t="s">
        <v>50</v>
      </c>
      <c r="AK181" s="96">
        <v>0</v>
      </c>
      <c r="AL181" s="96">
        <v>0</v>
      </c>
      <c r="AM181" s="96" t="s">
        <v>53</v>
      </c>
      <c r="AN181" s="96" t="s">
        <v>53</v>
      </c>
      <c r="AO181" s="96" t="s">
        <v>53</v>
      </c>
      <c r="AP181" s="100" t="s">
        <v>53</v>
      </c>
    </row>
    <row r="182" spans="1:43 16070:16382" s="99" customFormat="1" ht="15" x14ac:dyDescent="0.25">
      <c r="A182" s="94" t="s">
        <v>859</v>
      </c>
      <c r="B182" s="95" t="s">
        <v>744</v>
      </c>
      <c r="C182" s="96" t="s">
        <v>65</v>
      </c>
      <c r="D182" s="96" t="s">
        <v>63</v>
      </c>
      <c r="E182" s="96" t="s">
        <v>719</v>
      </c>
      <c r="F182" s="96" t="s">
        <v>745</v>
      </c>
      <c r="G182" s="96" t="s">
        <v>51</v>
      </c>
      <c r="H182" s="96" t="s">
        <v>772</v>
      </c>
      <c r="I182" s="96" t="s">
        <v>53</v>
      </c>
      <c r="J182" s="96" t="s">
        <v>53</v>
      </c>
      <c r="K182" s="96" t="s">
        <v>53</v>
      </c>
      <c r="L182" s="96" t="s">
        <v>53</v>
      </c>
      <c r="M182" s="96">
        <v>0</v>
      </c>
      <c r="N182" s="96" t="s">
        <v>53</v>
      </c>
      <c r="O182" s="96" t="s">
        <v>54</v>
      </c>
      <c r="P182" s="96" t="s">
        <v>53</v>
      </c>
      <c r="Q182" s="97">
        <v>16552120.613199998</v>
      </c>
      <c r="R182" s="97">
        <v>0</v>
      </c>
      <c r="S182" s="97">
        <v>11102098.440199997</v>
      </c>
      <c r="T182" s="97">
        <v>0</v>
      </c>
      <c r="U182" s="97" t="s">
        <v>50</v>
      </c>
      <c r="V182" s="97">
        <v>0</v>
      </c>
      <c r="W182" s="97">
        <v>4698294.9767000005</v>
      </c>
      <c r="X182" s="97" t="s">
        <v>55</v>
      </c>
      <c r="Y182" s="97">
        <v>751727.19630000019</v>
      </c>
      <c r="Z182" s="96">
        <v>0</v>
      </c>
      <c r="AA182" s="96" t="s">
        <v>50</v>
      </c>
      <c r="AB182" s="96">
        <v>0</v>
      </c>
      <c r="AC182" s="96">
        <v>0</v>
      </c>
      <c r="AD182" s="96" t="s">
        <v>50</v>
      </c>
      <c r="AE182" s="96">
        <v>0</v>
      </c>
      <c r="AF182" s="96">
        <v>0</v>
      </c>
      <c r="AG182" s="96" t="s">
        <v>50</v>
      </c>
      <c r="AH182" s="96">
        <v>0</v>
      </c>
      <c r="AI182" s="96">
        <v>0</v>
      </c>
      <c r="AJ182" s="96" t="s">
        <v>50</v>
      </c>
      <c r="AK182" s="96">
        <v>0</v>
      </c>
      <c r="AL182" s="96">
        <v>0</v>
      </c>
      <c r="AM182" s="96" t="s">
        <v>53</v>
      </c>
      <c r="AN182" s="96" t="s">
        <v>53</v>
      </c>
      <c r="AO182" s="96" t="s">
        <v>53</v>
      </c>
      <c r="AP182" s="100" t="s">
        <v>53</v>
      </c>
    </row>
    <row r="183" spans="1:43 16070:16382" s="99" customFormat="1" ht="15" x14ac:dyDescent="0.25">
      <c r="A183" s="94" t="s">
        <v>860</v>
      </c>
      <c r="B183" s="95" t="s">
        <v>744</v>
      </c>
      <c r="C183" s="96" t="s">
        <v>65</v>
      </c>
      <c r="D183" s="96" t="s">
        <v>63</v>
      </c>
      <c r="E183" s="96" t="s">
        <v>719</v>
      </c>
      <c r="F183" s="96" t="s">
        <v>745</v>
      </c>
      <c r="G183" s="96" t="s">
        <v>51</v>
      </c>
      <c r="H183" s="96" t="s">
        <v>773</v>
      </c>
      <c r="I183" s="96" t="s">
        <v>53</v>
      </c>
      <c r="J183" s="96" t="s">
        <v>53</v>
      </c>
      <c r="K183" s="96" t="s">
        <v>53</v>
      </c>
      <c r="L183" s="96" t="s">
        <v>53</v>
      </c>
      <c r="M183" s="96">
        <v>0</v>
      </c>
      <c r="N183" s="96" t="s">
        <v>53</v>
      </c>
      <c r="O183" s="96" t="s">
        <v>124</v>
      </c>
      <c r="P183" s="96" t="s">
        <v>125</v>
      </c>
      <c r="Q183" s="97">
        <v>361985.28480000002</v>
      </c>
      <c r="R183" s="97">
        <v>0</v>
      </c>
      <c r="S183" s="97">
        <v>89900.000000000029</v>
      </c>
      <c r="T183" s="97">
        <v>234556.28</v>
      </c>
      <c r="U183" s="97" t="s">
        <v>55</v>
      </c>
      <c r="V183" s="97">
        <v>37529.004800000002</v>
      </c>
      <c r="W183" s="97">
        <v>0</v>
      </c>
      <c r="X183" s="97" t="s">
        <v>50</v>
      </c>
      <c r="Y183" s="97">
        <v>0</v>
      </c>
      <c r="Z183" s="96">
        <v>0</v>
      </c>
      <c r="AA183" s="96" t="s">
        <v>50</v>
      </c>
      <c r="AB183" s="96">
        <v>0</v>
      </c>
      <c r="AC183" s="96">
        <v>0</v>
      </c>
      <c r="AD183" s="96" t="s">
        <v>50</v>
      </c>
      <c r="AE183" s="96">
        <v>0</v>
      </c>
      <c r="AF183" s="96">
        <v>0</v>
      </c>
      <c r="AG183" s="96" t="s">
        <v>50</v>
      </c>
      <c r="AH183" s="96">
        <v>0</v>
      </c>
      <c r="AI183" s="96">
        <v>0</v>
      </c>
      <c r="AJ183" s="96" t="s">
        <v>50</v>
      </c>
      <c r="AK183" s="96">
        <v>0</v>
      </c>
      <c r="AL183" s="96">
        <v>0</v>
      </c>
      <c r="AM183" s="96" t="s">
        <v>53</v>
      </c>
      <c r="AN183" s="96" t="s">
        <v>53</v>
      </c>
      <c r="AO183" s="96" t="s">
        <v>53</v>
      </c>
      <c r="AP183" s="100" t="s">
        <v>53</v>
      </c>
    </row>
    <row r="184" spans="1:43 16070:16382" s="99" customFormat="1" ht="15" x14ac:dyDescent="0.25">
      <c r="A184" s="94" t="s">
        <v>861</v>
      </c>
      <c r="B184" s="95" t="s">
        <v>744</v>
      </c>
      <c r="C184" s="96" t="s">
        <v>65</v>
      </c>
      <c r="D184" s="96" t="s">
        <v>63</v>
      </c>
      <c r="E184" s="96" t="s">
        <v>719</v>
      </c>
      <c r="F184" s="96" t="s">
        <v>745</v>
      </c>
      <c r="G184" s="96" t="s">
        <v>51</v>
      </c>
      <c r="H184" s="96" t="s">
        <v>774</v>
      </c>
      <c r="I184" s="96" t="s">
        <v>53</v>
      </c>
      <c r="J184" s="96" t="s">
        <v>53</v>
      </c>
      <c r="K184" s="96" t="s">
        <v>53</v>
      </c>
      <c r="L184" s="96" t="s">
        <v>53</v>
      </c>
      <c r="M184" s="96">
        <v>0</v>
      </c>
      <c r="N184" s="96" t="s">
        <v>53</v>
      </c>
      <c r="O184" s="96" t="s">
        <v>54</v>
      </c>
      <c r="P184" s="96" t="s">
        <v>53</v>
      </c>
      <c r="Q184" s="97">
        <v>4674493.8573000003</v>
      </c>
      <c r="R184" s="97">
        <v>0</v>
      </c>
      <c r="S184" s="97">
        <v>2487131.34</v>
      </c>
      <c r="T184" s="98">
        <v>0</v>
      </c>
      <c r="U184" s="98" t="s">
        <v>50</v>
      </c>
      <c r="V184" s="98">
        <v>0</v>
      </c>
      <c r="W184" s="98">
        <v>1885657.3425</v>
      </c>
      <c r="X184" s="98" t="s">
        <v>55</v>
      </c>
      <c r="Y184" s="98">
        <v>301705.17480000004</v>
      </c>
      <c r="Z184" s="99">
        <v>0</v>
      </c>
      <c r="AA184" s="99" t="s">
        <v>50</v>
      </c>
      <c r="AB184" s="99">
        <v>0</v>
      </c>
      <c r="AC184" s="99">
        <v>0</v>
      </c>
      <c r="AD184" s="99" t="s">
        <v>50</v>
      </c>
      <c r="AE184" s="99">
        <v>0</v>
      </c>
      <c r="AF184" s="99">
        <v>0</v>
      </c>
      <c r="AG184" s="99" t="s">
        <v>50</v>
      </c>
      <c r="AH184" s="99">
        <v>0</v>
      </c>
      <c r="AI184" s="99">
        <v>0</v>
      </c>
      <c r="AJ184" s="99" t="s">
        <v>50</v>
      </c>
      <c r="AK184" s="99">
        <v>0</v>
      </c>
      <c r="AL184" s="99">
        <v>0</v>
      </c>
      <c r="AM184" s="99" t="s">
        <v>53</v>
      </c>
      <c r="AN184" s="99" t="s">
        <v>53</v>
      </c>
      <c r="AO184" s="99" t="s">
        <v>53</v>
      </c>
      <c r="AP184" s="99" t="s">
        <v>53</v>
      </c>
      <c r="WTB184" s="96"/>
      <c r="WTC184" s="96"/>
      <c r="WTD184" s="96"/>
      <c r="WTE184" s="96"/>
      <c r="WTF184" s="96"/>
      <c r="WTG184" s="96"/>
      <c r="WTH184" s="96"/>
      <c r="WTI184" s="96"/>
      <c r="WTJ184" s="96"/>
      <c r="WTK184" s="96"/>
      <c r="WTL184" s="96"/>
      <c r="WTM184" s="96"/>
      <c r="WTN184" s="96"/>
      <c r="WTO184" s="96"/>
      <c r="WTP184" s="96"/>
      <c r="WTQ184" s="96"/>
      <c r="WTR184" s="96"/>
      <c r="WTS184" s="96"/>
      <c r="WTT184" s="96"/>
      <c r="WTU184" s="96"/>
      <c r="WTV184" s="96"/>
      <c r="WTW184" s="96"/>
      <c r="WTX184" s="96"/>
      <c r="WTY184" s="96"/>
      <c r="WTZ184" s="96"/>
      <c r="WUA184" s="96"/>
      <c r="WUB184" s="96"/>
      <c r="WUC184" s="96"/>
      <c r="WUD184" s="96"/>
      <c r="WUE184" s="96"/>
      <c r="WUF184" s="96"/>
      <c r="WUG184" s="96"/>
      <c r="WUH184" s="96"/>
      <c r="WUI184" s="96"/>
      <c r="WUJ184" s="96"/>
      <c r="WUK184" s="96"/>
      <c r="WUL184" s="96"/>
      <c r="WUM184" s="96"/>
      <c r="WUN184" s="96"/>
      <c r="WUO184" s="96"/>
      <c r="WUR184" s="96"/>
      <c r="WUS184" s="96"/>
      <c r="WUT184" s="96"/>
      <c r="WUU184" s="96"/>
      <c r="WUV184" s="96"/>
      <c r="WUW184" s="96"/>
      <c r="WUX184" s="96"/>
      <c r="WUY184" s="96"/>
      <c r="WUZ184" s="96"/>
      <c r="WVA184" s="96"/>
      <c r="WVB184" s="96"/>
      <c r="WVC184" s="96"/>
      <c r="WVD184" s="96"/>
      <c r="WVE184" s="96"/>
      <c r="WVF184" s="96"/>
      <c r="WVG184" s="96"/>
      <c r="WVH184" s="96"/>
      <c r="WVI184" s="96"/>
      <c r="WVJ184" s="96"/>
      <c r="WVM184" s="96"/>
      <c r="WVN184" s="96"/>
      <c r="WVO184" s="96"/>
      <c r="WVP184" s="96"/>
      <c r="WVQ184" s="96"/>
      <c r="WVR184" s="96"/>
      <c r="WVS184" s="96"/>
      <c r="WVT184" s="96"/>
      <c r="WVU184" s="96"/>
      <c r="WVV184" s="96"/>
      <c r="WVW184" s="96"/>
      <c r="WVX184" s="96"/>
      <c r="WVY184" s="96"/>
      <c r="WVZ184" s="96"/>
      <c r="WWA184" s="96"/>
      <c r="WWB184" s="96"/>
      <c r="WWC184" s="96"/>
      <c r="WWD184" s="96"/>
      <c r="WWE184" s="96"/>
      <c r="WWH184" s="96"/>
      <c r="WWI184" s="96"/>
      <c r="WWJ184" s="96"/>
      <c r="WWK184" s="96"/>
      <c r="WWL184" s="96"/>
      <c r="WWM184" s="96"/>
      <c r="WWN184" s="96"/>
      <c r="WWO184" s="96"/>
      <c r="WWP184" s="96"/>
      <c r="WWQ184" s="96"/>
      <c r="WWR184" s="96"/>
      <c r="WWS184" s="96"/>
      <c r="WWT184" s="96"/>
      <c r="WWU184" s="96"/>
      <c r="WWV184" s="96"/>
      <c r="WWW184" s="96"/>
      <c r="WWX184" s="96"/>
      <c r="WWY184" s="96"/>
      <c r="WWZ184" s="96"/>
      <c r="WXC184" s="96"/>
      <c r="WXD184" s="96"/>
      <c r="WXE184" s="96"/>
      <c r="WXF184" s="96"/>
      <c r="WXG184" s="96"/>
      <c r="WXH184" s="96"/>
      <c r="WXI184" s="96"/>
      <c r="WXJ184" s="96"/>
      <c r="WXK184" s="96"/>
      <c r="WXL184" s="96"/>
      <c r="WXM184" s="96"/>
      <c r="WXN184" s="96"/>
      <c r="WXO184" s="96"/>
      <c r="WXP184" s="96"/>
      <c r="WXQ184" s="96"/>
      <c r="WXR184" s="96"/>
      <c r="WXS184" s="96"/>
      <c r="WXT184" s="96"/>
      <c r="WXU184" s="96"/>
      <c r="WXX184" s="96"/>
      <c r="WXY184" s="96"/>
      <c r="WXZ184" s="96"/>
      <c r="WYA184" s="96"/>
      <c r="WYB184" s="96"/>
      <c r="WYC184" s="96"/>
      <c r="WYD184" s="96"/>
      <c r="WYE184" s="96"/>
      <c r="WYF184" s="96"/>
      <c r="WYG184" s="96"/>
      <c r="WYH184" s="96"/>
      <c r="WYI184" s="96"/>
      <c r="WYJ184" s="96"/>
      <c r="WYK184" s="96"/>
      <c r="WYL184" s="96"/>
      <c r="WYM184" s="96"/>
      <c r="WYN184" s="96"/>
      <c r="WYO184" s="96"/>
      <c r="WYP184" s="96"/>
      <c r="WYS184" s="96"/>
      <c r="WYT184" s="96"/>
      <c r="WYU184" s="96"/>
      <c r="WYV184" s="96"/>
      <c r="WYW184" s="96"/>
      <c r="WYX184" s="96"/>
      <c r="WYY184" s="96"/>
      <c r="WYZ184" s="96"/>
      <c r="WZA184" s="96"/>
      <c r="WZB184" s="96"/>
      <c r="WZC184" s="96"/>
      <c r="WZD184" s="96"/>
      <c r="WZE184" s="96"/>
      <c r="WZF184" s="96"/>
      <c r="WZG184" s="96"/>
      <c r="WZH184" s="96"/>
      <c r="WZI184" s="96"/>
      <c r="WZJ184" s="96"/>
      <c r="WZK184" s="96"/>
      <c r="WZN184" s="96"/>
      <c r="WZO184" s="96"/>
      <c r="WZP184" s="96"/>
      <c r="WZQ184" s="96"/>
      <c r="WZR184" s="96"/>
      <c r="WZS184" s="96"/>
      <c r="WZT184" s="96"/>
      <c r="WZU184" s="96"/>
      <c r="WZV184" s="96"/>
      <c r="WZW184" s="96"/>
      <c r="WZX184" s="96"/>
      <c r="WZY184" s="96"/>
      <c r="WZZ184" s="96"/>
      <c r="XAA184" s="96"/>
      <c r="XAB184" s="96"/>
      <c r="XAC184" s="96"/>
      <c r="XAD184" s="96"/>
      <c r="XAE184" s="96"/>
      <c r="XAF184" s="96"/>
      <c r="XAI184" s="96"/>
      <c r="XAJ184" s="96"/>
      <c r="XAK184" s="96"/>
      <c r="XAL184" s="96"/>
      <c r="XAM184" s="96"/>
      <c r="XAN184" s="96"/>
      <c r="XAO184" s="96"/>
      <c r="XAP184" s="96"/>
      <c r="XAQ184" s="96"/>
      <c r="XAR184" s="96"/>
      <c r="XAS184" s="96"/>
      <c r="XAT184" s="96"/>
      <c r="XAU184" s="96"/>
      <c r="XAV184" s="96"/>
      <c r="XAW184" s="96"/>
      <c r="XAX184" s="96"/>
      <c r="XAY184" s="96"/>
      <c r="XAZ184" s="96"/>
      <c r="XBA184" s="96"/>
      <c r="XBD184" s="96"/>
      <c r="XBE184" s="96"/>
      <c r="XBF184" s="96"/>
      <c r="XBG184" s="96"/>
      <c r="XBH184" s="96"/>
      <c r="XBI184" s="96"/>
      <c r="XBJ184" s="96"/>
      <c r="XBK184" s="96"/>
      <c r="XBL184" s="96"/>
      <c r="XBM184" s="96"/>
      <c r="XBN184" s="96"/>
      <c r="XBO184" s="96"/>
      <c r="XBP184" s="96"/>
      <c r="XBQ184" s="96"/>
      <c r="XBR184" s="96"/>
      <c r="XBS184" s="96"/>
      <c r="XBT184" s="96"/>
      <c r="XBU184" s="96"/>
      <c r="XBV184" s="96"/>
      <c r="XBY184" s="96"/>
      <c r="XBZ184" s="96"/>
      <c r="XCA184" s="96"/>
      <c r="XCB184" s="96"/>
      <c r="XCC184" s="96"/>
      <c r="XCD184" s="96"/>
      <c r="XCE184" s="96"/>
      <c r="XCF184" s="96"/>
      <c r="XCG184" s="96"/>
      <c r="XCH184" s="96"/>
      <c r="XCI184" s="96"/>
      <c r="XCJ184" s="96"/>
      <c r="XCK184" s="96"/>
      <c r="XCL184" s="96"/>
      <c r="XCM184" s="96"/>
      <c r="XCN184" s="96"/>
      <c r="XCO184" s="96"/>
      <c r="XCP184" s="96"/>
      <c r="XCQ184" s="96"/>
      <c r="XCT184" s="96"/>
      <c r="XCU184" s="96"/>
      <c r="XCV184" s="96"/>
      <c r="XCW184" s="96"/>
      <c r="XCX184" s="96"/>
      <c r="XCY184" s="96"/>
      <c r="XCZ184" s="96"/>
      <c r="XDA184" s="96"/>
      <c r="XDB184" s="96"/>
      <c r="XDC184" s="96"/>
      <c r="XDD184" s="96"/>
      <c r="XDE184" s="96"/>
      <c r="XDF184" s="96"/>
      <c r="XDG184" s="96"/>
      <c r="XDH184" s="96"/>
      <c r="XDI184" s="96"/>
      <c r="XDJ184" s="96"/>
      <c r="XDK184" s="96"/>
      <c r="XDL184" s="96"/>
      <c r="XDO184" s="96"/>
      <c r="XDP184" s="96"/>
      <c r="XDQ184" s="96"/>
      <c r="XDR184" s="96"/>
      <c r="XDS184" s="96"/>
      <c r="XDT184" s="96"/>
      <c r="XDU184" s="96"/>
      <c r="XDV184" s="96"/>
      <c r="XDW184" s="96"/>
      <c r="XDX184" s="96"/>
      <c r="XDY184" s="96"/>
      <c r="XDZ184" s="96"/>
      <c r="XEA184" s="96"/>
      <c r="XEB184" s="96"/>
      <c r="XEC184" s="96"/>
      <c r="XED184" s="96"/>
      <c r="XEE184" s="96"/>
      <c r="XEF184" s="96"/>
      <c r="XEG184" s="96"/>
      <c r="XEJ184" s="96"/>
      <c r="XEK184" s="96"/>
      <c r="XEL184" s="96"/>
      <c r="XEM184" s="96"/>
      <c r="XEN184" s="96"/>
      <c r="XEO184" s="96"/>
      <c r="XEP184" s="96"/>
      <c r="XEQ184" s="96"/>
      <c r="XER184" s="96"/>
      <c r="XES184" s="96"/>
      <c r="XET184" s="96"/>
      <c r="XEU184" s="96"/>
      <c r="XEV184" s="96"/>
      <c r="XEW184" s="96"/>
      <c r="XEX184" s="96"/>
      <c r="XEY184" s="96"/>
      <c r="XEZ184" s="96"/>
      <c r="XFA184" s="96"/>
      <c r="XFB184" s="96"/>
    </row>
    <row r="185" spans="1:43 16070:16382" s="99" customFormat="1" ht="15" x14ac:dyDescent="0.25">
      <c r="A185" s="94" t="s">
        <v>470</v>
      </c>
      <c r="B185" s="95" t="s">
        <v>744</v>
      </c>
      <c r="C185" s="96" t="s">
        <v>65</v>
      </c>
      <c r="D185" s="96" t="s">
        <v>80</v>
      </c>
      <c r="E185" s="96" t="s">
        <v>722</v>
      </c>
      <c r="F185" s="96" t="s">
        <v>745</v>
      </c>
      <c r="G185" s="96" t="s">
        <v>51</v>
      </c>
      <c r="H185" s="96" t="s">
        <v>775</v>
      </c>
      <c r="I185" s="96" t="s">
        <v>53</v>
      </c>
      <c r="J185" s="96" t="s">
        <v>53</v>
      </c>
      <c r="K185" s="96" t="s">
        <v>53</v>
      </c>
      <c r="L185" s="96" t="s">
        <v>53</v>
      </c>
      <c r="M185" s="96">
        <v>0</v>
      </c>
      <c r="N185" s="96" t="s">
        <v>53</v>
      </c>
      <c r="O185" s="96" t="s">
        <v>54</v>
      </c>
      <c r="P185" s="96" t="s">
        <v>53</v>
      </c>
      <c r="Q185" s="97">
        <v>1405142.7855</v>
      </c>
      <c r="R185" s="97">
        <v>0</v>
      </c>
      <c r="S185" s="97">
        <v>870088.12229999993</v>
      </c>
      <c r="T185" s="98">
        <v>0</v>
      </c>
      <c r="U185" s="98" t="s">
        <v>50</v>
      </c>
      <c r="V185" s="98">
        <v>0</v>
      </c>
      <c r="W185" s="98">
        <v>461254.01999999996</v>
      </c>
      <c r="X185" s="98" t="s">
        <v>55</v>
      </c>
      <c r="Y185" s="98">
        <v>73800.643199999991</v>
      </c>
      <c r="Z185" s="99">
        <v>0</v>
      </c>
      <c r="AA185" s="99" t="s">
        <v>50</v>
      </c>
      <c r="AB185" s="99">
        <v>0</v>
      </c>
      <c r="AC185" s="99">
        <v>0</v>
      </c>
      <c r="AD185" s="99" t="s">
        <v>50</v>
      </c>
      <c r="AE185" s="99">
        <v>0</v>
      </c>
      <c r="AF185" s="99">
        <v>0</v>
      </c>
      <c r="AG185" s="99" t="s">
        <v>50</v>
      </c>
      <c r="AH185" s="99">
        <v>0</v>
      </c>
      <c r="AI185" s="99">
        <v>0</v>
      </c>
      <c r="AJ185" s="99" t="s">
        <v>50</v>
      </c>
      <c r="AK185" s="99">
        <v>0</v>
      </c>
      <c r="AL185" s="99">
        <v>0</v>
      </c>
      <c r="AM185" s="99" t="s">
        <v>53</v>
      </c>
      <c r="AN185" s="99" t="s">
        <v>53</v>
      </c>
      <c r="AO185" s="99" t="s">
        <v>53</v>
      </c>
      <c r="AP185" s="99" t="s">
        <v>53</v>
      </c>
      <c r="XBY185" s="96"/>
      <c r="XBZ185" s="96"/>
      <c r="XCA185" s="96"/>
      <c r="XCB185" s="96"/>
      <c r="XCC185" s="96"/>
      <c r="XCD185" s="96"/>
      <c r="XCE185" s="96"/>
      <c r="XCF185" s="96"/>
      <c r="XCG185" s="96"/>
      <c r="XCH185" s="96"/>
      <c r="XCI185" s="96"/>
      <c r="XCJ185" s="96"/>
      <c r="XCK185" s="96"/>
      <c r="XCL185" s="96"/>
      <c r="XCM185" s="96"/>
      <c r="XCN185" s="96"/>
      <c r="XCO185" s="96"/>
      <c r="XCP185" s="96"/>
      <c r="XCQ185" s="96"/>
      <c r="XCR185" s="96"/>
      <c r="XCS185" s="96"/>
      <c r="XCT185" s="96"/>
      <c r="XCU185" s="96"/>
      <c r="XCV185" s="96"/>
      <c r="XCW185" s="96"/>
      <c r="XCX185" s="96"/>
      <c r="XCY185" s="96"/>
      <c r="XCZ185" s="96"/>
      <c r="XDA185" s="96"/>
      <c r="XDB185" s="96"/>
      <c r="XDC185" s="96"/>
      <c r="XDD185" s="96"/>
      <c r="XDE185" s="96"/>
      <c r="XDF185" s="96"/>
      <c r="XDG185" s="96"/>
      <c r="XDH185" s="96"/>
      <c r="XDI185" s="96"/>
      <c r="XDJ185" s="96"/>
      <c r="XDK185" s="96"/>
      <c r="XDL185" s="96"/>
      <c r="XDO185" s="96"/>
      <c r="XDP185" s="96"/>
      <c r="XDQ185" s="96"/>
      <c r="XDR185" s="96"/>
      <c r="XDS185" s="96"/>
      <c r="XDT185" s="96"/>
      <c r="XDU185" s="96"/>
      <c r="XDV185" s="96"/>
      <c r="XDW185" s="96"/>
      <c r="XDX185" s="96"/>
      <c r="XDY185" s="96"/>
      <c r="XDZ185" s="96"/>
      <c r="XEA185" s="96"/>
      <c r="XEB185" s="96"/>
      <c r="XEC185" s="96"/>
      <c r="XED185" s="96"/>
      <c r="XEE185" s="96"/>
      <c r="XEF185" s="96"/>
      <c r="XEG185" s="96"/>
      <c r="XEJ185" s="96"/>
      <c r="XEK185" s="96"/>
      <c r="XEL185" s="96"/>
      <c r="XEM185" s="96"/>
      <c r="XEN185" s="96"/>
      <c r="XEO185" s="96"/>
      <c r="XEP185" s="96"/>
      <c r="XEQ185" s="96"/>
      <c r="XER185" s="96"/>
      <c r="XES185" s="96"/>
      <c r="XET185" s="96"/>
      <c r="XEU185" s="96"/>
      <c r="XEV185" s="96"/>
      <c r="XEW185" s="96"/>
      <c r="XEX185" s="96"/>
      <c r="XEY185" s="96"/>
      <c r="XEZ185" s="96"/>
      <c r="XFA185" s="96"/>
      <c r="XFB185" s="96"/>
    </row>
    <row r="187" spans="1:43 16070:16382" x14ac:dyDescent="0.3">
      <c r="R187" s="4">
        <v>0</v>
      </c>
      <c r="T187" s="4">
        <v>396740.37</v>
      </c>
      <c r="V187" s="4">
        <v>63478.459199999998</v>
      </c>
      <c r="X187" s="4">
        <v>0</v>
      </c>
      <c r="Z187" s="3">
        <v>0</v>
      </c>
      <c r="AA187" s="3">
        <v>0</v>
      </c>
      <c r="AB187" s="3">
        <v>0</v>
      </c>
      <c r="AC187" s="3">
        <v>0</v>
      </c>
      <c r="AD187" s="3">
        <v>0</v>
      </c>
      <c r="AE187" s="3">
        <v>0</v>
      </c>
      <c r="AF187" s="3">
        <v>0</v>
      </c>
      <c r="AG187" s="3">
        <v>0</v>
      </c>
      <c r="AH187" s="3">
        <v>0</v>
      </c>
      <c r="AI187" s="3">
        <v>0</v>
      </c>
      <c r="AJ187" s="3">
        <v>0</v>
      </c>
      <c r="AK187" s="3">
        <v>0</v>
      </c>
      <c r="AL187" s="3">
        <v>0</v>
      </c>
    </row>
    <row r="188" spans="1:43 16070:16382" x14ac:dyDescent="0.3">
      <c r="Q188" s="4">
        <f>SUBTOTAL(9,Q6:Q187)</f>
        <v>4180146238.8900986</v>
      </c>
    </row>
    <row r="189" spans="1:43 16070:16382" x14ac:dyDescent="0.3">
      <c r="J189" s="3" t="s">
        <v>337</v>
      </c>
      <c r="K189" s="3" t="s">
        <v>338</v>
      </c>
      <c r="L189" s="3" t="s">
        <v>339</v>
      </c>
    </row>
    <row r="190" spans="1:43 16070:16382" x14ac:dyDescent="0.3">
      <c r="T190" s="4">
        <v>907400699.58180022</v>
      </c>
      <c r="U190" s="4" t="s">
        <v>779</v>
      </c>
    </row>
    <row r="191" spans="1:43 16070:16382" x14ac:dyDescent="0.3">
      <c r="I191" s="3" t="s">
        <v>340</v>
      </c>
      <c r="J191" s="4">
        <v>2189292999.1767082</v>
      </c>
      <c r="K191" s="4"/>
      <c r="L191" s="4"/>
      <c r="T191" s="4">
        <v>145184111.93308803</v>
      </c>
      <c r="U191" s="4" t="s">
        <v>780</v>
      </c>
    </row>
    <row r="192" spans="1:43 16070:16382" x14ac:dyDescent="0.3">
      <c r="F192" s="4"/>
      <c r="J192" s="4"/>
      <c r="K192" s="4"/>
      <c r="L192" s="4"/>
      <c r="T192" s="4">
        <v>2.0087987184524536E-2</v>
      </c>
      <c r="U192" s="4" t="s">
        <v>781</v>
      </c>
    </row>
    <row r="193" spans="6:12" x14ac:dyDescent="0.3">
      <c r="F193" s="4"/>
      <c r="I193" s="3" t="s">
        <v>341</v>
      </c>
      <c r="J193" s="4">
        <v>907400699.58180022</v>
      </c>
      <c r="K193" s="4">
        <v>145184111.91300005</v>
      </c>
      <c r="L193" s="4"/>
    </row>
    <row r="194" spans="6:12" x14ac:dyDescent="0.3">
      <c r="F194" s="4"/>
      <c r="J194" s="4"/>
      <c r="K194" s="4"/>
      <c r="L194" s="4"/>
    </row>
    <row r="195" spans="6:12" x14ac:dyDescent="0.3">
      <c r="F195" s="4"/>
      <c r="I195" s="3" t="s">
        <v>342</v>
      </c>
      <c r="J195" s="4">
        <v>0</v>
      </c>
      <c r="K195" s="4">
        <v>0</v>
      </c>
      <c r="L195" s="4">
        <v>0</v>
      </c>
    </row>
    <row r="196" spans="6:12" x14ac:dyDescent="0.3">
      <c r="F196" s="4"/>
      <c r="J196" s="4"/>
      <c r="K196" s="4"/>
      <c r="L196" s="4"/>
    </row>
    <row r="197" spans="6:12" x14ac:dyDescent="0.3">
      <c r="F197" s="4"/>
      <c r="I197" s="3" t="s">
        <v>343</v>
      </c>
      <c r="J197" s="4">
        <v>0</v>
      </c>
      <c r="K197" s="4">
        <v>0</v>
      </c>
      <c r="L197" s="4"/>
    </row>
    <row r="198" spans="6:12" x14ac:dyDescent="0.3">
      <c r="F198" s="19"/>
      <c r="G198" s="4"/>
      <c r="J198" s="4"/>
      <c r="K198" s="4"/>
      <c r="L198" s="4"/>
    </row>
    <row r="199" spans="6:12" x14ac:dyDescent="0.3">
      <c r="G199" s="4"/>
      <c r="I199" s="3" t="s">
        <v>344</v>
      </c>
      <c r="J199" s="4">
        <v>3096693698.7585087</v>
      </c>
      <c r="K199" s="4">
        <v>145184111.91300005</v>
      </c>
      <c r="L199" s="4">
        <v>0</v>
      </c>
    </row>
    <row r="200" spans="6:12" x14ac:dyDescent="0.3">
      <c r="G200" s="4"/>
      <c r="J200" s="4"/>
      <c r="K200" s="4"/>
      <c r="L200" s="4"/>
    </row>
    <row r="201" spans="6:12" x14ac:dyDescent="0.3">
      <c r="G201" s="4"/>
      <c r="J201" s="4"/>
      <c r="K201" s="4"/>
      <c r="L201" s="4"/>
    </row>
  </sheetData>
  <sortState ref="A6:XFD185">
    <sortCondition ref="C6:C185"/>
  </sortState>
  <pageMargins left="0.7" right="0.7" top="0.75" bottom="0.75" header="0.3" footer="0.3"/>
  <pageSetup paperSize="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D239"/>
  <sheetViews>
    <sheetView tabSelected="1" topLeftCell="V2" zoomScaleNormal="100" workbookViewId="0">
      <selection activeCell="Y17" sqref="Y17"/>
    </sheetView>
  </sheetViews>
  <sheetFormatPr baseColWidth="10" defaultRowHeight="15" x14ac:dyDescent="0.25"/>
  <cols>
    <col min="1" max="1" width="6.28515625" style="33" bestFit="1" customWidth="1"/>
    <col min="2" max="2" width="11" style="16" bestFit="1" customWidth="1"/>
    <col min="3" max="3" width="9" style="33" bestFit="1" customWidth="1"/>
    <col min="4" max="4" width="5.5703125" style="33" bestFit="1" customWidth="1"/>
    <col min="5" max="5" width="12" style="33" bestFit="1" customWidth="1"/>
    <col min="6" max="6" width="7.5703125" style="33" bestFit="1" customWidth="1"/>
    <col min="7" max="7" width="9.85546875" style="33" bestFit="1" customWidth="1"/>
    <col min="8" max="8" width="19.85546875" style="33" bestFit="1" customWidth="1"/>
    <col min="9" max="9" width="17" style="33" bestFit="1" customWidth="1"/>
    <col min="10" max="10" width="15.85546875" style="36" bestFit="1" customWidth="1"/>
    <col min="11" max="11" width="20.7109375" style="36" customWidth="1"/>
    <col min="12" max="12" width="22.42578125" style="36" customWidth="1"/>
    <col min="13" max="13" width="12.5703125" style="36" customWidth="1"/>
    <col min="14" max="14" width="11.42578125" style="33" customWidth="1"/>
    <col min="15" max="15" width="50.42578125" style="33" customWidth="1"/>
    <col min="16" max="16" width="23.7109375" style="33" bestFit="1" customWidth="1"/>
    <col min="17" max="17" width="16.85546875" style="37" customWidth="1"/>
    <col min="18" max="18" width="12.7109375" style="37" bestFit="1" customWidth="1"/>
    <col min="19" max="19" width="16.85546875" style="37" customWidth="1"/>
    <col min="20" max="20" width="19.28515625" style="37" customWidth="1"/>
    <col min="21" max="21" width="17" style="37" customWidth="1"/>
    <col min="22" max="22" width="24.85546875" style="37" customWidth="1"/>
    <col min="23" max="23" width="17" style="37" customWidth="1"/>
    <col min="24" max="24" width="20" style="37" customWidth="1"/>
    <col min="25" max="25" width="20.140625" style="37" customWidth="1"/>
    <col min="26" max="26" width="11.5703125" style="36" customWidth="1"/>
    <col min="27" max="27" width="14.5703125" style="33" customWidth="1"/>
    <col min="28" max="28" width="14.5703125" style="36" customWidth="1"/>
    <col min="29" max="31" width="14.5703125" style="37" customWidth="1"/>
    <col min="32" max="38" width="14.5703125" style="37" hidden="1" customWidth="1"/>
    <col min="39" max="39" width="16" style="32" customWidth="1"/>
    <col min="40" max="40" width="14.140625" style="33" customWidth="1"/>
    <col min="41" max="41" width="29" style="32" hidden="1" customWidth="1"/>
    <col min="42" max="42" width="11.7109375" style="33" hidden="1" customWidth="1"/>
    <col min="43" max="56" width="11.42578125" style="34" customWidth="1"/>
    <col min="57" max="16384" width="11.42578125" style="34"/>
  </cols>
  <sheetData>
    <row r="2" spans="1:42" s="200" customFormat="1" x14ac:dyDescent="0.25">
      <c r="A2" s="206" t="s">
        <v>0</v>
      </c>
      <c r="B2" s="206"/>
      <c r="C2" s="206"/>
      <c r="D2" s="206"/>
      <c r="E2" s="206"/>
      <c r="F2" s="206"/>
      <c r="G2" s="206"/>
      <c r="H2" s="206"/>
      <c r="I2" s="206"/>
      <c r="J2" s="28"/>
      <c r="K2" s="28"/>
      <c r="L2" s="28"/>
      <c r="M2" s="28"/>
      <c r="N2" s="29"/>
      <c r="O2" s="29"/>
      <c r="P2" s="29"/>
      <c r="Q2" s="42"/>
      <c r="R2" s="42"/>
      <c r="S2" s="42"/>
      <c r="T2" s="42"/>
      <c r="U2" s="42"/>
      <c r="V2" s="42"/>
      <c r="W2" s="42"/>
      <c r="X2" s="42"/>
      <c r="Y2" s="42"/>
      <c r="Z2" s="28"/>
      <c r="AA2" s="29"/>
      <c r="AB2" s="28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30"/>
      <c r="AN2" s="29"/>
      <c r="AO2" s="30"/>
      <c r="AP2" s="29"/>
    </row>
    <row r="3" spans="1:42" s="200" customFormat="1" x14ac:dyDescent="0.25">
      <c r="A3" s="207" t="s">
        <v>1</v>
      </c>
      <c r="B3" s="207"/>
      <c r="C3" s="207"/>
      <c r="D3" s="207"/>
      <c r="E3" s="207"/>
      <c r="F3" s="207"/>
      <c r="G3" s="207"/>
      <c r="H3" s="207"/>
      <c r="I3" s="207"/>
      <c r="J3" s="28"/>
      <c r="K3" s="28"/>
      <c r="L3" s="28"/>
      <c r="M3" s="28"/>
      <c r="N3" s="29"/>
      <c r="O3" s="29"/>
      <c r="P3" s="29"/>
      <c r="Q3" s="42"/>
      <c r="R3" s="42"/>
      <c r="S3" s="42"/>
      <c r="T3" s="42"/>
      <c r="U3" s="42"/>
      <c r="V3" s="42"/>
      <c r="W3" s="42"/>
      <c r="X3" s="42"/>
      <c r="Y3" s="42"/>
      <c r="Z3" s="28"/>
      <c r="AA3" s="29"/>
      <c r="AB3" s="28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30"/>
      <c r="AN3" s="29"/>
      <c r="AO3" s="30"/>
      <c r="AP3" s="29"/>
    </row>
    <row r="4" spans="1:42" s="200" customFormat="1" x14ac:dyDescent="0.25">
      <c r="A4" s="207" t="s">
        <v>953</v>
      </c>
      <c r="B4" s="207"/>
      <c r="C4" s="207"/>
      <c r="D4" s="207"/>
      <c r="E4" s="207"/>
      <c r="F4" s="207"/>
      <c r="G4" s="207"/>
      <c r="H4" s="207"/>
      <c r="I4" s="207"/>
      <c r="J4" s="28"/>
      <c r="K4" s="28"/>
      <c r="L4" s="28"/>
      <c r="M4" s="28"/>
      <c r="N4" s="29"/>
      <c r="O4" s="29"/>
      <c r="P4" s="29"/>
      <c r="Q4" s="42"/>
      <c r="R4" s="42"/>
      <c r="S4" s="42"/>
      <c r="T4" s="42"/>
      <c r="U4" s="42"/>
      <c r="V4" s="42"/>
      <c r="W4" s="42"/>
      <c r="X4" s="42"/>
      <c r="Y4" s="42"/>
      <c r="Z4" s="28"/>
      <c r="AA4" s="29"/>
      <c r="AB4" s="28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30"/>
      <c r="AN4" s="29"/>
      <c r="AO4" s="30"/>
      <c r="AP4" s="29"/>
    </row>
    <row r="5" spans="1:42" s="200" customFormat="1" x14ac:dyDescent="0.25">
      <c r="A5" s="206" t="s">
        <v>2</v>
      </c>
      <c r="B5" s="206"/>
      <c r="C5" s="206"/>
      <c r="D5" s="206"/>
      <c r="E5" s="206"/>
      <c r="F5" s="206"/>
      <c r="G5" s="206"/>
      <c r="H5" s="206"/>
      <c r="I5" s="206"/>
      <c r="J5" s="28"/>
      <c r="K5" s="28"/>
      <c r="L5" s="28"/>
      <c r="M5" s="28"/>
      <c r="N5" s="29"/>
      <c r="O5" s="29"/>
      <c r="P5" s="29"/>
      <c r="Q5" s="42"/>
      <c r="R5" s="42"/>
      <c r="S5" s="42"/>
      <c r="T5" s="42"/>
      <c r="U5" s="42"/>
      <c r="V5" s="42"/>
      <c r="W5" s="42"/>
      <c r="X5" s="42"/>
      <c r="Y5" s="42"/>
      <c r="Z5" s="28"/>
      <c r="AA5" s="29"/>
      <c r="AB5" s="28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30"/>
      <c r="AN5" s="29"/>
      <c r="AO5" s="30"/>
      <c r="AP5" s="29"/>
    </row>
    <row r="7" spans="1:42" s="145" customFormat="1" ht="75" x14ac:dyDescent="0.25">
      <c r="A7" s="136" t="s">
        <v>3</v>
      </c>
      <c r="B7" s="137" t="s">
        <v>4</v>
      </c>
      <c r="C7" s="136" t="s">
        <v>5</v>
      </c>
      <c r="D7" s="136" t="s">
        <v>6</v>
      </c>
      <c r="E7" s="136" t="s">
        <v>7</v>
      </c>
      <c r="F7" s="136" t="s">
        <v>8</v>
      </c>
      <c r="G7" s="136" t="s">
        <v>9</v>
      </c>
      <c r="H7" s="136" t="s">
        <v>10</v>
      </c>
      <c r="I7" s="136" t="s">
        <v>11</v>
      </c>
      <c r="J7" s="138" t="s">
        <v>12</v>
      </c>
      <c r="K7" s="138" t="s">
        <v>13</v>
      </c>
      <c r="L7" s="138" t="s">
        <v>14</v>
      </c>
      <c r="M7" s="138" t="s">
        <v>15</v>
      </c>
      <c r="N7" s="136" t="s">
        <v>16</v>
      </c>
      <c r="O7" s="136" t="s">
        <v>17</v>
      </c>
      <c r="P7" s="136" t="s">
        <v>18</v>
      </c>
      <c r="Q7" s="139" t="s">
        <v>19</v>
      </c>
      <c r="R7" s="139" t="s">
        <v>20</v>
      </c>
      <c r="S7" s="139" t="s">
        <v>21</v>
      </c>
      <c r="T7" s="139" t="s">
        <v>22</v>
      </c>
      <c r="U7" s="139" t="s">
        <v>23</v>
      </c>
      <c r="V7" s="139" t="s">
        <v>24</v>
      </c>
      <c r="W7" s="139" t="s">
        <v>25</v>
      </c>
      <c r="X7" s="139" t="s">
        <v>26</v>
      </c>
      <c r="Y7" s="139" t="s">
        <v>27</v>
      </c>
      <c r="Z7" s="138" t="s">
        <v>28</v>
      </c>
      <c r="AA7" s="136" t="s">
        <v>29</v>
      </c>
      <c r="AB7" s="138" t="s">
        <v>30</v>
      </c>
      <c r="AC7" s="139" t="s">
        <v>31</v>
      </c>
      <c r="AD7" s="139" t="s">
        <v>32</v>
      </c>
      <c r="AE7" s="139" t="s">
        <v>33</v>
      </c>
      <c r="AF7" s="139" t="s">
        <v>34</v>
      </c>
      <c r="AG7" s="139" t="s">
        <v>35</v>
      </c>
      <c r="AH7" s="139" t="s">
        <v>36</v>
      </c>
      <c r="AI7" s="139" t="s">
        <v>37</v>
      </c>
      <c r="AJ7" s="139" t="s">
        <v>38</v>
      </c>
      <c r="AK7" s="142" t="s">
        <v>39</v>
      </c>
      <c r="AL7" s="139" t="s">
        <v>40</v>
      </c>
      <c r="AM7" s="208" t="s">
        <v>41</v>
      </c>
      <c r="AN7" s="136" t="s">
        <v>42</v>
      </c>
      <c r="AO7" s="208" t="s">
        <v>43</v>
      </c>
      <c r="AP7" s="136" t="s">
        <v>44</v>
      </c>
    </row>
    <row r="8" spans="1:42" s="200" customFormat="1" x14ac:dyDescent="0.25">
      <c r="A8" s="51" t="s">
        <v>45</v>
      </c>
      <c r="B8" s="47">
        <v>43886</v>
      </c>
      <c r="C8" s="48" t="s">
        <v>346</v>
      </c>
      <c r="D8" s="48" t="s">
        <v>48</v>
      </c>
      <c r="E8" s="49" t="s">
        <v>347</v>
      </c>
      <c r="F8" s="49">
        <v>1093</v>
      </c>
      <c r="G8" s="49" t="s">
        <v>51</v>
      </c>
      <c r="H8" s="48" t="s">
        <v>348</v>
      </c>
      <c r="I8" s="46"/>
      <c r="J8" s="50"/>
      <c r="K8" s="50"/>
      <c r="L8" s="50"/>
      <c r="M8" s="31">
        <v>0</v>
      </c>
      <c r="N8" s="46"/>
      <c r="O8" s="51" t="s">
        <v>54</v>
      </c>
      <c r="P8" s="46"/>
      <c r="Q8" s="52">
        <f t="shared" ref="Q8:Q39" si="0">SUM(S8:AL8)</f>
        <v>62800415.769999996</v>
      </c>
      <c r="R8" s="53"/>
      <c r="S8" s="52">
        <v>49719307.329999998</v>
      </c>
      <c r="T8" s="53"/>
      <c r="U8" s="53"/>
      <c r="V8" s="53"/>
      <c r="W8" s="52">
        <v>11276817.619999999</v>
      </c>
      <c r="X8" s="53"/>
      <c r="Y8" s="52">
        <v>1804290.82</v>
      </c>
      <c r="Z8" s="31">
        <v>0</v>
      </c>
      <c r="AA8" s="46"/>
      <c r="AB8" s="31">
        <v>0</v>
      </c>
      <c r="AC8" s="53"/>
      <c r="AD8" s="53"/>
      <c r="AE8" s="43"/>
      <c r="AF8" s="43"/>
      <c r="AG8" s="43"/>
      <c r="AH8" s="43"/>
      <c r="AI8" s="43"/>
      <c r="AJ8" s="43"/>
      <c r="AK8" s="43"/>
      <c r="AL8" s="43"/>
      <c r="AM8" s="209"/>
      <c r="AN8" s="23"/>
      <c r="AO8" s="209"/>
      <c r="AP8" s="23"/>
    </row>
    <row r="9" spans="1:42" s="200" customFormat="1" x14ac:dyDescent="0.25">
      <c r="A9" s="51" t="s">
        <v>640</v>
      </c>
      <c r="B9" s="14">
        <v>43887</v>
      </c>
      <c r="C9" s="20" t="s">
        <v>346</v>
      </c>
      <c r="D9" s="20" t="s">
        <v>48</v>
      </c>
      <c r="E9" s="5" t="s">
        <v>347</v>
      </c>
      <c r="F9" s="5">
        <v>1094</v>
      </c>
      <c r="G9" s="5" t="s">
        <v>51</v>
      </c>
      <c r="H9" s="20" t="s">
        <v>349</v>
      </c>
      <c r="I9" s="23"/>
      <c r="J9" s="24"/>
      <c r="K9" s="24"/>
      <c r="L9" s="24"/>
      <c r="M9" s="31">
        <v>0</v>
      </c>
      <c r="N9" s="23"/>
      <c r="O9" s="22" t="s">
        <v>54</v>
      </c>
      <c r="P9" s="23"/>
      <c r="Q9" s="52">
        <f t="shared" si="0"/>
        <v>34102492.270000003</v>
      </c>
      <c r="R9" s="43"/>
      <c r="S9" s="21">
        <v>27841021.100000001</v>
      </c>
      <c r="T9" s="43"/>
      <c r="U9" s="43"/>
      <c r="V9" s="43"/>
      <c r="W9" s="21">
        <v>5397819.9699999997</v>
      </c>
      <c r="X9" s="43"/>
      <c r="Y9" s="21">
        <v>863651.2</v>
      </c>
      <c r="Z9" s="31">
        <v>0</v>
      </c>
      <c r="AA9" s="23"/>
      <c r="AB9" s="31">
        <v>0</v>
      </c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209"/>
      <c r="AN9" s="23"/>
      <c r="AO9" s="209"/>
      <c r="AP9" s="23"/>
    </row>
    <row r="10" spans="1:42" s="200" customFormat="1" x14ac:dyDescent="0.25">
      <c r="A10" s="51" t="s">
        <v>59</v>
      </c>
      <c r="B10" s="14">
        <v>43888</v>
      </c>
      <c r="C10" s="20" t="s">
        <v>346</v>
      </c>
      <c r="D10" s="20" t="s">
        <v>48</v>
      </c>
      <c r="E10" s="5" t="s">
        <v>347</v>
      </c>
      <c r="F10" s="5">
        <v>1095</v>
      </c>
      <c r="G10" s="5" t="s">
        <v>51</v>
      </c>
      <c r="H10" s="20" t="s">
        <v>350</v>
      </c>
      <c r="I10" s="23"/>
      <c r="J10" s="24"/>
      <c r="K10" s="24"/>
      <c r="L10" s="24"/>
      <c r="M10" s="31">
        <v>0</v>
      </c>
      <c r="N10" s="23"/>
      <c r="O10" s="22" t="s">
        <v>54</v>
      </c>
      <c r="P10" s="23"/>
      <c r="Q10" s="52">
        <f t="shared" si="0"/>
        <v>57258541.770000003</v>
      </c>
      <c r="R10" s="43"/>
      <c r="S10" s="21">
        <v>42916275.43</v>
      </c>
      <c r="T10" s="43"/>
      <c r="U10" s="43"/>
      <c r="V10" s="43"/>
      <c r="W10" s="21">
        <v>12364022.710000001</v>
      </c>
      <c r="X10" s="43"/>
      <c r="Y10" s="21">
        <v>1978243.63</v>
      </c>
      <c r="Z10" s="31">
        <v>0</v>
      </c>
      <c r="AA10" s="23"/>
      <c r="AB10" s="31">
        <v>0</v>
      </c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209"/>
      <c r="AN10" s="23"/>
      <c r="AO10" s="209"/>
      <c r="AP10" s="23"/>
    </row>
    <row r="11" spans="1:42" s="200" customFormat="1" x14ac:dyDescent="0.25">
      <c r="A11" s="51" t="s">
        <v>631</v>
      </c>
      <c r="B11" s="14">
        <v>43889</v>
      </c>
      <c r="C11" s="20" t="s">
        <v>346</v>
      </c>
      <c r="D11" s="20" t="s">
        <v>48</v>
      </c>
      <c r="E11" s="5" t="s">
        <v>347</v>
      </c>
      <c r="F11" s="5">
        <v>1096</v>
      </c>
      <c r="G11" s="5" t="s">
        <v>51</v>
      </c>
      <c r="H11" s="20" t="s">
        <v>351</v>
      </c>
      <c r="I11" s="23"/>
      <c r="J11" s="24"/>
      <c r="K11" s="24"/>
      <c r="L11" s="24"/>
      <c r="M11" s="31">
        <v>0</v>
      </c>
      <c r="N11" s="23"/>
      <c r="O11" s="22" t="s">
        <v>54</v>
      </c>
      <c r="P11" s="23"/>
      <c r="Q11" s="52">
        <f t="shared" si="0"/>
        <v>47937065.579999998</v>
      </c>
      <c r="R11" s="43"/>
      <c r="S11" s="21">
        <f>38310009.58-111956</f>
        <v>38198053.579999998</v>
      </c>
      <c r="T11" s="43"/>
      <c r="U11" s="43"/>
      <c r="V11" s="43"/>
      <c r="W11" s="21">
        <v>8395700</v>
      </c>
      <c r="X11" s="43"/>
      <c r="Y11" s="21">
        <v>1343312</v>
      </c>
      <c r="Z11" s="31">
        <v>0</v>
      </c>
      <c r="AA11" s="23"/>
      <c r="AB11" s="31">
        <v>0</v>
      </c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209"/>
      <c r="AN11" s="23"/>
      <c r="AO11" s="209"/>
      <c r="AP11" s="23"/>
    </row>
    <row r="12" spans="1:42" s="200" customFormat="1" x14ac:dyDescent="0.25">
      <c r="A12" s="51" t="s">
        <v>635</v>
      </c>
      <c r="B12" s="14">
        <v>43890</v>
      </c>
      <c r="C12" s="20" t="s">
        <v>346</v>
      </c>
      <c r="D12" s="20" t="s">
        <v>48</v>
      </c>
      <c r="E12" s="5" t="s">
        <v>347</v>
      </c>
      <c r="F12" s="5">
        <v>1097</v>
      </c>
      <c r="G12" s="5" t="s">
        <v>51</v>
      </c>
      <c r="H12" s="20" t="s">
        <v>352</v>
      </c>
      <c r="I12" s="23"/>
      <c r="J12" s="24"/>
      <c r="K12" s="24"/>
      <c r="L12" s="24"/>
      <c r="M12" s="31">
        <v>0</v>
      </c>
      <c r="N12" s="23"/>
      <c r="O12" s="22" t="s">
        <v>54</v>
      </c>
      <c r="P12" s="23"/>
      <c r="Q12" s="52">
        <f t="shared" si="0"/>
        <v>88667745.900000006</v>
      </c>
      <c r="R12" s="43"/>
      <c r="S12" s="21">
        <v>66106009.200000003</v>
      </c>
      <c r="T12" s="43"/>
      <c r="U12" s="43"/>
      <c r="V12" s="43"/>
      <c r="W12" s="21">
        <v>19449773.02</v>
      </c>
      <c r="X12" s="43"/>
      <c r="Y12" s="21">
        <v>3111963.68</v>
      </c>
      <c r="Z12" s="31">
        <v>0</v>
      </c>
      <c r="AA12" s="23"/>
      <c r="AB12" s="31">
        <v>0</v>
      </c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209"/>
      <c r="AN12" s="23"/>
      <c r="AO12" s="209"/>
      <c r="AP12" s="23"/>
    </row>
    <row r="13" spans="1:42" s="200" customFormat="1" x14ac:dyDescent="0.25">
      <c r="A13" s="51" t="s">
        <v>645</v>
      </c>
      <c r="B13" s="14">
        <v>43891</v>
      </c>
      <c r="C13" s="20" t="s">
        <v>346</v>
      </c>
      <c r="D13" s="20" t="s">
        <v>48</v>
      </c>
      <c r="E13" s="5" t="s">
        <v>347</v>
      </c>
      <c r="F13" s="5">
        <v>1098</v>
      </c>
      <c r="G13" s="5" t="s">
        <v>51</v>
      </c>
      <c r="H13" s="20" t="s">
        <v>922</v>
      </c>
      <c r="I13" s="23"/>
      <c r="J13" s="24"/>
      <c r="K13" s="24"/>
      <c r="L13" s="24"/>
      <c r="M13" s="31">
        <v>0</v>
      </c>
      <c r="N13" s="23"/>
      <c r="O13" s="22" t="s">
        <v>54</v>
      </c>
      <c r="P13" s="23"/>
      <c r="Q13" s="52">
        <f t="shared" si="0"/>
        <v>88504868.580000013</v>
      </c>
      <c r="R13" s="43"/>
      <c r="S13" s="21">
        <v>63806312.200000003</v>
      </c>
      <c r="T13" s="43"/>
      <c r="U13" s="43"/>
      <c r="V13" s="43"/>
      <c r="W13" s="21">
        <v>21291858.949999999</v>
      </c>
      <c r="X13" s="43"/>
      <c r="Y13" s="21">
        <v>3406697.43</v>
      </c>
      <c r="Z13" s="31">
        <v>0</v>
      </c>
      <c r="AA13" s="23"/>
      <c r="AB13" s="31">
        <v>0</v>
      </c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209"/>
      <c r="AN13" s="23"/>
      <c r="AO13" s="209"/>
      <c r="AP13" s="23"/>
    </row>
    <row r="14" spans="1:42" s="200" customFormat="1" x14ac:dyDescent="0.25">
      <c r="A14" s="51" t="s">
        <v>782</v>
      </c>
      <c r="B14" s="14">
        <v>43886</v>
      </c>
      <c r="C14" s="20" t="s">
        <v>346</v>
      </c>
      <c r="D14" s="20" t="s">
        <v>48</v>
      </c>
      <c r="E14" s="5" t="s">
        <v>353</v>
      </c>
      <c r="F14" s="5">
        <v>1185</v>
      </c>
      <c r="G14" s="5" t="s">
        <v>51</v>
      </c>
      <c r="H14" s="20" t="s">
        <v>354</v>
      </c>
      <c r="I14" s="23"/>
      <c r="J14" s="24"/>
      <c r="K14" s="24"/>
      <c r="L14" s="24"/>
      <c r="M14" s="31">
        <v>0</v>
      </c>
      <c r="N14" s="23"/>
      <c r="O14" s="22" t="s">
        <v>54</v>
      </c>
      <c r="P14" s="23"/>
      <c r="Q14" s="52">
        <f t="shared" si="0"/>
        <v>500000</v>
      </c>
      <c r="R14" s="43"/>
      <c r="S14" s="21">
        <v>500000</v>
      </c>
      <c r="T14" s="43"/>
      <c r="U14" s="43"/>
      <c r="V14" s="43"/>
      <c r="W14" s="21">
        <v>0</v>
      </c>
      <c r="X14" s="43"/>
      <c r="Y14" s="21">
        <v>0</v>
      </c>
      <c r="Z14" s="31">
        <v>0</v>
      </c>
      <c r="AA14" s="23"/>
      <c r="AB14" s="31">
        <v>0</v>
      </c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209"/>
      <c r="AN14" s="23"/>
      <c r="AO14" s="209"/>
      <c r="AP14" s="23"/>
    </row>
    <row r="15" spans="1:42" s="200" customFormat="1" x14ac:dyDescent="0.25">
      <c r="A15" s="51" t="s">
        <v>62</v>
      </c>
      <c r="B15" s="14">
        <v>43886</v>
      </c>
      <c r="C15" s="20" t="s">
        <v>346</v>
      </c>
      <c r="D15" s="20" t="s">
        <v>48</v>
      </c>
      <c r="E15" s="5" t="s">
        <v>353</v>
      </c>
      <c r="F15" s="5">
        <v>1186</v>
      </c>
      <c r="G15" s="5" t="s">
        <v>51</v>
      </c>
      <c r="H15" s="20" t="s">
        <v>355</v>
      </c>
      <c r="I15" s="23"/>
      <c r="J15" s="24"/>
      <c r="K15" s="24"/>
      <c r="L15" s="24"/>
      <c r="M15" s="31">
        <v>0</v>
      </c>
      <c r="N15" s="23"/>
      <c r="O15" s="22" t="s">
        <v>54</v>
      </c>
      <c r="P15" s="23"/>
      <c r="Q15" s="52">
        <f t="shared" si="0"/>
        <v>2560647.7799999998</v>
      </c>
      <c r="R15" s="43"/>
      <c r="S15" s="21">
        <v>2560647.7799999998</v>
      </c>
      <c r="T15" s="43"/>
      <c r="U15" s="43"/>
      <c r="V15" s="43"/>
      <c r="W15" s="21">
        <v>0</v>
      </c>
      <c r="X15" s="43"/>
      <c r="Y15" s="21">
        <v>0</v>
      </c>
      <c r="Z15" s="31">
        <v>0</v>
      </c>
      <c r="AA15" s="23"/>
      <c r="AB15" s="31">
        <v>0</v>
      </c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209"/>
      <c r="AN15" s="23"/>
      <c r="AO15" s="209"/>
      <c r="AP15" s="23"/>
    </row>
    <row r="16" spans="1:42" s="200" customFormat="1" x14ac:dyDescent="0.25">
      <c r="A16" s="51" t="s">
        <v>783</v>
      </c>
      <c r="B16" s="14">
        <v>43887</v>
      </c>
      <c r="C16" s="20" t="s">
        <v>346</v>
      </c>
      <c r="D16" s="20" t="s">
        <v>48</v>
      </c>
      <c r="E16" s="5" t="s">
        <v>353</v>
      </c>
      <c r="F16" s="5">
        <v>1187</v>
      </c>
      <c r="G16" s="5" t="s">
        <v>51</v>
      </c>
      <c r="H16" s="20" t="s">
        <v>356</v>
      </c>
      <c r="I16" s="23"/>
      <c r="J16" s="24"/>
      <c r="K16" s="24"/>
      <c r="L16" s="24"/>
      <c r="M16" s="31">
        <v>0</v>
      </c>
      <c r="N16" s="23"/>
      <c r="O16" s="22" t="s">
        <v>54</v>
      </c>
      <c r="P16" s="23"/>
      <c r="Q16" s="52">
        <f t="shared" si="0"/>
        <v>619825.44999999995</v>
      </c>
      <c r="R16" s="43"/>
      <c r="S16" s="21">
        <v>619825.44999999995</v>
      </c>
      <c r="T16" s="43"/>
      <c r="U16" s="43"/>
      <c r="V16" s="43"/>
      <c r="W16" s="21">
        <v>0</v>
      </c>
      <c r="X16" s="43"/>
      <c r="Y16" s="21">
        <v>0</v>
      </c>
      <c r="Z16" s="31">
        <v>0</v>
      </c>
      <c r="AA16" s="23"/>
      <c r="AB16" s="31">
        <v>0</v>
      </c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209"/>
      <c r="AN16" s="23"/>
      <c r="AO16" s="209"/>
      <c r="AP16" s="23"/>
    </row>
    <row r="17" spans="1:42" s="200" customFormat="1" x14ac:dyDescent="0.25">
      <c r="A17" s="51" t="s">
        <v>784</v>
      </c>
      <c r="B17" s="14">
        <v>43889</v>
      </c>
      <c r="C17" s="20" t="s">
        <v>346</v>
      </c>
      <c r="D17" s="20" t="s">
        <v>48</v>
      </c>
      <c r="E17" s="5" t="s">
        <v>353</v>
      </c>
      <c r="F17" s="5">
        <v>1188</v>
      </c>
      <c r="G17" s="5" t="s">
        <v>51</v>
      </c>
      <c r="H17" s="20" t="s">
        <v>357</v>
      </c>
      <c r="I17" s="23"/>
      <c r="J17" s="24"/>
      <c r="K17" s="24"/>
      <c r="L17" s="24"/>
      <c r="M17" s="31">
        <v>0</v>
      </c>
      <c r="N17" s="23"/>
      <c r="O17" s="22" t="s">
        <v>54</v>
      </c>
      <c r="P17" s="23"/>
      <c r="Q17" s="52">
        <f t="shared" si="0"/>
        <v>9970389.4100000001</v>
      </c>
      <c r="R17" s="43"/>
      <c r="S17" s="21">
        <v>9970389.4100000001</v>
      </c>
      <c r="T17" s="43"/>
      <c r="U17" s="43"/>
      <c r="V17" s="43"/>
      <c r="W17" s="21">
        <v>0</v>
      </c>
      <c r="X17" s="43"/>
      <c r="Y17" s="21">
        <v>0</v>
      </c>
      <c r="Z17" s="31">
        <v>0</v>
      </c>
      <c r="AA17" s="23"/>
      <c r="AB17" s="31">
        <v>0</v>
      </c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209"/>
      <c r="AN17" s="23"/>
      <c r="AO17" s="209"/>
      <c r="AP17" s="23"/>
    </row>
    <row r="18" spans="1:42" s="200" customFormat="1" x14ac:dyDescent="0.25">
      <c r="A18" s="51" t="s">
        <v>785</v>
      </c>
      <c r="B18" s="14">
        <v>43890</v>
      </c>
      <c r="C18" s="20" t="s">
        <v>346</v>
      </c>
      <c r="D18" s="20" t="s">
        <v>48</v>
      </c>
      <c r="E18" s="5" t="s">
        <v>353</v>
      </c>
      <c r="F18" s="5">
        <v>1189</v>
      </c>
      <c r="G18" s="5" t="s">
        <v>51</v>
      </c>
      <c r="H18" s="20" t="s">
        <v>358</v>
      </c>
      <c r="I18" s="23"/>
      <c r="J18" s="24"/>
      <c r="K18" s="24"/>
      <c r="L18" s="24"/>
      <c r="M18" s="31">
        <v>0</v>
      </c>
      <c r="N18" s="23"/>
      <c r="O18" s="22" t="s">
        <v>54</v>
      </c>
      <c r="P18" s="23"/>
      <c r="Q18" s="52">
        <f t="shared" si="0"/>
        <v>34209637.149999999</v>
      </c>
      <c r="R18" s="43"/>
      <c r="S18" s="21">
        <v>34209637.149999999</v>
      </c>
      <c r="T18" s="43"/>
      <c r="U18" s="43"/>
      <c r="V18" s="43"/>
      <c r="W18" s="21">
        <v>0</v>
      </c>
      <c r="X18" s="43"/>
      <c r="Y18" s="21">
        <v>0</v>
      </c>
      <c r="Z18" s="31">
        <v>0</v>
      </c>
      <c r="AA18" s="23"/>
      <c r="AB18" s="31">
        <v>0</v>
      </c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209"/>
      <c r="AN18" s="23"/>
      <c r="AO18" s="209"/>
      <c r="AP18" s="23"/>
    </row>
    <row r="19" spans="1:42" s="200" customFormat="1" x14ac:dyDescent="0.25">
      <c r="A19" s="51" t="s">
        <v>786</v>
      </c>
      <c r="B19" s="14">
        <v>43891</v>
      </c>
      <c r="C19" s="20" t="s">
        <v>346</v>
      </c>
      <c r="D19" s="20" t="s">
        <v>48</v>
      </c>
      <c r="E19" s="5" t="s">
        <v>353</v>
      </c>
      <c r="F19" s="5">
        <v>1190</v>
      </c>
      <c r="G19" s="5" t="s">
        <v>51</v>
      </c>
      <c r="H19" s="20" t="s">
        <v>923</v>
      </c>
      <c r="I19" s="23"/>
      <c r="J19" s="24"/>
      <c r="K19" s="24"/>
      <c r="L19" s="24"/>
      <c r="M19" s="31">
        <v>0</v>
      </c>
      <c r="N19" s="23"/>
      <c r="O19" s="22" t="s">
        <v>54</v>
      </c>
      <c r="P19" s="23"/>
      <c r="Q19" s="52">
        <f t="shared" si="0"/>
        <v>12722250.15</v>
      </c>
      <c r="R19" s="43"/>
      <c r="S19" s="21">
        <f>13233445.15-511195</f>
        <v>12722250.15</v>
      </c>
      <c r="T19" s="43"/>
      <c r="U19" s="43"/>
      <c r="V19" s="43"/>
      <c r="W19" s="21">
        <v>0</v>
      </c>
      <c r="X19" s="43"/>
      <c r="Y19" s="21">
        <v>0</v>
      </c>
      <c r="Z19" s="31">
        <v>0</v>
      </c>
      <c r="AA19" s="23"/>
      <c r="AB19" s="31">
        <v>0</v>
      </c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209"/>
      <c r="AN19" s="23"/>
      <c r="AO19" s="209"/>
      <c r="AP19" s="23"/>
    </row>
    <row r="20" spans="1:42" s="200" customFormat="1" x14ac:dyDescent="0.25">
      <c r="A20" s="51" t="s">
        <v>787</v>
      </c>
      <c r="B20" s="14">
        <v>43886</v>
      </c>
      <c r="C20" s="20" t="s">
        <v>346</v>
      </c>
      <c r="D20" s="20" t="s">
        <v>56</v>
      </c>
      <c r="E20" s="5" t="s">
        <v>359</v>
      </c>
      <c r="F20" s="5">
        <v>1429</v>
      </c>
      <c r="G20" s="5" t="s">
        <v>51</v>
      </c>
      <c r="H20" s="20" t="s">
        <v>360</v>
      </c>
      <c r="I20" s="23"/>
      <c r="J20" s="24"/>
      <c r="K20" s="24"/>
      <c r="L20" s="24"/>
      <c r="M20" s="31">
        <v>0</v>
      </c>
      <c r="N20" s="23"/>
      <c r="O20" s="22" t="s">
        <v>54</v>
      </c>
      <c r="P20" s="23"/>
      <c r="Q20" s="52">
        <f t="shared" si="0"/>
        <v>70578289.170000002</v>
      </c>
      <c r="R20" s="43"/>
      <c r="S20" s="21">
        <v>52943938.700000003</v>
      </c>
      <c r="T20" s="43"/>
      <c r="U20" s="43"/>
      <c r="V20" s="43"/>
      <c r="W20" s="21">
        <v>15202026.27</v>
      </c>
      <c r="X20" s="43"/>
      <c r="Y20" s="21">
        <v>2432324.2000000002</v>
      </c>
      <c r="Z20" s="31">
        <v>0</v>
      </c>
      <c r="AA20" s="23"/>
      <c r="AB20" s="31">
        <v>0</v>
      </c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209"/>
      <c r="AN20" s="23"/>
      <c r="AO20" s="209"/>
      <c r="AP20" s="23"/>
    </row>
    <row r="21" spans="1:42" s="200" customFormat="1" x14ac:dyDescent="0.25">
      <c r="A21" s="51" t="s">
        <v>788</v>
      </c>
      <c r="B21" s="14">
        <v>43887</v>
      </c>
      <c r="C21" s="20" t="s">
        <v>346</v>
      </c>
      <c r="D21" s="20" t="s">
        <v>56</v>
      </c>
      <c r="E21" s="5" t="s">
        <v>359</v>
      </c>
      <c r="F21" s="5">
        <v>1430</v>
      </c>
      <c r="G21" s="5" t="s">
        <v>51</v>
      </c>
      <c r="H21" s="20" t="s">
        <v>361</v>
      </c>
      <c r="I21" s="23"/>
      <c r="J21" s="24"/>
      <c r="K21" s="24"/>
      <c r="L21" s="24"/>
      <c r="M21" s="31">
        <v>0</v>
      </c>
      <c r="N21" s="23"/>
      <c r="O21" s="22" t="s">
        <v>54</v>
      </c>
      <c r="P21" s="23"/>
      <c r="Q21" s="52">
        <f t="shared" si="0"/>
        <v>65181760.580000006</v>
      </c>
      <c r="R21" s="43"/>
      <c r="S21" s="21">
        <v>42964208.590000004</v>
      </c>
      <c r="T21" s="43"/>
      <c r="U21" s="43"/>
      <c r="V21" s="43"/>
      <c r="W21" s="21">
        <v>19153062.059999999</v>
      </c>
      <c r="X21" s="43"/>
      <c r="Y21" s="21">
        <v>3064489.93</v>
      </c>
      <c r="Z21" s="31">
        <v>0</v>
      </c>
      <c r="AA21" s="23"/>
      <c r="AB21" s="31">
        <v>0</v>
      </c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209"/>
      <c r="AN21" s="23"/>
      <c r="AO21" s="209"/>
      <c r="AP21" s="23"/>
    </row>
    <row r="22" spans="1:42" s="200" customFormat="1" x14ac:dyDescent="0.25">
      <c r="A22" s="51" t="s">
        <v>789</v>
      </c>
      <c r="B22" s="14">
        <v>43888</v>
      </c>
      <c r="C22" s="20" t="s">
        <v>346</v>
      </c>
      <c r="D22" s="20" t="s">
        <v>56</v>
      </c>
      <c r="E22" s="5" t="s">
        <v>359</v>
      </c>
      <c r="F22" s="5">
        <v>1431</v>
      </c>
      <c r="G22" s="5" t="s">
        <v>51</v>
      </c>
      <c r="H22" s="20" t="s">
        <v>362</v>
      </c>
      <c r="I22" s="23"/>
      <c r="J22" s="24"/>
      <c r="K22" s="24"/>
      <c r="L22" s="24"/>
      <c r="M22" s="31">
        <v>0</v>
      </c>
      <c r="N22" s="23"/>
      <c r="O22" s="22" t="s">
        <v>54</v>
      </c>
      <c r="P22" s="23"/>
      <c r="Q22" s="52">
        <f t="shared" si="0"/>
        <v>79743892.810000002</v>
      </c>
      <c r="R22" s="43"/>
      <c r="S22" s="21">
        <v>58229053.170000002</v>
      </c>
      <c r="T22" s="43"/>
      <c r="U22" s="43"/>
      <c r="V22" s="43"/>
      <c r="W22" s="21">
        <v>18547275.550000001</v>
      </c>
      <c r="X22" s="43"/>
      <c r="Y22" s="21">
        <v>2967564.09</v>
      </c>
      <c r="Z22" s="31">
        <v>0</v>
      </c>
      <c r="AA22" s="23"/>
      <c r="AB22" s="31">
        <v>0</v>
      </c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209"/>
      <c r="AN22" s="23"/>
      <c r="AO22" s="209"/>
      <c r="AP22" s="23"/>
    </row>
    <row r="23" spans="1:42" s="200" customFormat="1" x14ac:dyDescent="0.25">
      <c r="A23" s="51" t="s">
        <v>55</v>
      </c>
      <c r="B23" s="14">
        <v>43889</v>
      </c>
      <c r="C23" s="20" t="s">
        <v>346</v>
      </c>
      <c r="D23" s="20" t="s">
        <v>56</v>
      </c>
      <c r="E23" s="5" t="s">
        <v>359</v>
      </c>
      <c r="F23" s="5">
        <v>1432</v>
      </c>
      <c r="G23" s="5" t="s">
        <v>51</v>
      </c>
      <c r="H23" s="20" t="s">
        <v>363</v>
      </c>
      <c r="I23" s="23"/>
      <c r="J23" s="24"/>
      <c r="K23" s="24"/>
      <c r="L23" s="24"/>
      <c r="M23" s="31">
        <v>0</v>
      </c>
      <c r="N23" s="23"/>
      <c r="O23" s="22" t="s">
        <v>54</v>
      </c>
      <c r="P23" s="23"/>
      <c r="Q23" s="52">
        <f t="shared" si="0"/>
        <v>27535249.559999999</v>
      </c>
      <c r="R23" s="43"/>
      <c r="S23" s="21">
        <v>19460433.199999999</v>
      </c>
      <c r="T23" s="43"/>
      <c r="U23" s="43"/>
      <c r="V23" s="43"/>
      <c r="W23" s="21">
        <v>6961048.5899999999</v>
      </c>
      <c r="X23" s="43"/>
      <c r="Y23" s="21">
        <v>1113767.77</v>
      </c>
      <c r="Z23" s="31">
        <v>0</v>
      </c>
      <c r="AA23" s="23"/>
      <c r="AB23" s="31">
        <v>0</v>
      </c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209"/>
      <c r="AN23" s="23"/>
      <c r="AO23" s="209"/>
      <c r="AP23" s="23"/>
    </row>
    <row r="24" spans="1:42" s="200" customFormat="1" x14ac:dyDescent="0.25">
      <c r="A24" s="51" t="s">
        <v>790</v>
      </c>
      <c r="B24" s="14">
        <v>43889</v>
      </c>
      <c r="C24" s="20" t="s">
        <v>346</v>
      </c>
      <c r="D24" s="20" t="s">
        <v>56</v>
      </c>
      <c r="E24" s="5" t="s">
        <v>359</v>
      </c>
      <c r="F24" s="5">
        <v>1432</v>
      </c>
      <c r="G24" s="5" t="s">
        <v>108</v>
      </c>
      <c r="H24" s="44"/>
      <c r="I24" s="20" t="s">
        <v>364</v>
      </c>
      <c r="J24" s="24"/>
      <c r="K24" s="24"/>
      <c r="L24" s="24"/>
      <c r="M24" s="31">
        <v>0</v>
      </c>
      <c r="N24" s="23"/>
      <c r="O24" s="22" t="s">
        <v>907</v>
      </c>
      <c r="P24" s="23"/>
      <c r="Q24" s="52">
        <f t="shared" si="0"/>
        <v>-74622.98</v>
      </c>
      <c r="R24" s="43"/>
      <c r="S24" s="21">
        <v>-74622.98</v>
      </c>
      <c r="T24" s="43"/>
      <c r="U24" s="43"/>
      <c r="V24" s="43"/>
      <c r="W24" s="21">
        <v>0</v>
      </c>
      <c r="X24" s="21">
        <v>0</v>
      </c>
      <c r="Y24" s="21">
        <v>0</v>
      </c>
      <c r="Z24" s="31">
        <v>0</v>
      </c>
      <c r="AA24" s="23"/>
      <c r="AB24" s="31">
        <v>0</v>
      </c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209"/>
      <c r="AN24" s="23"/>
      <c r="AO24" s="209"/>
      <c r="AP24" s="23"/>
    </row>
    <row r="25" spans="1:42" s="200" customFormat="1" x14ac:dyDescent="0.25">
      <c r="A25" s="51" t="s">
        <v>791</v>
      </c>
      <c r="B25" s="14">
        <v>43890</v>
      </c>
      <c r="C25" s="20" t="s">
        <v>346</v>
      </c>
      <c r="D25" s="20" t="s">
        <v>56</v>
      </c>
      <c r="E25" s="5" t="s">
        <v>359</v>
      </c>
      <c r="F25" s="5">
        <v>1433</v>
      </c>
      <c r="G25" s="5" t="s">
        <v>51</v>
      </c>
      <c r="H25" s="20" t="s">
        <v>365</v>
      </c>
      <c r="I25" s="23"/>
      <c r="J25" s="24"/>
      <c r="K25" s="24"/>
      <c r="L25" s="24"/>
      <c r="M25" s="31">
        <v>0</v>
      </c>
      <c r="N25" s="23"/>
      <c r="O25" s="22" t="s">
        <v>54</v>
      </c>
      <c r="P25" s="23"/>
      <c r="Q25" s="52">
        <f t="shared" si="0"/>
        <v>47532004.790000007</v>
      </c>
      <c r="R25" s="43"/>
      <c r="S25" s="21">
        <v>37588116.340000004</v>
      </c>
      <c r="T25" s="43"/>
      <c r="U25" s="43"/>
      <c r="V25" s="43"/>
      <c r="W25" s="21">
        <v>8572317.6300000008</v>
      </c>
      <c r="X25" s="43"/>
      <c r="Y25" s="21">
        <v>1371570.82</v>
      </c>
      <c r="Z25" s="31">
        <v>0</v>
      </c>
      <c r="AA25" s="23"/>
      <c r="AB25" s="31">
        <v>0</v>
      </c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209"/>
      <c r="AN25" s="23"/>
      <c r="AO25" s="209"/>
      <c r="AP25" s="23"/>
    </row>
    <row r="26" spans="1:42" s="200" customFormat="1" x14ac:dyDescent="0.25">
      <c r="A26" s="51" t="s">
        <v>792</v>
      </c>
      <c r="B26" s="14">
        <v>43889</v>
      </c>
      <c r="C26" s="20" t="s">
        <v>346</v>
      </c>
      <c r="D26" s="20" t="s">
        <v>56</v>
      </c>
      <c r="E26" s="5" t="s">
        <v>359</v>
      </c>
      <c r="F26" s="5">
        <v>1433</v>
      </c>
      <c r="G26" s="5" t="s">
        <v>108</v>
      </c>
      <c r="H26" s="44"/>
      <c r="I26" s="20" t="s">
        <v>366</v>
      </c>
      <c r="J26" s="24"/>
      <c r="K26" s="24"/>
      <c r="L26" s="24"/>
      <c r="M26" s="31">
        <v>0</v>
      </c>
      <c r="N26" s="23"/>
      <c r="O26" s="22" t="s">
        <v>907</v>
      </c>
      <c r="P26" s="23"/>
      <c r="Q26" s="52">
        <f t="shared" si="0"/>
        <v>-30400</v>
      </c>
      <c r="R26" s="43"/>
      <c r="S26" s="21">
        <v>-30400</v>
      </c>
      <c r="T26" s="43"/>
      <c r="U26" s="43"/>
      <c r="V26" s="43"/>
      <c r="W26" s="21">
        <v>0</v>
      </c>
      <c r="X26" s="21">
        <v>0</v>
      </c>
      <c r="Y26" s="21">
        <v>0</v>
      </c>
      <c r="Z26" s="31">
        <v>0</v>
      </c>
      <c r="AA26" s="23"/>
      <c r="AB26" s="31">
        <v>0</v>
      </c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209"/>
      <c r="AN26" s="23"/>
      <c r="AO26" s="209"/>
      <c r="AP26" s="23"/>
    </row>
    <row r="27" spans="1:42" s="200" customFormat="1" x14ac:dyDescent="0.25">
      <c r="A27" s="51" t="s">
        <v>793</v>
      </c>
      <c r="B27" s="14">
        <v>43891</v>
      </c>
      <c r="C27" s="20" t="s">
        <v>346</v>
      </c>
      <c r="D27" s="20" t="s">
        <v>56</v>
      </c>
      <c r="E27" s="5" t="s">
        <v>359</v>
      </c>
      <c r="F27" s="5">
        <v>1434</v>
      </c>
      <c r="G27" s="5" t="s">
        <v>51</v>
      </c>
      <c r="H27" s="20" t="s">
        <v>924</v>
      </c>
      <c r="I27" s="23"/>
      <c r="J27" s="24"/>
      <c r="K27" s="24"/>
      <c r="L27" s="24"/>
      <c r="M27" s="31">
        <v>0</v>
      </c>
      <c r="N27" s="23"/>
      <c r="O27" s="22" t="s">
        <v>54</v>
      </c>
      <c r="P27" s="23"/>
      <c r="Q27" s="52">
        <f t="shared" si="0"/>
        <v>83685435.620000005</v>
      </c>
      <c r="R27" s="43"/>
      <c r="S27" s="21">
        <v>53713804.450000003</v>
      </c>
      <c r="T27" s="43"/>
      <c r="U27" s="43"/>
      <c r="V27" s="43"/>
      <c r="W27" s="21">
        <v>25837613.079999998</v>
      </c>
      <c r="X27" s="43"/>
      <c r="Y27" s="21">
        <v>4134018.09</v>
      </c>
      <c r="Z27" s="31">
        <v>0</v>
      </c>
      <c r="AA27" s="23"/>
      <c r="AB27" s="31">
        <v>0</v>
      </c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209"/>
      <c r="AN27" s="23"/>
      <c r="AO27" s="209"/>
      <c r="AP27" s="23"/>
    </row>
    <row r="28" spans="1:42" s="200" customFormat="1" x14ac:dyDescent="0.25">
      <c r="A28" s="51" t="s">
        <v>794</v>
      </c>
      <c r="B28" s="14">
        <v>43886</v>
      </c>
      <c r="C28" s="20" t="s">
        <v>346</v>
      </c>
      <c r="D28" s="20" t="s">
        <v>56</v>
      </c>
      <c r="E28" s="5" t="s">
        <v>367</v>
      </c>
      <c r="F28" s="5">
        <v>1353</v>
      </c>
      <c r="G28" s="5" t="s">
        <v>51</v>
      </c>
      <c r="H28" s="20" t="s">
        <v>369</v>
      </c>
      <c r="I28" s="23"/>
      <c r="J28" s="24"/>
      <c r="K28" s="24"/>
      <c r="L28" s="24"/>
      <c r="M28" s="31">
        <v>0</v>
      </c>
      <c r="N28" s="23"/>
      <c r="O28" s="22" t="s">
        <v>54</v>
      </c>
      <c r="P28" s="23"/>
      <c r="Q28" s="52">
        <f t="shared" si="0"/>
        <v>43807995.079999998</v>
      </c>
      <c r="R28" s="43"/>
      <c r="S28" s="21">
        <v>43807995.079999998</v>
      </c>
      <c r="T28" s="43"/>
      <c r="U28" s="43"/>
      <c r="V28" s="43"/>
      <c r="W28" s="21">
        <v>0</v>
      </c>
      <c r="X28" s="21">
        <v>0</v>
      </c>
      <c r="Y28" s="21">
        <v>0</v>
      </c>
      <c r="Z28" s="31">
        <v>0</v>
      </c>
      <c r="AA28" s="23"/>
      <c r="AB28" s="31">
        <v>0</v>
      </c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209"/>
      <c r="AN28" s="23"/>
      <c r="AO28" s="209"/>
      <c r="AP28" s="23"/>
    </row>
    <row r="29" spans="1:42" s="200" customFormat="1" x14ac:dyDescent="0.25">
      <c r="A29" s="51" t="s">
        <v>795</v>
      </c>
      <c r="B29" s="14">
        <v>43886</v>
      </c>
      <c r="C29" s="20" t="s">
        <v>346</v>
      </c>
      <c r="D29" s="20" t="s">
        <v>56</v>
      </c>
      <c r="E29" s="5" t="s">
        <v>367</v>
      </c>
      <c r="F29" s="5">
        <v>1353</v>
      </c>
      <c r="G29" s="5" t="s">
        <v>108</v>
      </c>
      <c r="H29" s="44"/>
      <c r="I29" s="20" t="s">
        <v>370</v>
      </c>
      <c r="J29" s="24"/>
      <c r="K29" s="24"/>
      <c r="L29" s="24"/>
      <c r="M29" s="31">
        <v>0</v>
      </c>
      <c r="N29" s="23"/>
      <c r="O29" s="22" t="s">
        <v>907</v>
      </c>
      <c r="P29" s="23"/>
      <c r="Q29" s="52">
        <f t="shared" si="0"/>
        <v>-198998.8</v>
      </c>
      <c r="R29" s="43"/>
      <c r="S29" s="21">
        <v>-198998.8</v>
      </c>
      <c r="T29" s="43"/>
      <c r="U29" s="43"/>
      <c r="V29" s="43"/>
      <c r="W29" s="21">
        <v>0</v>
      </c>
      <c r="X29" s="21">
        <v>0</v>
      </c>
      <c r="Y29" s="21">
        <v>0</v>
      </c>
      <c r="Z29" s="31">
        <v>0</v>
      </c>
      <c r="AA29" s="23"/>
      <c r="AB29" s="31">
        <v>0</v>
      </c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209"/>
      <c r="AN29" s="23"/>
      <c r="AO29" s="209"/>
      <c r="AP29" s="23"/>
    </row>
    <row r="30" spans="1:42" s="200" customFormat="1" x14ac:dyDescent="0.25">
      <c r="A30" s="51" t="s">
        <v>796</v>
      </c>
      <c r="B30" s="14">
        <v>43887</v>
      </c>
      <c r="C30" s="20" t="s">
        <v>346</v>
      </c>
      <c r="D30" s="20" t="s">
        <v>56</v>
      </c>
      <c r="E30" s="5" t="s">
        <v>367</v>
      </c>
      <c r="F30" s="5">
        <v>1354</v>
      </c>
      <c r="G30" s="5" t="s">
        <v>51</v>
      </c>
      <c r="H30" s="20" t="s">
        <v>371</v>
      </c>
      <c r="I30" s="23"/>
      <c r="J30" s="24"/>
      <c r="K30" s="24"/>
      <c r="L30" s="24"/>
      <c r="M30" s="31">
        <v>0</v>
      </c>
      <c r="N30" s="23"/>
      <c r="O30" s="22" t="s">
        <v>54</v>
      </c>
      <c r="P30" s="23"/>
      <c r="Q30" s="52">
        <f t="shared" si="0"/>
        <v>28681559.969999999</v>
      </c>
      <c r="R30" s="43"/>
      <c r="S30" s="21">
        <v>28681559.969999999</v>
      </c>
      <c r="T30" s="43"/>
      <c r="U30" s="43"/>
      <c r="V30" s="43"/>
      <c r="W30" s="21">
        <v>0</v>
      </c>
      <c r="X30" s="21">
        <v>0</v>
      </c>
      <c r="Y30" s="21">
        <v>0</v>
      </c>
      <c r="Z30" s="31">
        <v>0</v>
      </c>
      <c r="AA30" s="23"/>
      <c r="AB30" s="31">
        <v>0</v>
      </c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209"/>
      <c r="AN30" s="23"/>
      <c r="AO30" s="209"/>
      <c r="AP30" s="23"/>
    </row>
    <row r="31" spans="1:42" s="200" customFormat="1" x14ac:dyDescent="0.25">
      <c r="A31" s="51" t="s">
        <v>797</v>
      </c>
      <c r="B31" s="14">
        <v>43889</v>
      </c>
      <c r="C31" s="20" t="s">
        <v>346</v>
      </c>
      <c r="D31" s="20" t="s">
        <v>56</v>
      </c>
      <c r="E31" s="5" t="s">
        <v>367</v>
      </c>
      <c r="F31" s="5">
        <v>1355</v>
      </c>
      <c r="G31" s="5" t="s">
        <v>51</v>
      </c>
      <c r="H31" s="20" t="s">
        <v>372</v>
      </c>
      <c r="I31" s="23"/>
      <c r="J31" s="24"/>
      <c r="K31" s="24"/>
      <c r="L31" s="24"/>
      <c r="M31" s="31">
        <v>0</v>
      </c>
      <c r="N31" s="23"/>
      <c r="O31" s="22" t="s">
        <v>54</v>
      </c>
      <c r="P31" s="23"/>
      <c r="Q31" s="52">
        <f t="shared" si="0"/>
        <v>30953950.43</v>
      </c>
      <c r="R31" s="43"/>
      <c r="S31" s="21">
        <v>30953950.43</v>
      </c>
      <c r="T31" s="43"/>
      <c r="U31" s="43"/>
      <c r="V31" s="43"/>
      <c r="W31" s="21">
        <v>0</v>
      </c>
      <c r="X31" s="21">
        <v>0</v>
      </c>
      <c r="Y31" s="21">
        <v>0</v>
      </c>
      <c r="Z31" s="31">
        <v>0</v>
      </c>
      <c r="AA31" s="23"/>
      <c r="AB31" s="31">
        <v>0</v>
      </c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209"/>
      <c r="AN31" s="23"/>
      <c r="AO31" s="209"/>
      <c r="AP31" s="23"/>
    </row>
    <row r="32" spans="1:42" s="200" customFormat="1" x14ac:dyDescent="0.25">
      <c r="A32" s="51" t="s">
        <v>798</v>
      </c>
      <c r="B32" s="14">
        <v>43889</v>
      </c>
      <c r="C32" s="20" t="s">
        <v>346</v>
      </c>
      <c r="D32" s="20" t="s">
        <v>56</v>
      </c>
      <c r="E32" s="5" t="s">
        <v>367</v>
      </c>
      <c r="F32" s="5">
        <v>1355</v>
      </c>
      <c r="G32" s="5" t="s">
        <v>108</v>
      </c>
      <c r="H32" s="44"/>
      <c r="I32" s="20" t="s">
        <v>373</v>
      </c>
      <c r="J32" s="24"/>
      <c r="K32" s="24"/>
      <c r="L32" s="24"/>
      <c r="M32" s="31">
        <v>0</v>
      </c>
      <c r="N32" s="23"/>
      <c r="O32" s="22" t="s">
        <v>907</v>
      </c>
      <c r="P32" s="23"/>
      <c r="Q32" s="52">
        <f t="shared" si="0"/>
        <v>-282000</v>
      </c>
      <c r="R32" s="43"/>
      <c r="S32" s="21">
        <v>-282000</v>
      </c>
      <c r="T32" s="43"/>
      <c r="U32" s="43"/>
      <c r="V32" s="43"/>
      <c r="W32" s="21">
        <v>0</v>
      </c>
      <c r="X32" s="21">
        <v>0</v>
      </c>
      <c r="Y32" s="21">
        <v>0</v>
      </c>
      <c r="Z32" s="31">
        <v>0</v>
      </c>
      <c r="AA32" s="23"/>
      <c r="AB32" s="31">
        <v>0</v>
      </c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209"/>
      <c r="AN32" s="23"/>
      <c r="AO32" s="209"/>
      <c r="AP32" s="23"/>
    </row>
    <row r="33" spans="1:56" s="200" customFormat="1" x14ac:dyDescent="0.25">
      <c r="A33" s="51" t="s">
        <v>799</v>
      </c>
      <c r="B33" s="14">
        <v>43890</v>
      </c>
      <c r="C33" s="20" t="s">
        <v>346</v>
      </c>
      <c r="D33" s="20" t="s">
        <v>56</v>
      </c>
      <c r="E33" s="5" t="s">
        <v>367</v>
      </c>
      <c r="F33" s="5">
        <v>1356</v>
      </c>
      <c r="G33" s="5" t="s">
        <v>51</v>
      </c>
      <c r="H33" s="20" t="s">
        <v>374</v>
      </c>
      <c r="I33" s="23"/>
      <c r="J33" s="24"/>
      <c r="K33" s="24"/>
      <c r="L33" s="24"/>
      <c r="M33" s="31">
        <v>0</v>
      </c>
      <c r="N33" s="23"/>
      <c r="O33" s="22" t="s">
        <v>54</v>
      </c>
      <c r="P33" s="23"/>
      <c r="Q33" s="52">
        <f t="shared" si="0"/>
        <v>42391355</v>
      </c>
      <c r="R33" s="43"/>
      <c r="S33" s="21">
        <v>42391355</v>
      </c>
      <c r="T33" s="43"/>
      <c r="U33" s="43"/>
      <c r="V33" s="43"/>
      <c r="W33" s="21">
        <v>0</v>
      </c>
      <c r="X33" s="21">
        <v>0</v>
      </c>
      <c r="Y33" s="21">
        <v>0</v>
      </c>
      <c r="Z33" s="31">
        <v>0</v>
      </c>
      <c r="AA33" s="23"/>
      <c r="AB33" s="31">
        <v>0</v>
      </c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209"/>
      <c r="AN33" s="23"/>
      <c r="AO33" s="209"/>
      <c r="AP33" s="23"/>
    </row>
    <row r="34" spans="1:56" s="200" customFormat="1" x14ac:dyDescent="0.25">
      <c r="A34" s="51" t="s">
        <v>64</v>
      </c>
      <c r="B34" s="14">
        <v>43890</v>
      </c>
      <c r="C34" s="20" t="s">
        <v>346</v>
      </c>
      <c r="D34" s="20" t="s">
        <v>56</v>
      </c>
      <c r="E34" s="5" t="s">
        <v>367</v>
      </c>
      <c r="F34" s="5">
        <v>1357</v>
      </c>
      <c r="G34" s="5" t="s">
        <v>51</v>
      </c>
      <c r="H34" s="20" t="s">
        <v>375</v>
      </c>
      <c r="I34" s="23"/>
      <c r="J34" s="24"/>
      <c r="K34" s="24"/>
      <c r="L34" s="24"/>
      <c r="M34" s="31">
        <v>0</v>
      </c>
      <c r="N34" s="23"/>
      <c r="O34" s="22" t="s">
        <v>54</v>
      </c>
      <c r="P34" s="23"/>
      <c r="Q34" s="52">
        <f t="shared" si="0"/>
        <v>45681315.920000002</v>
      </c>
      <c r="R34" s="43"/>
      <c r="S34" s="21">
        <v>45681315.920000002</v>
      </c>
      <c r="T34" s="43"/>
      <c r="U34" s="43"/>
      <c r="V34" s="43"/>
      <c r="W34" s="21">
        <v>0</v>
      </c>
      <c r="X34" s="21">
        <v>0</v>
      </c>
      <c r="Y34" s="21">
        <v>0</v>
      </c>
      <c r="Z34" s="31">
        <v>0</v>
      </c>
      <c r="AA34" s="23"/>
      <c r="AB34" s="31">
        <v>0</v>
      </c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209"/>
      <c r="AN34" s="23"/>
      <c r="AO34" s="209"/>
      <c r="AP34" s="23"/>
    </row>
    <row r="35" spans="1:56" s="200" customFormat="1" x14ac:dyDescent="0.25">
      <c r="A35" s="51" t="s">
        <v>67</v>
      </c>
      <c r="B35" s="14">
        <v>43890</v>
      </c>
      <c r="C35" s="20" t="s">
        <v>346</v>
      </c>
      <c r="D35" s="20" t="s">
        <v>56</v>
      </c>
      <c r="E35" s="5" t="s">
        <v>367</v>
      </c>
      <c r="F35" s="5">
        <v>1357</v>
      </c>
      <c r="G35" s="5" t="s">
        <v>108</v>
      </c>
      <c r="H35" s="44"/>
      <c r="I35" s="20" t="s">
        <v>376</v>
      </c>
      <c r="J35" s="24"/>
      <c r="K35" s="24"/>
      <c r="L35" s="24"/>
      <c r="M35" s="31">
        <v>0</v>
      </c>
      <c r="N35" s="23"/>
      <c r="O35" s="22" t="s">
        <v>907</v>
      </c>
      <c r="P35" s="23"/>
      <c r="Q35" s="52">
        <f t="shared" si="0"/>
        <v>-111000</v>
      </c>
      <c r="R35" s="43"/>
      <c r="S35" s="21">
        <v>-111000</v>
      </c>
      <c r="T35" s="43"/>
      <c r="U35" s="43"/>
      <c r="V35" s="43"/>
      <c r="W35" s="21">
        <v>0</v>
      </c>
      <c r="X35" s="21">
        <v>0</v>
      </c>
      <c r="Y35" s="21">
        <v>0</v>
      </c>
      <c r="Z35" s="31">
        <v>0</v>
      </c>
      <c r="AA35" s="23"/>
      <c r="AB35" s="31">
        <v>0</v>
      </c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209"/>
      <c r="AN35" s="23"/>
      <c r="AO35" s="209"/>
      <c r="AP35" s="23"/>
    </row>
    <row r="36" spans="1:56" s="200" customFormat="1" x14ac:dyDescent="0.25">
      <c r="A36" s="51" t="s">
        <v>71</v>
      </c>
      <c r="B36" s="14">
        <v>43891</v>
      </c>
      <c r="C36" s="20" t="s">
        <v>346</v>
      </c>
      <c r="D36" s="20" t="s">
        <v>56</v>
      </c>
      <c r="E36" s="5" t="s">
        <v>367</v>
      </c>
      <c r="F36" s="5">
        <v>1358</v>
      </c>
      <c r="G36" s="5" t="s">
        <v>51</v>
      </c>
      <c r="H36" s="20" t="s">
        <v>375</v>
      </c>
      <c r="I36" s="23"/>
      <c r="J36" s="24"/>
      <c r="K36" s="24"/>
      <c r="L36" s="24"/>
      <c r="M36" s="31">
        <v>0</v>
      </c>
      <c r="N36" s="23"/>
      <c r="O36" s="22" t="s">
        <v>54</v>
      </c>
      <c r="P36" s="23"/>
      <c r="Q36" s="52">
        <f t="shared" si="0"/>
        <v>37996175.010000005</v>
      </c>
      <c r="R36" s="43"/>
      <c r="S36" s="21">
        <f>38455875.81-459700.8</f>
        <v>37996175.010000005</v>
      </c>
      <c r="T36" s="43"/>
      <c r="U36" s="43"/>
      <c r="V36" s="43"/>
      <c r="W36" s="21">
        <v>0</v>
      </c>
      <c r="X36" s="21">
        <v>0</v>
      </c>
      <c r="Y36" s="21">
        <v>0</v>
      </c>
      <c r="Z36" s="31">
        <v>0</v>
      </c>
      <c r="AA36" s="23"/>
      <c r="AB36" s="31">
        <v>0</v>
      </c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209"/>
      <c r="AN36" s="23"/>
      <c r="AO36" s="209"/>
      <c r="AP36" s="23"/>
    </row>
    <row r="37" spans="1:56" x14ac:dyDescent="0.25">
      <c r="A37" s="51" t="s">
        <v>813</v>
      </c>
      <c r="B37" s="14">
        <v>43886</v>
      </c>
      <c r="C37" s="20" t="s">
        <v>346</v>
      </c>
      <c r="D37" s="20" t="s">
        <v>60</v>
      </c>
      <c r="E37" s="5" t="s">
        <v>387</v>
      </c>
      <c r="F37" s="5">
        <v>1513</v>
      </c>
      <c r="G37" s="5" t="s">
        <v>51</v>
      </c>
      <c r="H37" s="20" t="s">
        <v>388</v>
      </c>
      <c r="I37" s="23"/>
      <c r="J37" s="24"/>
      <c r="K37" s="24"/>
      <c r="L37" s="24"/>
      <c r="M37" s="31">
        <v>0</v>
      </c>
      <c r="N37" s="23"/>
      <c r="O37" s="22" t="s">
        <v>54</v>
      </c>
      <c r="P37" s="23"/>
      <c r="Q37" s="52">
        <f t="shared" si="0"/>
        <v>83861523.920000002</v>
      </c>
      <c r="R37" s="43"/>
      <c r="S37" s="21">
        <v>66119125.799999997</v>
      </c>
      <c r="T37" s="43"/>
      <c r="U37" s="43"/>
      <c r="V37" s="43"/>
      <c r="W37" s="21">
        <v>15295170.789999999</v>
      </c>
      <c r="X37" s="43"/>
      <c r="Y37" s="21">
        <v>2447227.33</v>
      </c>
      <c r="Z37" s="31">
        <v>0</v>
      </c>
      <c r="AA37" s="23"/>
      <c r="AB37" s="31">
        <v>0</v>
      </c>
      <c r="AC37" s="43"/>
      <c r="AD37" s="43"/>
      <c r="AE37" s="43"/>
      <c r="AF37" s="43"/>
      <c r="AG37" s="43"/>
      <c r="AH37" s="43"/>
      <c r="AI37" s="43"/>
      <c r="AJ37" s="43"/>
      <c r="AK37" s="43"/>
      <c r="AL37" s="21">
        <v>0</v>
      </c>
      <c r="AM37" s="209"/>
      <c r="AN37" s="23"/>
      <c r="AO37" s="209"/>
      <c r="AP37" s="23"/>
      <c r="AQ37" s="200"/>
      <c r="AR37" s="200"/>
      <c r="AS37" s="200"/>
      <c r="AT37" s="200"/>
      <c r="AU37" s="200"/>
      <c r="AV37" s="200"/>
      <c r="AW37" s="200"/>
      <c r="AX37" s="200"/>
      <c r="AY37" s="200"/>
      <c r="AZ37" s="200"/>
      <c r="BA37" s="200"/>
      <c r="BB37" s="200"/>
      <c r="BC37" s="200"/>
      <c r="BD37" s="200"/>
    </row>
    <row r="38" spans="1:56" x14ac:dyDescent="0.25">
      <c r="A38" s="51" t="s">
        <v>814</v>
      </c>
      <c r="B38" s="14">
        <v>43887</v>
      </c>
      <c r="C38" s="20" t="s">
        <v>346</v>
      </c>
      <c r="D38" s="20" t="s">
        <v>60</v>
      </c>
      <c r="E38" s="5" t="s">
        <v>387</v>
      </c>
      <c r="F38" s="5">
        <v>1514</v>
      </c>
      <c r="G38" s="5" t="s">
        <v>51</v>
      </c>
      <c r="H38" s="20" t="s">
        <v>389</v>
      </c>
      <c r="I38" s="23"/>
      <c r="J38" s="24"/>
      <c r="K38" s="24"/>
      <c r="L38" s="24"/>
      <c r="M38" s="31">
        <v>0</v>
      </c>
      <c r="N38" s="23"/>
      <c r="O38" s="22" t="s">
        <v>54</v>
      </c>
      <c r="P38" s="23"/>
      <c r="Q38" s="52">
        <f t="shared" si="0"/>
        <v>72012359.179999992</v>
      </c>
      <c r="R38" s="43"/>
      <c r="S38" s="21">
        <v>52577915.159999996</v>
      </c>
      <c r="T38" s="43"/>
      <c r="U38" s="43"/>
      <c r="V38" s="43"/>
      <c r="W38" s="21">
        <v>16753831.050000001</v>
      </c>
      <c r="X38" s="43"/>
      <c r="Y38" s="21">
        <v>2680612.9700000002</v>
      </c>
      <c r="Z38" s="31">
        <v>0</v>
      </c>
      <c r="AA38" s="23"/>
      <c r="AB38" s="31">
        <v>0</v>
      </c>
      <c r="AC38" s="43"/>
      <c r="AD38" s="43"/>
      <c r="AE38" s="43"/>
      <c r="AF38" s="43"/>
      <c r="AG38" s="43"/>
      <c r="AH38" s="43"/>
      <c r="AI38" s="43"/>
      <c r="AJ38" s="43"/>
      <c r="AK38" s="43"/>
      <c r="AL38" s="21">
        <v>0</v>
      </c>
      <c r="AM38" s="209"/>
      <c r="AN38" s="23"/>
      <c r="AO38" s="209"/>
      <c r="AP38" s="23"/>
      <c r="AQ38" s="200"/>
      <c r="AR38" s="200"/>
      <c r="AS38" s="200"/>
      <c r="AT38" s="200"/>
      <c r="AU38" s="200"/>
      <c r="AV38" s="200"/>
      <c r="AW38" s="200"/>
      <c r="AX38" s="200"/>
      <c r="AY38" s="200"/>
      <c r="AZ38" s="200"/>
      <c r="BA38" s="200"/>
      <c r="BB38" s="200"/>
      <c r="BC38" s="200"/>
      <c r="BD38" s="200"/>
    </row>
    <row r="39" spans="1:56" x14ac:dyDescent="0.25">
      <c r="A39" s="51" t="s">
        <v>815</v>
      </c>
      <c r="B39" s="14">
        <v>43888</v>
      </c>
      <c r="C39" s="20" t="s">
        <v>346</v>
      </c>
      <c r="D39" s="20" t="s">
        <v>60</v>
      </c>
      <c r="E39" s="5" t="s">
        <v>387</v>
      </c>
      <c r="F39" s="5">
        <v>1515</v>
      </c>
      <c r="G39" s="5" t="s">
        <v>51</v>
      </c>
      <c r="H39" s="20" t="s">
        <v>390</v>
      </c>
      <c r="I39" s="23"/>
      <c r="J39" s="24"/>
      <c r="K39" s="24"/>
      <c r="L39" s="24"/>
      <c r="M39" s="31">
        <v>0</v>
      </c>
      <c r="N39" s="23"/>
      <c r="O39" s="22" t="s">
        <v>54</v>
      </c>
      <c r="P39" s="23"/>
      <c r="Q39" s="52">
        <f t="shared" si="0"/>
        <v>45284462.199999996</v>
      </c>
      <c r="R39" s="43"/>
      <c r="S39" s="21">
        <v>32918197.93</v>
      </c>
      <c r="T39" s="43"/>
      <c r="U39" s="43"/>
      <c r="V39" s="43"/>
      <c r="W39" s="21">
        <v>10660572.65</v>
      </c>
      <c r="X39" s="43"/>
      <c r="Y39" s="21">
        <v>1705691.62</v>
      </c>
      <c r="Z39" s="31">
        <v>0</v>
      </c>
      <c r="AA39" s="23"/>
      <c r="AB39" s="31">
        <v>0</v>
      </c>
      <c r="AC39" s="43"/>
      <c r="AD39" s="43"/>
      <c r="AE39" s="43"/>
      <c r="AF39" s="43"/>
      <c r="AG39" s="43"/>
      <c r="AH39" s="43"/>
      <c r="AI39" s="43"/>
      <c r="AJ39" s="43"/>
      <c r="AK39" s="43"/>
      <c r="AL39" s="21">
        <v>0</v>
      </c>
      <c r="AM39" s="209"/>
      <c r="AN39" s="23"/>
      <c r="AO39" s="209"/>
      <c r="AP39" s="23"/>
      <c r="AQ39" s="200"/>
      <c r="AR39" s="200"/>
      <c r="AS39" s="200"/>
      <c r="AT39" s="200"/>
      <c r="AU39" s="200"/>
      <c r="AV39" s="200"/>
      <c r="AW39" s="200"/>
      <c r="AX39" s="200"/>
      <c r="AY39" s="200"/>
      <c r="AZ39" s="200"/>
      <c r="BA39" s="200"/>
      <c r="BB39" s="200"/>
      <c r="BC39" s="200"/>
      <c r="BD39" s="200"/>
    </row>
    <row r="40" spans="1:56" x14ac:dyDescent="0.25">
      <c r="A40" s="51" t="s">
        <v>816</v>
      </c>
      <c r="B40" s="14">
        <v>43889</v>
      </c>
      <c r="C40" s="20" t="s">
        <v>346</v>
      </c>
      <c r="D40" s="20" t="s">
        <v>60</v>
      </c>
      <c r="E40" s="5" t="s">
        <v>387</v>
      </c>
      <c r="F40" s="5">
        <v>1516</v>
      </c>
      <c r="G40" s="5" t="s">
        <v>51</v>
      </c>
      <c r="H40" s="20" t="s">
        <v>391</v>
      </c>
      <c r="I40" s="23"/>
      <c r="J40" s="24"/>
      <c r="K40" s="24"/>
      <c r="L40" s="24"/>
      <c r="M40" s="31">
        <v>0</v>
      </c>
      <c r="N40" s="23"/>
      <c r="O40" s="22" t="s">
        <v>54</v>
      </c>
      <c r="P40" s="23"/>
      <c r="Q40" s="52">
        <f t="shared" ref="Q40:Q59" si="1">SUM(S40:AL40)</f>
        <v>58394786.799999997</v>
      </c>
      <c r="R40" s="43"/>
      <c r="S40" s="21">
        <v>46002690.640000001</v>
      </c>
      <c r="T40" s="43"/>
      <c r="U40" s="43"/>
      <c r="V40" s="43"/>
      <c r="W40" s="21">
        <v>10682841.52</v>
      </c>
      <c r="X40" s="43"/>
      <c r="Y40" s="21">
        <v>1709254.64</v>
      </c>
      <c r="Z40" s="31">
        <v>0</v>
      </c>
      <c r="AA40" s="23"/>
      <c r="AB40" s="31">
        <v>0</v>
      </c>
      <c r="AC40" s="43"/>
      <c r="AD40" s="43"/>
      <c r="AE40" s="43"/>
      <c r="AF40" s="43"/>
      <c r="AG40" s="43"/>
      <c r="AH40" s="43"/>
      <c r="AI40" s="43"/>
      <c r="AJ40" s="43"/>
      <c r="AK40" s="43"/>
      <c r="AL40" s="21">
        <v>0</v>
      </c>
      <c r="AM40" s="209"/>
      <c r="AN40" s="23"/>
      <c r="AO40" s="209"/>
      <c r="AP40" s="23"/>
      <c r="AQ40" s="200"/>
      <c r="AR40" s="200"/>
      <c r="AS40" s="200"/>
      <c r="AT40" s="200"/>
      <c r="AU40" s="200"/>
      <c r="AV40" s="200"/>
      <c r="AW40" s="200"/>
      <c r="AX40" s="200"/>
      <c r="AY40" s="200"/>
      <c r="AZ40" s="200"/>
      <c r="BA40" s="200"/>
      <c r="BB40" s="200"/>
      <c r="BC40" s="200"/>
      <c r="BD40" s="200"/>
    </row>
    <row r="41" spans="1:56" x14ac:dyDescent="0.25">
      <c r="A41" s="51" t="s">
        <v>817</v>
      </c>
      <c r="B41" s="14">
        <v>43890</v>
      </c>
      <c r="C41" s="20" t="s">
        <v>346</v>
      </c>
      <c r="D41" s="20" t="s">
        <v>60</v>
      </c>
      <c r="E41" s="5" t="s">
        <v>387</v>
      </c>
      <c r="F41" s="5">
        <v>1517</v>
      </c>
      <c r="G41" s="5" t="s">
        <v>51</v>
      </c>
      <c r="H41" s="20" t="s">
        <v>392</v>
      </c>
      <c r="I41" s="23"/>
      <c r="J41" s="24"/>
      <c r="K41" s="24"/>
      <c r="L41" s="24"/>
      <c r="M41" s="31">
        <v>0</v>
      </c>
      <c r="N41" s="23"/>
      <c r="O41" s="22" t="s">
        <v>54</v>
      </c>
      <c r="P41" s="23"/>
      <c r="Q41" s="52">
        <f t="shared" si="1"/>
        <v>83248618.160000011</v>
      </c>
      <c r="R41" s="43"/>
      <c r="S41" s="21">
        <v>64615755.82</v>
      </c>
      <c r="T41" s="43"/>
      <c r="U41" s="43"/>
      <c r="V41" s="43"/>
      <c r="W41" s="21">
        <v>16062812.359999999</v>
      </c>
      <c r="X41" s="43"/>
      <c r="Y41" s="21">
        <v>2570049.98</v>
      </c>
      <c r="Z41" s="31">
        <v>0</v>
      </c>
      <c r="AA41" s="23"/>
      <c r="AB41" s="31">
        <v>0</v>
      </c>
      <c r="AC41" s="43"/>
      <c r="AD41" s="43"/>
      <c r="AE41" s="43"/>
      <c r="AF41" s="43"/>
      <c r="AG41" s="43"/>
      <c r="AH41" s="43"/>
      <c r="AI41" s="43"/>
      <c r="AJ41" s="43"/>
      <c r="AK41" s="43"/>
      <c r="AL41" s="21">
        <v>0</v>
      </c>
      <c r="AM41" s="209"/>
      <c r="AN41" s="23"/>
      <c r="AO41" s="209"/>
      <c r="AP41" s="23"/>
      <c r="AQ41" s="200"/>
      <c r="AR41" s="200"/>
      <c r="AS41" s="200"/>
      <c r="AT41" s="200"/>
      <c r="AU41" s="200"/>
      <c r="AV41" s="200"/>
      <c r="AW41" s="200"/>
      <c r="AX41" s="200"/>
      <c r="AY41" s="200"/>
      <c r="AZ41" s="200"/>
      <c r="BA41" s="200"/>
      <c r="BB41" s="200"/>
      <c r="BC41" s="200"/>
      <c r="BD41" s="200"/>
    </row>
    <row r="42" spans="1:56" x14ac:dyDescent="0.25">
      <c r="A42" s="51" t="s">
        <v>818</v>
      </c>
      <c r="B42" s="14">
        <v>43891</v>
      </c>
      <c r="C42" s="20" t="s">
        <v>346</v>
      </c>
      <c r="D42" s="20" t="s">
        <v>60</v>
      </c>
      <c r="E42" s="5" t="s">
        <v>387</v>
      </c>
      <c r="F42" s="5">
        <v>1518</v>
      </c>
      <c r="G42" s="5" t="s">
        <v>51</v>
      </c>
      <c r="H42" s="20" t="s">
        <v>928</v>
      </c>
      <c r="I42" s="23"/>
      <c r="J42" s="24"/>
      <c r="K42" s="24"/>
      <c r="L42" s="24"/>
      <c r="M42" s="31">
        <v>0</v>
      </c>
      <c r="N42" s="23"/>
      <c r="O42" s="22" t="s">
        <v>54</v>
      </c>
      <c r="P42" s="23"/>
      <c r="Q42" s="52">
        <f t="shared" si="1"/>
        <v>88985952.560000002</v>
      </c>
      <c r="R42" s="43"/>
      <c r="S42" s="21">
        <v>64490821.609999999</v>
      </c>
      <c r="T42" s="43"/>
      <c r="U42" s="43"/>
      <c r="V42" s="43"/>
      <c r="W42" s="21">
        <v>21116492.199999999</v>
      </c>
      <c r="X42" s="43"/>
      <c r="Y42" s="21">
        <v>3378638.75</v>
      </c>
      <c r="Z42" s="31">
        <v>0</v>
      </c>
      <c r="AA42" s="23"/>
      <c r="AB42" s="31">
        <v>0</v>
      </c>
      <c r="AC42" s="43"/>
      <c r="AD42" s="43"/>
      <c r="AE42" s="43"/>
      <c r="AF42" s="43"/>
      <c r="AG42" s="43"/>
      <c r="AH42" s="43"/>
      <c r="AI42" s="43"/>
      <c r="AJ42" s="43"/>
      <c r="AK42" s="43"/>
      <c r="AL42" s="21">
        <v>0</v>
      </c>
      <c r="AM42" s="209"/>
      <c r="AN42" s="23"/>
      <c r="AO42" s="209"/>
      <c r="AP42" s="23"/>
      <c r="AQ42" s="200"/>
      <c r="AR42" s="200"/>
      <c r="AS42" s="200"/>
      <c r="AT42" s="200"/>
      <c r="AU42" s="200"/>
      <c r="AV42" s="200"/>
      <c r="AW42" s="200"/>
      <c r="AX42" s="200"/>
      <c r="AY42" s="200"/>
      <c r="AZ42" s="200"/>
      <c r="BA42" s="200"/>
      <c r="BB42" s="200"/>
      <c r="BC42" s="200"/>
      <c r="BD42" s="200"/>
    </row>
    <row r="43" spans="1:56" x14ac:dyDescent="0.25">
      <c r="A43" s="51" t="s">
        <v>819</v>
      </c>
      <c r="B43" s="14">
        <v>43886</v>
      </c>
      <c r="C43" s="20" t="s">
        <v>346</v>
      </c>
      <c r="D43" s="20" t="s">
        <v>63</v>
      </c>
      <c r="E43" s="5" t="s">
        <v>393</v>
      </c>
      <c r="F43" s="5" t="s">
        <v>395</v>
      </c>
      <c r="G43" s="5" t="s">
        <v>51</v>
      </c>
      <c r="H43" s="20" t="s">
        <v>401</v>
      </c>
      <c r="I43" s="23"/>
      <c r="J43" s="24"/>
      <c r="K43" s="24"/>
      <c r="L43" s="24"/>
      <c r="M43" s="31">
        <v>0</v>
      </c>
      <c r="N43" s="23"/>
      <c r="O43" s="22" t="s">
        <v>54</v>
      </c>
      <c r="P43" s="23"/>
      <c r="Q43" s="52">
        <f t="shared" si="1"/>
        <v>48355764.880000003</v>
      </c>
      <c r="R43" s="43"/>
      <c r="S43" s="26">
        <v>36618430.280000001</v>
      </c>
      <c r="T43" s="26"/>
      <c r="U43" s="26"/>
      <c r="V43" s="26"/>
      <c r="W43" s="26">
        <v>10118391.9</v>
      </c>
      <c r="X43" s="26"/>
      <c r="Y43" s="26">
        <v>1618942.7</v>
      </c>
      <c r="Z43" s="31">
        <v>0</v>
      </c>
      <c r="AA43" s="26"/>
      <c r="AB43" s="31">
        <v>0</v>
      </c>
      <c r="AC43" s="26"/>
      <c r="AD43" s="26"/>
      <c r="AE43" s="43"/>
      <c r="AF43" s="43"/>
      <c r="AG43" s="43"/>
      <c r="AH43" s="43"/>
      <c r="AI43" s="43"/>
      <c r="AJ43" s="43"/>
      <c r="AK43" s="43"/>
      <c r="AL43" s="21">
        <v>0</v>
      </c>
      <c r="AM43" s="209"/>
      <c r="AN43" s="23"/>
      <c r="AO43" s="209"/>
      <c r="AP43" s="23"/>
      <c r="AQ43" s="200"/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</row>
    <row r="44" spans="1:56" x14ac:dyDescent="0.25">
      <c r="A44" s="51" t="s">
        <v>820</v>
      </c>
      <c r="B44" s="14">
        <v>43887</v>
      </c>
      <c r="C44" s="20" t="s">
        <v>346</v>
      </c>
      <c r="D44" s="20" t="s">
        <v>63</v>
      </c>
      <c r="E44" s="5" t="s">
        <v>393</v>
      </c>
      <c r="F44" s="5" t="s">
        <v>396</v>
      </c>
      <c r="G44" s="5" t="s">
        <v>51</v>
      </c>
      <c r="H44" s="20" t="s">
        <v>402</v>
      </c>
      <c r="I44" s="23"/>
      <c r="J44" s="24"/>
      <c r="K44" s="24"/>
      <c r="L44" s="24"/>
      <c r="M44" s="31">
        <v>0</v>
      </c>
      <c r="N44" s="23"/>
      <c r="O44" s="22" t="s">
        <v>54</v>
      </c>
      <c r="P44" s="23"/>
      <c r="Q44" s="52">
        <f t="shared" si="1"/>
        <v>54193302.079999998</v>
      </c>
      <c r="R44" s="43"/>
      <c r="S44" s="26">
        <v>37384672.829999998</v>
      </c>
      <c r="T44" s="26"/>
      <c r="U44" s="26"/>
      <c r="V44" s="26"/>
      <c r="W44" s="26">
        <v>14490197.630000001</v>
      </c>
      <c r="X44" s="26"/>
      <c r="Y44" s="26">
        <v>2318431.62</v>
      </c>
      <c r="Z44" s="31">
        <v>0</v>
      </c>
      <c r="AA44" s="26"/>
      <c r="AB44" s="31">
        <v>0</v>
      </c>
      <c r="AC44" s="26"/>
      <c r="AD44" s="26"/>
      <c r="AE44" s="43"/>
      <c r="AF44" s="43"/>
      <c r="AG44" s="43"/>
      <c r="AH44" s="43"/>
      <c r="AI44" s="43"/>
      <c r="AJ44" s="43"/>
      <c r="AK44" s="43"/>
      <c r="AL44" s="21">
        <v>0</v>
      </c>
      <c r="AM44" s="209"/>
      <c r="AN44" s="23"/>
      <c r="AO44" s="209"/>
      <c r="AP44" s="23"/>
      <c r="AQ44" s="200"/>
      <c r="AR44" s="200"/>
      <c r="AS44" s="200"/>
      <c r="AT44" s="200"/>
      <c r="AU44" s="200"/>
      <c r="AV44" s="200"/>
      <c r="AW44" s="200"/>
      <c r="AX44" s="200"/>
      <c r="AY44" s="200"/>
      <c r="AZ44" s="200"/>
      <c r="BA44" s="200"/>
      <c r="BB44" s="200"/>
      <c r="BC44" s="200"/>
      <c r="BD44" s="200"/>
    </row>
    <row r="45" spans="1:56" x14ac:dyDescent="0.25">
      <c r="A45" s="51" t="s">
        <v>821</v>
      </c>
      <c r="B45" s="14">
        <v>43888</v>
      </c>
      <c r="C45" s="20" t="s">
        <v>346</v>
      </c>
      <c r="D45" s="20" t="s">
        <v>63</v>
      </c>
      <c r="E45" s="5" t="s">
        <v>393</v>
      </c>
      <c r="F45" s="5" t="s">
        <v>397</v>
      </c>
      <c r="G45" s="5" t="s">
        <v>51</v>
      </c>
      <c r="H45" s="20" t="s">
        <v>403</v>
      </c>
      <c r="I45" s="23"/>
      <c r="J45" s="24"/>
      <c r="K45" s="24"/>
      <c r="L45" s="24"/>
      <c r="M45" s="31">
        <v>0</v>
      </c>
      <c r="N45" s="23"/>
      <c r="O45" s="22" t="s">
        <v>54</v>
      </c>
      <c r="P45" s="23"/>
      <c r="Q45" s="52">
        <f t="shared" si="1"/>
        <v>38106943.490000002</v>
      </c>
      <c r="R45" s="43"/>
      <c r="S45" s="26">
        <v>27053631.239999998</v>
      </c>
      <c r="T45" s="26"/>
      <c r="U45" s="26"/>
      <c r="V45" s="26"/>
      <c r="W45" s="26">
        <v>9528717.4600000009</v>
      </c>
      <c r="X45" s="26"/>
      <c r="Y45" s="26">
        <v>1524594.79</v>
      </c>
      <c r="Z45" s="31">
        <v>0</v>
      </c>
      <c r="AA45" s="26"/>
      <c r="AB45" s="31">
        <v>0</v>
      </c>
      <c r="AC45" s="26"/>
      <c r="AD45" s="26"/>
      <c r="AE45" s="43"/>
      <c r="AF45" s="43"/>
      <c r="AG45" s="43"/>
      <c r="AH45" s="43"/>
      <c r="AI45" s="43"/>
      <c r="AJ45" s="43"/>
      <c r="AK45" s="43"/>
      <c r="AL45" s="21">
        <v>0</v>
      </c>
      <c r="AM45" s="209"/>
      <c r="AN45" s="23"/>
      <c r="AO45" s="209"/>
      <c r="AP45" s="23"/>
      <c r="AQ45" s="200"/>
      <c r="AR45" s="200"/>
      <c r="AS45" s="200"/>
      <c r="AT45" s="200"/>
      <c r="AU45" s="200"/>
      <c r="AV45" s="200"/>
      <c r="AW45" s="200"/>
      <c r="AX45" s="200"/>
      <c r="AY45" s="200"/>
      <c r="AZ45" s="200"/>
      <c r="BA45" s="200"/>
      <c r="BB45" s="200"/>
      <c r="BC45" s="200"/>
      <c r="BD45" s="200"/>
    </row>
    <row r="46" spans="1:56" x14ac:dyDescent="0.25">
      <c r="A46" s="51" t="s">
        <v>822</v>
      </c>
      <c r="B46" s="14">
        <v>43889</v>
      </c>
      <c r="C46" s="20" t="s">
        <v>346</v>
      </c>
      <c r="D46" s="20" t="s">
        <v>63</v>
      </c>
      <c r="E46" s="5" t="s">
        <v>393</v>
      </c>
      <c r="F46" s="5" t="s">
        <v>398</v>
      </c>
      <c r="G46" s="5" t="s">
        <v>51</v>
      </c>
      <c r="H46" s="20" t="s">
        <v>404</v>
      </c>
      <c r="I46" s="23"/>
      <c r="J46" s="24"/>
      <c r="K46" s="24"/>
      <c r="L46" s="24"/>
      <c r="M46" s="31">
        <v>0</v>
      </c>
      <c r="N46" s="23"/>
      <c r="O46" s="22" t="s">
        <v>54</v>
      </c>
      <c r="P46" s="23"/>
      <c r="Q46" s="52">
        <f t="shared" si="1"/>
        <v>35305985.469999999</v>
      </c>
      <c r="R46" s="43"/>
      <c r="S46" s="26">
        <v>25105934.09</v>
      </c>
      <c r="T46" s="26"/>
      <c r="U46" s="26"/>
      <c r="V46" s="26"/>
      <c r="W46" s="26">
        <v>8793147.7400000002</v>
      </c>
      <c r="X46" s="26"/>
      <c r="Y46" s="26">
        <v>1406903.64</v>
      </c>
      <c r="Z46" s="31">
        <v>0</v>
      </c>
      <c r="AA46" s="26"/>
      <c r="AB46" s="31">
        <v>0</v>
      </c>
      <c r="AC46" s="26"/>
      <c r="AD46" s="26"/>
      <c r="AE46" s="43"/>
      <c r="AF46" s="43"/>
      <c r="AG46" s="43"/>
      <c r="AH46" s="43"/>
      <c r="AI46" s="43"/>
      <c r="AJ46" s="43"/>
      <c r="AK46" s="43"/>
      <c r="AL46" s="21">
        <v>0</v>
      </c>
      <c r="AM46" s="209"/>
      <c r="AN46" s="23"/>
      <c r="AO46" s="209"/>
      <c r="AP46" s="23"/>
      <c r="AQ46" s="200"/>
      <c r="AR46" s="200"/>
      <c r="AS46" s="200"/>
      <c r="AT46" s="200"/>
      <c r="AU46" s="200"/>
      <c r="AV46" s="200"/>
      <c r="AW46" s="200"/>
      <c r="AX46" s="200"/>
      <c r="AY46" s="200"/>
      <c r="AZ46" s="200"/>
      <c r="BA46" s="200"/>
      <c r="BB46" s="200"/>
      <c r="BC46" s="200"/>
      <c r="BD46" s="200"/>
    </row>
    <row r="47" spans="1:56" x14ac:dyDescent="0.25">
      <c r="A47" s="51" t="s">
        <v>823</v>
      </c>
      <c r="B47" s="14">
        <v>43890</v>
      </c>
      <c r="C47" s="20" t="s">
        <v>346</v>
      </c>
      <c r="D47" s="20" t="s">
        <v>63</v>
      </c>
      <c r="E47" s="5" t="s">
        <v>393</v>
      </c>
      <c r="F47" s="5" t="s">
        <v>399</v>
      </c>
      <c r="G47" s="5" t="s">
        <v>51</v>
      </c>
      <c r="H47" s="20" t="s">
        <v>405</v>
      </c>
      <c r="I47" s="23"/>
      <c r="J47" s="24"/>
      <c r="K47" s="24"/>
      <c r="L47" s="24"/>
      <c r="M47" s="31">
        <v>0</v>
      </c>
      <c r="N47" s="23"/>
      <c r="O47" s="22" t="s">
        <v>54</v>
      </c>
      <c r="P47" s="23"/>
      <c r="Q47" s="52">
        <f t="shared" si="1"/>
        <v>72372366.950000003</v>
      </c>
      <c r="R47" s="43"/>
      <c r="S47" s="26">
        <v>49093718.719999999</v>
      </c>
      <c r="T47" s="26"/>
      <c r="U47" s="26"/>
      <c r="V47" s="26"/>
      <c r="W47" s="26">
        <v>20067800.199999999</v>
      </c>
      <c r="X47" s="26"/>
      <c r="Y47" s="26">
        <v>3210848.03</v>
      </c>
      <c r="Z47" s="31">
        <v>0</v>
      </c>
      <c r="AA47" s="26"/>
      <c r="AB47" s="31">
        <v>0</v>
      </c>
      <c r="AC47" s="26"/>
      <c r="AD47" s="26"/>
      <c r="AE47" s="43"/>
      <c r="AF47" s="43"/>
      <c r="AG47" s="43"/>
      <c r="AH47" s="43"/>
      <c r="AI47" s="43"/>
      <c r="AJ47" s="43"/>
      <c r="AK47" s="43"/>
      <c r="AL47" s="21">
        <v>0</v>
      </c>
      <c r="AM47" s="209"/>
      <c r="AN47" s="23"/>
      <c r="AO47" s="209"/>
      <c r="AP47" s="23"/>
      <c r="AQ47" s="200"/>
      <c r="AR47" s="200"/>
      <c r="AS47" s="200"/>
      <c r="AT47" s="200"/>
      <c r="AU47" s="200"/>
      <c r="AV47" s="200"/>
      <c r="AW47" s="200"/>
      <c r="AX47" s="200"/>
      <c r="AY47" s="200"/>
      <c r="AZ47" s="200"/>
      <c r="BA47" s="200"/>
      <c r="BB47" s="200"/>
      <c r="BC47" s="200"/>
      <c r="BD47" s="200"/>
    </row>
    <row r="48" spans="1:56" x14ac:dyDescent="0.25">
      <c r="A48" s="51" t="s">
        <v>824</v>
      </c>
      <c r="B48" s="14">
        <v>43891</v>
      </c>
      <c r="C48" s="20" t="s">
        <v>346</v>
      </c>
      <c r="D48" s="20" t="s">
        <v>63</v>
      </c>
      <c r="E48" s="5" t="s">
        <v>393</v>
      </c>
      <c r="F48" s="5" t="s">
        <v>400</v>
      </c>
      <c r="G48" s="5" t="s">
        <v>51</v>
      </c>
      <c r="H48" s="20" t="s">
        <v>929</v>
      </c>
      <c r="I48" s="23"/>
      <c r="J48" s="24"/>
      <c r="K48" s="24"/>
      <c r="L48" s="24"/>
      <c r="M48" s="31">
        <v>0</v>
      </c>
      <c r="N48" s="23"/>
      <c r="O48" s="22" t="s">
        <v>54</v>
      </c>
      <c r="P48" s="23"/>
      <c r="Q48" s="52">
        <f t="shared" si="1"/>
        <v>79719041.609999999</v>
      </c>
      <c r="R48" s="43"/>
      <c r="S48" s="26">
        <v>56923840.159999996</v>
      </c>
      <c r="T48" s="26"/>
      <c r="U48" s="26"/>
      <c r="V48" s="26"/>
      <c r="W48" s="26">
        <v>19651035.73</v>
      </c>
      <c r="X48" s="26"/>
      <c r="Y48" s="26">
        <v>3144165.72</v>
      </c>
      <c r="Z48" s="31">
        <v>0</v>
      </c>
      <c r="AA48" s="26"/>
      <c r="AB48" s="31">
        <v>0</v>
      </c>
      <c r="AC48" s="26"/>
      <c r="AD48" s="26"/>
      <c r="AE48" s="43"/>
      <c r="AF48" s="43"/>
      <c r="AG48" s="43"/>
      <c r="AH48" s="43"/>
      <c r="AI48" s="43"/>
      <c r="AJ48" s="43"/>
      <c r="AK48" s="43"/>
      <c r="AL48" s="21">
        <v>0</v>
      </c>
      <c r="AM48" s="209"/>
      <c r="AN48" s="23"/>
      <c r="AO48" s="209"/>
      <c r="AP48" s="23"/>
      <c r="AQ48" s="200"/>
      <c r="AR48" s="200"/>
      <c r="AS48" s="200"/>
      <c r="AT48" s="200"/>
      <c r="AU48" s="200"/>
      <c r="AV48" s="200"/>
      <c r="AW48" s="200"/>
      <c r="AX48" s="200"/>
      <c r="AY48" s="200"/>
      <c r="AZ48" s="200"/>
      <c r="BA48" s="200"/>
      <c r="BB48" s="200"/>
      <c r="BC48" s="200"/>
      <c r="BD48" s="200"/>
    </row>
    <row r="49" spans="1:56" x14ac:dyDescent="0.25">
      <c r="A49" s="51" t="s">
        <v>825</v>
      </c>
      <c r="B49" s="14">
        <v>43886</v>
      </c>
      <c r="C49" s="20" t="s">
        <v>346</v>
      </c>
      <c r="D49" s="20" t="s">
        <v>80</v>
      </c>
      <c r="E49" s="5" t="s">
        <v>406</v>
      </c>
      <c r="F49" s="5">
        <v>1506</v>
      </c>
      <c r="G49" s="5" t="s">
        <v>51</v>
      </c>
      <c r="H49" s="20" t="s">
        <v>407</v>
      </c>
      <c r="I49" s="23"/>
      <c r="J49" s="24"/>
      <c r="K49" s="24"/>
      <c r="L49" s="24"/>
      <c r="M49" s="31">
        <v>0</v>
      </c>
      <c r="N49" s="23"/>
      <c r="O49" s="22" t="s">
        <v>54</v>
      </c>
      <c r="P49" s="23"/>
      <c r="Q49" s="52">
        <f t="shared" si="1"/>
        <v>44712214.150000006</v>
      </c>
      <c r="R49" s="43"/>
      <c r="S49" s="26">
        <v>29357354.640000001</v>
      </c>
      <c r="T49" s="26"/>
      <c r="U49" s="26"/>
      <c r="V49" s="26"/>
      <c r="W49" s="26">
        <v>13236947.85</v>
      </c>
      <c r="X49" s="26"/>
      <c r="Y49" s="26">
        <v>2117911.66</v>
      </c>
      <c r="Z49" s="31">
        <v>0</v>
      </c>
      <c r="AA49" s="26"/>
      <c r="AB49" s="31">
        <v>0</v>
      </c>
      <c r="AC49" s="26"/>
      <c r="AD49" s="26"/>
      <c r="AE49" s="43"/>
      <c r="AF49" s="43"/>
      <c r="AG49" s="43"/>
      <c r="AH49" s="43"/>
      <c r="AI49" s="43"/>
      <c r="AJ49" s="43"/>
      <c r="AK49" s="43"/>
      <c r="AL49" s="21">
        <v>0</v>
      </c>
      <c r="AM49" s="209"/>
      <c r="AN49" s="23"/>
      <c r="AO49" s="209"/>
      <c r="AP49" s="23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200"/>
      <c r="BB49" s="200"/>
      <c r="BC49" s="200"/>
      <c r="BD49" s="200"/>
    </row>
    <row r="50" spans="1:56" x14ac:dyDescent="0.25">
      <c r="A50" s="51" t="s">
        <v>826</v>
      </c>
      <c r="B50" s="14">
        <v>43887</v>
      </c>
      <c r="C50" s="20" t="s">
        <v>346</v>
      </c>
      <c r="D50" s="20" t="s">
        <v>80</v>
      </c>
      <c r="E50" s="5" t="s">
        <v>406</v>
      </c>
      <c r="F50" s="5">
        <v>1507</v>
      </c>
      <c r="G50" s="5" t="s">
        <v>51</v>
      </c>
      <c r="H50" s="20" t="s">
        <v>408</v>
      </c>
      <c r="I50" s="23"/>
      <c r="J50" s="24"/>
      <c r="K50" s="24"/>
      <c r="L50" s="24"/>
      <c r="M50" s="31">
        <v>0</v>
      </c>
      <c r="N50" s="23"/>
      <c r="O50" s="22" t="s">
        <v>54</v>
      </c>
      <c r="P50" s="23"/>
      <c r="Q50" s="52">
        <f t="shared" si="1"/>
        <v>77703288.399999991</v>
      </c>
      <c r="R50" s="43"/>
      <c r="S50" s="26">
        <v>60101811.689999998</v>
      </c>
      <c r="T50" s="26"/>
      <c r="U50" s="26"/>
      <c r="V50" s="26"/>
      <c r="W50" s="26">
        <v>15173686.82</v>
      </c>
      <c r="X50" s="26"/>
      <c r="Y50" s="26">
        <v>2427789.89</v>
      </c>
      <c r="Z50" s="31">
        <v>0</v>
      </c>
      <c r="AA50" s="26"/>
      <c r="AB50" s="31">
        <v>0</v>
      </c>
      <c r="AC50" s="26"/>
      <c r="AD50" s="26"/>
      <c r="AE50" s="43"/>
      <c r="AF50" s="43"/>
      <c r="AG50" s="43"/>
      <c r="AH50" s="43"/>
      <c r="AI50" s="43"/>
      <c r="AJ50" s="43"/>
      <c r="AK50" s="43"/>
      <c r="AL50" s="21">
        <v>0</v>
      </c>
      <c r="AM50" s="209"/>
      <c r="AN50" s="23"/>
      <c r="AO50" s="209"/>
      <c r="AP50" s="23"/>
      <c r="AQ50" s="200"/>
      <c r="AR50" s="200"/>
      <c r="AS50" s="200"/>
      <c r="AT50" s="200"/>
      <c r="AU50" s="200"/>
      <c r="AV50" s="200"/>
      <c r="AW50" s="200"/>
      <c r="AX50" s="200"/>
      <c r="AY50" s="200"/>
      <c r="AZ50" s="200"/>
      <c r="BA50" s="200"/>
      <c r="BB50" s="200"/>
      <c r="BC50" s="200"/>
      <c r="BD50" s="200"/>
    </row>
    <row r="51" spans="1:56" x14ac:dyDescent="0.25">
      <c r="A51" s="51" t="s">
        <v>827</v>
      </c>
      <c r="B51" s="14">
        <v>43888</v>
      </c>
      <c r="C51" s="20" t="s">
        <v>346</v>
      </c>
      <c r="D51" s="20" t="s">
        <v>80</v>
      </c>
      <c r="E51" s="5" t="s">
        <v>406</v>
      </c>
      <c r="F51" s="5">
        <v>1508</v>
      </c>
      <c r="G51" s="5" t="s">
        <v>51</v>
      </c>
      <c r="H51" s="20" t="s">
        <v>409</v>
      </c>
      <c r="I51" s="23"/>
      <c r="J51" s="24"/>
      <c r="K51" s="24"/>
      <c r="L51" s="24"/>
      <c r="M51" s="31">
        <v>0</v>
      </c>
      <c r="N51" s="23"/>
      <c r="O51" s="22" t="s">
        <v>54</v>
      </c>
      <c r="P51" s="23"/>
      <c r="Q51" s="52">
        <f t="shared" si="1"/>
        <v>47328518.230000004</v>
      </c>
      <c r="R51" s="43"/>
      <c r="S51" s="26">
        <v>34270045.100000001</v>
      </c>
      <c r="T51" s="26"/>
      <c r="U51" s="26"/>
      <c r="V51" s="26"/>
      <c r="W51" s="26">
        <v>11257304.42</v>
      </c>
      <c r="X51" s="26"/>
      <c r="Y51" s="26">
        <v>1801168.71</v>
      </c>
      <c r="Z51" s="31">
        <v>0</v>
      </c>
      <c r="AA51" s="26"/>
      <c r="AB51" s="31">
        <v>0</v>
      </c>
      <c r="AC51" s="26"/>
      <c r="AD51" s="26"/>
      <c r="AE51" s="43"/>
      <c r="AF51" s="43"/>
      <c r="AG51" s="43"/>
      <c r="AH51" s="43"/>
      <c r="AI51" s="43"/>
      <c r="AJ51" s="43"/>
      <c r="AK51" s="43"/>
      <c r="AL51" s="21">
        <v>0</v>
      </c>
      <c r="AM51" s="209"/>
      <c r="AN51" s="23"/>
      <c r="AO51" s="209"/>
      <c r="AP51" s="23"/>
      <c r="AQ51" s="200"/>
      <c r="AR51" s="200"/>
      <c r="AS51" s="200"/>
      <c r="AT51" s="200"/>
      <c r="AU51" s="200"/>
      <c r="AV51" s="200"/>
      <c r="AW51" s="200"/>
      <c r="AX51" s="200"/>
      <c r="AY51" s="200"/>
      <c r="AZ51" s="200"/>
      <c r="BA51" s="200"/>
      <c r="BB51" s="200"/>
      <c r="BC51" s="200"/>
      <c r="BD51" s="200"/>
    </row>
    <row r="52" spans="1:56" x14ac:dyDescent="0.25">
      <c r="A52" s="51" t="s">
        <v>828</v>
      </c>
      <c r="B52" s="14">
        <v>43889</v>
      </c>
      <c r="C52" s="20" t="s">
        <v>346</v>
      </c>
      <c r="D52" s="20" t="s">
        <v>80</v>
      </c>
      <c r="E52" s="5" t="s">
        <v>406</v>
      </c>
      <c r="F52" s="5">
        <v>1509</v>
      </c>
      <c r="G52" s="5" t="s">
        <v>51</v>
      </c>
      <c r="H52" s="20" t="s">
        <v>410</v>
      </c>
      <c r="I52" s="23"/>
      <c r="J52" s="24"/>
      <c r="K52" s="24"/>
      <c r="L52" s="24"/>
      <c r="M52" s="31">
        <v>0</v>
      </c>
      <c r="N52" s="23"/>
      <c r="O52" s="22" t="s">
        <v>54</v>
      </c>
      <c r="P52" s="23"/>
      <c r="Q52" s="52">
        <f t="shared" si="1"/>
        <v>40441903.530000001</v>
      </c>
      <c r="R52" s="43"/>
      <c r="S52" s="26">
        <v>30693449.41</v>
      </c>
      <c r="T52" s="26"/>
      <c r="U52" s="26"/>
      <c r="V52" s="26"/>
      <c r="W52" s="26">
        <v>8403839.7599999998</v>
      </c>
      <c r="X52" s="26"/>
      <c r="Y52" s="26">
        <v>1344614.36</v>
      </c>
      <c r="Z52" s="31">
        <v>0</v>
      </c>
      <c r="AA52" s="26"/>
      <c r="AB52" s="31">
        <v>0</v>
      </c>
      <c r="AC52" s="26"/>
      <c r="AD52" s="26"/>
      <c r="AE52" s="43"/>
      <c r="AF52" s="43"/>
      <c r="AG52" s="43"/>
      <c r="AH52" s="43"/>
      <c r="AI52" s="43"/>
      <c r="AJ52" s="43"/>
      <c r="AK52" s="43"/>
      <c r="AL52" s="21">
        <v>0</v>
      </c>
      <c r="AM52" s="209"/>
      <c r="AN52" s="23"/>
      <c r="AO52" s="209"/>
      <c r="AP52" s="23"/>
      <c r="AQ52" s="200"/>
      <c r="AR52" s="200"/>
      <c r="AS52" s="200"/>
      <c r="AT52" s="200"/>
      <c r="AU52" s="200"/>
      <c r="AV52" s="200"/>
      <c r="AW52" s="200"/>
      <c r="AX52" s="200"/>
      <c r="AY52" s="200"/>
      <c r="AZ52" s="200"/>
      <c r="BA52" s="200"/>
      <c r="BB52" s="200"/>
      <c r="BC52" s="200"/>
      <c r="BD52" s="200"/>
    </row>
    <row r="53" spans="1:56" x14ac:dyDescent="0.25">
      <c r="A53" s="51" t="s">
        <v>829</v>
      </c>
      <c r="B53" s="14">
        <v>43890</v>
      </c>
      <c r="C53" s="20" t="s">
        <v>346</v>
      </c>
      <c r="D53" s="20" t="s">
        <v>80</v>
      </c>
      <c r="E53" s="5" t="s">
        <v>406</v>
      </c>
      <c r="F53" s="5">
        <v>1510</v>
      </c>
      <c r="G53" s="5" t="s">
        <v>51</v>
      </c>
      <c r="H53" s="20" t="s">
        <v>411</v>
      </c>
      <c r="I53" s="23"/>
      <c r="J53" s="24"/>
      <c r="K53" s="24"/>
      <c r="L53" s="24"/>
      <c r="M53" s="31">
        <v>0</v>
      </c>
      <c r="N53" s="23"/>
      <c r="O53" s="22" t="s">
        <v>54</v>
      </c>
      <c r="P53" s="23"/>
      <c r="Q53" s="52">
        <f t="shared" si="1"/>
        <v>79719041.609999999</v>
      </c>
      <c r="R53" s="43"/>
      <c r="S53" s="26">
        <v>56923840.159999996</v>
      </c>
      <c r="T53" s="26"/>
      <c r="U53" s="26"/>
      <c r="V53" s="26"/>
      <c r="W53" s="26">
        <v>19651035.73</v>
      </c>
      <c r="X53" s="26"/>
      <c r="Y53" s="26">
        <v>3144165.72</v>
      </c>
      <c r="Z53" s="31">
        <v>0</v>
      </c>
      <c r="AA53" s="26"/>
      <c r="AB53" s="31">
        <v>0</v>
      </c>
      <c r="AC53" s="26"/>
      <c r="AD53" s="26"/>
      <c r="AE53" s="43"/>
      <c r="AF53" s="43"/>
      <c r="AG53" s="43"/>
      <c r="AH53" s="43"/>
      <c r="AI53" s="43"/>
      <c r="AJ53" s="43"/>
      <c r="AK53" s="43"/>
      <c r="AL53" s="21">
        <v>0</v>
      </c>
      <c r="AM53" s="209"/>
      <c r="AN53" s="23"/>
      <c r="AO53" s="209"/>
      <c r="AP53" s="23"/>
      <c r="AQ53" s="200"/>
      <c r="AR53" s="200"/>
      <c r="AS53" s="200"/>
      <c r="AT53" s="200"/>
      <c r="AU53" s="200"/>
      <c r="AV53" s="200"/>
      <c r="AW53" s="200"/>
      <c r="AX53" s="200"/>
      <c r="AY53" s="200"/>
      <c r="AZ53" s="200"/>
      <c r="BA53" s="200"/>
      <c r="BB53" s="200"/>
      <c r="BC53" s="200"/>
      <c r="BD53" s="200"/>
    </row>
    <row r="54" spans="1:56" x14ac:dyDescent="0.25">
      <c r="A54" s="51" t="s">
        <v>830</v>
      </c>
      <c r="B54" s="14">
        <v>43891</v>
      </c>
      <c r="C54" s="20" t="s">
        <v>346</v>
      </c>
      <c r="D54" s="20" t="s">
        <v>80</v>
      </c>
      <c r="E54" s="5" t="s">
        <v>406</v>
      </c>
      <c r="F54" s="5">
        <v>1511</v>
      </c>
      <c r="G54" s="5" t="s">
        <v>51</v>
      </c>
      <c r="H54" s="20" t="s">
        <v>930</v>
      </c>
      <c r="I54" s="23"/>
      <c r="J54" s="24"/>
      <c r="K54" s="24"/>
      <c r="L54" s="24"/>
      <c r="M54" s="31">
        <v>0</v>
      </c>
      <c r="N54" s="23"/>
      <c r="O54" s="22" t="s">
        <v>54</v>
      </c>
      <c r="P54" s="23"/>
      <c r="Q54" s="52">
        <f t="shared" si="1"/>
        <v>54791694.349999994</v>
      </c>
      <c r="R54" s="43"/>
      <c r="S54" s="26">
        <v>41548398.159999996</v>
      </c>
      <c r="T54" s="26"/>
      <c r="U54" s="26"/>
      <c r="V54" s="26"/>
      <c r="W54" s="26">
        <v>11416634.65</v>
      </c>
      <c r="X54" s="26"/>
      <c r="Y54" s="26">
        <v>1826661.54</v>
      </c>
      <c r="Z54" s="31">
        <v>0</v>
      </c>
      <c r="AA54" s="26"/>
      <c r="AB54" s="31">
        <v>0</v>
      </c>
      <c r="AC54" s="26"/>
      <c r="AD54" s="26"/>
      <c r="AE54" s="43"/>
      <c r="AF54" s="43"/>
      <c r="AG54" s="43"/>
      <c r="AH54" s="43"/>
      <c r="AI54" s="43"/>
      <c r="AJ54" s="43"/>
      <c r="AK54" s="43"/>
      <c r="AL54" s="21">
        <v>0</v>
      </c>
      <c r="AM54" s="209"/>
      <c r="AN54" s="23"/>
      <c r="AO54" s="209"/>
      <c r="AP54" s="23"/>
      <c r="AQ54" s="200"/>
      <c r="AR54" s="200"/>
      <c r="AS54" s="200"/>
      <c r="AT54" s="200"/>
      <c r="AU54" s="200"/>
      <c r="AV54" s="200"/>
      <c r="AW54" s="200"/>
      <c r="AX54" s="200"/>
      <c r="AY54" s="200"/>
      <c r="AZ54" s="200"/>
      <c r="BA54" s="200"/>
      <c r="BB54" s="200"/>
      <c r="BC54" s="200"/>
      <c r="BD54" s="200"/>
    </row>
    <row r="55" spans="1:56" x14ac:dyDescent="0.25">
      <c r="A55" s="51" t="s">
        <v>831</v>
      </c>
      <c r="B55" s="14">
        <v>43886</v>
      </c>
      <c r="C55" s="20" t="s">
        <v>346</v>
      </c>
      <c r="D55" s="22" t="s">
        <v>412</v>
      </c>
      <c r="E55" s="22" t="s">
        <v>413</v>
      </c>
      <c r="F55" s="5">
        <v>1414</v>
      </c>
      <c r="G55" s="5" t="s">
        <v>51</v>
      </c>
      <c r="H55" s="20" t="s">
        <v>415</v>
      </c>
      <c r="I55" s="23"/>
      <c r="J55" s="24"/>
      <c r="K55" s="24"/>
      <c r="L55" s="24"/>
      <c r="M55" s="31">
        <v>0</v>
      </c>
      <c r="N55" s="23"/>
      <c r="O55" s="22" t="s">
        <v>54</v>
      </c>
      <c r="P55" s="23"/>
      <c r="Q55" s="52">
        <f t="shared" si="1"/>
        <v>71478055.510000005</v>
      </c>
      <c r="R55" s="43"/>
      <c r="S55" s="25">
        <v>51516830.340000004</v>
      </c>
      <c r="T55" s="25"/>
      <c r="U55" s="25"/>
      <c r="V55" s="25"/>
      <c r="W55" s="25">
        <v>17207952.73</v>
      </c>
      <c r="X55" s="25"/>
      <c r="Y55" s="25">
        <v>2753272.44</v>
      </c>
      <c r="Z55" s="31">
        <v>0</v>
      </c>
      <c r="AA55" s="26"/>
      <c r="AB55" s="31">
        <v>0</v>
      </c>
      <c r="AC55" s="26"/>
      <c r="AD55" s="26"/>
      <c r="AE55" s="43"/>
      <c r="AF55" s="43"/>
      <c r="AG55" s="43"/>
      <c r="AH55" s="43"/>
      <c r="AI55" s="43"/>
      <c r="AJ55" s="43"/>
      <c r="AK55" s="43"/>
      <c r="AL55" s="21">
        <v>0</v>
      </c>
      <c r="AM55" s="209"/>
      <c r="AN55" s="23"/>
      <c r="AO55" s="209"/>
      <c r="AP55" s="23"/>
      <c r="AQ55" s="200"/>
      <c r="AR55" s="200"/>
      <c r="AS55" s="200"/>
      <c r="AT55" s="200"/>
      <c r="AU55" s="200"/>
      <c r="AV55" s="200"/>
      <c r="AW55" s="200"/>
      <c r="AX55" s="200"/>
      <c r="AY55" s="200"/>
      <c r="AZ55" s="200"/>
      <c r="BA55" s="200"/>
      <c r="BB55" s="200"/>
      <c r="BC55" s="200"/>
      <c r="BD55" s="200"/>
    </row>
    <row r="56" spans="1:56" x14ac:dyDescent="0.25">
      <c r="A56" s="51" t="s">
        <v>832</v>
      </c>
      <c r="B56" s="14">
        <v>43887</v>
      </c>
      <c r="C56" s="20" t="s">
        <v>346</v>
      </c>
      <c r="D56" s="22" t="s">
        <v>412</v>
      </c>
      <c r="E56" s="22" t="s">
        <v>413</v>
      </c>
      <c r="F56" s="5">
        <v>1415</v>
      </c>
      <c r="G56" s="5" t="s">
        <v>51</v>
      </c>
      <c r="H56" s="20" t="s">
        <v>416</v>
      </c>
      <c r="I56" s="23"/>
      <c r="J56" s="24"/>
      <c r="K56" s="24"/>
      <c r="L56" s="24"/>
      <c r="M56" s="31">
        <v>0</v>
      </c>
      <c r="N56" s="23"/>
      <c r="O56" s="22" t="s">
        <v>54</v>
      </c>
      <c r="P56" s="23"/>
      <c r="Q56" s="52">
        <f t="shared" si="1"/>
        <v>50516835.839999996</v>
      </c>
      <c r="R56" s="43"/>
      <c r="S56" s="25">
        <v>40403724</v>
      </c>
      <c r="T56" s="25"/>
      <c r="U56" s="25"/>
      <c r="V56" s="25"/>
      <c r="W56" s="25">
        <v>8718199.8599999994</v>
      </c>
      <c r="X56" s="25"/>
      <c r="Y56" s="25">
        <v>1394911.98</v>
      </c>
      <c r="Z56" s="31">
        <v>0</v>
      </c>
      <c r="AA56" s="26"/>
      <c r="AB56" s="31">
        <v>0</v>
      </c>
      <c r="AC56" s="26"/>
      <c r="AD56" s="26"/>
      <c r="AE56" s="43"/>
      <c r="AF56" s="43"/>
      <c r="AG56" s="43"/>
      <c r="AH56" s="43"/>
      <c r="AI56" s="43"/>
      <c r="AJ56" s="43"/>
      <c r="AK56" s="43"/>
      <c r="AL56" s="21">
        <v>0</v>
      </c>
      <c r="AM56" s="209"/>
      <c r="AN56" s="23"/>
      <c r="AO56" s="209"/>
      <c r="AP56" s="23"/>
      <c r="AQ56" s="200"/>
      <c r="AR56" s="200"/>
      <c r="AS56" s="200"/>
      <c r="AT56" s="200"/>
      <c r="AU56" s="200"/>
      <c r="AV56" s="200"/>
      <c r="AW56" s="200"/>
      <c r="AX56" s="200"/>
      <c r="AY56" s="200"/>
      <c r="AZ56" s="200"/>
      <c r="BA56" s="200"/>
      <c r="BB56" s="200"/>
      <c r="BC56" s="200"/>
      <c r="BD56" s="200"/>
    </row>
    <row r="57" spans="1:56" x14ac:dyDescent="0.25">
      <c r="A57" s="51" t="s">
        <v>833</v>
      </c>
      <c r="B57" s="14">
        <v>43888</v>
      </c>
      <c r="C57" s="20" t="s">
        <v>346</v>
      </c>
      <c r="D57" s="22" t="s">
        <v>412</v>
      </c>
      <c r="E57" s="22" t="s">
        <v>413</v>
      </c>
      <c r="F57" s="5">
        <v>1416</v>
      </c>
      <c r="G57" s="5" t="s">
        <v>51</v>
      </c>
      <c r="H57" s="20" t="s">
        <v>417</v>
      </c>
      <c r="I57" s="23"/>
      <c r="J57" s="24"/>
      <c r="K57" s="24"/>
      <c r="L57" s="24"/>
      <c r="M57" s="31">
        <v>0</v>
      </c>
      <c r="N57" s="23"/>
      <c r="O57" s="22" t="s">
        <v>54</v>
      </c>
      <c r="P57" s="23"/>
      <c r="Q57" s="52">
        <f t="shared" si="1"/>
        <v>41423042.439999998</v>
      </c>
      <c r="R57" s="43"/>
      <c r="S57" s="25">
        <v>30732447.539999999</v>
      </c>
      <c r="T57" s="25"/>
      <c r="U57" s="25"/>
      <c r="V57" s="25"/>
      <c r="W57" s="25">
        <v>9216030.0899999999</v>
      </c>
      <c r="X57" s="25"/>
      <c r="Y57" s="25">
        <v>1474564.81</v>
      </c>
      <c r="Z57" s="31">
        <v>0</v>
      </c>
      <c r="AA57" s="26"/>
      <c r="AB57" s="31">
        <v>0</v>
      </c>
      <c r="AC57" s="26"/>
      <c r="AD57" s="26"/>
      <c r="AE57" s="43"/>
      <c r="AF57" s="43"/>
      <c r="AG57" s="43"/>
      <c r="AH57" s="43"/>
      <c r="AI57" s="43"/>
      <c r="AJ57" s="43"/>
      <c r="AK57" s="43"/>
      <c r="AL57" s="21">
        <v>0</v>
      </c>
      <c r="AM57" s="209"/>
      <c r="AN57" s="23"/>
      <c r="AO57" s="209"/>
      <c r="AP57" s="23"/>
      <c r="AQ57" s="200"/>
      <c r="AR57" s="200"/>
      <c r="AS57" s="200"/>
      <c r="AT57" s="200"/>
      <c r="AU57" s="200"/>
      <c r="AV57" s="200"/>
      <c r="AW57" s="200"/>
      <c r="AX57" s="200"/>
      <c r="AY57" s="200"/>
      <c r="AZ57" s="200"/>
      <c r="BA57" s="200"/>
      <c r="BB57" s="200"/>
      <c r="BC57" s="200"/>
      <c r="BD57" s="200"/>
    </row>
    <row r="58" spans="1:56" s="200" customFormat="1" x14ac:dyDescent="0.25">
      <c r="A58" s="51" t="s">
        <v>95</v>
      </c>
      <c r="B58" s="14">
        <v>43889</v>
      </c>
      <c r="C58" s="20" t="s">
        <v>346</v>
      </c>
      <c r="D58" s="22" t="s">
        <v>412</v>
      </c>
      <c r="E58" s="22" t="s">
        <v>413</v>
      </c>
      <c r="F58" s="5">
        <v>1417</v>
      </c>
      <c r="G58" s="5" t="s">
        <v>51</v>
      </c>
      <c r="H58" s="20" t="s">
        <v>418</v>
      </c>
      <c r="I58" s="23"/>
      <c r="J58" s="24"/>
      <c r="K58" s="24"/>
      <c r="L58" s="24"/>
      <c r="M58" s="31">
        <v>0</v>
      </c>
      <c r="N58" s="23"/>
      <c r="O58" s="22" t="s">
        <v>54</v>
      </c>
      <c r="P58" s="23"/>
      <c r="Q58" s="52">
        <f t="shared" si="1"/>
        <v>40255440.880000003</v>
      </c>
      <c r="R58" s="43"/>
      <c r="S58" s="25">
        <v>32575539.82</v>
      </c>
      <c r="T58" s="25"/>
      <c r="U58" s="25"/>
      <c r="V58" s="25"/>
      <c r="W58" s="25">
        <v>6620604.3600000003</v>
      </c>
      <c r="X58" s="25"/>
      <c r="Y58" s="25">
        <v>1059296.7</v>
      </c>
      <c r="Z58" s="31">
        <v>0</v>
      </c>
      <c r="AA58" s="26"/>
      <c r="AB58" s="31">
        <v>0</v>
      </c>
      <c r="AC58" s="26"/>
      <c r="AD58" s="26"/>
      <c r="AE58" s="43"/>
      <c r="AF58" s="43"/>
      <c r="AG58" s="43"/>
      <c r="AH58" s="43"/>
      <c r="AI58" s="43"/>
      <c r="AJ58" s="43"/>
      <c r="AK58" s="43"/>
      <c r="AL58" s="21">
        <v>0</v>
      </c>
      <c r="AM58" s="209"/>
      <c r="AN58" s="23"/>
      <c r="AO58" s="209"/>
      <c r="AP58" s="23"/>
    </row>
    <row r="59" spans="1:56" s="200" customFormat="1" x14ac:dyDescent="0.25">
      <c r="A59" s="51" t="s">
        <v>97</v>
      </c>
      <c r="B59" s="14">
        <v>43890</v>
      </c>
      <c r="C59" s="20" t="s">
        <v>346</v>
      </c>
      <c r="D59" s="22" t="s">
        <v>412</v>
      </c>
      <c r="E59" s="22" t="s">
        <v>413</v>
      </c>
      <c r="F59" s="5">
        <v>1418</v>
      </c>
      <c r="G59" s="5" t="s">
        <v>51</v>
      </c>
      <c r="H59" s="20" t="s">
        <v>419</v>
      </c>
      <c r="I59" s="23"/>
      <c r="J59" s="24"/>
      <c r="K59" s="24"/>
      <c r="L59" s="24"/>
      <c r="M59" s="31">
        <v>0</v>
      </c>
      <c r="N59" s="23"/>
      <c r="O59" s="22" t="s">
        <v>54</v>
      </c>
      <c r="P59" s="23"/>
      <c r="Q59" s="52">
        <f t="shared" si="1"/>
        <v>33586624.189999998</v>
      </c>
      <c r="R59" s="43"/>
      <c r="S59" s="25">
        <v>25419807.109999999</v>
      </c>
      <c r="T59" s="25"/>
      <c r="U59" s="25"/>
      <c r="V59" s="25"/>
      <c r="W59" s="25">
        <v>7040359.5499999998</v>
      </c>
      <c r="X59" s="25"/>
      <c r="Y59" s="25">
        <v>1126457.53</v>
      </c>
      <c r="Z59" s="31">
        <v>0</v>
      </c>
      <c r="AA59" s="26"/>
      <c r="AB59" s="31">
        <v>0</v>
      </c>
      <c r="AC59" s="26"/>
      <c r="AD59" s="26"/>
      <c r="AE59" s="43"/>
      <c r="AF59" s="43"/>
      <c r="AG59" s="43"/>
      <c r="AH59" s="43"/>
      <c r="AI59" s="43"/>
      <c r="AJ59" s="43"/>
      <c r="AK59" s="43"/>
      <c r="AL59" s="21">
        <v>0</v>
      </c>
      <c r="AM59" s="209"/>
      <c r="AN59" s="23"/>
      <c r="AO59" s="209"/>
      <c r="AP59" s="23"/>
    </row>
    <row r="60" spans="1:56" s="200" customFormat="1" x14ac:dyDescent="0.25">
      <c r="A60" s="51" t="s">
        <v>99</v>
      </c>
      <c r="B60" s="14">
        <v>43891</v>
      </c>
      <c r="C60" s="20" t="s">
        <v>346</v>
      </c>
      <c r="D60" s="22" t="s">
        <v>412</v>
      </c>
      <c r="E60" s="22" t="s">
        <v>413</v>
      </c>
      <c r="F60" s="5">
        <v>1419</v>
      </c>
      <c r="G60" s="5" t="s">
        <v>51</v>
      </c>
      <c r="H60" s="20" t="s">
        <v>931</v>
      </c>
      <c r="I60" s="23"/>
      <c r="J60" s="24"/>
      <c r="K60" s="24"/>
      <c r="L60" s="24"/>
      <c r="M60" s="31">
        <v>0</v>
      </c>
      <c r="N60" s="23"/>
      <c r="O60" s="22" t="s">
        <v>54</v>
      </c>
      <c r="P60" s="23"/>
      <c r="Q60" s="52">
        <f>SUM(S60:AK60)</f>
        <v>58640059.890000001</v>
      </c>
      <c r="R60" s="43"/>
      <c r="S60" s="26">
        <v>41117862.039999999</v>
      </c>
      <c r="T60" s="26"/>
      <c r="U60" s="26"/>
      <c r="V60" s="26"/>
      <c r="W60" s="26">
        <v>14849707.92</v>
      </c>
      <c r="X60" s="26"/>
      <c r="Y60" s="26">
        <v>2375953.27</v>
      </c>
      <c r="Z60" s="31">
        <v>0</v>
      </c>
      <c r="AA60" s="26"/>
      <c r="AB60" s="31">
        <v>0</v>
      </c>
      <c r="AC60" s="25">
        <v>274570.98</v>
      </c>
      <c r="AD60" s="58" t="s">
        <v>954</v>
      </c>
      <c r="AE60" s="26">
        <v>21965.68</v>
      </c>
      <c r="AF60" s="43"/>
      <c r="AG60" s="43"/>
      <c r="AH60" s="43"/>
      <c r="AI60" s="43"/>
      <c r="AJ60" s="43"/>
      <c r="AK60" s="43"/>
      <c r="AL60" s="44"/>
      <c r="AM60" s="209"/>
      <c r="AN60" s="23"/>
      <c r="AO60" s="209"/>
      <c r="AP60" s="23"/>
    </row>
    <row r="61" spans="1:56" s="200" customFormat="1" x14ac:dyDescent="0.25">
      <c r="A61" s="51" t="s">
        <v>103</v>
      </c>
      <c r="B61" s="14">
        <v>43886</v>
      </c>
      <c r="C61" s="20" t="s">
        <v>346</v>
      </c>
      <c r="D61" s="22" t="s">
        <v>420</v>
      </c>
      <c r="E61" s="22" t="s">
        <v>421</v>
      </c>
      <c r="F61" s="5">
        <v>1473</v>
      </c>
      <c r="G61" s="5" t="s">
        <v>51</v>
      </c>
      <c r="H61" s="20" t="s">
        <v>424</v>
      </c>
      <c r="I61" s="23"/>
      <c r="J61" s="24"/>
      <c r="K61" s="24"/>
      <c r="L61" s="24"/>
      <c r="M61" s="31">
        <v>0</v>
      </c>
      <c r="N61" s="23"/>
      <c r="O61" s="22" t="s">
        <v>54</v>
      </c>
      <c r="P61" s="23"/>
      <c r="Q61" s="52">
        <f t="shared" ref="Q61:Q83" si="2">SUM(S61:AL61)</f>
        <v>22933485.66</v>
      </c>
      <c r="R61" s="43"/>
      <c r="S61" s="21">
        <v>18237257.239999998</v>
      </c>
      <c r="T61" s="25"/>
      <c r="U61" s="25"/>
      <c r="V61" s="25"/>
      <c r="W61" s="25">
        <v>4048472.78</v>
      </c>
      <c r="X61" s="25"/>
      <c r="Y61" s="25">
        <v>647755.64</v>
      </c>
      <c r="Z61" s="31">
        <v>0</v>
      </c>
      <c r="AA61" s="26"/>
      <c r="AB61" s="31">
        <v>0</v>
      </c>
      <c r="AC61" s="26"/>
      <c r="AD61" s="26"/>
      <c r="AE61" s="43"/>
      <c r="AF61" s="43"/>
      <c r="AG61" s="43"/>
      <c r="AH61" s="43"/>
      <c r="AI61" s="43"/>
      <c r="AJ61" s="43"/>
      <c r="AK61" s="43"/>
      <c r="AL61" s="21">
        <v>0</v>
      </c>
      <c r="AM61" s="209"/>
      <c r="AN61" s="23"/>
      <c r="AO61" s="209"/>
      <c r="AP61" s="23"/>
    </row>
    <row r="62" spans="1:56" s="200" customFormat="1" x14ac:dyDescent="0.25">
      <c r="A62" s="51" t="s">
        <v>105</v>
      </c>
      <c r="B62" s="14">
        <v>43887</v>
      </c>
      <c r="C62" s="20" t="s">
        <v>346</v>
      </c>
      <c r="D62" s="22" t="s">
        <v>420</v>
      </c>
      <c r="E62" s="22" t="s">
        <v>421</v>
      </c>
      <c r="F62" s="5">
        <v>1474</v>
      </c>
      <c r="G62" s="5" t="s">
        <v>51</v>
      </c>
      <c r="H62" s="20" t="s">
        <v>425</v>
      </c>
      <c r="I62" s="23"/>
      <c r="J62" s="24"/>
      <c r="K62" s="24"/>
      <c r="L62" s="24"/>
      <c r="M62" s="31">
        <v>0</v>
      </c>
      <c r="N62" s="23"/>
      <c r="O62" s="22" t="s">
        <v>899</v>
      </c>
      <c r="P62" s="23"/>
      <c r="Q62" s="52">
        <f t="shared" si="2"/>
        <v>0</v>
      </c>
      <c r="R62" s="43"/>
      <c r="S62" s="25">
        <v>0</v>
      </c>
      <c r="T62" s="25"/>
      <c r="U62" s="25"/>
      <c r="V62" s="25"/>
      <c r="W62" s="25">
        <v>0</v>
      </c>
      <c r="X62" s="25"/>
      <c r="Y62" s="25">
        <v>0</v>
      </c>
      <c r="Z62" s="31">
        <v>0</v>
      </c>
      <c r="AA62" s="26"/>
      <c r="AB62" s="31">
        <v>0</v>
      </c>
      <c r="AC62" s="26"/>
      <c r="AD62" s="26"/>
      <c r="AE62" s="43"/>
      <c r="AF62" s="43"/>
      <c r="AG62" s="43"/>
      <c r="AH62" s="43"/>
      <c r="AI62" s="43"/>
      <c r="AJ62" s="43"/>
      <c r="AK62" s="43"/>
      <c r="AL62" s="21">
        <v>0</v>
      </c>
      <c r="AM62" s="209"/>
      <c r="AN62" s="23"/>
      <c r="AO62" s="209"/>
      <c r="AP62" s="23"/>
    </row>
    <row r="63" spans="1:56" s="200" customFormat="1" x14ac:dyDescent="0.25">
      <c r="A63" s="51" t="s">
        <v>107</v>
      </c>
      <c r="B63" s="14">
        <v>43888</v>
      </c>
      <c r="C63" s="20" t="s">
        <v>346</v>
      </c>
      <c r="D63" s="22" t="s">
        <v>420</v>
      </c>
      <c r="E63" s="22" t="s">
        <v>421</v>
      </c>
      <c r="F63" s="5">
        <v>1475</v>
      </c>
      <c r="G63" s="5" t="s">
        <v>51</v>
      </c>
      <c r="H63" s="20" t="s">
        <v>426</v>
      </c>
      <c r="I63" s="23"/>
      <c r="J63" s="24"/>
      <c r="K63" s="24"/>
      <c r="L63" s="24"/>
      <c r="M63" s="31">
        <v>0</v>
      </c>
      <c r="N63" s="23"/>
      <c r="O63" s="22" t="s">
        <v>54</v>
      </c>
      <c r="P63" s="23"/>
      <c r="Q63" s="52">
        <f t="shared" si="2"/>
        <v>2832262.8</v>
      </c>
      <c r="R63" s="43"/>
      <c r="S63" s="25">
        <v>2200221.2799999998</v>
      </c>
      <c r="T63" s="25"/>
      <c r="U63" s="25"/>
      <c r="V63" s="25"/>
      <c r="W63" s="25">
        <v>544863.38</v>
      </c>
      <c r="X63" s="25"/>
      <c r="Y63" s="25">
        <v>87178.14</v>
      </c>
      <c r="Z63" s="31">
        <v>0</v>
      </c>
      <c r="AA63" s="26"/>
      <c r="AB63" s="31">
        <v>0</v>
      </c>
      <c r="AC63" s="26"/>
      <c r="AD63" s="26"/>
      <c r="AE63" s="43"/>
      <c r="AF63" s="43"/>
      <c r="AG63" s="43"/>
      <c r="AH63" s="43"/>
      <c r="AI63" s="43"/>
      <c r="AJ63" s="43"/>
      <c r="AK63" s="43"/>
      <c r="AL63" s="21">
        <v>0</v>
      </c>
      <c r="AM63" s="209"/>
      <c r="AN63" s="23"/>
      <c r="AO63" s="209"/>
      <c r="AP63" s="23"/>
    </row>
    <row r="64" spans="1:56" s="200" customFormat="1" x14ac:dyDescent="0.25">
      <c r="A64" s="51" t="s">
        <v>114</v>
      </c>
      <c r="B64" s="14">
        <v>43889</v>
      </c>
      <c r="C64" s="20" t="s">
        <v>346</v>
      </c>
      <c r="D64" s="22" t="s">
        <v>420</v>
      </c>
      <c r="E64" s="22" t="s">
        <v>421</v>
      </c>
      <c r="F64" s="5">
        <v>1476</v>
      </c>
      <c r="G64" s="5" t="s">
        <v>51</v>
      </c>
      <c r="H64" s="20" t="s">
        <v>427</v>
      </c>
      <c r="I64" s="23"/>
      <c r="J64" s="24"/>
      <c r="K64" s="24"/>
      <c r="L64" s="24"/>
      <c r="M64" s="31">
        <v>0</v>
      </c>
      <c r="N64" s="23"/>
      <c r="O64" s="22" t="s">
        <v>54</v>
      </c>
      <c r="P64" s="23"/>
      <c r="Q64" s="52">
        <f t="shared" si="2"/>
        <v>22987815.41</v>
      </c>
      <c r="R64" s="43"/>
      <c r="S64" s="25">
        <v>17727735.93</v>
      </c>
      <c r="T64" s="25"/>
      <c r="U64" s="25"/>
      <c r="V64" s="25"/>
      <c r="W64" s="25">
        <v>4534551.28</v>
      </c>
      <c r="X64" s="25"/>
      <c r="Y64" s="25">
        <v>725528.2</v>
      </c>
      <c r="Z64" s="31">
        <v>0</v>
      </c>
      <c r="AA64" s="26"/>
      <c r="AB64" s="31">
        <v>0</v>
      </c>
      <c r="AC64" s="26"/>
      <c r="AD64" s="26"/>
      <c r="AE64" s="43"/>
      <c r="AF64" s="43"/>
      <c r="AG64" s="43"/>
      <c r="AH64" s="43"/>
      <c r="AI64" s="43"/>
      <c r="AJ64" s="43"/>
      <c r="AK64" s="43"/>
      <c r="AL64" s="21">
        <v>0</v>
      </c>
      <c r="AM64" s="209"/>
      <c r="AN64" s="23"/>
      <c r="AO64" s="209"/>
      <c r="AP64" s="23"/>
    </row>
    <row r="65" spans="1:42" s="200" customFormat="1" x14ac:dyDescent="0.25">
      <c r="A65" s="51" t="s">
        <v>116</v>
      </c>
      <c r="B65" s="14">
        <v>43890</v>
      </c>
      <c r="C65" s="20" t="s">
        <v>346</v>
      </c>
      <c r="D65" s="22" t="s">
        <v>420</v>
      </c>
      <c r="E65" s="22" t="s">
        <v>421</v>
      </c>
      <c r="F65" s="5">
        <v>1477</v>
      </c>
      <c r="G65" s="5" t="s">
        <v>51</v>
      </c>
      <c r="H65" s="20" t="s">
        <v>428</v>
      </c>
      <c r="I65" s="23"/>
      <c r="J65" s="24"/>
      <c r="K65" s="24"/>
      <c r="L65" s="24"/>
      <c r="M65" s="31">
        <v>0</v>
      </c>
      <c r="N65" s="23"/>
      <c r="O65" s="22" t="s">
        <v>54</v>
      </c>
      <c r="P65" s="23"/>
      <c r="Q65" s="52">
        <f t="shared" si="2"/>
        <v>24965311.23</v>
      </c>
      <c r="R65" s="43"/>
      <c r="S65" s="25">
        <v>19013215.010000002</v>
      </c>
      <c r="T65" s="25"/>
      <c r="U65" s="25"/>
      <c r="V65" s="25"/>
      <c r="W65" s="25">
        <v>5131117.43</v>
      </c>
      <c r="X65" s="25"/>
      <c r="Y65" s="25">
        <v>820978.79</v>
      </c>
      <c r="Z65" s="31">
        <v>0</v>
      </c>
      <c r="AA65" s="26"/>
      <c r="AB65" s="31">
        <v>0</v>
      </c>
      <c r="AC65" s="26"/>
      <c r="AD65" s="26"/>
      <c r="AE65" s="43"/>
      <c r="AF65" s="43"/>
      <c r="AG65" s="43"/>
      <c r="AH65" s="43"/>
      <c r="AI65" s="43"/>
      <c r="AJ65" s="43"/>
      <c r="AK65" s="43"/>
      <c r="AL65" s="21">
        <v>0</v>
      </c>
      <c r="AM65" s="209"/>
      <c r="AN65" s="23"/>
      <c r="AO65" s="209"/>
      <c r="AP65" s="23"/>
    </row>
    <row r="66" spans="1:42" s="200" customFormat="1" x14ac:dyDescent="0.25">
      <c r="A66" s="51" t="s">
        <v>120</v>
      </c>
      <c r="B66" s="14">
        <v>43891</v>
      </c>
      <c r="C66" s="20" t="s">
        <v>346</v>
      </c>
      <c r="D66" s="22" t="s">
        <v>420</v>
      </c>
      <c r="E66" s="22" t="s">
        <v>421</v>
      </c>
      <c r="F66" s="5">
        <v>1478</v>
      </c>
      <c r="G66" s="5" t="s">
        <v>51</v>
      </c>
      <c r="H66" s="20" t="s">
        <v>932</v>
      </c>
      <c r="I66" s="23"/>
      <c r="J66" s="24"/>
      <c r="K66" s="24"/>
      <c r="L66" s="24"/>
      <c r="M66" s="31">
        <v>0</v>
      </c>
      <c r="N66" s="23"/>
      <c r="O66" s="22" t="s">
        <v>54</v>
      </c>
      <c r="P66" s="23"/>
      <c r="Q66" s="52">
        <f t="shared" si="2"/>
        <v>3621270.43</v>
      </c>
      <c r="R66" s="43"/>
      <c r="S66" s="26">
        <v>2739318.88</v>
      </c>
      <c r="T66" s="26"/>
      <c r="U66" s="26"/>
      <c r="V66" s="26"/>
      <c r="W66" s="26">
        <v>760303.06</v>
      </c>
      <c r="X66" s="26"/>
      <c r="Y66" s="26">
        <v>121648.49</v>
      </c>
      <c r="Z66" s="31">
        <v>0</v>
      </c>
      <c r="AA66" s="26"/>
      <c r="AB66" s="31">
        <v>0</v>
      </c>
      <c r="AC66" s="26"/>
      <c r="AD66" s="26"/>
      <c r="AE66" s="43"/>
      <c r="AF66" s="43"/>
      <c r="AG66" s="43"/>
      <c r="AH66" s="43"/>
      <c r="AI66" s="43"/>
      <c r="AJ66" s="43"/>
      <c r="AK66" s="43"/>
      <c r="AL66" s="21">
        <v>0</v>
      </c>
      <c r="AM66" s="209"/>
      <c r="AN66" s="23"/>
      <c r="AO66" s="209"/>
      <c r="AP66" s="23"/>
    </row>
    <row r="67" spans="1:42" s="200" customFormat="1" x14ac:dyDescent="0.25">
      <c r="A67" s="51" t="s">
        <v>122</v>
      </c>
      <c r="B67" s="14">
        <v>43886</v>
      </c>
      <c r="C67" s="22" t="s">
        <v>346</v>
      </c>
      <c r="D67" s="22" t="s">
        <v>429</v>
      </c>
      <c r="E67" s="22" t="s">
        <v>430</v>
      </c>
      <c r="F67" s="22" t="s">
        <v>576</v>
      </c>
      <c r="G67" s="22" t="s">
        <v>51</v>
      </c>
      <c r="H67" s="22" t="s">
        <v>867</v>
      </c>
      <c r="I67" s="23"/>
      <c r="J67" s="24"/>
      <c r="K67" s="24"/>
      <c r="L67" s="24"/>
      <c r="M67" s="31">
        <v>0</v>
      </c>
      <c r="N67" s="23"/>
      <c r="O67" s="22" t="s">
        <v>54</v>
      </c>
      <c r="P67" s="23"/>
      <c r="Q67" s="52">
        <f t="shared" si="2"/>
        <v>18373751.75</v>
      </c>
      <c r="R67" s="43"/>
      <c r="S67" s="25">
        <v>13514934.98</v>
      </c>
      <c r="T67" s="26"/>
      <c r="U67" s="26"/>
      <c r="V67" s="26"/>
      <c r="W67" s="25">
        <v>4188635.15</v>
      </c>
      <c r="X67" s="26"/>
      <c r="Y67" s="25">
        <v>670181.62</v>
      </c>
      <c r="Z67" s="31">
        <v>0</v>
      </c>
      <c r="AA67" s="26"/>
      <c r="AB67" s="31">
        <v>0</v>
      </c>
      <c r="AC67" s="26"/>
      <c r="AD67" s="26"/>
      <c r="AE67" s="43"/>
      <c r="AF67" s="43"/>
      <c r="AG67" s="43"/>
      <c r="AH67" s="43"/>
      <c r="AI67" s="43"/>
      <c r="AJ67" s="43"/>
      <c r="AK67" s="43"/>
      <c r="AL67" s="21">
        <v>0</v>
      </c>
      <c r="AM67" s="209"/>
      <c r="AN67" s="23"/>
      <c r="AO67" s="209"/>
      <c r="AP67" s="23"/>
    </row>
    <row r="68" spans="1:42" s="200" customFormat="1" x14ac:dyDescent="0.25">
      <c r="A68" s="51" t="s">
        <v>126</v>
      </c>
      <c r="B68" s="14">
        <v>43887</v>
      </c>
      <c r="C68" s="20" t="s">
        <v>346</v>
      </c>
      <c r="D68" s="22" t="s">
        <v>429</v>
      </c>
      <c r="E68" s="22" t="s">
        <v>430</v>
      </c>
      <c r="F68" s="22" t="s">
        <v>602</v>
      </c>
      <c r="G68" s="5" t="s">
        <v>51</v>
      </c>
      <c r="H68" s="22" t="s">
        <v>868</v>
      </c>
      <c r="I68" s="23"/>
      <c r="J68" s="24"/>
      <c r="K68" s="24"/>
      <c r="L68" s="24"/>
      <c r="M68" s="31">
        <v>0</v>
      </c>
      <c r="N68" s="23"/>
      <c r="O68" s="22" t="s">
        <v>54</v>
      </c>
      <c r="P68" s="23"/>
      <c r="Q68" s="52">
        <f t="shared" si="2"/>
        <v>24578412.959999997</v>
      </c>
      <c r="R68" s="43"/>
      <c r="S68" s="21">
        <v>18193203.969999999</v>
      </c>
      <c r="T68" s="25"/>
      <c r="U68" s="25"/>
      <c r="V68" s="25"/>
      <c r="W68" s="25">
        <v>5504490.5099999998</v>
      </c>
      <c r="X68" s="25"/>
      <c r="Y68" s="25">
        <v>880718.48</v>
      </c>
      <c r="Z68" s="31">
        <v>0</v>
      </c>
      <c r="AA68" s="26"/>
      <c r="AB68" s="31">
        <v>0</v>
      </c>
      <c r="AC68" s="26"/>
      <c r="AD68" s="26"/>
      <c r="AE68" s="43"/>
      <c r="AF68" s="43"/>
      <c r="AG68" s="43"/>
      <c r="AH68" s="43"/>
      <c r="AI68" s="43"/>
      <c r="AJ68" s="43"/>
      <c r="AK68" s="43"/>
      <c r="AL68" s="21">
        <v>0</v>
      </c>
      <c r="AM68" s="209"/>
      <c r="AN68" s="23"/>
      <c r="AO68" s="209"/>
      <c r="AP68" s="23"/>
    </row>
    <row r="69" spans="1:42" s="200" customFormat="1" x14ac:dyDescent="0.25">
      <c r="A69" s="51" t="s">
        <v>128</v>
      </c>
      <c r="B69" s="14">
        <v>43888</v>
      </c>
      <c r="C69" s="20" t="s">
        <v>346</v>
      </c>
      <c r="D69" s="22" t="s">
        <v>429</v>
      </c>
      <c r="E69" s="22" t="s">
        <v>430</v>
      </c>
      <c r="F69" s="22" t="s">
        <v>619</v>
      </c>
      <c r="G69" s="5" t="s">
        <v>51</v>
      </c>
      <c r="H69" s="22" t="s">
        <v>869</v>
      </c>
      <c r="I69" s="23"/>
      <c r="J69" s="24"/>
      <c r="K69" s="24"/>
      <c r="L69" s="24"/>
      <c r="M69" s="31">
        <v>0</v>
      </c>
      <c r="N69" s="23"/>
      <c r="O69" s="22" t="s">
        <v>54</v>
      </c>
      <c r="P69" s="23"/>
      <c r="Q69" s="52">
        <f t="shared" si="2"/>
        <v>36074129.359999999</v>
      </c>
      <c r="R69" s="43"/>
      <c r="S69" s="25">
        <v>28888143.329999998</v>
      </c>
      <c r="T69" s="25"/>
      <c r="U69" s="25"/>
      <c r="V69" s="25"/>
      <c r="W69" s="25">
        <v>6194815.54</v>
      </c>
      <c r="X69" s="25"/>
      <c r="Y69" s="25">
        <v>991170.49</v>
      </c>
      <c r="Z69" s="31">
        <v>0</v>
      </c>
      <c r="AA69" s="26"/>
      <c r="AB69" s="31">
        <v>0</v>
      </c>
      <c r="AC69" s="26"/>
      <c r="AD69" s="26"/>
      <c r="AE69" s="43"/>
      <c r="AF69" s="43"/>
      <c r="AG69" s="43"/>
      <c r="AH69" s="43"/>
      <c r="AI69" s="43"/>
      <c r="AJ69" s="43"/>
      <c r="AK69" s="43"/>
      <c r="AL69" s="21">
        <v>0</v>
      </c>
      <c r="AM69" s="209"/>
      <c r="AN69" s="23"/>
      <c r="AO69" s="209"/>
      <c r="AP69" s="23"/>
    </row>
    <row r="70" spans="1:42" s="200" customFormat="1" x14ac:dyDescent="0.25">
      <c r="A70" s="51" t="s">
        <v>133</v>
      </c>
      <c r="B70" s="14">
        <v>43889</v>
      </c>
      <c r="C70" s="20" t="s">
        <v>346</v>
      </c>
      <c r="D70" s="22" t="s">
        <v>429</v>
      </c>
      <c r="E70" s="22" t="s">
        <v>430</v>
      </c>
      <c r="F70" s="22" t="s">
        <v>864</v>
      </c>
      <c r="G70" s="5" t="s">
        <v>51</v>
      </c>
      <c r="H70" s="22" t="s">
        <v>870</v>
      </c>
      <c r="I70" s="23"/>
      <c r="J70" s="24"/>
      <c r="K70" s="24"/>
      <c r="L70" s="24"/>
      <c r="M70" s="31">
        <v>0</v>
      </c>
      <c r="N70" s="23"/>
      <c r="O70" s="22" t="s">
        <v>54</v>
      </c>
      <c r="P70" s="23"/>
      <c r="Q70" s="52">
        <f t="shared" si="2"/>
        <v>35041206.420000002</v>
      </c>
      <c r="R70" s="43"/>
      <c r="S70" s="25">
        <v>24395322.050000001</v>
      </c>
      <c r="T70" s="25"/>
      <c r="U70" s="25"/>
      <c r="V70" s="25"/>
      <c r="W70" s="25">
        <v>9177486.5299999993</v>
      </c>
      <c r="X70" s="25"/>
      <c r="Y70" s="25">
        <v>1468397.84</v>
      </c>
      <c r="Z70" s="31">
        <v>0</v>
      </c>
      <c r="AA70" s="26"/>
      <c r="AB70" s="31">
        <v>0</v>
      </c>
      <c r="AC70" s="26"/>
      <c r="AD70" s="26"/>
      <c r="AE70" s="43"/>
      <c r="AF70" s="43"/>
      <c r="AG70" s="43"/>
      <c r="AH70" s="43"/>
      <c r="AI70" s="43"/>
      <c r="AJ70" s="43"/>
      <c r="AK70" s="43"/>
      <c r="AL70" s="21">
        <v>0</v>
      </c>
      <c r="AM70" s="209"/>
      <c r="AN70" s="23"/>
      <c r="AO70" s="209"/>
      <c r="AP70" s="23"/>
    </row>
    <row r="71" spans="1:42" s="200" customFormat="1" x14ac:dyDescent="0.25">
      <c r="A71" s="51" t="s">
        <v>136</v>
      </c>
      <c r="B71" s="14">
        <v>43890</v>
      </c>
      <c r="C71" s="20" t="s">
        <v>346</v>
      </c>
      <c r="D71" s="22" t="s">
        <v>429</v>
      </c>
      <c r="E71" s="22" t="s">
        <v>430</v>
      </c>
      <c r="F71" s="22" t="s">
        <v>865</v>
      </c>
      <c r="G71" s="5" t="s">
        <v>51</v>
      </c>
      <c r="H71" s="22" t="s">
        <v>871</v>
      </c>
      <c r="I71" s="23"/>
      <c r="J71" s="24"/>
      <c r="K71" s="24"/>
      <c r="L71" s="24"/>
      <c r="M71" s="31">
        <v>0</v>
      </c>
      <c r="N71" s="23"/>
      <c r="O71" s="22" t="s">
        <v>54</v>
      </c>
      <c r="P71" s="23"/>
      <c r="Q71" s="52">
        <f t="shared" si="2"/>
        <v>60921095.680000007</v>
      </c>
      <c r="R71" s="43"/>
      <c r="S71" s="25">
        <v>45258305.520000003</v>
      </c>
      <c r="T71" s="25"/>
      <c r="U71" s="25"/>
      <c r="V71" s="25"/>
      <c r="W71" s="25">
        <v>13502405.310000001</v>
      </c>
      <c r="X71" s="25"/>
      <c r="Y71" s="25">
        <v>2160384.85</v>
      </c>
      <c r="Z71" s="31">
        <v>0</v>
      </c>
      <c r="AA71" s="26"/>
      <c r="AB71" s="31">
        <v>0</v>
      </c>
      <c r="AC71" s="26"/>
      <c r="AD71" s="26"/>
      <c r="AE71" s="43"/>
      <c r="AF71" s="43"/>
      <c r="AG71" s="43"/>
      <c r="AH71" s="43"/>
      <c r="AI71" s="43"/>
      <c r="AJ71" s="43"/>
      <c r="AK71" s="43"/>
      <c r="AL71" s="21">
        <v>0</v>
      </c>
      <c r="AM71" s="209"/>
      <c r="AN71" s="23"/>
      <c r="AO71" s="209"/>
      <c r="AP71" s="23"/>
    </row>
    <row r="72" spans="1:42" s="200" customFormat="1" x14ac:dyDescent="0.25">
      <c r="A72" s="51" t="s">
        <v>834</v>
      </c>
      <c r="B72" s="14">
        <v>43891</v>
      </c>
      <c r="C72" s="20" t="s">
        <v>346</v>
      </c>
      <c r="D72" s="22" t="s">
        <v>429</v>
      </c>
      <c r="E72" s="22" t="s">
        <v>430</v>
      </c>
      <c r="F72" s="22" t="s">
        <v>866</v>
      </c>
      <c r="G72" s="5" t="s">
        <v>51</v>
      </c>
      <c r="H72" s="20" t="s">
        <v>933</v>
      </c>
      <c r="I72" s="23"/>
      <c r="J72" s="24"/>
      <c r="K72" s="24"/>
      <c r="L72" s="24"/>
      <c r="M72" s="31">
        <v>0</v>
      </c>
      <c r="N72" s="23"/>
      <c r="O72" s="22" t="s">
        <v>54</v>
      </c>
      <c r="P72" s="23"/>
      <c r="Q72" s="52">
        <f t="shared" si="2"/>
        <v>62525221.980000004</v>
      </c>
      <c r="R72" s="43"/>
      <c r="S72" s="25">
        <v>43502803.700000003</v>
      </c>
      <c r="T72" s="25"/>
      <c r="U72" s="25"/>
      <c r="V72" s="25"/>
      <c r="W72" s="25">
        <v>16398636.449999999</v>
      </c>
      <c r="X72" s="25"/>
      <c r="Y72" s="25">
        <v>2623781.83</v>
      </c>
      <c r="Z72" s="31">
        <v>0</v>
      </c>
      <c r="AA72" s="26"/>
      <c r="AB72" s="31">
        <v>0</v>
      </c>
      <c r="AC72" s="26"/>
      <c r="AD72" s="26"/>
      <c r="AE72" s="43"/>
      <c r="AF72" s="43"/>
      <c r="AG72" s="43"/>
      <c r="AH72" s="43"/>
      <c r="AI72" s="43"/>
      <c r="AJ72" s="43"/>
      <c r="AK72" s="43"/>
      <c r="AL72" s="21">
        <v>0</v>
      </c>
      <c r="AM72" s="209"/>
      <c r="AN72" s="23"/>
      <c r="AO72" s="209"/>
      <c r="AP72" s="23"/>
    </row>
    <row r="73" spans="1:42" s="200" customFormat="1" x14ac:dyDescent="0.25">
      <c r="A73" s="51" t="s">
        <v>835</v>
      </c>
      <c r="B73" s="14">
        <v>43886</v>
      </c>
      <c r="C73" s="20" t="s">
        <v>346</v>
      </c>
      <c r="D73" s="22" t="s">
        <v>462</v>
      </c>
      <c r="E73" s="22" t="s">
        <v>463</v>
      </c>
      <c r="F73" s="22" t="s">
        <v>438</v>
      </c>
      <c r="G73" s="5" t="s">
        <v>51</v>
      </c>
      <c r="H73" s="22" t="s">
        <v>872</v>
      </c>
      <c r="I73" s="23"/>
      <c r="J73" s="24"/>
      <c r="K73" s="24"/>
      <c r="L73" s="24"/>
      <c r="M73" s="31">
        <v>0</v>
      </c>
      <c r="N73" s="23"/>
      <c r="O73" s="22" t="s">
        <v>54</v>
      </c>
      <c r="P73" s="23"/>
      <c r="Q73" s="52">
        <f t="shared" si="2"/>
        <v>24709896.789999999</v>
      </c>
      <c r="R73" s="43"/>
      <c r="S73" s="21">
        <v>15630257.59</v>
      </c>
      <c r="T73" s="25"/>
      <c r="U73" s="25"/>
      <c r="V73" s="25"/>
      <c r="W73" s="25">
        <v>7827275.1699999999</v>
      </c>
      <c r="X73" s="25"/>
      <c r="Y73" s="25">
        <v>1252364.03</v>
      </c>
      <c r="Z73" s="31">
        <v>0</v>
      </c>
      <c r="AA73" s="26"/>
      <c r="AB73" s="31">
        <v>0</v>
      </c>
      <c r="AC73" s="26"/>
      <c r="AD73" s="26"/>
      <c r="AE73" s="43"/>
      <c r="AF73" s="43"/>
      <c r="AG73" s="43"/>
      <c r="AH73" s="43"/>
      <c r="AI73" s="43"/>
      <c r="AJ73" s="43"/>
      <c r="AK73" s="43"/>
      <c r="AL73" s="21">
        <v>0</v>
      </c>
      <c r="AM73" s="209"/>
      <c r="AN73" s="23"/>
      <c r="AO73" s="209"/>
      <c r="AP73" s="23"/>
    </row>
    <row r="74" spans="1:42" s="200" customFormat="1" x14ac:dyDescent="0.25">
      <c r="A74" s="51" t="s">
        <v>836</v>
      </c>
      <c r="B74" s="14">
        <v>43887</v>
      </c>
      <c r="C74" s="20" t="s">
        <v>346</v>
      </c>
      <c r="D74" s="22" t="s">
        <v>462</v>
      </c>
      <c r="E74" s="22" t="s">
        <v>463</v>
      </c>
      <c r="F74" s="22" t="s">
        <v>440</v>
      </c>
      <c r="G74" s="5" t="s">
        <v>51</v>
      </c>
      <c r="H74" s="22" t="s">
        <v>873</v>
      </c>
      <c r="I74" s="23"/>
      <c r="J74" s="24"/>
      <c r="K74" s="24"/>
      <c r="L74" s="24"/>
      <c r="M74" s="31">
        <v>0</v>
      </c>
      <c r="N74" s="23"/>
      <c r="O74" s="22" t="s">
        <v>899</v>
      </c>
      <c r="P74" s="23"/>
      <c r="Q74" s="52">
        <f t="shared" si="2"/>
        <v>0</v>
      </c>
      <c r="R74" s="43"/>
      <c r="S74" s="25">
        <v>0</v>
      </c>
      <c r="T74" s="25"/>
      <c r="U74" s="25"/>
      <c r="V74" s="25"/>
      <c r="W74" s="25">
        <v>0</v>
      </c>
      <c r="X74" s="25"/>
      <c r="Y74" s="25">
        <v>0</v>
      </c>
      <c r="Z74" s="31">
        <v>0</v>
      </c>
      <c r="AA74" s="26"/>
      <c r="AB74" s="31">
        <v>0</v>
      </c>
      <c r="AC74" s="26"/>
      <c r="AD74" s="26"/>
      <c r="AE74" s="43"/>
      <c r="AF74" s="43"/>
      <c r="AG74" s="43"/>
      <c r="AH74" s="43"/>
      <c r="AI74" s="43"/>
      <c r="AJ74" s="43"/>
      <c r="AK74" s="43"/>
      <c r="AL74" s="21">
        <v>0</v>
      </c>
      <c r="AM74" s="209"/>
      <c r="AN74" s="23"/>
      <c r="AO74" s="209"/>
      <c r="AP74" s="23"/>
    </row>
    <row r="75" spans="1:42" s="200" customFormat="1" x14ac:dyDescent="0.25">
      <c r="A75" s="51" t="s">
        <v>145</v>
      </c>
      <c r="B75" s="14">
        <v>43888</v>
      </c>
      <c r="C75" s="20" t="s">
        <v>346</v>
      </c>
      <c r="D75" s="22" t="s">
        <v>462</v>
      </c>
      <c r="E75" s="22" t="s">
        <v>463</v>
      </c>
      <c r="F75" s="22" t="s">
        <v>442</v>
      </c>
      <c r="G75" s="5" t="s">
        <v>51</v>
      </c>
      <c r="H75" s="22" t="s">
        <v>873</v>
      </c>
      <c r="I75" s="23"/>
      <c r="J75" s="24"/>
      <c r="K75" s="24"/>
      <c r="L75" s="24"/>
      <c r="M75" s="31">
        <v>0</v>
      </c>
      <c r="N75" s="23"/>
      <c r="O75" s="22" t="s">
        <v>899</v>
      </c>
      <c r="P75" s="23"/>
      <c r="Q75" s="52">
        <f t="shared" si="2"/>
        <v>0</v>
      </c>
      <c r="R75" s="43"/>
      <c r="S75" s="25">
        <v>0</v>
      </c>
      <c r="T75" s="25"/>
      <c r="U75" s="25"/>
      <c r="V75" s="25"/>
      <c r="W75" s="25">
        <v>0</v>
      </c>
      <c r="X75" s="25"/>
      <c r="Y75" s="25">
        <v>0</v>
      </c>
      <c r="Z75" s="31">
        <v>0</v>
      </c>
      <c r="AA75" s="26"/>
      <c r="AB75" s="31">
        <v>0</v>
      </c>
      <c r="AC75" s="26"/>
      <c r="AD75" s="26"/>
      <c r="AE75" s="43"/>
      <c r="AF75" s="43"/>
      <c r="AG75" s="43"/>
      <c r="AH75" s="43"/>
      <c r="AI75" s="43"/>
      <c r="AJ75" s="43"/>
      <c r="AK75" s="43"/>
      <c r="AL75" s="21">
        <v>0</v>
      </c>
      <c r="AM75" s="209"/>
      <c r="AN75" s="23"/>
      <c r="AO75" s="209"/>
      <c r="AP75" s="23"/>
    </row>
    <row r="76" spans="1:42" s="200" customFormat="1" x14ac:dyDescent="0.25">
      <c r="A76" s="51" t="s">
        <v>147</v>
      </c>
      <c r="B76" s="14">
        <v>43889</v>
      </c>
      <c r="C76" s="20" t="s">
        <v>346</v>
      </c>
      <c r="D76" s="22" t="s">
        <v>462</v>
      </c>
      <c r="E76" s="22" t="s">
        <v>463</v>
      </c>
      <c r="F76" s="22" t="s">
        <v>444</v>
      </c>
      <c r="G76" s="5" t="s">
        <v>51</v>
      </c>
      <c r="H76" s="22" t="s">
        <v>874</v>
      </c>
      <c r="I76" s="23"/>
      <c r="J76" s="24"/>
      <c r="K76" s="24"/>
      <c r="L76" s="24"/>
      <c r="M76" s="31">
        <v>0</v>
      </c>
      <c r="N76" s="23"/>
      <c r="O76" s="22" t="s">
        <v>54</v>
      </c>
      <c r="P76" s="23"/>
      <c r="Q76" s="52">
        <f t="shared" si="2"/>
        <v>30180280.469999999</v>
      </c>
      <c r="R76" s="43"/>
      <c r="S76" s="25">
        <v>23622409.329999998</v>
      </c>
      <c r="T76" s="25"/>
      <c r="U76" s="25"/>
      <c r="V76" s="25"/>
      <c r="W76" s="25">
        <v>5653337.1900000004</v>
      </c>
      <c r="X76" s="25"/>
      <c r="Y76" s="25">
        <v>904533.95</v>
      </c>
      <c r="Z76" s="31">
        <v>0</v>
      </c>
      <c r="AA76" s="26"/>
      <c r="AB76" s="31">
        <v>0</v>
      </c>
      <c r="AC76" s="26"/>
      <c r="AD76" s="26"/>
      <c r="AE76" s="43"/>
      <c r="AF76" s="43"/>
      <c r="AG76" s="43"/>
      <c r="AH76" s="43"/>
      <c r="AI76" s="43"/>
      <c r="AJ76" s="43"/>
      <c r="AK76" s="43"/>
      <c r="AL76" s="21">
        <v>0</v>
      </c>
      <c r="AM76" s="209"/>
      <c r="AN76" s="23"/>
      <c r="AO76" s="209"/>
      <c r="AP76" s="23"/>
    </row>
    <row r="77" spans="1:42" s="200" customFormat="1" x14ac:dyDescent="0.25">
      <c r="A77" s="51" t="s">
        <v>673</v>
      </c>
      <c r="B77" s="14">
        <v>43890</v>
      </c>
      <c r="C77" s="20" t="s">
        <v>346</v>
      </c>
      <c r="D77" s="22" t="s">
        <v>462</v>
      </c>
      <c r="E77" s="22" t="s">
        <v>463</v>
      </c>
      <c r="F77" s="22" t="s">
        <v>576</v>
      </c>
      <c r="G77" s="5" t="s">
        <v>51</v>
      </c>
      <c r="H77" s="22" t="s">
        <v>875</v>
      </c>
      <c r="I77" s="23"/>
      <c r="J77" s="24"/>
      <c r="K77" s="24"/>
      <c r="L77" s="24"/>
      <c r="M77" s="31">
        <v>0</v>
      </c>
      <c r="N77" s="23"/>
      <c r="O77" s="22" t="s">
        <v>54</v>
      </c>
      <c r="P77" s="23"/>
      <c r="Q77" s="52">
        <f t="shared" si="2"/>
        <v>39131019.980000004</v>
      </c>
      <c r="R77" s="43"/>
      <c r="S77" s="25">
        <v>27087961.100000001</v>
      </c>
      <c r="T77" s="25"/>
      <c r="U77" s="25"/>
      <c r="V77" s="25"/>
      <c r="W77" s="25">
        <v>10381947.310000001</v>
      </c>
      <c r="X77" s="25"/>
      <c r="Y77" s="25">
        <v>1661111.57</v>
      </c>
      <c r="Z77" s="31">
        <v>0</v>
      </c>
      <c r="AA77" s="26"/>
      <c r="AB77" s="31">
        <v>0</v>
      </c>
      <c r="AC77" s="26"/>
      <c r="AD77" s="26"/>
      <c r="AE77" s="43"/>
      <c r="AF77" s="43"/>
      <c r="AG77" s="43"/>
      <c r="AH77" s="43"/>
      <c r="AI77" s="43"/>
      <c r="AJ77" s="43"/>
      <c r="AK77" s="43"/>
      <c r="AL77" s="21">
        <v>0</v>
      </c>
      <c r="AM77" s="209"/>
      <c r="AN77" s="23"/>
      <c r="AO77" s="209"/>
      <c r="AP77" s="23"/>
    </row>
    <row r="78" spans="1:42" s="200" customFormat="1" x14ac:dyDescent="0.25">
      <c r="A78" s="51" t="s">
        <v>667</v>
      </c>
      <c r="B78" s="14">
        <v>43891</v>
      </c>
      <c r="C78" s="20" t="s">
        <v>346</v>
      </c>
      <c r="D78" s="22" t="s">
        <v>462</v>
      </c>
      <c r="E78" s="22" t="s">
        <v>463</v>
      </c>
      <c r="F78" s="22" t="s">
        <v>602</v>
      </c>
      <c r="G78" s="5" t="s">
        <v>51</v>
      </c>
      <c r="H78" s="22" t="s">
        <v>934</v>
      </c>
      <c r="I78" s="23"/>
      <c r="J78" s="24"/>
      <c r="K78" s="24"/>
      <c r="L78" s="24"/>
      <c r="M78" s="31">
        <v>0</v>
      </c>
      <c r="N78" s="23"/>
      <c r="O78" s="22" t="s">
        <v>54</v>
      </c>
      <c r="P78" s="23"/>
      <c r="Q78" s="52">
        <f t="shared" si="2"/>
        <v>55424065.990000002</v>
      </c>
      <c r="R78" s="43"/>
      <c r="S78" s="26">
        <v>35029418.75</v>
      </c>
      <c r="T78" s="26"/>
      <c r="U78" s="26"/>
      <c r="V78" s="26"/>
      <c r="W78" s="26">
        <v>17581592.449999999</v>
      </c>
      <c r="X78" s="26"/>
      <c r="Y78" s="26">
        <v>2813054.79</v>
      </c>
      <c r="Z78" s="31">
        <v>0</v>
      </c>
      <c r="AA78" s="26"/>
      <c r="AB78" s="31">
        <v>0</v>
      </c>
      <c r="AC78" s="26"/>
      <c r="AD78" s="26"/>
      <c r="AE78" s="43"/>
      <c r="AF78" s="43"/>
      <c r="AG78" s="43"/>
      <c r="AH78" s="43"/>
      <c r="AI78" s="43"/>
      <c r="AJ78" s="43"/>
      <c r="AK78" s="43"/>
      <c r="AL78" s="21">
        <v>0</v>
      </c>
      <c r="AM78" s="209"/>
      <c r="AN78" s="23"/>
      <c r="AO78" s="209"/>
      <c r="AP78" s="23"/>
    </row>
    <row r="79" spans="1:42" s="200" customFormat="1" x14ac:dyDescent="0.25">
      <c r="A79" s="51" t="s">
        <v>670</v>
      </c>
      <c r="B79" s="14">
        <v>43886</v>
      </c>
      <c r="C79" s="20" t="s">
        <v>346</v>
      </c>
      <c r="D79" s="22" t="s">
        <v>466</v>
      </c>
      <c r="E79" s="22" t="s">
        <v>467</v>
      </c>
      <c r="F79" s="22" t="s">
        <v>876</v>
      </c>
      <c r="G79" s="5" t="s">
        <v>51</v>
      </c>
      <c r="H79" s="22" t="s">
        <v>877</v>
      </c>
      <c r="I79" s="23"/>
      <c r="J79" s="24"/>
      <c r="K79" s="24"/>
      <c r="L79" s="24"/>
      <c r="M79" s="31">
        <v>0</v>
      </c>
      <c r="N79" s="23"/>
      <c r="O79" s="22" t="s">
        <v>899</v>
      </c>
      <c r="P79" s="23"/>
      <c r="Q79" s="52">
        <f t="shared" si="2"/>
        <v>0</v>
      </c>
      <c r="R79" s="43"/>
      <c r="S79" s="21">
        <v>0</v>
      </c>
      <c r="T79" s="25"/>
      <c r="U79" s="25"/>
      <c r="V79" s="25"/>
      <c r="W79" s="25">
        <v>0</v>
      </c>
      <c r="X79" s="25"/>
      <c r="Y79" s="25">
        <v>0</v>
      </c>
      <c r="Z79" s="31">
        <v>0</v>
      </c>
      <c r="AA79" s="26"/>
      <c r="AB79" s="31">
        <v>0</v>
      </c>
      <c r="AC79" s="26"/>
      <c r="AD79" s="26"/>
      <c r="AE79" s="43"/>
      <c r="AF79" s="43"/>
      <c r="AG79" s="43"/>
      <c r="AH79" s="43"/>
      <c r="AI79" s="43"/>
      <c r="AJ79" s="43"/>
      <c r="AK79" s="43"/>
      <c r="AL79" s="21">
        <v>0</v>
      </c>
      <c r="AM79" s="209"/>
      <c r="AN79" s="23"/>
      <c r="AO79" s="209"/>
      <c r="AP79" s="23"/>
    </row>
    <row r="80" spans="1:42" s="200" customFormat="1" x14ac:dyDescent="0.25">
      <c r="A80" s="51" t="s">
        <v>676</v>
      </c>
      <c r="B80" s="14">
        <v>43887</v>
      </c>
      <c r="C80" s="20" t="s">
        <v>346</v>
      </c>
      <c r="D80" s="22" t="s">
        <v>466</v>
      </c>
      <c r="E80" s="22" t="s">
        <v>467</v>
      </c>
      <c r="F80" s="22" t="s">
        <v>878</v>
      </c>
      <c r="G80" s="5" t="s">
        <v>51</v>
      </c>
      <c r="H80" s="22" t="s">
        <v>877</v>
      </c>
      <c r="I80" s="23"/>
      <c r="J80" s="24"/>
      <c r="K80" s="24"/>
      <c r="L80" s="24"/>
      <c r="M80" s="31">
        <v>0</v>
      </c>
      <c r="N80" s="23"/>
      <c r="O80" s="22" t="s">
        <v>899</v>
      </c>
      <c r="P80" s="23"/>
      <c r="Q80" s="52">
        <f t="shared" si="2"/>
        <v>0</v>
      </c>
      <c r="R80" s="43"/>
      <c r="S80" s="25">
        <v>0</v>
      </c>
      <c r="T80" s="25"/>
      <c r="U80" s="25"/>
      <c r="V80" s="25"/>
      <c r="W80" s="25">
        <v>0</v>
      </c>
      <c r="X80" s="25"/>
      <c r="Y80" s="25">
        <v>0</v>
      </c>
      <c r="Z80" s="31">
        <v>0</v>
      </c>
      <c r="AA80" s="26"/>
      <c r="AB80" s="31">
        <v>0</v>
      </c>
      <c r="AC80" s="26"/>
      <c r="AD80" s="26"/>
      <c r="AE80" s="43"/>
      <c r="AF80" s="43"/>
      <c r="AG80" s="43"/>
      <c r="AH80" s="43"/>
      <c r="AI80" s="43"/>
      <c r="AJ80" s="43"/>
      <c r="AK80" s="43"/>
      <c r="AL80" s="21">
        <v>0</v>
      </c>
      <c r="AM80" s="209"/>
      <c r="AN80" s="23"/>
      <c r="AO80" s="209"/>
      <c r="AP80" s="23"/>
    </row>
    <row r="81" spans="1:56" s="200" customFormat="1" x14ac:dyDescent="0.25">
      <c r="A81" s="51" t="s">
        <v>837</v>
      </c>
      <c r="B81" s="14">
        <v>43888</v>
      </c>
      <c r="C81" s="20" t="s">
        <v>346</v>
      </c>
      <c r="D81" s="22" t="s">
        <v>466</v>
      </c>
      <c r="E81" s="22" t="s">
        <v>467</v>
      </c>
      <c r="F81" s="22" t="s">
        <v>879</v>
      </c>
      <c r="G81" s="5" t="s">
        <v>51</v>
      </c>
      <c r="H81" s="22" t="s">
        <v>877</v>
      </c>
      <c r="I81" s="23"/>
      <c r="J81" s="24"/>
      <c r="K81" s="24"/>
      <c r="L81" s="24"/>
      <c r="M81" s="31">
        <v>0</v>
      </c>
      <c r="N81" s="23"/>
      <c r="O81" s="22" t="s">
        <v>899</v>
      </c>
      <c r="P81" s="23"/>
      <c r="Q81" s="52">
        <f t="shared" si="2"/>
        <v>0</v>
      </c>
      <c r="R81" s="43"/>
      <c r="S81" s="25"/>
      <c r="T81" s="25"/>
      <c r="U81" s="25"/>
      <c r="V81" s="25"/>
      <c r="W81" s="25"/>
      <c r="X81" s="25"/>
      <c r="Y81" s="25"/>
      <c r="Z81" s="31">
        <v>0</v>
      </c>
      <c r="AA81" s="26"/>
      <c r="AB81" s="31">
        <v>0</v>
      </c>
      <c r="AC81" s="26"/>
      <c r="AD81" s="26"/>
      <c r="AE81" s="43"/>
      <c r="AF81" s="43"/>
      <c r="AG81" s="43"/>
      <c r="AH81" s="43"/>
      <c r="AI81" s="43"/>
      <c r="AJ81" s="43"/>
      <c r="AK81" s="43"/>
      <c r="AL81" s="21">
        <v>0</v>
      </c>
      <c r="AM81" s="209"/>
      <c r="AN81" s="23"/>
      <c r="AO81" s="209"/>
      <c r="AP81" s="23"/>
    </row>
    <row r="82" spans="1:56" s="200" customFormat="1" x14ac:dyDescent="0.25">
      <c r="A82" s="51" t="s">
        <v>838</v>
      </c>
      <c r="B82" s="14">
        <v>43889</v>
      </c>
      <c r="C82" s="20" t="s">
        <v>346</v>
      </c>
      <c r="D82" s="22" t="s">
        <v>466</v>
      </c>
      <c r="E82" s="22" t="s">
        <v>467</v>
      </c>
      <c r="F82" s="22" t="s">
        <v>880</v>
      </c>
      <c r="G82" s="5" t="s">
        <v>51</v>
      </c>
      <c r="H82" s="22" t="s">
        <v>881</v>
      </c>
      <c r="I82" s="23"/>
      <c r="J82" s="24"/>
      <c r="K82" s="24"/>
      <c r="L82" s="24"/>
      <c r="M82" s="31">
        <v>0</v>
      </c>
      <c r="N82" s="23"/>
      <c r="O82" s="22" t="s">
        <v>54</v>
      </c>
      <c r="P82" s="23"/>
      <c r="Q82" s="52">
        <f t="shared" si="2"/>
        <v>32692890.370000001</v>
      </c>
      <c r="R82" s="43"/>
      <c r="S82" s="25">
        <v>22506145.100000001</v>
      </c>
      <c r="T82" s="25"/>
      <c r="U82" s="25"/>
      <c r="V82" s="25"/>
      <c r="W82" s="25">
        <v>8781676.9600000009</v>
      </c>
      <c r="X82" s="25"/>
      <c r="Y82" s="25">
        <v>1405068.31</v>
      </c>
      <c r="Z82" s="31">
        <v>0</v>
      </c>
      <c r="AA82" s="26"/>
      <c r="AB82" s="31">
        <v>0</v>
      </c>
      <c r="AC82" s="26"/>
      <c r="AD82" s="26"/>
      <c r="AE82" s="43"/>
      <c r="AF82" s="43"/>
      <c r="AG82" s="43"/>
      <c r="AH82" s="43"/>
      <c r="AI82" s="43"/>
      <c r="AJ82" s="43"/>
      <c r="AK82" s="43"/>
      <c r="AL82" s="21">
        <v>0</v>
      </c>
      <c r="AM82" s="209"/>
      <c r="AN82" s="23"/>
      <c r="AO82" s="209"/>
      <c r="AP82" s="23"/>
    </row>
    <row r="83" spans="1:56" s="200" customFormat="1" x14ac:dyDescent="0.25">
      <c r="A83" s="51" t="s">
        <v>839</v>
      </c>
      <c r="B83" s="14">
        <v>43889</v>
      </c>
      <c r="C83" s="20" t="s">
        <v>346</v>
      </c>
      <c r="D83" s="22" t="s">
        <v>466</v>
      </c>
      <c r="E83" s="22" t="s">
        <v>467</v>
      </c>
      <c r="F83" s="22" t="s">
        <v>880</v>
      </c>
      <c r="G83" s="5" t="s">
        <v>108</v>
      </c>
      <c r="H83" s="22"/>
      <c r="I83" s="27" t="s">
        <v>882</v>
      </c>
      <c r="J83" s="24"/>
      <c r="K83" s="24"/>
      <c r="L83" s="24"/>
      <c r="M83" s="31">
        <v>0</v>
      </c>
      <c r="N83" s="23"/>
      <c r="O83" s="22" t="s">
        <v>907</v>
      </c>
      <c r="P83" s="23"/>
      <c r="Q83" s="52">
        <f t="shared" si="2"/>
        <v>-18053.75</v>
      </c>
      <c r="R83" s="43"/>
      <c r="S83" s="25">
        <v>-18053.75</v>
      </c>
      <c r="T83" s="25"/>
      <c r="U83" s="25"/>
      <c r="V83" s="25"/>
      <c r="W83" s="25"/>
      <c r="X83" s="25"/>
      <c r="Y83" s="25"/>
      <c r="Z83" s="31">
        <v>0</v>
      </c>
      <c r="AA83" s="26"/>
      <c r="AB83" s="31">
        <v>0</v>
      </c>
      <c r="AC83" s="26"/>
      <c r="AD83" s="26"/>
      <c r="AE83" s="43"/>
      <c r="AF83" s="43"/>
      <c r="AG83" s="43"/>
      <c r="AH83" s="43"/>
      <c r="AI83" s="43"/>
      <c r="AJ83" s="43"/>
      <c r="AK83" s="43"/>
      <c r="AL83" s="21">
        <v>0</v>
      </c>
      <c r="AM83" s="209"/>
      <c r="AN83" s="23"/>
      <c r="AO83" s="209"/>
      <c r="AP83" s="23"/>
    </row>
    <row r="84" spans="1:56" s="200" customFormat="1" x14ac:dyDescent="0.25">
      <c r="A84" s="51" t="s">
        <v>840</v>
      </c>
      <c r="B84" s="14">
        <v>43890</v>
      </c>
      <c r="C84" s="20" t="s">
        <v>346</v>
      </c>
      <c r="D84" s="22" t="s">
        <v>466</v>
      </c>
      <c r="E84" s="22" t="s">
        <v>467</v>
      </c>
      <c r="F84" s="22" t="s">
        <v>883</v>
      </c>
      <c r="G84" s="5" t="s">
        <v>51</v>
      </c>
      <c r="H84" s="22" t="s">
        <v>884</v>
      </c>
      <c r="I84" s="23"/>
      <c r="J84" s="24"/>
      <c r="K84" s="24"/>
      <c r="L84" s="24"/>
      <c r="M84" s="31">
        <v>0</v>
      </c>
      <c r="N84" s="23"/>
      <c r="O84" s="22" t="s">
        <v>54</v>
      </c>
      <c r="P84" s="23"/>
      <c r="Q84" s="52">
        <f>SUM(S84:AK84)</f>
        <v>17560466.949999996</v>
      </c>
      <c r="R84" s="43"/>
      <c r="S84" s="25">
        <v>12509789.85</v>
      </c>
      <c r="T84" s="25"/>
      <c r="U84" s="25"/>
      <c r="V84" s="25"/>
      <c r="W84" s="25">
        <v>4226214.46</v>
      </c>
      <c r="X84" s="25"/>
      <c r="Y84" s="25">
        <v>676194.31</v>
      </c>
      <c r="Z84" s="31">
        <v>0</v>
      </c>
      <c r="AA84" s="26"/>
      <c r="AB84" s="31">
        <v>0</v>
      </c>
      <c r="AC84" s="25">
        <v>137285.49</v>
      </c>
      <c r="AD84" s="58" t="s">
        <v>954</v>
      </c>
      <c r="AE84" s="26">
        <v>10982.84</v>
      </c>
      <c r="AF84" s="43"/>
      <c r="AG84" s="43"/>
      <c r="AH84" s="43"/>
      <c r="AI84" s="43"/>
      <c r="AJ84" s="43"/>
      <c r="AK84" s="43"/>
      <c r="AL84" s="44"/>
      <c r="AM84" s="209"/>
      <c r="AN84" s="23"/>
      <c r="AO84" s="209"/>
      <c r="AP84" s="23"/>
    </row>
    <row r="85" spans="1:56" s="200" customFormat="1" x14ac:dyDescent="0.25">
      <c r="A85" s="51" t="s">
        <v>841</v>
      </c>
      <c r="B85" s="14">
        <v>43891</v>
      </c>
      <c r="C85" s="20" t="s">
        <v>346</v>
      </c>
      <c r="D85" s="22" t="s">
        <v>466</v>
      </c>
      <c r="E85" s="22" t="s">
        <v>467</v>
      </c>
      <c r="F85" s="22" t="s">
        <v>935</v>
      </c>
      <c r="G85" s="5" t="s">
        <v>51</v>
      </c>
      <c r="H85" s="22" t="s">
        <v>936</v>
      </c>
      <c r="I85" s="23"/>
      <c r="J85" s="24"/>
      <c r="K85" s="24"/>
      <c r="L85" s="24"/>
      <c r="M85" s="31">
        <v>0</v>
      </c>
      <c r="N85" s="23"/>
      <c r="O85" s="22" t="s">
        <v>54</v>
      </c>
      <c r="P85" s="23"/>
      <c r="Q85" s="52">
        <f t="shared" ref="Q85:Q122" si="3">SUM(S85:AL85)</f>
        <v>11993321.540000001</v>
      </c>
      <c r="R85" s="43"/>
      <c r="S85" s="26">
        <v>9519311.9199999999</v>
      </c>
      <c r="T85" s="26"/>
      <c r="U85" s="26"/>
      <c r="V85" s="26"/>
      <c r="W85" s="26">
        <v>2132766.91</v>
      </c>
      <c r="X85" s="26"/>
      <c r="Y85" s="26">
        <v>341242.71</v>
      </c>
      <c r="Z85" s="31">
        <v>0</v>
      </c>
      <c r="AA85" s="26"/>
      <c r="AB85" s="31">
        <v>0</v>
      </c>
      <c r="AC85" s="26"/>
      <c r="AD85" s="26"/>
      <c r="AE85" s="43"/>
      <c r="AF85" s="43"/>
      <c r="AG85" s="43"/>
      <c r="AH85" s="43"/>
      <c r="AI85" s="43"/>
      <c r="AJ85" s="43"/>
      <c r="AK85" s="43"/>
      <c r="AL85" s="21">
        <v>0</v>
      </c>
      <c r="AM85" s="209"/>
      <c r="AN85" s="23"/>
      <c r="AO85" s="209"/>
      <c r="AP85" s="23"/>
    </row>
    <row r="86" spans="1:56" s="200" customFormat="1" x14ac:dyDescent="0.25">
      <c r="A86" s="51" t="s">
        <v>842</v>
      </c>
      <c r="B86" s="14">
        <v>43886</v>
      </c>
      <c r="C86" s="20" t="s">
        <v>346</v>
      </c>
      <c r="D86" s="20" t="s">
        <v>386</v>
      </c>
      <c r="E86" s="20" t="s">
        <v>49</v>
      </c>
      <c r="F86" s="20" t="s">
        <v>885</v>
      </c>
      <c r="G86" s="20" t="s">
        <v>51</v>
      </c>
      <c r="H86" s="20" t="s">
        <v>84</v>
      </c>
      <c r="I86" s="20" t="s">
        <v>53</v>
      </c>
      <c r="J86" s="31" t="s">
        <v>53</v>
      </c>
      <c r="K86" s="31" t="s">
        <v>53</v>
      </c>
      <c r="L86" s="31" t="s">
        <v>53</v>
      </c>
      <c r="M86" s="31">
        <v>0</v>
      </c>
      <c r="N86" s="20" t="s">
        <v>53</v>
      </c>
      <c r="O86" s="22" t="s">
        <v>54</v>
      </c>
      <c r="P86" s="20" t="s">
        <v>53</v>
      </c>
      <c r="Q86" s="52">
        <f t="shared" si="3"/>
        <v>17069073.449400004</v>
      </c>
      <c r="R86" s="21">
        <v>0</v>
      </c>
      <c r="S86" s="21">
        <v>13916083.469800003</v>
      </c>
      <c r="T86" s="21">
        <v>0</v>
      </c>
      <c r="U86" s="21" t="s">
        <v>50</v>
      </c>
      <c r="V86" s="21">
        <v>0</v>
      </c>
      <c r="W86" s="21">
        <v>2718094.810000001</v>
      </c>
      <c r="X86" s="21" t="s">
        <v>55</v>
      </c>
      <c r="Y86" s="21">
        <v>434895.16960000002</v>
      </c>
      <c r="Z86" s="31">
        <v>0</v>
      </c>
      <c r="AA86" s="20" t="s">
        <v>50</v>
      </c>
      <c r="AB86" s="31">
        <v>0</v>
      </c>
      <c r="AC86" s="21">
        <v>0</v>
      </c>
      <c r="AD86" s="21" t="s">
        <v>50</v>
      </c>
      <c r="AE86" s="21">
        <v>0</v>
      </c>
      <c r="AF86" s="21">
        <v>0</v>
      </c>
      <c r="AG86" s="21" t="s">
        <v>50</v>
      </c>
      <c r="AH86" s="21">
        <v>0</v>
      </c>
      <c r="AI86" s="21">
        <v>0</v>
      </c>
      <c r="AJ86" s="21" t="s">
        <v>50</v>
      </c>
      <c r="AK86" s="21">
        <v>0</v>
      </c>
      <c r="AL86" s="21">
        <v>0</v>
      </c>
      <c r="AM86" s="210" t="s">
        <v>53</v>
      </c>
      <c r="AN86" s="20" t="s">
        <v>53</v>
      </c>
      <c r="AO86" s="210" t="s">
        <v>53</v>
      </c>
      <c r="AP86" s="20" t="s">
        <v>53</v>
      </c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</row>
    <row r="87" spans="1:56" s="200" customFormat="1" x14ac:dyDescent="0.25">
      <c r="A87" s="51" t="s">
        <v>843</v>
      </c>
      <c r="B87" s="14">
        <v>43887</v>
      </c>
      <c r="C87" s="20" t="s">
        <v>346</v>
      </c>
      <c r="D87" s="20" t="s">
        <v>386</v>
      </c>
      <c r="E87" s="20" t="s">
        <v>49</v>
      </c>
      <c r="F87" s="20" t="s">
        <v>886</v>
      </c>
      <c r="G87" s="20" t="s">
        <v>108</v>
      </c>
      <c r="H87" s="20" t="s">
        <v>53</v>
      </c>
      <c r="I87" s="20" t="s">
        <v>137</v>
      </c>
      <c r="J87" s="31" t="s">
        <v>53</v>
      </c>
      <c r="K87" s="31" t="s">
        <v>138</v>
      </c>
      <c r="L87" s="31" t="s">
        <v>134</v>
      </c>
      <c r="M87" s="31">
        <v>0</v>
      </c>
      <c r="N87" s="20" t="s">
        <v>112</v>
      </c>
      <c r="O87" s="22" t="s">
        <v>907</v>
      </c>
      <c r="P87" s="20" t="s">
        <v>139</v>
      </c>
      <c r="Q87" s="52">
        <f t="shared" si="3"/>
        <v>-25566.400000000001</v>
      </c>
      <c r="R87" s="21">
        <v>0</v>
      </c>
      <c r="S87" s="21">
        <v>0</v>
      </c>
      <c r="T87" s="21">
        <v>0</v>
      </c>
      <c r="U87" s="21" t="s">
        <v>50</v>
      </c>
      <c r="V87" s="21">
        <v>0</v>
      </c>
      <c r="W87" s="21">
        <v>-22040</v>
      </c>
      <c r="X87" s="21" t="s">
        <v>55</v>
      </c>
      <c r="Y87" s="21">
        <v>-3526.4</v>
      </c>
      <c r="Z87" s="31">
        <v>0</v>
      </c>
      <c r="AA87" s="20" t="s">
        <v>50</v>
      </c>
      <c r="AB87" s="31">
        <v>0</v>
      </c>
      <c r="AC87" s="21">
        <v>0</v>
      </c>
      <c r="AD87" s="21" t="s">
        <v>50</v>
      </c>
      <c r="AE87" s="21">
        <v>0</v>
      </c>
      <c r="AF87" s="21">
        <v>0</v>
      </c>
      <c r="AG87" s="21" t="s">
        <v>50</v>
      </c>
      <c r="AH87" s="21">
        <v>0</v>
      </c>
      <c r="AI87" s="21">
        <v>0</v>
      </c>
      <c r="AJ87" s="21" t="s">
        <v>50</v>
      </c>
      <c r="AK87" s="21">
        <v>0</v>
      </c>
      <c r="AL87" s="21">
        <v>0</v>
      </c>
      <c r="AM87" s="210" t="s">
        <v>53</v>
      </c>
      <c r="AN87" s="20" t="s">
        <v>53</v>
      </c>
      <c r="AO87" s="210" t="s">
        <v>53</v>
      </c>
      <c r="AP87" s="20" t="s">
        <v>53</v>
      </c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</row>
    <row r="88" spans="1:56" s="200" customFormat="1" x14ac:dyDescent="0.25">
      <c r="A88" s="51" t="s">
        <v>844</v>
      </c>
      <c r="B88" s="14">
        <v>43887</v>
      </c>
      <c r="C88" s="20" t="s">
        <v>346</v>
      </c>
      <c r="D88" s="20" t="s">
        <v>386</v>
      </c>
      <c r="E88" s="20" t="s">
        <v>49</v>
      </c>
      <c r="F88" s="20" t="s">
        <v>886</v>
      </c>
      <c r="G88" s="20" t="s">
        <v>51</v>
      </c>
      <c r="H88" s="20" t="s">
        <v>135</v>
      </c>
      <c r="I88" s="20" t="s">
        <v>53</v>
      </c>
      <c r="J88" s="31" t="s">
        <v>53</v>
      </c>
      <c r="K88" s="31" t="s">
        <v>53</v>
      </c>
      <c r="L88" s="31" t="s">
        <v>53</v>
      </c>
      <c r="M88" s="31">
        <v>0</v>
      </c>
      <c r="N88" s="20" t="s">
        <v>53</v>
      </c>
      <c r="O88" s="22" t="s">
        <v>54</v>
      </c>
      <c r="P88" s="20" t="s">
        <v>53</v>
      </c>
      <c r="Q88" s="52">
        <f t="shared" si="3"/>
        <v>19404056.492999997</v>
      </c>
      <c r="R88" s="21">
        <v>0</v>
      </c>
      <c r="S88" s="21">
        <v>16139253.220199997</v>
      </c>
      <c r="T88" s="21">
        <v>0</v>
      </c>
      <c r="U88" s="21" t="s">
        <v>50</v>
      </c>
      <c r="V88" s="21">
        <v>0</v>
      </c>
      <c r="W88" s="21">
        <v>2814485.58</v>
      </c>
      <c r="X88" s="21" t="s">
        <v>50</v>
      </c>
      <c r="Y88" s="21">
        <v>450317.69280000002</v>
      </c>
      <c r="Z88" s="31">
        <v>0</v>
      </c>
      <c r="AA88" s="20" t="s">
        <v>50</v>
      </c>
      <c r="AB88" s="31">
        <v>0</v>
      </c>
      <c r="AC88" s="21">
        <v>0</v>
      </c>
      <c r="AD88" s="21" t="s">
        <v>50</v>
      </c>
      <c r="AE88" s="21">
        <v>0</v>
      </c>
      <c r="AF88" s="21">
        <v>0</v>
      </c>
      <c r="AG88" s="21" t="s">
        <v>50</v>
      </c>
      <c r="AH88" s="21">
        <v>0</v>
      </c>
      <c r="AI88" s="21">
        <v>0</v>
      </c>
      <c r="AJ88" s="21" t="s">
        <v>50</v>
      </c>
      <c r="AK88" s="21">
        <v>0</v>
      </c>
      <c r="AL88" s="21">
        <v>0</v>
      </c>
      <c r="AM88" s="210" t="s">
        <v>53</v>
      </c>
      <c r="AN88" s="20" t="s">
        <v>53</v>
      </c>
      <c r="AO88" s="210" t="s">
        <v>53</v>
      </c>
      <c r="AP88" s="20" t="s">
        <v>53</v>
      </c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</row>
    <row r="89" spans="1:56" s="200" customFormat="1" x14ac:dyDescent="0.25">
      <c r="A89" s="51" t="s">
        <v>845</v>
      </c>
      <c r="B89" s="14">
        <v>43888</v>
      </c>
      <c r="C89" s="20" t="s">
        <v>346</v>
      </c>
      <c r="D89" s="20" t="s">
        <v>386</v>
      </c>
      <c r="E89" s="20" t="s">
        <v>49</v>
      </c>
      <c r="F89" s="20" t="s">
        <v>887</v>
      </c>
      <c r="G89" s="20" t="s">
        <v>51</v>
      </c>
      <c r="H89" s="20" t="s">
        <v>212</v>
      </c>
      <c r="I89" s="20" t="s">
        <v>53</v>
      </c>
      <c r="J89" s="31" t="s">
        <v>53</v>
      </c>
      <c r="K89" s="31" t="s">
        <v>53</v>
      </c>
      <c r="L89" s="31" t="s">
        <v>53</v>
      </c>
      <c r="M89" s="31">
        <v>0</v>
      </c>
      <c r="N89" s="20" t="s">
        <v>53</v>
      </c>
      <c r="O89" s="22" t="s">
        <v>54</v>
      </c>
      <c r="P89" s="20" t="s">
        <v>53</v>
      </c>
      <c r="Q89" s="52">
        <f t="shared" si="3"/>
        <v>8394021.1094000004</v>
      </c>
      <c r="R89" s="21">
        <v>0</v>
      </c>
      <c r="S89" s="21">
        <v>7407535.5449999999</v>
      </c>
      <c r="T89" s="21">
        <v>0</v>
      </c>
      <c r="U89" s="21" t="s">
        <v>50</v>
      </c>
      <c r="V89" s="21">
        <v>0</v>
      </c>
      <c r="W89" s="21">
        <v>850418.59000000008</v>
      </c>
      <c r="X89" s="21" t="s">
        <v>50</v>
      </c>
      <c r="Y89" s="21">
        <v>136066.97440000001</v>
      </c>
      <c r="Z89" s="31">
        <v>0</v>
      </c>
      <c r="AA89" s="20" t="s">
        <v>50</v>
      </c>
      <c r="AB89" s="31">
        <v>0</v>
      </c>
      <c r="AC89" s="21">
        <v>0</v>
      </c>
      <c r="AD89" s="21" t="s">
        <v>50</v>
      </c>
      <c r="AE89" s="21">
        <v>0</v>
      </c>
      <c r="AF89" s="21">
        <v>0</v>
      </c>
      <c r="AG89" s="21" t="s">
        <v>50</v>
      </c>
      <c r="AH89" s="21">
        <v>0</v>
      </c>
      <c r="AI89" s="21">
        <v>0</v>
      </c>
      <c r="AJ89" s="21" t="s">
        <v>50</v>
      </c>
      <c r="AK89" s="21">
        <v>0</v>
      </c>
      <c r="AL89" s="21">
        <v>0</v>
      </c>
      <c r="AM89" s="210" t="s">
        <v>53</v>
      </c>
      <c r="AN89" s="20" t="s">
        <v>53</v>
      </c>
      <c r="AO89" s="210" t="s">
        <v>53</v>
      </c>
      <c r="AP89" s="20" t="s">
        <v>53</v>
      </c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</row>
    <row r="90" spans="1:56" s="200" customFormat="1" x14ac:dyDescent="0.25">
      <c r="A90" s="51" t="s">
        <v>846</v>
      </c>
      <c r="B90" s="14">
        <v>43889</v>
      </c>
      <c r="C90" s="20" t="s">
        <v>346</v>
      </c>
      <c r="D90" s="20" t="s">
        <v>386</v>
      </c>
      <c r="E90" s="20" t="s">
        <v>49</v>
      </c>
      <c r="F90" s="20" t="s">
        <v>888</v>
      </c>
      <c r="G90" s="20" t="s">
        <v>51</v>
      </c>
      <c r="H90" s="20" t="s">
        <v>244</v>
      </c>
      <c r="I90" s="20" t="s">
        <v>53</v>
      </c>
      <c r="J90" s="31" t="s">
        <v>53</v>
      </c>
      <c r="K90" s="31" t="s">
        <v>53</v>
      </c>
      <c r="L90" s="31" t="s">
        <v>53</v>
      </c>
      <c r="M90" s="31">
        <v>0</v>
      </c>
      <c r="N90" s="20" t="s">
        <v>53</v>
      </c>
      <c r="O90" s="22" t="s">
        <v>54</v>
      </c>
      <c r="P90" s="20" t="s">
        <v>53</v>
      </c>
      <c r="Q90" s="52">
        <f t="shared" si="3"/>
        <v>26925550.531200007</v>
      </c>
      <c r="R90" s="21">
        <v>0</v>
      </c>
      <c r="S90" s="21">
        <v>23225616.746800005</v>
      </c>
      <c r="T90" s="21">
        <v>0</v>
      </c>
      <c r="U90" s="21" t="s">
        <v>50</v>
      </c>
      <c r="V90" s="21">
        <v>0</v>
      </c>
      <c r="W90" s="21">
        <v>3189598.0900000008</v>
      </c>
      <c r="X90" s="21" t="s">
        <v>55</v>
      </c>
      <c r="Y90" s="21">
        <v>510335.69439999992</v>
      </c>
      <c r="Z90" s="31">
        <v>0</v>
      </c>
      <c r="AA90" s="20" t="s">
        <v>50</v>
      </c>
      <c r="AB90" s="31">
        <v>0</v>
      </c>
      <c r="AC90" s="21">
        <v>0</v>
      </c>
      <c r="AD90" s="21" t="s">
        <v>50</v>
      </c>
      <c r="AE90" s="21">
        <v>0</v>
      </c>
      <c r="AF90" s="21">
        <v>0</v>
      </c>
      <c r="AG90" s="21" t="s">
        <v>50</v>
      </c>
      <c r="AH90" s="21">
        <v>0</v>
      </c>
      <c r="AI90" s="21">
        <v>0</v>
      </c>
      <c r="AJ90" s="21" t="s">
        <v>50</v>
      </c>
      <c r="AK90" s="21">
        <v>0</v>
      </c>
      <c r="AL90" s="21">
        <v>0</v>
      </c>
      <c r="AM90" s="210" t="s">
        <v>53</v>
      </c>
      <c r="AN90" s="20" t="s">
        <v>53</v>
      </c>
      <c r="AO90" s="210" t="s">
        <v>53</v>
      </c>
      <c r="AP90" s="20" t="s">
        <v>53</v>
      </c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</row>
    <row r="91" spans="1:56" s="200" customFormat="1" x14ac:dyDescent="0.25">
      <c r="A91" s="51" t="s">
        <v>847</v>
      </c>
      <c r="B91" s="14">
        <v>43890</v>
      </c>
      <c r="C91" s="20" t="s">
        <v>346</v>
      </c>
      <c r="D91" s="20" t="s">
        <v>386</v>
      </c>
      <c r="E91" s="20" t="s">
        <v>49</v>
      </c>
      <c r="F91" s="20" t="s">
        <v>889</v>
      </c>
      <c r="G91" s="20" t="s">
        <v>51</v>
      </c>
      <c r="H91" s="20" t="s">
        <v>299</v>
      </c>
      <c r="I91" s="20" t="s">
        <v>53</v>
      </c>
      <c r="J91" s="31" t="s">
        <v>53</v>
      </c>
      <c r="K91" s="31" t="s">
        <v>53</v>
      </c>
      <c r="L91" s="31" t="s">
        <v>53</v>
      </c>
      <c r="M91" s="31">
        <v>0</v>
      </c>
      <c r="N91" s="20" t="s">
        <v>53</v>
      </c>
      <c r="O91" s="22" t="s">
        <v>54</v>
      </c>
      <c r="P91" s="20" t="s">
        <v>53</v>
      </c>
      <c r="Q91" s="52">
        <f t="shared" si="3"/>
        <v>25924751.039999999</v>
      </c>
      <c r="R91" s="21">
        <v>0</v>
      </c>
      <c r="S91" s="21">
        <v>20284766.739999998</v>
      </c>
      <c r="T91" s="21">
        <v>0</v>
      </c>
      <c r="U91" s="21" t="s">
        <v>50</v>
      </c>
      <c r="V91" s="21">
        <v>0</v>
      </c>
      <c r="W91" s="21">
        <v>4862055.43</v>
      </c>
      <c r="X91" s="21" t="s">
        <v>50</v>
      </c>
      <c r="Y91" s="21">
        <v>777928.87</v>
      </c>
      <c r="Z91" s="31">
        <v>0</v>
      </c>
      <c r="AA91" s="20" t="s">
        <v>50</v>
      </c>
      <c r="AB91" s="31">
        <v>0</v>
      </c>
      <c r="AC91" s="21">
        <v>0</v>
      </c>
      <c r="AD91" s="21" t="s">
        <v>50</v>
      </c>
      <c r="AE91" s="21">
        <v>0</v>
      </c>
      <c r="AF91" s="21">
        <v>0</v>
      </c>
      <c r="AG91" s="21" t="s">
        <v>50</v>
      </c>
      <c r="AH91" s="21">
        <v>0</v>
      </c>
      <c r="AI91" s="21">
        <v>0</v>
      </c>
      <c r="AJ91" s="21" t="s">
        <v>50</v>
      </c>
      <c r="AK91" s="21">
        <v>0</v>
      </c>
      <c r="AL91" s="21">
        <v>0</v>
      </c>
      <c r="AM91" s="210" t="s">
        <v>53</v>
      </c>
      <c r="AN91" s="20" t="s">
        <v>53</v>
      </c>
      <c r="AO91" s="210" t="s">
        <v>53</v>
      </c>
      <c r="AP91" s="20" t="s">
        <v>53</v>
      </c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</row>
    <row r="92" spans="1:56" s="200" customFormat="1" x14ac:dyDescent="0.25">
      <c r="A92" s="51" t="s">
        <v>150</v>
      </c>
      <c r="B92" s="14">
        <v>43891</v>
      </c>
      <c r="C92" s="20" t="s">
        <v>346</v>
      </c>
      <c r="D92" s="20" t="s">
        <v>386</v>
      </c>
      <c r="E92" s="20" t="s">
        <v>49</v>
      </c>
      <c r="F92" s="20" t="s">
        <v>889</v>
      </c>
      <c r="G92" s="20" t="s">
        <v>51</v>
      </c>
      <c r="H92" s="20" t="s">
        <v>937</v>
      </c>
      <c r="I92" s="20" t="s">
        <v>53</v>
      </c>
      <c r="J92" s="31" t="s">
        <v>53</v>
      </c>
      <c r="K92" s="31" t="s">
        <v>53</v>
      </c>
      <c r="L92" s="31" t="s">
        <v>53</v>
      </c>
      <c r="M92" s="31">
        <v>0</v>
      </c>
      <c r="N92" s="20" t="s">
        <v>53</v>
      </c>
      <c r="O92" s="22" t="s">
        <v>54</v>
      </c>
      <c r="P92" s="20" t="s">
        <v>53</v>
      </c>
      <c r="Q92" s="52">
        <f t="shared" si="3"/>
        <v>25250971.82</v>
      </c>
      <c r="R92" s="21">
        <v>0</v>
      </c>
      <c r="S92" s="21">
        <v>19891307.579999998</v>
      </c>
      <c r="T92" s="21">
        <v>0</v>
      </c>
      <c r="U92" s="21" t="s">
        <v>50</v>
      </c>
      <c r="V92" s="21">
        <v>0</v>
      </c>
      <c r="W92" s="21">
        <v>4620400.21</v>
      </c>
      <c r="X92" s="21" t="s">
        <v>50</v>
      </c>
      <c r="Y92" s="21">
        <v>739264.03</v>
      </c>
      <c r="Z92" s="31">
        <v>0</v>
      </c>
      <c r="AA92" s="20" t="s">
        <v>50</v>
      </c>
      <c r="AB92" s="31">
        <v>0</v>
      </c>
      <c r="AC92" s="21">
        <v>0</v>
      </c>
      <c r="AD92" s="21" t="s">
        <v>50</v>
      </c>
      <c r="AE92" s="21">
        <v>0</v>
      </c>
      <c r="AF92" s="21">
        <v>0</v>
      </c>
      <c r="AG92" s="21" t="s">
        <v>50</v>
      </c>
      <c r="AH92" s="21">
        <v>0</v>
      </c>
      <c r="AI92" s="21">
        <v>0</v>
      </c>
      <c r="AJ92" s="21" t="s">
        <v>50</v>
      </c>
      <c r="AK92" s="21">
        <v>0</v>
      </c>
      <c r="AL92" s="21">
        <v>0</v>
      </c>
      <c r="AM92" s="210" t="s">
        <v>53</v>
      </c>
      <c r="AN92" s="20" t="s">
        <v>53</v>
      </c>
      <c r="AO92" s="210" t="s">
        <v>53</v>
      </c>
      <c r="AP92" s="20" t="s">
        <v>53</v>
      </c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</row>
    <row r="93" spans="1:56" s="200" customFormat="1" x14ac:dyDescent="0.25">
      <c r="A93" s="51" t="s">
        <v>153</v>
      </c>
      <c r="B93" s="14">
        <v>43886</v>
      </c>
      <c r="C93" s="20" t="s">
        <v>346</v>
      </c>
      <c r="D93" s="20" t="s">
        <v>471</v>
      </c>
      <c r="E93" s="20" t="s">
        <v>472</v>
      </c>
      <c r="F93" s="20" t="s">
        <v>890</v>
      </c>
      <c r="G93" s="20" t="s">
        <v>51</v>
      </c>
      <c r="H93" s="20" t="s">
        <v>891</v>
      </c>
      <c r="I93" s="20"/>
      <c r="J93" s="31" t="s">
        <v>53</v>
      </c>
      <c r="K93" s="31" t="s">
        <v>53</v>
      </c>
      <c r="L93" s="31" t="s">
        <v>53</v>
      </c>
      <c r="M93" s="31">
        <v>0</v>
      </c>
      <c r="N93" s="20" t="s">
        <v>53</v>
      </c>
      <c r="O93" s="22" t="s">
        <v>899</v>
      </c>
      <c r="P93" s="20" t="s">
        <v>53</v>
      </c>
      <c r="Q93" s="52">
        <f t="shared" si="3"/>
        <v>0</v>
      </c>
      <c r="R93" s="21">
        <v>0</v>
      </c>
      <c r="S93" s="21">
        <v>0</v>
      </c>
      <c r="T93" s="21"/>
      <c r="U93" s="21"/>
      <c r="V93" s="21"/>
      <c r="W93" s="21">
        <v>0</v>
      </c>
      <c r="X93" s="21"/>
      <c r="Y93" s="21">
        <v>0</v>
      </c>
      <c r="Z93" s="31">
        <v>0</v>
      </c>
      <c r="AA93" s="20" t="s">
        <v>50</v>
      </c>
      <c r="AB93" s="31">
        <v>0</v>
      </c>
      <c r="AC93" s="21">
        <v>0</v>
      </c>
      <c r="AD93" s="21" t="s">
        <v>50</v>
      </c>
      <c r="AE93" s="21">
        <v>0</v>
      </c>
      <c r="AF93" s="21">
        <v>0</v>
      </c>
      <c r="AG93" s="21" t="s">
        <v>50</v>
      </c>
      <c r="AH93" s="21">
        <v>0</v>
      </c>
      <c r="AI93" s="21">
        <v>0</v>
      </c>
      <c r="AJ93" s="21" t="s">
        <v>50</v>
      </c>
      <c r="AK93" s="21">
        <v>0</v>
      </c>
      <c r="AL93" s="21">
        <v>0</v>
      </c>
      <c r="AM93" s="210" t="s">
        <v>53</v>
      </c>
      <c r="AN93" s="20" t="s">
        <v>53</v>
      </c>
      <c r="AO93" s="210" t="s">
        <v>53</v>
      </c>
      <c r="AP93" s="20" t="s">
        <v>53</v>
      </c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</row>
    <row r="94" spans="1:56" s="200" customFormat="1" x14ac:dyDescent="0.25">
      <c r="A94" s="51" t="s">
        <v>155</v>
      </c>
      <c r="B94" s="14">
        <v>43887</v>
      </c>
      <c r="C94" s="20" t="s">
        <v>346</v>
      </c>
      <c r="D94" s="20" t="s">
        <v>471</v>
      </c>
      <c r="E94" s="20" t="s">
        <v>472</v>
      </c>
      <c r="F94" s="20" t="s">
        <v>892</v>
      </c>
      <c r="G94" s="20" t="s">
        <v>51</v>
      </c>
      <c r="H94" s="20" t="s">
        <v>891</v>
      </c>
      <c r="I94" s="20"/>
      <c r="J94" s="31" t="s">
        <v>53</v>
      </c>
      <c r="K94" s="31" t="s">
        <v>138</v>
      </c>
      <c r="L94" s="31" t="s">
        <v>134</v>
      </c>
      <c r="M94" s="31">
        <v>0</v>
      </c>
      <c r="N94" s="20" t="s">
        <v>112</v>
      </c>
      <c r="O94" s="22" t="s">
        <v>899</v>
      </c>
      <c r="P94" s="20"/>
      <c r="Q94" s="52">
        <f t="shared" si="3"/>
        <v>0</v>
      </c>
      <c r="R94" s="21">
        <v>0</v>
      </c>
      <c r="S94" s="21">
        <v>0</v>
      </c>
      <c r="T94" s="21"/>
      <c r="U94" s="21"/>
      <c r="V94" s="21"/>
      <c r="W94" s="21">
        <v>0</v>
      </c>
      <c r="X94" s="21"/>
      <c r="Y94" s="21">
        <v>0</v>
      </c>
      <c r="Z94" s="31">
        <v>0</v>
      </c>
      <c r="AA94" s="20" t="s">
        <v>50</v>
      </c>
      <c r="AB94" s="31">
        <v>0</v>
      </c>
      <c r="AC94" s="21">
        <v>0</v>
      </c>
      <c r="AD94" s="21" t="s">
        <v>50</v>
      </c>
      <c r="AE94" s="21">
        <v>0</v>
      </c>
      <c r="AF94" s="21">
        <v>0</v>
      </c>
      <c r="AG94" s="21" t="s">
        <v>50</v>
      </c>
      <c r="AH94" s="21">
        <v>0</v>
      </c>
      <c r="AI94" s="21">
        <v>0</v>
      </c>
      <c r="AJ94" s="21" t="s">
        <v>50</v>
      </c>
      <c r="AK94" s="21">
        <v>0</v>
      </c>
      <c r="AL94" s="21">
        <v>0</v>
      </c>
      <c r="AM94" s="210" t="s">
        <v>53</v>
      </c>
      <c r="AN94" s="20" t="s">
        <v>53</v>
      </c>
      <c r="AO94" s="210" t="s">
        <v>53</v>
      </c>
      <c r="AP94" s="20" t="s">
        <v>53</v>
      </c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</row>
    <row r="95" spans="1:56" s="200" customFormat="1" x14ac:dyDescent="0.25">
      <c r="A95" s="51" t="s">
        <v>159</v>
      </c>
      <c r="B95" s="14">
        <v>43888</v>
      </c>
      <c r="C95" s="20" t="s">
        <v>346</v>
      </c>
      <c r="D95" s="20" t="s">
        <v>471</v>
      </c>
      <c r="E95" s="20" t="s">
        <v>472</v>
      </c>
      <c r="F95" s="20" t="s">
        <v>893</v>
      </c>
      <c r="G95" s="20" t="s">
        <v>51</v>
      </c>
      <c r="H95" s="20" t="s">
        <v>891</v>
      </c>
      <c r="I95" s="20"/>
      <c r="J95" s="31" t="s">
        <v>53</v>
      </c>
      <c r="K95" s="31" t="s">
        <v>53</v>
      </c>
      <c r="L95" s="31" t="s">
        <v>53</v>
      </c>
      <c r="M95" s="31">
        <v>0</v>
      </c>
      <c r="N95" s="20" t="s">
        <v>53</v>
      </c>
      <c r="O95" s="22" t="s">
        <v>899</v>
      </c>
      <c r="P95" s="20" t="s">
        <v>53</v>
      </c>
      <c r="Q95" s="52">
        <f t="shared" si="3"/>
        <v>0</v>
      </c>
      <c r="R95" s="21">
        <v>0</v>
      </c>
      <c r="S95" s="21">
        <v>0</v>
      </c>
      <c r="T95" s="21"/>
      <c r="U95" s="21"/>
      <c r="V95" s="21"/>
      <c r="W95" s="21">
        <v>0</v>
      </c>
      <c r="X95" s="21"/>
      <c r="Y95" s="21">
        <v>0</v>
      </c>
      <c r="Z95" s="31">
        <v>0</v>
      </c>
      <c r="AA95" s="20" t="s">
        <v>50</v>
      </c>
      <c r="AB95" s="31">
        <v>0</v>
      </c>
      <c r="AC95" s="21">
        <v>0</v>
      </c>
      <c r="AD95" s="21" t="s">
        <v>50</v>
      </c>
      <c r="AE95" s="21">
        <v>0</v>
      </c>
      <c r="AF95" s="21">
        <v>0</v>
      </c>
      <c r="AG95" s="21" t="s">
        <v>50</v>
      </c>
      <c r="AH95" s="21">
        <v>0</v>
      </c>
      <c r="AI95" s="21">
        <v>0</v>
      </c>
      <c r="AJ95" s="21" t="s">
        <v>50</v>
      </c>
      <c r="AK95" s="21">
        <v>0</v>
      </c>
      <c r="AL95" s="21">
        <v>0</v>
      </c>
      <c r="AM95" s="210" t="s">
        <v>53</v>
      </c>
      <c r="AN95" s="20" t="s">
        <v>53</v>
      </c>
      <c r="AO95" s="210" t="s">
        <v>53</v>
      </c>
      <c r="AP95" s="20" t="s">
        <v>53</v>
      </c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</row>
    <row r="96" spans="1:56" s="200" customFormat="1" x14ac:dyDescent="0.25">
      <c r="A96" s="51" t="s">
        <v>163</v>
      </c>
      <c r="B96" s="14">
        <v>43889</v>
      </c>
      <c r="C96" s="20" t="s">
        <v>346</v>
      </c>
      <c r="D96" s="20" t="s">
        <v>471</v>
      </c>
      <c r="E96" s="20" t="s">
        <v>472</v>
      </c>
      <c r="F96" s="20" t="s">
        <v>894</v>
      </c>
      <c r="G96" s="20" t="s">
        <v>51</v>
      </c>
      <c r="H96" s="20" t="s">
        <v>895</v>
      </c>
      <c r="I96" s="20"/>
      <c r="J96" s="31" t="s">
        <v>53</v>
      </c>
      <c r="K96" s="31" t="s">
        <v>53</v>
      </c>
      <c r="L96" s="31" t="s">
        <v>53</v>
      </c>
      <c r="M96" s="31">
        <v>0</v>
      </c>
      <c r="N96" s="20" t="s">
        <v>53</v>
      </c>
      <c r="O96" s="22" t="s">
        <v>54</v>
      </c>
      <c r="P96" s="20" t="s">
        <v>53</v>
      </c>
      <c r="Q96" s="52">
        <f t="shared" si="3"/>
        <v>43475620.710000001</v>
      </c>
      <c r="R96" s="21">
        <v>0</v>
      </c>
      <c r="S96" s="21">
        <v>695915</v>
      </c>
      <c r="T96" s="21"/>
      <c r="U96" s="21"/>
      <c r="V96" s="21"/>
      <c r="W96" s="21">
        <v>36879056.649999999</v>
      </c>
      <c r="X96" s="21"/>
      <c r="Y96" s="21">
        <v>5900649.0599999996</v>
      </c>
      <c r="Z96" s="31">
        <v>0</v>
      </c>
      <c r="AA96" s="20" t="s">
        <v>50</v>
      </c>
      <c r="AB96" s="31">
        <v>0</v>
      </c>
      <c r="AC96" s="21">
        <v>0</v>
      </c>
      <c r="AD96" s="21" t="s">
        <v>50</v>
      </c>
      <c r="AE96" s="21">
        <v>0</v>
      </c>
      <c r="AF96" s="21">
        <v>0</v>
      </c>
      <c r="AG96" s="21" t="s">
        <v>50</v>
      </c>
      <c r="AH96" s="21">
        <v>0</v>
      </c>
      <c r="AI96" s="21">
        <v>0</v>
      </c>
      <c r="AJ96" s="21" t="s">
        <v>50</v>
      </c>
      <c r="AK96" s="21">
        <v>0</v>
      </c>
      <c r="AL96" s="21">
        <v>0</v>
      </c>
      <c r="AM96" s="210" t="s">
        <v>53</v>
      </c>
      <c r="AN96" s="20" t="s">
        <v>53</v>
      </c>
      <c r="AO96" s="210" t="s">
        <v>53</v>
      </c>
      <c r="AP96" s="20" t="s">
        <v>53</v>
      </c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</row>
    <row r="97" spans="1:56" s="200" customFormat="1" x14ac:dyDescent="0.25">
      <c r="A97" s="51" t="s">
        <v>165</v>
      </c>
      <c r="B97" s="14">
        <v>43890</v>
      </c>
      <c r="C97" s="20" t="s">
        <v>346</v>
      </c>
      <c r="D97" s="20" t="s">
        <v>471</v>
      </c>
      <c r="E97" s="20" t="s">
        <v>472</v>
      </c>
      <c r="F97" s="20" t="s">
        <v>896</v>
      </c>
      <c r="G97" s="20" t="s">
        <v>51</v>
      </c>
      <c r="H97" s="20" t="s">
        <v>897</v>
      </c>
      <c r="I97" s="20" t="s">
        <v>53</v>
      </c>
      <c r="J97" s="31" t="s">
        <v>53</v>
      </c>
      <c r="K97" s="31" t="s">
        <v>53</v>
      </c>
      <c r="L97" s="31" t="s">
        <v>53</v>
      </c>
      <c r="M97" s="31">
        <v>0</v>
      </c>
      <c r="N97" s="20" t="s">
        <v>53</v>
      </c>
      <c r="O97" s="22" t="s">
        <v>54</v>
      </c>
      <c r="P97" s="20" t="s">
        <v>53</v>
      </c>
      <c r="Q97" s="52">
        <f t="shared" si="3"/>
        <v>4080073.38</v>
      </c>
      <c r="R97" s="21">
        <v>0</v>
      </c>
      <c r="S97" s="21">
        <v>829626</v>
      </c>
      <c r="T97" s="21"/>
      <c r="U97" s="21"/>
      <c r="V97" s="21"/>
      <c r="W97" s="21">
        <v>2802109.81</v>
      </c>
      <c r="X97" s="21"/>
      <c r="Y97" s="21">
        <v>448337.57</v>
      </c>
      <c r="Z97" s="31">
        <v>0</v>
      </c>
      <c r="AA97" s="20" t="s">
        <v>50</v>
      </c>
      <c r="AB97" s="31">
        <v>0</v>
      </c>
      <c r="AC97" s="21">
        <v>0</v>
      </c>
      <c r="AD97" s="21" t="s">
        <v>50</v>
      </c>
      <c r="AE97" s="21">
        <v>0</v>
      </c>
      <c r="AF97" s="21">
        <v>0</v>
      </c>
      <c r="AG97" s="21" t="s">
        <v>50</v>
      </c>
      <c r="AH97" s="21">
        <v>0</v>
      </c>
      <c r="AI97" s="21">
        <v>0</v>
      </c>
      <c r="AJ97" s="21" t="s">
        <v>50</v>
      </c>
      <c r="AK97" s="21">
        <v>0</v>
      </c>
      <c r="AL97" s="21">
        <v>0</v>
      </c>
      <c r="AM97" s="210" t="s">
        <v>53</v>
      </c>
      <c r="AN97" s="20" t="s">
        <v>53</v>
      </c>
      <c r="AO97" s="210" t="s">
        <v>53</v>
      </c>
      <c r="AP97" s="20" t="s">
        <v>53</v>
      </c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</row>
    <row r="98" spans="1:56" s="200" customFormat="1" x14ac:dyDescent="0.25">
      <c r="A98" s="51" t="s">
        <v>169</v>
      </c>
      <c r="B98" s="14">
        <v>43891</v>
      </c>
      <c r="C98" s="20" t="s">
        <v>346</v>
      </c>
      <c r="D98" s="20" t="s">
        <v>471</v>
      </c>
      <c r="E98" s="20" t="s">
        <v>472</v>
      </c>
      <c r="F98" s="20" t="s">
        <v>938</v>
      </c>
      <c r="G98" s="20" t="s">
        <v>51</v>
      </c>
      <c r="H98" s="20" t="s">
        <v>939</v>
      </c>
      <c r="I98" s="20" t="s">
        <v>53</v>
      </c>
      <c r="J98" s="31" t="s">
        <v>53</v>
      </c>
      <c r="K98" s="31" t="s">
        <v>53</v>
      </c>
      <c r="L98" s="31" t="s">
        <v>53</v>
      </c>
      <c r="M98" s="31">
        <v>0</v>
      </c>
      <c r="N98" s="20" t="s">
        <v>53</v>
      </c>
      <c r="O98" s="22" t="s">
        <v>54</v>
      </c>
      <c r="P98" s="20" t="s">
        <v>53</v>
      </c>
      <c r="Q98" s="52">
        <f t="shared" si="3"/>
        <v>6511733.1400000006</v>
      </c>
      <c r="R98" s="21">
        <v>0</v>
      </c>
      <c r="S98" s="21">
        <v>1060506.92</v>
      </c>
      <c r="T98" s="21"/>
      <c r="U98" s="21"/>
      <c r="V98" s="21"/>
      <c r="W98" s="21">
        <v>4699332.95</v>
      </c>
      <c r="X98" s="21"/>
      <c r="Y98" s="21">
        <v>751893.27</v>
      </c>
      <c r="Z98" s="31">
        <v>0</v>
      </c>
      <c r="AA98" s="20" t="s">
        <v>50</v>
      </c>
      <c r="AB98" s="31">
        <v>0</v>
      </c>
      <c r="AC98" s="21">
        <v>0</v>
      </c>
      <c r="AD98" s="21" t="s">
        <v>50</v>
      </c>
      <c r="AE98" s="21">
        <v>0</v>
      </c>
      <c r="AF98" s="21">
        <v>0</v>
      </c>
      <c r="AG98" s="21" t="s">
        <v>50</v>
      </c>
      <c r="AH98" s="21">
        <v>0</v>
      </c>
      <c r="AI98" s="21">
        <v>0</v>
      </c>
      <c r="AJ98" s="21" t="s">
        <v>50</v>
      </c>
      <c r="AK98" s="21">
        <v>0</v>
      </c>
      <c r="AL98" s="21">
        <v>0</v>
      </c>
      <c r="AM98" s="210" t="s">
        <v>53</v>
      </c>
      <c r="AN98" s="20" t="s">
        <v>53</v>
      </c>
      <c r="AO98" s="210" t="s">
        <v>53</v>
      </c>
      <c r="AP98" s="20" t="s">
        <v>53</v>
      </c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</row>
    <row r="99" spans="1:56" s="200" customFormat="1" x14ac:dyDescent="0.25">
      <c r="A99" s="51" t="s">
        <v>178</v>
      </c>
      <c r="B99" s="14">
        <v>43885</v>
      </c>
      <c r="C99" s="20" t="s">
        <v>346</v>
      </c>
      <c r="D99" s="20" t="s">
        <v>475</v>
      </c>
      <c r="E99" s="20" t="s">
        <v>476</v>
      </c>
      <c r="F99" s="20" t="s">
        <v>900</v>
      </c>
      <c r="G99" s="20" t="s">
        <v>51</v>
      </c>
      <c r="H99" s="20" t="s">
        <v>909</v>
      </c>
      <c r="I99" s="20" t="s">
        <v>53</v>
      </c>
      <c r="J99" s="31" t="s">
        <v>53</v>
      </c>
      <c r="K99" s="31" t="s">
        <v>53</v>
      </c>
      <c r="L99" s="31" t="s">
        <v>53</v>
      </c>
      <c r="M99" s="31">
        <v>0</v>
      </c>
      <c r="N99" s="20" t="s">
        <v>53</v>
      </c>
      <c r="O99" s="22" t="s">
        <v>54</v>
      </c>
      <c r="P99" s="20" t="s">
        <v>53</v>
      </c>
      <c r="Q99" s="52">
        <f t="shared" si="3"/>
        <v>2634257.6199999996</v>
      </c>
      <c r="R99" s="21">
        <v>0</v>
      </c>
      <c r="S99" s="21">
        <v>573290.11</v>
      </c>
      <c r="T99" s="21"/>
      <c r="U99" s="21"/>
      <c r="V99" s="21"/>
      <c r="W99" s="21">
        <v>1776696.13</v>
      </c>
      <c r="X99" s="21"/>
      <c r="Y99" s="21">
        <v>284271.38</v>
      </c>
      <c r="Z99" s="31">
        <v>0</v>
      </c>
      <c r="AA99" s="20" t="s">
        <v>50</v>
      </c>
      <c r="AB99" s="31">
        <v>0</v>
      </c>
      <c r="AC99" s="21">
        <v>0</v>
      </c>
      <c r="AD99" s="21" t="s">
        <v>50</v>
      </c>
      <c r="AE99" s="21">
        <v>0</v>
      </c>
      <c r="AF99" s="21">
        <v>0</v>
      </c>
      <c r="AG99" s="21" t="s">
        <v>50</v>
      </c>
      <c r="AH99" s="21">
        <v>0</v>
      </c>
      <c r="AI99" s="21">
        <v>0</v>
      </c>
      <c r="AJ99" s="21" t="s">
        <v>50</v>
      </c>
      <c r="AK99" s="21">
        <v>0</v>
      </c>
      <c r="AL99" s="21">
        <v>0</v>
      </c>
      <c r="AM99" s="210" t="s">
        <v>53</v>
      </c>
      <c r="AN99" s="20" t="s">
        <v>53</v>
      </c>
      <c r="AO99" s="210" t="s">
        <v>53</v>
      </c>
      <c r="AP99" s="20" t="s">
        <v>53</v>
      </c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</row>
    <row r="100" spans="1:56" s="200" customFormat="1" x14ac:dyDescent="0.25">
      <c r="A100" s="51" t="s">
        <v>183</v>
      </c>
      <c r="B100" s="14">
        <v>43885</v>
      </c>
      <c r="C100" s="20" t="s">
        <v>346</v>
      </c>
      <c r="D100" s="20" t="s">
        <v>475</v>
      </c>
      <c r="E100" s="20" t="s">
        <v>476</v>
      </c>
      <c r="F100" s="20" t="s">
        <v>900</v>
      </c>
      <c r="G100" s="20" t="s">
        <v>108</v>
      </c>
      <c r="H100" s="20"/>
      <c r="I100" s="20" t="s">
        <v>908</v>
      </c>
      <c r="J100" s="31" t="s">
        <v>53</v>
      </c>
      <c r="K100" s="31" t="s">
        <v>53</v>
      </c>
      <c r="L100" s="31" t="s">
        <v>53</v>
      </c>
      <c r="M100" s="31">
        <v>0</v>
      </c>
      <c r="N100" s="20" t="s">
        <v>53</v>
      </c>
      <c r="O100" s="22" t="s">
        <v>907</v>
      </c>
      <c r="P100" s="20" t="s">
        <v>53</v>
      </c>
      <c r="Q100" s="52">
        <f t="shared" si="3"/>
        <v>-123424</v>
      </c>
      <c r="R100" s="21">
        <v>0</v>
      </c>
      <c r="S100" s="21">
        <v>0</v>
      </c>
      <c r="T100" s="21"/>
      <c r="U100" s="21"/>
      <c r="V100" s="21"/>
      <c r="W100" s="21">
        <v>-106400</v>
      </c>
      <c r="X100" s="21"/>
      <c r="Y100" s="21">
        <v>-17024</v>
      </c>
      <c r="Z100" s="31">
        <v>0</v>
      </c>
      <c r="AA100" s="20" t="s">
        <v>50</v>
      </c>
      <c r="AB100" s="31">
        <v>0</v>
      </c>
      <c r="AC100" s="21">
        <v>0</v>
      </c>
      <c r="AD100" s="21" t="s">
        <v>50</v>
      </c>
      <c r="AE100" s="21">
        <v>0</v>
      </c>
      <c r="AF100" s="21">
        <v>0</v>
      </c>
      <c r="AG100" s="21" t="s">
        <v>50</v>
      </c>
      <c r="AH100" s="21">
        <v>0</v>
      </c>
      <c r="AI100" s="21">
        <v>0</v>
      </c>
      <c r="AJ100" s="21" t="s">
        <v>50</v>
      </c>
      <c r="AK100" s="21">
        <v>0</v>
      </c>
      <c r="AL100" s="21">
        <v>0</v>
      </c>
      <c r="AM100" s="210" t="s">
        <v>53</v>
      </c>
      <c r="AN100" s="20" t="s">
        <v>53</v>
      </c>
      <c r="AO100" s="210" t="s">
        <v>53</v>
      </c>
      <c r="AP100" s="20" t="s">
        <v>53</v>
      </c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</row>
    <row r="101" spans="1:56" s="200" customFormat="1" x14ac:dyDescent="0.25">
      <c r="A101" s="51" t="s">
        <v>203</v>
      </c>
      <c r="B101" s="14">
        <v>43885</v>
      </c>
      <c r="C101" s="20" t="s">
        <v>346</v>
      </c>
      <c r="D101" s="20" t="s">
        <v>479</v>
      </c>
      <c r="E101" s="20" t="s">
        <v>480</v>
      </c>
      <c r="F101" s="20" t="s">
        <v>647</v>
      </c>
      <c r="G101" s="20" t="s">
        <v>51</v>
      </c>
      <c r="H101" s="20" t="s">
        <v>915</v>
      </c>
      <c r="I101" s="20" t="s">
        <v>53</v>
      </c>
      <c r="J101" s="31" t="s">
        <v>53</v>
      </c>
      <c r="K101" s="31" t="s">
        <v>53</v>
      </c>
      <c r="L101" s="31" t="s">
        <v>53</v>
      </c>
      <c r="M101" s="31">
        <v>0</v>
      </c>
      <c r="N101" s="20" t="s">
        <v>53</v>
      </c>
      <c r="O101" s="22" t="s">
        <v>54</v>
      </c>
      <c r="P101" s="20" t="s">
        <v>53</v>
      </c>
      <c r="Q101" s="52">
        <f t="shared" si="3"/>
        <v>42520842.390000001</v>
      </c>
      <c r="R101" s="21">
        <v>0</v>
      </c>
      <c r="S101" s="21">
        <v>33456314.219999999</v>
      </c>
      <c r="T101" s="21"/>
      <c r="U101" s="21"/>
      <c r="V101" s="21"/>
      <c r="W101" s="21">
        <v>7814248.4199999999</v>
      </c>
      <c r="X101" s="21"/>
      <c r="Y101" s="21">
        <v>1250279.75</v>
      </c>
      <c r="Z101" s="31">
        <v>0</v>
      </c>
      <c r="AA101" s="20" t="s">
        <v>50</v>
      </c>
      <c r="AB101" s="31">
        <v>0</v>
      </c>
      <c r="AC101" s="21">
        <v>0</v>
      </c>
      <c r="AD101" s="21" t="s">
        <v>50</v>
      </c>
      <c r="AE101" s="21">
        <v>0</v>
      </c>
      <c r="AF101" s="21">
        <v>0</v>
      </c>
      <c r="AG101" s="21" t="s">
        <v>50</v>
      </c>
      <c r="AH101" s="21">
        <v>0</v>
      </c>
      <c r="AI101" s="21">
        <v>0</v>
      </c>
      <c r="AJ101" s="21" t="s">
        <v>50</v>
      </c>
      <c r="AK101" s="21">
        <v>0</v>
      </c>
      <c r="AL101" s="21">
        <v>0</v>
      </c>
      <c r="AM101" s="210" t="s">
        <v>53</v>
      </c>
      <c r="AN101" s="20" t="s">
        <v>53</v>
      </c>
      <c r="AO101" s="210" t="s">
        <v>53</v>
      </c>
      <c r="AP101" s="20" t="s">
        <v>53</v>
      </c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</row>
    <row r="102" spans="1:56" s="200" customFormat="1" x14ac:dyDescent="0.25">
      <c r="A102" s="51" t="s">
        <v>206</v>
      </c>
      <c r="B102" s="14">
        <v>43886</v>
      </c>
      <c r="C102" s="20" t="s">
        <v>346</v>
      </c>
      <c r="D102" s="20" t="s">
        <v>479</v>
      </c>
      <c r="E102" s="20" t="s">
        <v>480</v>
      </c>
      <c r="F102" s="20" t="s">
        <v>916</v>
      </c>
      <c r="G102" s="20" t="s">
        <v>51</v>
      </c>
      <c r="H102" s="20" t="s">
        <v>917</v>
      </c>
      <c r="I102" s="20" t="s">
        <v>908</v>
      </c>
      <c r="J102" s="31" t="s">
        <v>53</v>
      </c>
      <c r="K102" s="31" t="s">
        <v>53</v>
      </c>
      <c r="L102" s="31" t="s">
        <v>53</v>
      </c>
      <c r="M102" s="31">
        <v>0</v>
      </c>
      <c r="N102" s="20" t="s">
        <v>53</v>
      </c>
      <c r="O102" s="22" t="s">
        <v>54</v>
      </c>
      <c r="P102" s="20" t="s">
        <v>53</v>
      </c>
      <c r="Q102" s="52">
        <f t="shared" si="3"/>
        <v>37806638.590000004</v>
      </c>
      <c r="R102" s="21">
        <v>0</v>
      </c>
      <c r="S102" s="21">
        <f>31112446.93-2331168.33</f>
        <v>28781278.600000001</v>
      </c>
      <c r="T102" s="21"/>
      <c r="U102" s="21"/>
      <c r="V102" s="21"/>
      <c r="W102" s="21">
        <f>8485769.41-705286.66</f>
        <v>7780482.75</v>
      </c>
      <c r="X102" s="21"/>
      <c r="Y102" s="21">
        <f>1357723.11-112845.87</f>
        <v>1244877.2400000002</v>
      </c>
      <c r="Z102" s="31">
        <v>0</v>
      </c>
      <c r="AA102" s="20" t="s">
        <v>50</v>
      </c>
      <c r="AB102" s="31">
        <v>0</v>
      </c>
      <c r="AC102" s="21">
        <v>0</v>
      </c>
      <c r="AD102" s="21" t="s">
        <v>50</v>
      </c>
      <c r="AE102" s="21">
        <v>0</v>
      </c>
      <c r="AF102" s="21">
        <v>0</v>
      </c>
      <c r="AG102" s="21" t="s">
        <v>50</v>
      </c>
      <c r="AH102" s="21">
        <v>0</v>
      </c>
      <c r="AI102" s="21">
        <v>0</v>
      </c>
      <c r="AJ102" s="21" t="s">
        <v>50</v>
      </c>
      <c r="AK102" s="21">
        <v>0</v>
      </c>
      <c r="AL102" s="21">
        <v>0</v>
      </c>
      <c r="AM102" s="210" t="s">
        <v>53</v>
      </c>
      <c r="AN102" s="20" t="s">
        <v>53</v>
      </c>
      <c r="AO102" s="210" t="s">
        <v>53</v>
      </c>
      <c r="AP102" s="20" t="s">
        <v>53</v>
      </c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</row>
    <row r="103" spans="1:56" s="200" customFormat="1" x14ac:dyDescent="0.25">
      <c r="A103" s="51" t="s">
        <v>73</v>
      </c>
      <c r="B103" s="14" t="s">
        <v>83</v>
      </c>
      <c r="C103" s="20" t="s">
        <v>47</v>
      </c>
      <c r="D103" s="20" t="s">
        <v>56</v>
      </c>
      <c r="E103" s="20" t="s">
        <v>57</v>
      </c>
      <c r="F103" s="20" t="s">
        <v>377</v>
      </c>
      <c r="G103" s="20" t="s">
        <v>51</v>
      </c>
      <c r="H103" s="20" t="s">
        <v>85</v>
      </c>
      <c r="I103" s="20" t="s">
        <v>53</v>
      </c>
      <c r="J103" s="31" t="s">
        <v>53</v>
      </c>
      <c r="K103" s="31" t="s">
        <v>53</v>
      </c>
      <c r="L103" s="31" t="s">
        <v>53</v>
      </c>
      <c r="M103" s="31">
        <v>0</v>
      </c>
      <c r="N103" s="20" t="s">
        <v>53</v>
      </c>
      <c r="O103" s="22" t="s">
        <v>54</v>
      </c>
      <c r="P103" s="20" t="s">
        <v>53</v>
      </c>
      <c r="Q103" s="52">
        <f t="shared" si="3"/>
        <v>593717.46499999997</v>
      </c>
      <c r="R103" s="21">
        <v>0</v>
      </c>
      <c r="S103" s="21">
        <v>513491.86499999999</v>
      </c>
      <c r="T103" s="21">
        <v>0</v>
      </c>
      <c r="U103" s="21" t="s">
        <v>50</v>
      </c>
      <c r="V103" s="21">
        <v>0</v>
      </c>
      <c r="W103" s="21">
        <v>69160</v>
      </c>
      <c r="X103" s="21" t="s">
        <v>50</v>
      </c>
      <c r="Y103" s="21">
        <v>11065.599999999999</v>
      </c>
      <c r="Z103" s="31">
        <v>0</v>
      </c>
      <c r="AA103" s="20" t="s">
        <v>50</v>
      </c>
      <c r="AB103" s="31">
        <v>0</v>
      </c>
      <c r="AC103" s="21">
        <v>0</v>
      </c>
      <c r="AD103" s="21" t="s">
        <v>50</v>
      </c>
      <c r="AE103" s="21">
        <v>0</v>
      </c>
      <c r="AF103" s="21">
        <v>0</v>
      </c>
      <c r="AG103" s="21" t="s">
        <v>50</v>
      </c>
      <c r="AH103" s="21">
        <v>0</v>
      </c>
      <c r="AI103" s="21">
        <v>0</v>
      </c>
      <c r="AJ103" s="21" t="s">
        <v>50</v>
      </c>
      <c r="AK103" s="21">
        <v>0</v>
      </c>
      <c r="AL103" s="21">
        <v>0</v>
      </c>
      <c r="AM103" s="210" t="s">
        <v>53</v>
      </c>
      <c r="AN103" s="20" t="s">
        <v>53</v>
      </c>
      <c r="AO103" s="210" t="s">
        <v>53</v>
      </c>
      <c r="AP103" s="20" t="s">
        <v>53</v>
      </c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</row>
    <row r="104" spans="1:56" s="200" customFormat="1" x14ac:dyDescent="0.25">
      <c r="A104" s="51" t="s">
        <v>75</v>
      </c>
      <c r="B104" s="14" t="s">
        <v>83</v>
      </c>
      <c r="C104" s="20" t="s">
        <v>47</v>
      </c>
      <c r="D104" s="20" t="s">
        <v>56</v>
      </c>
      <c r="E104" s="20" t="s">
        <v>57</v>
      </c>
      <c r="F104" s="20" t="s">
        <v>377</v>
      </c>
      <c r="G104" s="20" t="s">
        <v>51</v>
      </c>
      <c r="H104" s="20" t="s">
        <v>86</v>
      </c>
      <c r="I104" s="20" t="s">
        <v>53</v>
      </c>
      <c r="J104" s="31" t="s">
        <v>53</v>
      </c>
      <c r="K104" s="31" t="s">
        <v>53</v>
      </c>
      <c r="L104" s="31" t="s">
        <v>53</v>
      </c>
      <c r="M104" s="31">
        <v>0</v>
      </c>
      <c r="N104" s="20" t="s">
        <v>53</v>
      </c>
      <c r="O104" s="22" t="s">
        <v>54</v>
      </c>
      <c r="P104" s="20" t="s">
        <v>53</v>
      </c>
      <c r="Q104" s="52">
        <f t="shared" si="3"/>
        <v>23516404.1105</v>
      </c>
      <c r="R104" s="21">
        <v>0</v>
      </c>
      <c r="S104" s="21">
        <f>20631853.8705+23900.05</f>
        <v>20655753.920499999</v>
      </c>
      <c r="T104" s="21">
        <v>0</v>
      </c>
      <c r="U104" s="21" t="s">
        <v>50</v>
      </c>
      <c r="V104" s="21">
        <v>0</v>
      </c>
      <c r="W104" s="21">
        <v>2466077.7499999991</v>
      </c>
      <c r="X104" s="21" t="s">
        <v>50</v>
      </c>
      <c r="Y104" s="21">
        <v>394572.43999999994</v>
      </c>
      <c r="Z104" s="31">
        <v>0</v>
      </c>
      <c r="AA104" s="20" t="s">
        <v>50</v>
      </c>
      <c r="AB104" s="31">
        <v>0</v>
      </c>
      <c r="AC104" s="21">
        <v>0</v>
      </c>
      <c r="AD104" s="21" t="s">
        <v>50</v>
      </c>
      <c r="AE104" s="21">
        <v>0</v>
      </c>
      <c r="AF104" s="21">
        <v>0</v>
      </c>
      <c r="AG104" s="21" t="s">
        <v>50</v>
      </c>
      <c r="AH104" s="21">
        <v>0</v>
      </c>
      <c r="AI104" s="21">
        <v>0</v>
      </c>
      <c r="AJ104" s="21" t="s">
        <v>50</v>
      </c>
      <c r="AK104" s="21">
        <v>0</v>
      </c>
      <c r="AL104" s="21">
        <v>0</v>
      </c>
      <c r="AM104" s="210" t="s">
        <v>53</v>
      </c>
      <c r="AN104" s="20" t="s">
        <v>53</v>
      </c>
      <c r="AO104" s="210" t="s">
        <v>53</v>
      </c>
      <c r="AP104" s="20" t="s">
        <v>53</v>
      </c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</row>
    <row r="105" spans="1:56" s="200" customFormat="1" x14ac:dyDescent="0.25">
      <c r="A105" s="51" t="s">
        <v>77</v>
      </c>
      <c r="B105" s="14" t="s">
        <v>134</v>
      </c>
      <c r="C105" s="20" t="s">
        <v>47</v>
      </c>
      <c r="D105" s="20" t="s">
        <v>56</v>
      </c>
      <c r="E105" s="20" t="s">
        <v>57</v>
      </c>
      <c r="F105" s="20" t="s">
        <v>378</v>
      </c>
      <c r="G105" s="20" t="s">
        <v>51</v>
      </c>
      <c r="H105" s="20" t="s">
        <v>140</v>
      </c>
      <c r="I105" s="20" t="s">
        <v>53</v>
      </c>
      <c r="J105" s="31" t="s">
        <v>53</v>
      </c>
      <c r="K105" s="31" t="s">
        <v>53</v>
      </c>
      <c r="L105" s="31" t="s">
        <v>53</v>
      </c>
      <c r="M105" s="31">
        <v>0</v>
      </c>
      <c r="N105" s="20" t="s">
        <v>53</v>
      </c>
      <c r="O105" s="22" t="s">
        <v>54</v>
      </c>
      <c r="P105" s="20" t="s">
        <v>53</v>
      </c>
      <c r="Q105" s="52">
        <f t="shared" si="3"/>
        <v>7753311.7341</v>
      </c>
      <c r="R105" s="21">
        <v>0</v>
      </c>
      <c r="S105" s="21">
        <f>6912725.7845</f>
        <v>6912725.7845000001</v>
      </c>
      <c r="T105" s="21">
        <v>0</v>
      </c>
      <c r="U105" s="21" t="s">
        <v>50</v>
      </c>
      <c r="V105" s="21">
        <v>0</v>
      </c>
      <c r="W105" s="21">
        <f>724643.06</f>
        <v>724643.06</v>
      </c>
      <c r="X105" s="21" t="s">
        <v>55</v>
      </c>
      <c r="Y105" s="21">
        <f>115942.8896</f>
        <v>115942.88959999999</v>
      </c>
      <c r="Z105" s="31">
        <v>0</v>
      </c>
      <c r="AA105" s="20" t="s">
        <v>50</v>
      </c>
      <c r="AB105" s="31">
        <v>0</v>
      </c>
      <c r="AC105" s="21">
        <v>0</v>
      </c>
      <c r="AD105" s="21" t="s">
        <v>50</v>
      </c>
      <c r="AE105" s="21">
        <v>0</v>
      </c>
      <c r="AF105" s="21">
        <v>0</v>
      </c>
      <c r="AG105" s="21" t="s">
        <v>50</v>
      </c>
      <c r="AH105" s="21">
        <v>0</v>
      </c>
      <c r="AI105" s="21">
        <v>0</v>
      </c>
      <c r="AJ105" s="21" t="s">
        <v>50</v>
      </c>
      <c r="AK105" s="21">
        <v>0</v>
      </c>
      <c r="AL105" s="21">
        <v>0</v>
      </c>
      <c r="AM105" s="210" t="s">
        <v>53</v>
      </c>
      <c r="AN105" s="20" t="s">
        <v>53</v>
      </c>
      <c r="AO105" s="210" t="s">
        <v>53</v>
      </c>
      <c r="AP105" s="20" t="s">
        <v>53</v>
      </c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</row>
    <row r="106" spans="1:56" s="200" customFormat="1" x14ac:dyDescent="0.25">
      <c r="A106" s="51" t="s">
        <v>79</v>
      </c>
      <c r="B106" s="14" t="s">
        <v>134</v>
      </c>
      <c r="C106" s="20" t="s">
        <v>47</v>
      </c>
      <c r="D106" s="20" t="s">
        <v>56</v>
      </c>
      <c r="E106" s="20" t="s">
        <v>57</v>
      </c>
      <c r="F106" s="20" t="s">
        <v>378</v>
      </c>
      <c r="G106" s="20" t="s">
        <v>51</v>
      </c>
      <c r="H106" s="20" t="s">
        <v>141</v>
      </c>
      <c r="I106" s="20" t="s">
        <v>53</v>
      </c>
      <c r="J106" s="31" t="s">
        <v>53</v>
      </c>
      <c r="K106" s="31" t="s">
        <v>53</v>
      </c>
      <c r="L106" s="31" t="s">
        <v>53</v>
      </c>
      <c r="M106" s="31">
        <v>0</v>
      </c>
      <c r="N106" s="20" t="s">
        <v>53</v>
      </c>
      <c r="O106" s="22" t="s">
        <v>142</v>
      </c>
      <c r="P106" s="20" t="s">
        <v>143</v>
      </c>
      <c r="Q106" s="52">
        <f t="shared" si="3"/>
        <v>853184.69240000006</v>
      </c>
      <c r="R106" s="21">
        <v>0</v>
      </c>
      <c r="S106" s="21">
        <v>786700</v>
      </c>
      <c r="T106" s="21">
        <v>57314.39</v>
      </c>
      <c r="U106" s="21" t="s">
        <v>55</v>
      </c>
      <c r="V106" s="21">
        <v>9170.3024000000005</v>
      </c>
      <c r="W106" s="21">
        <v>0</v>
      </c>
      <c r="X106" s="21" t="s">
        <v>50</v>
      </c>
      <c r="Y106" s="21">
        <v>0</v>
      </c>
      <c r="Z106" s="31">
        <v>0</v>
      </c>
      <c r="AA106" s="20" t="s">
        <v>50</v>
      </c>
      <c r="AB106" s="31">
        <v>0</v>
      </c>
      <c r="AC106" s="21">
        <v>0</v>
      </c>
      <c r="AD106" s="21" t="s">
        <v>50</v>
      </c>
      <c r="AE106" s="21">
        <v>0</v>
      </c>
      <c r="AF106" s="21">
        <v>0</v>
      </c>
      <c r="AG106" s="21" t="s">
        <v>50</v>
      </c>
      <c r="AH106" s="21">
        <v>0</v>
      </c>
      <c r="AI106" s="21">
        <v>0</v>
      </c>
      <c r="AJ106" s="21" t="s">
        <v>50</v>
      </c>
      <c r="AK106" s="21">
        <v>0</v>
      </c>
      <c r="AL106" s="21">
        <v>0</v>
      </c>
      <c r="AM106" s="210" t="s">
        <v>53</v>
      </c>
      <c r="AN106" s="20" t="s">
        <v>53</v>
      </c>
      <c r="AO106" s="210" t="s">
        <v>53</v>
      </c>
      <c r="AP106" s="20" t="s">
        <v>53</v>
      </c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</row>
    <row r="107" spans="1:56" x14ac:dyDescent="0.25">
      <c r="A107" s="51" t="s">
        <v>82</v>
      </c>
      <c r="B107" s="14" t="s">
        <v>134</v>
      </c>
      <c r="C107" s="20" t="s">
        <v>47</v>
      </c>
      <c r="D107" s="20" t="s">
        <v>56</v>
      </c>
      <c r="E107" s="20" t="s">
        <v>57</v>
      </c>
      <c r="F107" s="20" t="s">
        <v>378</v>
      </c>
      <c r="G107" s="20" t="s">
        <v>51</v>
      </c>
      <c r="H107" s="20" t="s">
        <v>144</v>
      </c>
      <c r="I107" s="20" t="s">
        <v>53</v>
      </c>
      <c r="J107" s="31" t="s">
        <v>53</v>
      </c>
      <c r="K107" s="31" t="s">
        <v>53</v>
      </c>
      <c r="L107" s="31" t="s">
        <v>53</v>
      </c>
      <c r="M107" s="31">
        <v>0</v>
      </c>
      <c r="N107" s="20" t="s">
        <v>53</v>
      </c>
      <c r="O107" s="22" t="s">
        <v>54</v>
      </c>
      <c r="P107" s="20" t="s">
        <v>53</v>
      </c>
      <c r="Q107" s="52">
        <f t="shared" si="3"/>
        <v>2288047.4040000001</v>
      </c>
      <c r="R107" s="21">
        <v>0</v>
      </c>
      <c r="S107" s="21">
        <v>1980307.35</v>
      </c>
      <c r="T107" s="21">
        <v>0</v>
      </c>
      <c r="U107" s="21" t="s">
        <v>50</v>
      </c>
      <c r="V107" s="21">
        <v>0</v>
      </c>
      <c r="W107" s="21">
        <v>265293.15000000002</v>
      </c>
      <c r="X107" s="21" t="s">
        <v>55</v>
      </c>
      <c r="Y107" s="21">
        <v>42446.904000000002</v>
      </c>
      <c r="Z107" s="31">
        <v>0</v>
      </c>
      <c r="AA107" s="20" t="s">
        <v>50</v>
      </c>
      <c r="AB107" s="31">
        <v>0</v>
      </c>
      <c r="AC107" s="21">
        <v>0</v>
      </c>
      <c r="AD107" s="21" t="s">
        <v>50</v>
      </c>
      <c r="AE107" s="21">
        <v>0</v>
      </c>
      <c r="AF107" s="21">
        <v>0</v>
      </c>
      <c r="AG107" s="21" t="s">
        <v>50</v>
      </c>
      <c r="AH107" s="21">
        <v>0</v>
      </c>
      <c r="AI107" s="21">
        <v>0</v>
      </c>
      <c r="AJ107" s="21" t="s">
        <v>50</v>
      </c>
      <c r="AK107" s="21">
        <v>0</v>
      </c>
      <c r="AL107" s="21">
        <v>0</v>
      </c>
      <c r="AM107" s="210" t="s">
        <v>53</v>
      </c>
      <c r="AN107" s="20" t="s">
        <v>53</v>
      </c>
      <c r="AO107" s="210" t="s">
        <v>53</v>
      </c>
      <c r="AP107" s="20" t="s">
        <v>53</v>
      </c>
    </row>
    <row r="108" spans="1:56" x14ac:dyDescent="0.25">
      <c r="A108" s="51" t="s">
        <v>800</v>
      </c>
      <c r="B108" s="14" t="s">
        <v>211</v>
      </c>
      <c r="C108" s="20" t="s">
        <v>47</v>
      </c>
      <c r="D108" s="20" t="s">
        <v>56</v>
      </c>
      <c r="E108" s="20" t="s">
        <v>57</v>
      </c>
      <c r="F108" s="20" t="s">
        <v>379</v>
      </c>
      <c r="G108" s="20" t="s">
        <v>51</v>
      </c>
      <c r="H108" s="20" t="s">
        <v>213</v>
      </c>
      <c r="I108" s="20" t="s">
        <v>53</v>
      </c>
      <c r="J108" s="31" t="s">
        <v>53</v>
      </c>
      <c r="K108" s="31" t="s">
        <v>53</v>
      </c>
      <c r="L108" s="31" t="s">
        <v>53</v>
      </c>
      <c r="M108" s="31">
        <v>0</v>
      </c>
      <c r="N108" s="20" t="s">
        <v>53</v>
      </c>
      <c r="O108" s="22" t="s">
        <v>54</v>
      </c>
      <c r="P108" s="20" t="s">
        <v>53</v>
      </c>
      <c r="Q108" s="52">
        <f t="shared" si="3"/>
        <v>24605920.325050008</v>
      </c>
      <c r="R108" s="21">
        <v>0</v>
      </c>
      <c r="S108" s="21">
        <v>20836546.701850008</v>
      </c>
      <c r="T108" s="21">
        <v>0</v>
      </c>
      <c r="U108" s="21" t="s">
        <v>50</v>
      </c>
      <c r="V108" s="21">
        <v>0</v>
      </c>
      <c r="W108" s="21">
        <v>3249460.02</v>
      </c>
      <c r="X108" s="21" t="s">
        <v>55</v>
      </c>
      <c r="Y108" s="21">
        <v>519913.60319999995</v>
      </c>
      <c r="Z108" s="31">
        <v>0</v>
      </c>
      <c r="AA108" s="20" t="s">
        <v>50</v>
      </c>
      <c r="AB108" s="31">
        <v>0</v>
      </c>
      <c r="AC108" s="21">
        <v>0</v>
      </c>
      <c r="AD108" s="21" t="s">
        <v>50</v>
      </c>
      <c r="AE108" s="21">
        <v>0</v>
      </c>
      <c r="AF108" s="21">
        <v>0</v>
      </c>
      <c r="AG108" s="21" t="s">
        <v>50</v>
      </c>
      <c r="AH108" s="21">
        <v>0</v>
      </c>
      <c r="AI108" s="21">
        <v>0</v>
      </c>
      <c r="AJ108" s="21" t="s">
        <v>50</v>
      </c>
      <c r="AK108" s="21">
        <v>0</v>
      </c>
      <c r="AL108" s="21">
        <v>0</v>
      </c>
      <c r="AM108" s="210" t="s">
        <v>53</v>
      </c>
      <c r="AN108" s="20" t="s">
        <v>53</v>
      </c>
      <c r="AO108" s="210" t="s">
        <v>53</v>
      </c>
      <c r="AP108" s="20" t="s">
        <v>53</v>
      </c>
    </row>
    <row r="109" spans="1:56" x14ac:dyDescent="0.25">
      <c r="A109" s="51" t="s">
        <v>801</v>
      </c>
      <c r="B109" s="14" t="s">
        <v>243</v>
      </c>
      <c r="C109" s="20" t="s">
        <v>47</v>
      </c>
      <c r="D109" s="20" t="s">
        <v>56</v>
      </c>
      <c r="E109" s="20" t="s">
        <v>57</v>
      </c>
      <c r="F109" s="20" t="s">
        <v>380</v>
      </c>
      <c r="G109" s="20" t="s">
        <v>51</v>
      </c>
      <c r="H109" s="20" t="s">
        <v>245</v>
      </c>
      <c r="I109" s="20" t="s">
        <v>53</v>
      </c>
      <c r="J109" s="31" t="s">
        <v>53</v>
      </c>
      <c r="K109" s="31" t="s">
        <v>53</v>
      </c>
      <c r="L109" s="31" t="s">
        <v>53</v>
      </c>
      <c r="M109" s="31">
        <v>0</v>
      </c>
      <c r="N109" s="20" t="s">
        <v>53</v>
      </c>
      <c r="O109" s="22" t="s">
        <v>54</v>
      </c>
      <c r="P109" s="20" t="s">
        <v>53</v>
      </c>
      <c r="Q109" s="52">
        <f t="shared" si="3"/>
        <v>9698229.9280500002</v>
      </c>
      <c r="R109" s="21">
        <v>0</v>
      </c>
      <c r="S109" s="21">
        <v>8447628.2904500011</v>
      </c>
      <c r="T109" s="21">
        <v>0</v>
      </c>
      <c r="U109" s="21" t="s">
        <v>50</v>
      </c>
      <c r="V109" s="21">
        <v>0</v>
      </c>
      <c r="W109" s="21">
        <v>1078104.8600000001</v>
      </c>
      <c r="X109" s="21" t="s">
        <v>50</v>
      </c>
      <c r="Y109" s="21">
        <v>172496.7776</v>
      </c>
      <c r="Z109" s="31">
        <v>0</v>
      </c>
      <c r="AA109" s="20" t="s">
        <v>50</v>
      </c>
      <c r="AB109" s="31">
        <v>0</v>
      </c>
      <c r="AC109" s="21">
        <v>0</v>
      </c>
      <c r="AD109" s="21" t="s">
        <v>50</v>
      </c>
      <c r="AE109" s="21">
        <v>0</v>
      </c>
      <c r="AF109" s="21">
        <v>0</v>
      </c>
      <c r="AG109" s="21" t="s">
        <v>50</v>
      </c>
      <c r="AH109" s="21">
        <v>0</v>
      </c>
      <c r="AI109" s="21">
        <v>0</v>
      </c>
      <c r="AJ109" s="21" t="s">
        <v>50</v>
      </c>
      <c r="AK109" s="21">
        <v>0</v>
      </c>
      <c r="AL109" s="21">
        <v>0</v>
      </c>
      <c r="AM109" s="210" t="s">
        <v>53</v>
      </c>
      <c r="AN109" s="20" t="s">
        <v>53</v>
      </c>
      <c r="AO109" s="210" t="s">
        <v>53</v>
      </c>
      <c r="AP109" s="20" t="s">
        <v>53</v>
      </c>
    </row>
    <row r="110" spans="1:56" x14ac:dyDescent="0.25">
      <c r="A110" s="51" t="s">
        <v>802</v>
      </c>
      <c r="B110" s="14" t="s">
        <v>243</v>
      </c>
      <c r="C110" s="20" t="s">
        <v>47</v>
      </c>
      <c r="D110" s="20" t="s">
        <v>56</v>
      </c>
      <c r="E110" s="20" t="s">
        <v>57</v>
      </c>
      <c r="F110" s="20" t="s">
        <v>380</v>
      </c>
      <c r="G110" s="20" t="s">
        <v>51</v>
      </c>
      <c r="H110" s="20" t="s">
        <v>249</v>
      </c>
      <c r="I110" s="20" t="s">
        <v>53</v>
      </c>
      <c r="J110" s="31" t="s">
        <v>53</v>
      </c>
      <c r="K110" s="31" t="s">
        <v>53</v>
      </c>
      <c r="L110" s="31" t="s">
        <v>53</v>
      </c>
      <c r="M110" s="31">
        <v>0</v>
      </c>
      <c r="N110" s="20" t="s">
        <v>53</v>
      </c>
      <c r="O110" s="22" t="s">
        <v>54</v>
      </c>
      <c r="P110" s="20" t="s">
        <v>53</v>
      </c>
      <c r="Q110" s="52">
        <f t="shared" si="3"/>
        <v>313025.01</v>
      </c>
      <c r="R110" s="21">
        <v>0</v>
      </c>
      <c r="S110" s="21">
        <v>313025.01</v>
      </c>
      <c r="T110" s="21">
        <v>0</v>
      </c>
      <c r="U110" s="21" t="s">
        <v>50</v>
      </c>
      <c r="V110" s="21">
        <v>0</v>
      </c>
      <c r="W110" s="21">
        <v>0</v>
      </c>
      <c r="X110" s="21" t="s">
        <v>50</v>
      </c>
      <c r="Y110" s="21">
        <v>0</v>
      </c>
      <c r="Z110" s="31">
        <v>0</v>
      </c>
      <c r="AA110" s="20" t="s">
        <v>50</v>
      </c>
      <c r="AB110" s="31">
        <v>0</v>
      </c>
      <c r="AC110" s="21">
        <v>0</v>
      </c>
      <c r="AD110" s="21" t="s">
        <v>50</v>
      </c>
      <c r="AE110" s="21">
        <v>0</v>
      </c>
      <c r="AF110" s="21">
        <v>0</v>
      </c>
      <c r="AG110" s="21" t="s">
        <v>50</v>
      </c>
      <c r="AH110" s="21">
        <v>0</v>
      </c>
      <c r="AI110" s="21">
        <v>0</v>
      </c>
      <c r="AJ110" s="21" t="s">
        <v>50</v>
      </c>
      <c r="AK110" s="21">
        <v>0</v>
      </c>
      <c r="AL110" s="21">
        <v>0</v>
      </c>
      <c r="AM110" s="210" t="s">
        <v>53</v>
      </c>
      <c r="AN110" s="20" t="s">
        <v>53</v>
      </c>
      <c r="AO110" s="210" t="s">
        <v>53</v>
      </c>
      <c r="AP110" s="20" t="s">
        <v>53</v>
      </c>
    </row>
    <row r="111" spans="1:56" x14ac:dyDescent="0.25">
      <c r="A111" s="51" t="s">
        <v>87</v>
      </c>
      <c r="B111" s="14" t="s">
        <v>243</v>
      </c>
      <c r="C111" s="20" t="s">
        <v>47</v>
      </c>
      <c r="D111" s="20" t="s">
        <v>56</v>
      </c>
      <c r="E111" s="20" t="s">
        <v>57</v>
      </c>
      <c r="F111" s="20" t="s">
        <v>380</v>
      </c>
      <c r="G111" s="20" t="s">
        <v>51</v>
      </c>
      <c r="H111" s="20" t="s">
        <v>246</v>
      </c>
      <c r="I111" s="20" t="s">
        <v>53</v>
      </c>
      <c r="J111" s="31" t="s">
        <v>53</v>
      </c>
      <c r="K111" s="31" t="s">
        <v>53</v>
      </c>
      <c r="L111" s="31" t="s">
        <v>53</v>
      </c>
      <c r="M111" s="31">
        <v>0</v>
      </c>
      <c r="N111" s="20" t="s">
        <v>53</v>
      </c>
      <c r="O111" s="22" t="s">
        <v>247</v>
      </c>
      <c r="P111" s="20" t="s">
        <v>248</v>
      </c>
      <c r="Q111" s="52">
        <f t="shared" si="3"/>
        <v>357912</v>
      </c>
      <c r="R111" s="21">
        <v>0</v>
      </c>
      <c r="S111" s="21">
        <v>249800</v>
      </c>
      <c r="T111" s="21">
        <v>93200</v>
      </c>
      <c r="U111" s="21" t="s">
        <v>55</v>
      </c>
      <c r="V111" s="21">
        <v>14912</v>
      </c>
      <c r="W111" s="21">
        <v>0</v>
      </c>
      <c r="X111" s="21" t="s">
        <v>50</v>
      </c>
      <c r="Y111" s="21">
        <v>0</v>
      </c>
      <c r="Z111" s="31">
        <v>0</v>
      </c>
      <c r="AA111" s="20" t="s">
        <v>50</v>
      </c>
      <c r="AB111" s="31">
        <v>0</v>
      </c>
      <c r="AC111" s="21">
        <v>0</v>
      </c>
      <c r="AD111" s="21" t="s">
        <v>50</v>
      </c>
      <c r="AE111" s="21">
        <v>0</v>
      </c>
      <c r="AF111" s="21">
        <v>0</v>
      </c>
      <c r="AG111" s="21" t="s">
        <v>50</v>
      </c>
      <c r="AH111" s="21">
        <v>0</v>
      </c>
      <c r="AI111" s="21">
        <v>0</v>
      </c>
      <c r="AJ111" s="21" t="s">
        <v>50</v>
      </c>
      <c r="AK111" s="21">
        <v>0</v>
      </c>
      <c r="AL111" s="21">
        <v>0</v>
      </c>
      <c r="AM111" s="210" t="s">
        <v>53</v>
      </c>
      <c r="AN111" s="20" t="s">
        <v>53</v>
      </c>
      <c r="AO111" s="210" t="s">
        <v>53</v>
      </c>
      <c r="AP111" s="20" t="s">
        <v>53</v>
      </c>
    </row>
    <row r="112" spans="1:56" x14ac:dyDescent="0.25">
      <c r="A112" s="51" t="s">
        <v>89</v>
      </c>
      <c r="B112" s="14" t="s">
        <v>298</v>
      </c>
      <c r="C112" s="20" t="s">
        <v>47</v>
      </c>
      <c r="D112" s="20" t="s">
        <v>56</v>
      </c>
      <c r="E112" s="20" t="s">
        <v>57</v>
      </c>
      <c r="F112" s="20" t="s">
        <v>381</v>
      </c>
      <c r="G112" s="20" t="s">
        <v>51</v>
      </c>
      <c r="H112" s="20" t="s">
        <v>300</v>
      </c>
      <c r="I112" s="20" t="s">
        <v>53</v>
      </c>
      <c r="J112" s="20" t="s">
        <v>53</v>
      </c>
      <c r="K112" s="20" t="s">
        <v>53</v>
      </c>
      <c r="L112" s="20" t="s">
        <v>53</v>
      </c>
      <c r="M112" s="31">
        <v>0</v>
      </c>
      <c r="N112" s="31" t="s">
        <v>53</v>
      </c>
      <c r="O112" s="38" t="s">
        <v>54</v>
      </c>
      <c r="P112" s="31" t="s">
        <v>53</v>
      </c>
      <c r="Q112" s="52">
        <f t="shared" si="3"/>
        <v>20928546.739999998</v>
      </c>
      <c r="R112" s="21">
        <v>0</v>
      </c>
      <c r="S112" s="21">
        <v>16463492.73</v>
      </c>
      <c r="T112" s="21">
        <v>0</v>
      </c>
      <c r="U112" s="21" t="s">
        <v>50</v>
      </c>
      <c r="V112" s="21">
        <v>0</v>
      </c>
      <c r="W112" s="21">
        <v>3849184.49</v>
      </c>
      <c r="X112" s="21" t="s">
        <v>50</v>
      </c>
      <c r="Y112" s="21">
        <v>615869.52</v>
      </c>
      <c r="Z112" s="31">
        <v>0</v>
      </c>
      <c r="AA112" s="31" t="s">
        <v>50</v>
      </c>
      <c r="AB112" s="31">
        <v>0</v>
      </c>
      <c r="AC112" s="21">
        <v>0</v>
      </c>
      <c r="AD112" s="21" t="s">
        <v>50</v>
      </c>
      <c r="AE112" s="21">
        <v>0</v>
      </c>
      <c r="AF112" s="21">
        <v>0</v>
      </c>
      <c r="AG112" s="21" t="s">
        <v>50</v>
      </c>
      <c r="AH112" s="21">
        <v>0</v>
      </c>
      <c r="AI112" s="21">
        <v>0</v>
      </c>
      <c r="AJ112" s="21" t="s">
        <v>50</v>
      </c>
      <c r="AK112" s="21">
        <v>0</v>
      </c>
      <c r="AL112" s="21">
        <v>0</v>
      </c>
      <c r="AM112" s="5" t="s">
        <v>53</v>
      </c>
      <c r="AN112" s="5" t="s">
        <v>53</v>
      </c>
      <c r="AO112" s="5" t="s">
        <v>53</v>
      </c>
      <c r="AP112" s="5" t="s">
        <v>53</v>
      </c>
    </row>
    <row r="113" spans="1:42" x14ac:dyDescent="0.25">
      <c r="A113" s="51" t="s">
        <v>93</v>
      </c>
      <c r="B113" s="14">
        <v>43891</v>
      </c>
      <c r="C113" s="20" t="s">
        <v>47</v>
      </c>
      <c r="D113" s="20" t="s">
        <v>56</v>
      </c>
      <c r="E113" s="20" t="s">
        <v>57</v>
      </c>
      <c r="F113" s="20" t="s">
        <v>925</v>
      </c>
      <c r="G113" s="20" t="s">
        <v>51</v>
      </c>
      <c r="H113" s="20" t="s">
        <v>926</v>
      </c>
      <c r="I113" s="20" t="s">
        <v>53</v>
      </c>
      <c r="J113" s="20" t="s">
        <v>53</v>
      </c>
      <c r="K113" s="20" t="s">
        <v>53</v>
      </c>
      <c r="L113" s="20" t="s">
        <v>53</v>
      </c>
      <c r="M113" s="31">
        <v>0</v>
      </c>
      <c r="N113" s="31" t="s">
        <v>53</v>
      </c>
      <c r="O113" s="38" t="s">
        <v>54</v>
      </c>
      <c r="P113" s="31" t="s">
        <v>53</v>
      </c>
      <c r="Q113" s="52">
        <f t="shared" si="3"/>
        <v>16636820.090000002</v>
      </c>
      <c r="R113" s="21">
        <v>0</v>
      </c>
      <c r="S113" s="21">
        <v>13361858.050000001</v>
      </c>
      <c r="T113" s="21">
        <v>0</v>
      </c>
      <c r="U113" s="21" t="s">
        <v>50</v>
      </c>
      <c r="V113" s="21">
        <v>0</v>
      </c>
      <c r="W113" s="21">
        <v>2823243.14</v>
      </c>
      <c r="X113" s="21" t="s">
        <v>50</v>
      </c>
      <c r="Y113" s="21">
        <v>451718.9</v>
      </c>
      <c r="Z113" s="31">
        <v>0</v>
      </c>
      <c r="AA113" s="31" t="s">
        <v>50</v>
      </c>
      <c r="AB113" s="31">
        <v>0</v>
      </c>
      <c r="AC113" s="21">
        <v>0</v>
      </c>
      <c r="AD113" s="21" t="s">
        <v>50</v>
      </c>
      <c r="AE113" s="21">
        <v>0</v>
      </c>
      <c r="AF113" s="21">
        <v>0</v>
      </c>
      <c r="AG113" s="21" t="s">
        <v>50</v>
      </c>
      <c r="AH113" s="21">
        <v>0</v>
      </c>
      <c r="AI113" s="21">
        <v>0</v>
      </c>
      <c r="AJ113" s="21" t="s">
        <v>50</v>
      </c>
      <c r="AK113" s="21">
        <v>0</v>
      </c>
      <c r="AL113" s="21">
        <v>0</v>
      </c>
      <c r="AM113" s="5" t="s">
        <v>53</v>
      </c>
      <c r="AN113" s="5" t="s">
        <v>53</v>
      </c>
      <c r="AO113" s="5" t="s">
        <v>53</v>
      </c>
      <c r="AP113" s="5" t="s">
        <v>53</v>
      </c>
    </row>
    <row r="114" spans="1:42" x14ac:dyDescent="0.25">
      <c r="A114" s="51" t="s">
        <v>803</v>
      </c>
      <c r="B114" s="14" t="s">
        <v>83</v>
      </c>
      <c r="C114" s="20" t="s">
        <v>47</v>
      </c>
      <c r="D114" s="20" t="s">
        <v>60</v>
      </c>
      <c r="E114" s="20" t="s">
        <v>61</v>
      </c>
      <c r="F114" s="20" t="s">
        <v>383</v>
      </c>
      <c r="G114" s="20" t="s">
        <v>51</v>
      </c>
      <c r="H114" s="20" t="s">
        <v>88</v>
      </c>
      <c r="I114" s="20" t="s">
        <v>53</v>
      </c>
      <c r="J114" s="31" t="s">
        <v>53</v>
      </c>
      <c r="K114" s="31" t="s">
        <v>53</v>
      </c>
      <c r="L114" s="31" t="s">
        <v>53</v>
      </c>
      <c r="M114" s="31">
        <v>0</v>
      </c>
      <c r="N114" s="20" t="s">
        <v>53</v>
      </c>
      <c r="O114" s="22" t="s">
        <v>54</v>
      </c>
      <c r="P114" s="20" t="s">
        <v>53</v>
      </c>
      <c r="Q114" s="52">
        <f t="shared" si="3"/>
        <v>12226895.35815</v>
      </c>
      <c r="R114" s="21">
        <v>0</v>
      </c>
      <c r="S114" s="21">
        <v>10619605.100149998</v>
      </c>
      <c r="T114" s="21">
        <v>0</v>
      </c>
      <c r="U114" s="21" t="s">
        <v>50</v>
      </c>
      <c r="V114" s="21">
        <v>0</v>
      </c>
      <c r="W114" s="21">
        <v>1385595.05</v>
      </c>
      <c r="X114" s="21" t="s">
        <v>50</v>
      </c>
      <c r="Y114" s="21">
        <v>221695.20799999998</v>
      </c>
      <c r="Z114" s="31">
        <v>0</v>
      </c>
      <c r="AA114" s="20" t="s">
        <v>50</v>
      </c>
      <c r="AB114" s="31">
        <v>0</v>
      </c>
      <c r="AC114" s="21">
        <v>0</v>
      </c>
      <c r="AD114" s="21" t="s">
        <v>50</v>
      </c>
      <c r="AE114" s="21">
        <v>0</v>
      </c>
      <c r="AF114" s="21">
        <v>0</v>
      </c>
      <c r="AG114" s="21" t="s">
        <v>50</v>
      </c>
      <c r="AH114" s="21">
        <v>0</v>
      </c>
      <c r="AI114" s="21">
        <v>0</v>
      </c>
      <c r="AJ114" s="21" t="s">
        <v>50</v>
      </c>
      <c r="AK114" s="21">
        <v>0</v>
      </c>
      <c r="AL114" s="21">
        <v>0</v>
      </c>
      <c r="AM114" s="210" t="s">
        <v>53</v>
      </c>
      <c r="AN114" s="20" t="s">
        <v>53</v>
      </c>
      <c r="AO114" s="210" t="s">
        <v>53</v>
      </c>
      <c r="AP114" s="20" t="s">
        <v>53</v>
      </c>
    </row>
    <row r="115" spans="1:42" x14ac:dyDescent="0.25">
      <c r="A115" s="51" t="s">
        <v>804</v>
      </c>
      <c r="B115" s="14" t="s">
        <v>83</v>
      </c>
      <c r="C115" s="20" t="s">
        <v>47</v>
      </c>
      <c r="D115" s="20" t="s">
        <v>60</v>
      </c>
      <c r="E115" s="20" t="s">
        <v>61</v>
      </c>
      <c r="F115" s="20" t="s">
        <v>383</v>
      </c>
      <c r="G115" s="20" t="s">
        <v>51</v>
      </c>
      <c r="H115" s="20" t="s">
        <v>94</v>
      </c>
      <c r="I115" s="20" t="s">
        <v>53</v>
      </c>
      <c r="J115" s="31" t="s">
        <v>53</v>
      </c>
      <c r="K115" s="31" t="s">
        <v>53</v>
      </c>
      <c r="L115" s="31" t="s">
        <v>53</v>
      </c>
      <c r="M115" s="31">
        <v>0</v>
      </c>
      <c r="N115" s="20" t="s">
        <v>53</v>
      </c>
      <c r="O115" s="22" t="s">
        <v>54</v>
      </c>
      <c r="P115" s="20" t="s">
        <v>53</v>
      </c>
      <c r="Q115" s="52">
        <f t="shared" si="3"/>
        <v>8962150.1622000001</v>
      </c>
      <c r="R115" s="21">
        <v>0</v>
      </c>
      <c r="S115" s="21">
        <v>7717783.4202000005</v>
      </c>
      <c r="T115" s="21">
        <v>0</v>
      </c>
      <c r="U115" s="21" t="s">
        <v>50</v>
      </c>
      <c r="V115" s="21">
        <v>0</v>
      </c>
      <c r="W115" s="21">
        <v>1072729.95</v>
      </c>
      <c r="X115" s="21" t="s">
        <v>50</v>
      </c>
      <c r="Y115" s="21">
        <v>171636.79199999999</v>
      </c>
      <c r="Z115" s="31">
        <v>0</v>
      </c>
      <c r="AA115" s="20" t="s">
        <v>50</v>
      </c>
      <c r="AB115" s="31">
        <v>0</v>
      </c>
      <c r="AC115" s="21">
        <v>0</v>
      </c>
      <c r="AD115" s="21" t="s">
        <v>50</v>
      </c>
      <c r="AE115" s="21">
        <v>0</v>
      </c>
      <c r="AF115" s="21">
        <v>0</v>
      </c>
      <c r="AG115" s="21" t="s">
        <v>50</v>
      </c>
      <c r="AH115" s="21">
        <v>0</v>
      </c>
      <c r="AI115" s="21">
        <v>0</v>
      </c>
      <c r="AJ115" s="21" t="s">
        <v>50</v>
      </c>
      <c r="AK115" s="21">
        <v>0</v>
      </c>
      <c r="AL115" s="21">
        <v>0</v>
      </c>
      <c r="AM115" s="210" t="s">
        <v>53</v>
      </c>
      <c r="AN115" s="20" t="s">
        <v>53</v>
      </c>
      <c r="AO115" s="210" t="s">
        <v>53</v>
      </c>
      <c r="AP115" s="20" t="s">
        <v>53</v>
      </c>
    </row>
    <row r="116" spans="1:42" x14ac:dyDescent="0.25">
      <c r="A116" s="51" t="s">
        <v>805</v>
      </c>
      <c r="B116" s="14" t="s">
        <v>83</v>
      </c>
      <c r="C116" s="20" t="s">
        <v>47</v>
      </c>
      <c r="D116" s="20" t="s">
        <v>60</v>
      </c>
      <c r="E116" s="20" t="s">
        <v>61</v>
      </c>
      <c r="F116" s="20" t="s">
        <v>383</v>
      </c>
      <c r="G116" s="20" t="s">
        <v>51</v>
      </c>
      <c r="H116" s="20" t="s">
        <v>90</v>
      </c>
      <c r="I116" s="20" t="s">
        <v>53</v>
      </c>
      <c r="J116" s="31" t="s">
        <v>53</v>
      </c>
      <c r="K116" s="31" t="s">
        <v>53</v>
      </c>
      <c r="L116" s="31" t="s">
        <v>53</v>
      </c>
      <c r="M116" s="31">
        <v>0</v>
      </c>
      <c r="N116" s="20" t="s">
        <v>53</v>
      </c>
      <c r="O116" s="22" t="s">
        <v>91</v>
      </c>
      <c r="P116" s="20" t="s">
        <v>92</v>
      </c>
      <c r="Q116" s="52">
        <f t="shared" si="3"/>
        <v>220597.0368</v>
      </c>
      <c r="R116" s="21">
        <v>0</v>
      </c>
      <c r="S116" s="21">
        <v>170220</v>
      </c>
      <c r="T116" s="21">
        <v>43428.480000000003</v>
      </c>
      <c r="U116" s="21" t="s">
        <v>55</v>
      </c>
      <c r="V116" s="21">
        <v>6948.5568000000003</v>
      </c>
      <c r="W116" s="21">
        <v>0</v>
      </c>
      <c r="X116" s="21" t="s">
        <v>50</v>
      </c>
      <c r="Y116" s="21">
        <v>0</v>
      </c>
      <c r="Z116" s="31">
        <v>0</v>
      </c>
      <c r="AA116" s="20" t="s">
        <v>50</v>
      </c>
      <c r="AB116" s="31">
        <v>0</v>
      </c>
      <c r="AC116" s="21">
        <v>0</v>
      </c>
      <c r="AD116" s="21" t="s">
        <v>50</v>
      </c>
      <c r="AE116" s="21">
        <v>0</v>
      </c>
      <c r="AF116" s="21">
        <v>0</v>
      </c>
      <c r="AG116" s="21" t="s">
        <v>50</v>
      </c>
      <c r="AH116" s="21">
        <v>0</v>
      </c>
      <c r="AI116" s="21">
        <v>0</v>
      </c>
      <c r="AJ116" s="21" t="s">
        <v>50</v>
      </c>
      <c r="AK116" s="21">
        <v>0</v>
      </c>
      <c r="AL116" s="21">
        <v>0</v>
      </c>
      <c r="AM116" s="210" t="s">
        <v>53</v>
      </c>
      <c r="AN116" s="20" t="s">
        <v>53</v>
      </c>
      <c r="AO116" s="210" t="s">
        <v>53</v>
      </c>
      <c r="AP116" s="20" t="s">
        <v>53</v>
      </c>
    </row>
    <row r="117" spans="1:42" x14ac:dyDescent="0.25">
      <c r="A117" s="51" t="s">
        <v>806</v>
      </c>
      <c r="B117" s="14" t="s">
        <v>134</v>
      </c>
      <c r="C117" s="20" t="s">
        <v>47</v>
      </c>
      <c r="D117" s="20" t="s">
        <v>60</v>
      </c>
      <c r="E117" s="20" t="s">
        <v>61</v>
      </c>
      <c r="F117" s="20" t="s">
        <v>384</v>
      </c>
      <c r="G117" s="20" t="s">
        <v>51</v>
      </c>
      <c r="H117" s="20" t="s">
        <v>146</v>
      </c>
      <c r="I117" s="20" t="s">
        <v>53</v>
      </c>
      <c r="J117" s="31" t="s">
        <v>53</v>
      </c>
      <c r="K117" s="31" t="s">
        <v>53</v>
      </c>
      <c r="L117" s="31" t="s">
        <v>53</v>
      </c>
      <c r="M117" s="31">
        <v>0</v>
      </c>
      <c r="N117" s="20" t="s">
        <v>53</v>
      </c>
      <c r="O117" s="22" t="s">
        <v>54</v>
      </c>
      <c r="P117" s="20" t="s">
        <v>53</v>
      </c>
      <c r="Q117" s="52">
        <f t="shared" si="3"/>
        <v>29551405.656350005</v>
      </c>
      <c r="R117" s="21">
        <v>0</v>
      </c>
      <c r="S117" s="21">
        <v>25713102.188350003</v>
      </c>
      <c r="T117" s="21">
        <v>0</v>
      </c>
      <c r="U117" s="21" t="s">
        <v>50</v>
      </c>
      <c r="V117" s="21">
        <v>0</v>
      </c>
      <c r="W117" s="21">
        <v>3308882.3</v>
      </c>
      <c r="X117" s="21" t="s">
        <v>50</v>
      </c>
      <c r="Y117" s="21">
        <v>529421.16799999995</v>
      </c>
      <c r="Z117" s="31">
        <v>0</v>
      </c>
      <c r="AA117" s="20" t="s">
        <v>50</v>
      </c>
      <c r="AB117" s="31">
        <v>0</v>
      </c>
      <c r="AC117" s="21">
        <v>0</v>
      </c>
      <c r="AD117" s="21" t="s">
        <v>50</v>
      </c>
      <c r="AE117" s="21">
        <v>0</v>
      </c>
      <c r="AF117" s="21">
        <v>0</v>
      </c>
      <c r="AG117" s="21" t="s">
        <v>50</v>
      </c>
      <c r="AH117" s="21">
        <v>0</v>
      </c>
      <c r="AI117" s="21">
        <v>0</v>
      </c>
      <c r="AJ117" s="21" t="s">
        <v>50</v>
      </c>
      <c r="AK117" s="21">
        <v>0</v>
      </c>
      <c r="AL117" s="21">
        <v>0</v>
      </c>
      <c r="AM117" s="210" t="s">
        <v>53</v>
      </c>
      <c r="AN117" s="20" t="s">
        <v>53</v>
      </c>
      <c r="AO117" s="210" t="s">
        <v>53</v>
      </c>
      <c r="AP117" s="20" t="s">
        <v>53</v>
      </c>
    </row>
    <row r="118" spans="1:42" x14ac:dyDescent="0.25">
      <c r="A118" s="51" t="s">
        <v>807</v>
      </c>
      <c r="B118" s="14" t="s">
        <v>211</v>
      </c>
      <c r="C118" s="20" t="s">
        <v>47</v>
      </c>
      <c r="D118" s="20" t="s">
        <v>60</v>
      </c>
      <c r="E118" s="20" t="s">
        <v>61</v>
      </c>
      <c r="F118" s="20" t="s">
        <v>385</v>
      </c>
      <c r="G118" s="20" t="s">
        <v>51</v>
      </c>
      <c r="H118" s="20" t="s">
        <v>215</v>
      </c>
      <c r="I118" s="20" t="s">
        <v>53</v>
      </c>
      <c r="J118" s="31" t="s">
        <v>53</v>
      </c>
      <c r="K118" s="31" t="s">
        <v>53</v>
      </c>
      <c r="L118" s="31" t="s">
        <v>53</v>
      </c>
      <c r="M118" s="31">
        <v>0</v>
      </c>
      <c r="N118" s="20" t="s">
        <v>53</v>
      </c>
      <c r="O118" s="22" t="s">
        <v>54</v>
      </c>
      <c r="P118" s="20" t="s">
        <v>53</v>
      </c>
      <c r="Q118" s="52">
        <f t="shared" si="3"/>
        <v>12299217.868600002</v>
      </c>
      <c r="R118" s="21">
        <v>0</v>
      </c>
      <c r="S118" s="21">
        <v>10581550.815000001</v>
      </c>
      <c r="T118" s="21">
        <v>0</v>
      </c>
      <c r="U118" s="21" t="s">
        <v>50</v>
      </c>
      <c r="V118" s="21">
        <v>0</v>
      </c>
      <c r="W118" s="21">
        <v>1480747.4600000002</v>
      </c>
      <c r="X118" s="21" t="s">
        <v>55</v>
      </c>
      <c r="Y118" s="21">
        <v>236919.59359999999</v>
      </c>
      <c r="Z118" s="31">
        <v>0</v>
      </c>
      <c r="AA118" s="20" t="s">
        <v>50</v>
      </c>
      <c r="AB118" s="31">
        <v>0</v>
      </c>
      <c r="AC118" s="21">
        <v>0</v>
      </c>
      <c r="AD118" s="21" t="s">
        <v>50</v>
      </c>
      <c r="AE118" s="21">
        <v>0</v>
      </c>
      <c r="AF118" s="21">
        <v>0</v>
      </c>
      <c r="AG118" s="21" t="s">
        <v>50</v>
      </c>
      <c r="AH118" s="21">
        <v>0</v>
      </c>
      <c r="AI118" s="21">
        <v>0</v>
      </c>
      <c r="AJ118" s="21" t="s">
        <v>50</v>
      </c>
      <c r="AK118" s="21">
        <v>0</v>
      </c>
      <c r="AL118" s="21">
        <v>0</v>
      </c>
      <c r="AM118" s="210" t="s">
        <v>53</v>
      </c>
      <c r="AN118" s="20" t="s">
        <v>53</v>
      </c>
      <c r="AO118" s="210" t="s">
        <v>53</v>
      </c>
      <c r="AP118" s="20" t="s">
        <v>53</v>
      </c>
    </row>
    <row r="119" spans="1:42" x14ac:dyDescent="0.25">
      <c r="A119" s="51" t="s">
        <v>808</v>
      </c>
      <c r="B119" s="14" t="s">
        <v>243</v>
      </c>
      <c r="C119" s="20" t="s">
        <v>47</v>
      </c>
      <c r="D119" s="20" t="s">
        <v>60</v>
      </c>
      <c r="E119" s="20" t="s">
        <v>61</v>
      </c>
      <c r="F119" s="20" t="s">
        <v>345</v>
      </c>
      <c r="G119" s="20" t="s">
        <v>51</v>
      </c>
      <c r="H119" s="20" t="s">
        <v>251</v>
      </c>
      <c r="I119" s="20" t="s">
        <v>53</v>
      </c>
      <c r="J119" s="31" t="s">
        <v>53</v>
      </c>
      <c r="K119" s="31" t="s">
        <v>53</v>
      </c>
      <c r="L119" s="31" t="s">
        <v>53</v>
      </c>
      <c r="M119" s="31">
        <v>0</v>
      </c>
      <c r="N119" s="20" t="s">
        <v>53</v>
      </c>
      <c r="O119" s="22" t="s">
        <v>54</v>
      </c>
      <c r="P119" s="20" t="s">
        <v>53</v>
      </c>
      <c r="Q119" s="52">
        <f t="shared" si="3"/>
        <v>13589456.628600003</v>
      </c>
      <c r="R119" s="21">
        <v>0</v>
      </c>
      <c r="S119" s="21">
        <v>11269481.905000003</v>
      </c>
      <c r="T119" s="21">
        <v>0</v>
      </c>
      <c r="U119" s="21" t="s">
        <v>50</v>
      </c>
      <c r="V119" s="21">
        <v>0</v>
      </c>
      <c r="W119" s="21">
        <v>1999978.2100000002</v>
      </c>
      <c r="X119" s="21" t="s">
        <v>50</v>
      </c>
      <c r="Y119" s="21">
        <v>319996.51360000001</v>
      </c>
      <c r="Z119" s="31">
        <v>0</v>
      </c>
      <c r="AA119" s="20" t="s">
        <v>50</v>
      </c>
      <c r="AB119" s="31">
        <v>0</v>
      </c>
      <c r="AC119" s="21">
        <v>0</v>
      </c>
      <c r="AD119" s="21" t="s">
        <v>50</v>
      </c>
      <c r="AE119" s="21">
        <v>0</v>
      </c>
      <c r="AF119" s="21">
        <v>0</v>
      </c>
      <c r="AG119" s="21" t="s">
        <v>50</v>
      </c>
      <c r="AH119" s="21">
        <v>0</v>
      </c>
      <c r="AI119" s="21">
        <v>0</v>
      </c>
      <c r="AJ119" s="21" t="s">
        <v>50</v>
      </c>
      <c r="AK119" s="21">
        <v>0</v>
      </c>
      <c r="AL119" s="21">
        <v>0</v>
      </c>
      <c r="AM119" s="210" t="s">
        <v>53</v>
      </c>
      <c r="AN119" s="20" t="s">
        <v>53</v>
      </c>
      <c r="AO119" s="210" t="s">
        <v>53</v>
      </c>
      <c r="AP119" s="20" t="s">
        <v>53</v>
      </c>
    </row>
    <row r="120" spans="1:42" x14ac:dyDescent="0.25">
      <c r="A120" s="51" t="s">
        <v>809</v>
      </c>
      <c r="B120" s="14" t="s">
        <v>243</v>
      </c>
      <c r="C120" s="20" t="s">
        <v>47</v>
      </c>
      <c r="D120" s="20" t="s">
        <v>60</v>
      </c>
      <c r="E120" s="20" t="s">
        <v>61</v>
      </c>
      <c r="F120" s="20" t="s">
        <v>345</v>
      </c>
      <c r="G120" s="20" t="s">
        <v>51</v>
      </c>
      <c r="H120" s="20" t="s">
        <v>257</v>
      </c>
      <c r="I120" s="20" t="s">
        <v>53</v>
      </c>
      <c r="J120" s="31" t="s">
        <v>53</v>
      </c>
      <c r="K120" s="31" t="s">
        <v>53</v>
      </c>
      <c r="L120" s="31" t="s">
        <v>53</v>
      </c>
      <c r="M120" s="31">
        <v>0</v>
      </c>
      <c r="N120" s="20" t="s">
        <v>53</v>
      </c>
      <c r="O120" s="22" t="s">
        <v>54</v>
      </c>
      <c r="P120" s="20" t="s">
        <v>53</v>
      </c>
      <c r="Q120" s="52">
        <f t="shared" si="3"/>
        <v>5191786.4772000005</v>
      </c>
      <c r="R120" s="21">
        <v>0</v>
      </c>
      <c r="S120" s="21">
        <v>4444944.0600000005</v>
      </c>
      <c r="T120" s="21">
        <v>0</v>
      </c>
      <c r="U120" s="21" t="s">
        <v>50</v>
      </c>
      <c r="V120" s="21">
        <v>0</v>
      </c>
      <c r="W120" s="21">
        <v>643829.67000000004</v>
      </c>
      <c r="X120" s="21" t="s">
        <v>55</v>
      </c>
      <c r="Y120" s="21">
        <v>103012.74719999998</v>
      </c>
      <c r="Z120" s="31">
        <v>0</v>
      </c>
      <c r="AA120" s="20" t="s">
        <v>50</v>
      </c>
      <c r="AB120" s="31">
        <v>0</v>
      </c>
      <c r="AC120" s="21">
        <v>0</v>
      </c>
      <c r="AD120" s="21" t="s">
        <v>50</v>
      </c>
      <c r="AE120" s="21">
        <v>0</v>
      </c>
      <c r="AF120" s="21">
        <v>0</v>
      </c>
      <c r="AG120" s="21" t="s">
        <v>50</v>
      </c>
      <c r="AH120" s="21">
        <v>0</v>
      </c>
      <c r="AI120" s="21">
        <v>0</v>
      </c>
      <c r="AJ120" s="21" t="s">
        <v>50</v>
      </c>
      <c r="AK120" s="21">
        <v>0</v>
      </c>
      <c r="AL120" s="21">
        <v>0</v>
      </c>
      <c r="AM120" s="210" t="s">
        <v>53</v>
      </c>
      <c r="AN120" s="20" t="s">
        <v>53</v>
      </c>
      <c r="AO120" s="210" t="s">
        <v>53</v>
      </c>
      <c r="AP120" s="20" t="s">
        <v>53</v>
      </c>
    </row>
    <row r="121" spans="1:42" x14ac:dyDescent="0.25">
      <c r="A121" s="51" t="s">
        <v>810</v>
      </c>
      <c r="B121" s="14" t="s">
        <v>243</v>
      </c>
      <c r="C121" s="20" t="s">
        <v>47</v>
      </c>
      <c r="D121" s="20" t="s">
        <v>60</v>
      </c>
      <c r="E121" s="20" t="s">
        <v>61</v>
      </c>
      <c r="F121" s="20" t="s">
        <v>345</v>
      </c>
      <c r="G121" s="20" t="s">
        <v>51</v>
      </c>
      <c r="H121" s="20" t="s">
        <v>253</v>
      </c>
      <c r="I121" s="20" t="s">
        <v>53</v>
      </c>
      <c r="J121" s="31" t="s">
        <v>53</v>
      </c>
      <c r="K121" s="31" t="s">
        <v>53</v>
      </c>
      <c r="L121" s="31" t="s">
        <v>53</v>
      </c>
      <c r="M121" s="31">
        <v>0</v>
      </c>
      <c r="N121" s="20" t="s">
        <v>53</v>
      </c>
      <c r="O121" s="22" t="s">
        <v>254</v>
      </c>
      <c r="P121" s="20" t="s">
        <v>255</v>
      </c>
      <c r="Q121" s="52">
        <f t="shared" si="3"/>
        <v>224077.00399999999</v>
      </c>
      <c r="R121" s="21">
        <v>0</v>
      </c>
      <c r="S121" s="21">
        <v>156702</v>
      </c>
      <c r="T121" s="21">
        <v>58081.9</v>
      </c>
      <c r="U121" s="21" t="s">
        <v>55</v>
      </c>
      <c r="V121" s="21">
        <v>9293.1039999999994</v>
      </c>
      <c r="W121" s="21">
        <v>0</v>
      </c>
      <c r="X121" s="21" t="s">
        <v>50</v>
      </c>
      <c r="Y121" s="21">
        <v>0</v>
      </c>
      <c r="Z121" s="31">
        <v>0</v>
      </c>
      <c r="AA121" s="20" t="s">
        <v>50</v>
      </c>
      <c r="AB121" s="31">
        <v>0</v>
      </c>
      <c r="AC121" s="21">
        <v>0</v>
      </c>
      <c r="AD121" s="21" t="s">
        <v>50</v>
      </c>
      <c r="AE121" s="21">
        <v>0</v>
      </c>
      <c r="AF121" s="21">
        <v>0</v>
      </c>
      <c r="AG121" s="21" t="s">
        <v>50</v>
      </c>
      <c r="AH121" s="21">
        <v>0</v>
      </c>
      <c r="AI121" s="21">
        <v>0</v>
      </c>
      <c r="AJ121" s="21" t="s">
        <v>50</v>
      </c>
      <c r="AK121" s="21">
        <v>0</v>
      </c>
      <c r="AL121" s="21">
        <v>0</v>
      </c>
      <c r="AM121" s="210" t="s">
        <v>53</v>
      </c>
      <c r="AN121" s="20" t="s">
        <v>53</v>
      </c>
      <c r="AO121" s="210" t="s">
        <v>53</v>
      </c>
      <c r="AP121" s="20" t="s">
        <v>53</v>
      </c>
    </row>
    <row r="122" spans="1:42" x14ac:dyDescent="0.25">
      <c r="A122" s="51" t="s">
        <v>811</v>
      </c>
      <c r="B122" s="14" t="s">
        <v>298</v>
      </c>
      <c r="C122" s="20" t="s">
        <v>47</v>
      </c>
      <c r="D122" s="20" t="s">
        <v>60</v>
      </c>
      <c r="E122" s="20" t="s">
        <v>61</v>
      </c>
      <c r="F122" s="20" t="s">
        <v>377</v>
      </c>
      <c r="G122" s="20" t="s">
        <v>51</v>
      </c>
      <c r="H122" s="20" t="s">
        <v>302</v>
      </c>
      <c r="I122" s="20" t="s">
        <v>53</v>
      </c>
      <c r="J122" s="31" t="s">
        <v>53</v>
      </c>
      <c r="K122" s="31" t="s">
        <v>53</v>
      </c>
      <c r="L122" s="31" t="s">
        <v>53</v>
      </c>
      <c r="M122" s="31">
        <v>0</v>
      </c>
      <c r="N122" s="20" t="s">
        <v>53</v>
      </c>
      <c r="O122" s="22" t="s">
        <v>54</v>
      </c>
      <c r="P122" s="20" t="s">
        <v>53</v>
      </c>
      <c r="Q122" s="52">
        <f t="shared" si="3"/>
        <v>11956076.4</v>
      </c>
      <c r="R122" s="21">
        <v>0</v>
      </c>
      <c r="S122" s="21">
        <v>9521095.9900000002</v>
      </c>
      <c r="T122" s="21">
        <v>0</v>
      </c>
      <c r="U122" s="21" t="s">
        <v>50</v>
      </c>
      <c r="V122" s="21">
        <v>0</v>
      </c>
      <c r="W122" s="21">
        <v>2099121.04</v>
      </c>
      <c r="X122" s="21" t="s">
        <v>50</v>
      </c>
      <c r="Y122" s="21">
        <v>335859.37</v>
      </c>
      <c r="Z122" s="31">
        <v>0</v>
      </c>
      <c r="AA122" s="20" t="s">
        <v>50</v>
      </c>
      <c r="AB122" s="31">
        <v>0</v>
      </c>
      <c r="AC122" s="21">
        <v>0</v>
      </c>
      <c r="AD122" s="21" t="s">
        <v>50</v>
      </c>
      <c r="AE122" s="21">
        <v>0</v>
      </c>
      <c r="AF122" s="21">
        <v>0</v>
      </c>
      <c r="AG122" s="21" t="s">
        <v>50</v>
      </c>
      <c r="AH122" s="21">
        <v>0</v>
      </c>
      <c r="AI122" s="21">
        <v>0</v>
      </c>
      <c r="AJ122" s="21" t="s">
        <v>50</v>
      </c>
      <c r="AK122" s="21">
        <v>0</v>
      </c>
      <c r="AL122" s="21">
        <v>0</v>
      </c>
      <c r="AM122" s="210" t="s">
        <v>53</v>
      </c>
      <c r="AN122" s="20" t="s">
        <v>53</v>
      </c>
      <c r="AO122" s="210" t="s">
        <v>53</v>
      </c>
      <c r="AP122" s="20" t="s">
        <v>53</v>
      </c>
    </row>
    <row r="123" spans="1:42" x14ac:dyDescent="0.25">
      <c r="A123" s="51" t="s">
        <v>812</v>
      </c>
      <c r="B123" s="14">
        <v>43891</v>
      </c>
      <c r="C123" s="20" t="s">
        <v>47</v>
      </c>
      <c r="D123" s="20" t="s">
        <v>60</v>
      </c>
      <c r="E123" s="20" t="s">
        <v>61</v>
      </c>
      <c r="F123" s="20" t="s">
        <v>378</v>
      </c>
      <c r="G123" s="20" t="s">
        <v>51</v>
      </c>
      <c r="H123" s="20" t="s">
        <v>927</v>
      </c>
      <c r="I123" s="20" t="s">
        <v>53</v>
      </c>
      <c r="J123" s="31" t="s">
        <v>53</v>
      </c>
      <c r="K123" s="31" t="s">
        <v>53</v>
      </c>
      <c r="L123" s="31" t="s">
        <v>53</v>
      </c>
      <c r="M123" s="31">
        <v>0</v>
      </c>
      <c r="N123" s="20" t="s">
        <v>53</v>
      </c>
      <c r="O123" s="22" t="s">
        <v>54</v>
      </c>
      <c r="P123" s="20" t="s">
        <v>53</v>
      </c>
      <c r="Q123" s="52">
        <f>SUM(S123:AK123)</f>
        <v>12747657.41</v>
      </c>
      <c r="R123" s="21">
        <v>0</v>
      </c>
      <c r="S123" s="21">
        <v>10636024.49</v>
      </c>
      <c r="T123" s="21">
        <v>0</v>
      </c>
      <c r="U123" s="21" t="s">
        <v>50</v>
      </c>
      <c r="V123" s="21">
        <v>0</v>
      </c>
      <c r="W123" s="21">
        <v>1692555.38</v>
      </c>
      <c r="X123" s="21" t="s">
        <v>50</v>
      </c>
      <c r="Y123" s="21">
        <v>270808.86</v>
      </c>
      <c r="Z123" s="31">
        <v>0</v>
      </c>
      <c r="AA123" s="20" t="s">
        <v>50</v>
      </c>
      <c r="AB123" s="31">
        <v>0</v>
      </c>
      <c r="AC123" s="25">
        <v>137285.84</v>
      </c>
      <c r="AD123" s="58" t="s">
        <v>954</v>
      </c>
      <c r="AE123" s="21">
        <v>10982.84</v>
      </c>
      <c r="AF123" s="21">
        <v>0</v>
      </c>
      <c r="AG123" s="21" t="s">
        <v>50</v>
      </c>
      <c r="AH123" s="21">
        <v>0</v>
      </c>
      <c r="AI123" s="21">
        <v>0</v>
      </c>
      <c r="AJ123" s="21" t="s">
        <v>50</v>
      </c>
      <c r="AK123" s="21">
        <v>0</v>
      </c>
      <c r="AL123" s="21"/>
      <c r="AM123" s="210" t="s">
        <v>53</v>
      </c>
      <c r="AN123" s="20" t="s">
        <v>53</v>
      </c>
      <c r="AO123" s="210" t="s">
        <v>53</v>
      </c>
      <c r="AP123" s="20" t="s">
        <v>53</v>
      </c>
    </row>
    <row r="124" spans="1:42" x14ac:dyDescent="0.25">
      <c r="A124" s="51" t="s">
        <v>171</v>
      </c>
      <c r="B124" s="14">
        <v>43887</v>
      </c>
      <c r="C124" s="20" t="s">
        <v>47</v>
      </c>
      <c r="D124" s="20" t="s">
        <v>646</v>
      </c>
      <c r="E124" s="20" t="s">
        <v>148</v>
      </c>
      <c r="F124" s="20" t="s">
        <v>898</v>
      </c>
      <c r="G124" s="20" t="s">
        <v>51</v>
      </c>
      <c r="H124" s="20" t="s">
        <v>149</v>
      </c>
      <c r="I124" s="20" t="s">
        <v>53</v>
      </c>
      <c r="J124" s="31" t="s">
        <v>53</v>
      </c>
      <c r="K124" s="31" t="s">
        <v>53</v>
      </c>
      <c r="L124" s="31" t="s">
        <v>53</v>
      </c>
      <c r="M124" s="31">
        <v>0</v>
      </c>
      <c r="N124" s="20" t="s">
        <v>53</v>
      </c>
      <c r="O124" s="22" t="s">
        <v>54</v>
      </c>
      <c r="P124" s="20" t="s">
        <v>53</v>
      </c>
      <c r="Q124" s="52">
        <f t="shared" ref="Q124:Q155" si="4">SUM(S124:AL124)</f>
        <v>153085</v>
      </c>
      <c r="R124" s="21">
        <v>0</v>
      </c>
      <c r="S124" s="21">
        <v>153085</v>
      </c>
      <c r="T124" s="21">
        <v>0</v>
      </c>
      <c r="U124" s="21" t="s">
        <v>50</v>
      </c>
      <c r="V124" s="21">
        <v>0</v>
      </c>
      <c r="W124" s="21">
        <v>0</v>
      </c>
      <c r="X124" s="21" t="s">
        <v>50</v>
      </c>
      <c r="Y124" s="21">
        <v>0</v>
      </c>
      <c r="Z124" s="31">
        <v>0</v>
      </c>
      <c r="AA124" s="20" t="s">
        <v>50</v>
      </c>
      <c r="AB124" s="31">
        <v>0</v>
      </c>
      <c r="AC124" s="21">
        <v>0</v>
      </c>
      <c r="AD124" s="21" t="s">
        <v>50</v>
      </c>
      <c r="AE124" s="21">
        <v>0</v>
      </c>
      <c r="AF124" s="21">
        <v>0</v>
      </c>
      <c r="AG124" s="21" t="s">
        <v>50</v>
      </c>
      <c r="AH124" s="21">
        <v>0</v>
      </c>
      <c r="AI124" s="21">
        <v>0</v>
      </c>
      <c r="AJ124" s="21" t="s">
        <v>50</v>
      </c>
      <c r="AK124" s="21">
        <v>0</v>
      </c>
      <c r="AL124" s="21">
        <v>0</v>
      </c>
      <c r="AM124" s="210" t="s">
        <v>53</v>
      </c>
      <c r="AN124" s="20" t="s">
        <v>53</v>
      </c>
      <c r="AO124" s="210" t="s">
        <v>53</v>
      </c>
      <c r="AP124" s="20" t="s">
        <v>53</v>
      </c>
    </row>
    <row r="125" spans="1:42" x14ac:dyDescent="0.25">
      <c r="A125" s="51" t="s">
        <v>176</v>
      </c>
      <c r="B125" s="14">
        <v>43891</v>
      </c>
      <c r="C125" s="20" t="s">
        <v>47</v>
      </c>
      <c r="D125" s="20" t="s">
        <v>646</v>
      </c>
      <c r="E125" s="20" t="s">
        <v>148</v>
      </c>
      <c r="F125" s="20" t="s">
        <v>940</v>
      </c>
      <c r="G125" s="20" t="s">
        <v>51</v>
      </c>
      <c r="H125" s="20" t="s">
        <v>941</v>
      </c>
      <c r="I125" s="20" t="s">
        <v>53</v>
      </c>
      <c r="J125" s="31" t="s">
        <v>53</v>
      </c>
      <c r="K125" s="31" t="s">
        <v>53</v>
      </c>
      <c r="L125" s="31" t="s">
        <v>53</v>
      </c>
      <c r="M125" s="31">
        <v>0</v>
      </c>
      <c r="N125" s="20" t="s">
        <v>53</v>
      </c>
      <c r="O125" s="22" t="s">
        <v>54</v>
      </c>
      <c r="P125" s="20" t="s">
        <v>53</v>
      </c>
      <c r="Q125" s="52">
        <f t="shared" si="4"/>
        <v>479153</v>
      </c>
      <c r="R125" s="21">
        <v>0</v>
      </c>
      <c r="S125" s="21">
        <v>413033</v>
      </c>
      <c r="T125" s="21">
        <v>0</v>
      </c>
      <c r="U125" s="21" t="s">
        <v>50</v>
      </c>
      <c r="V125" s="21">
        <v>0</v>
      </c>
      <c r="W125" s="21">
        <v>57000</v>
      </c>
      <c r="X125" s="21" t="s">
        <v>50</v>
      </c>
      <c r="Y125" s="21">
        <v>9120</v>
      </c>
      <c r="Z125" s="31">
        <v>0</v>
      </c>
      <c r="AA125" s="20" t="s">
        <v>50</v>
      </c>
      <c r="AB125" s="31">
        <v>0</v>
      </c>
      <c r="AC125" s="21">
        <v>0</v>
      </c>
      <c r="AD125" s="21" t="s">
        <v>50</v>
      </c>
      <c r="AE125" s="21">
        <v>0</v>
      </c>
      <c r="AF125" s="21">
        <v>0</v>
      </c>
      <c r="AG125" s="21" t="s">
        <v>50</v>
      </c>
      <c r="AH125" s="21">
        <v>0</v>
      </c>
      <c r="AI125" s="21">
        <v>0</v>
      </c>
      <c r="AJ125" s="21" t="s">
        <v>50</v>
      </c>
      <c r="AK125" s="21">
        <v>0</v>
      </c>
      <c r="AL125" s="21">
        <v>0</v>
      </c>
      <c r="AM125" s="210" t="s">
        <v>53</v>
      </c>
      <c r="AN125" s="20" t="s">
        <v>53</v>
      </c>
      <c r="AO125" s="210" t="s">
        <v>53</v>
      </c>
      <c r="AP125" s="20" t="s">
        <v>53</v>
      </c>
    </row>
    <row r="126" spans="1:42" x14ac:dyDescent="0.25">
      <c r="A126" s="51" t="s">
        <v>186</v>
      </c>
      <c r="B126" s="14">
        <v>43886</v>
      </c>
      <c r="C126" s="20" t="s">
        <v>47</v>
      </c>
      <c r="D126" s="20" t="s">
        <v>475</v>
      </c>
      <c r="E126" s="20" t="s">
        <v>476</v>
      </c>
      <c r="F126" s="20" t="s">
        <v>901</v>
      </c>
      <c r="G126" s="20" t="s">
        <v>51</v>
      </c>
      <c r="H126" s="20" t="s">
        <v>910</v>
      </c>
      <c r="I126" s="20"/>
      <c r="J126" s="31" t="s">
        <v>53</v>
      </c>
      <c r="K126" s="31" t="s">
        <v>53</v>
      </c>
      <c r="L126" s="31" t="s">
        <v>53</v>
      </c>
      <c r="M126" s="31">
        <v>0</v>
      </c>
      <c r="N126" s="20" t="s">
        <v>53</v>
      </c>
      <c r="O126" s="22" t="s">
        <v>54</v>
      </c>
      <c r="P126" s="20" t="s">
        <v>53</v>
      </c>
      <c r="Q126" s="52">
        <f t="shared" si="4"/>
        <v>416996.8</v>
      </c>
      <c r="R126" s="21">
        <v>0</v>
      </c>
      <c r="S126" s="21">
        <v>0</v>
      </c>
      <c r="T126" s="21"/>
      <c r="U126" s="21"/>
      <c r="V126" s="21"/>
      <c r="W126" s="21">
        <v>359480</v>
      </c>
      <c r="X126" s="21"/>
      <c r="Y126" s="21">
        <v>57516.800000000003</v>
      </c>
      <c r="Z126" s="31">
        <v>0</v>
      </c>
      <c r="AA126" s="20" t="s">
        <v>50</v>
      </c>
      <c r="AB126" s="31">
        <v>0</v>
      </c>
      <c r="AC126" s="21">
        <v>0</v>
      </c>
      <c r="AD126" s="21" t="s">
        <v>50</v>
      </c>
      <c r="AE126" s="21">
        <v>0</v>
      </c>
      <c r="AF126" s="21">
        <v>0</v>
      </c>
      <c r="AG126" s="21" t="s">
        <v>50</v>
      </c>
      <c r="AH126" s="21">
        <v>0</v>
      </c>
      <c r="AI126" s="21">
        <v>0</v>
      </c>
      <c r="AJ126" s="21" t="s">
        <v>50</v>
      </c>
      <c r="AK126" s="21">
        <v>0</v>
      </c>
      <c r="AL126" s="21">
        <v>0</v>
      </c>
      <c r="AM126" s="210" t="s">
        <v>53</v>
      </c>
      <c r="AN126" s="20" t="s">
        <v>53</v>
      </c>
      <c r="AO126" s="210" t="s">
        <v>53</v>
      </c>
      <c r="AP126" s="20" t="s">
        <v>53</v>
      </c>
    </row>
    <row r="127" spans="1:42" x14ac:dyDescent="0.25">
      <c r="A127" s="51" t="s">
        <v>188</v>
      </c>
      <c r="B127" s="14">
        <v>43887</v>
      </c>
      <c r="C127" s="20" t="s">
        <v>47</v>
      </c>
      <c r="D127" s="20" t="s">
        <v>475</v>
      </c>
      <c r="E127" s="20" t="s">
        <v>476</v>
      </c>
      <c r="F127" s="20" t="s">
        <v>902</v>
      </c>
      <c r="G127" s="20" t="s">
        <v>51</v>
      </c>
      <c r="H127" s="20" t="s">
        <v>911</v>
      </c>
      <c r="I127" s="20"/>
      <c r="J127" s="31" t="s">
        <v>53</v>
      </c>
      <c r="K127" s="31" t="s">
        <v>138</v>
      </c>
      <c r="L127" s="31" t="s">
        <v>134</v>
      </c>
      <c r="M127" s="31">
        <v>0</v>
      </c>
      <c r="N127" s="20" t="s">
        <v>112</v>
      </c>
      <c r="O127" s="22" t="s">
        <v>54</v>
      </c>
      <c r="P127" s="20"/>
      <c r="Q127" s="52">
        <f t="shared" si="4"/>
        <v>380467.92</v>
      </c>
      <c r="R127" s="21">
        <v>0</v>
      </c>
      <c r="S127" s="21">
        <v>380467.92</v>
      </c>
      <c r="T127" s="21"/>
      <c r="U127" s="21"/>
      <c r="V127" s="21"/>
      <c r="W127" s="21">
        <v>0</v>
      </c>
      <c r="X127" s="21"/>
      <c r="Y127" s="21">
        <v>0</v>
      </c>
      <c r="Z127" s="31">
        <v>0</v>
      </c>
      <c r="AA127" s="20" t="s">
        <v>50</v>
      </c>
      <c r="AB127" s="31">
        <v>0</v>
      </c>
      <c r="AC127" s="21">
        <v>0</v>
      </c>
      <c r="AD127" s="21" t="s">
        <v>50</v>
      </c>
      <c r="AE127" s="21">
        <v>0</v>
      </c>
      <c r="AF127" s="21">
        <v>0</v>
      </c>
      <c r="AG127" s="21" t="s">
        <v>50</v>
      </c>
      <c r="AH127" s="21">
        <v>0</v>
      </c>
      <c r="AI127" s="21">
        <v>0</v>
      </c>
      <c r="AJ127" s="21" t="s">
        <v>50</v>
      </c>
      <c r="AK127" s="21">
        <v>0</v>
      </c>
      <c r="AL127" s="21">
        <v>0</v>
      </c>
      <c r="AM127" s="210" t="s">
        <v>53</v>
      </c>
      <c r="AN127" s="20" t="s">
        <v>53</v>
      </c>
      <c r="AO127" s="210" t="s">
        <v>53</v>
      </c>
      <c r="AP127" s="20" t="s">
        <v>53</v>
      </c>
    </row>
    <row r="128" spans="1:42" x14ac:dyDescent="0.25">
      <c r="A128" s="51" t="s">
        <v>192</v>
      </c>
      <c r="B128" s="14">
        <v>43888</v>
      </c>
      <c r="C128" s="20" t="s">
        <v>47</v>
      </c>
      <c r="D128" s="20" t="s">
        <v>475</v>
      </c>
      <c r="E128" s="20" t="s">
        <v>476</v>
      </c>
      <c r="F128" s="20" t="s">
        <v>903</v>
      </c>
      <c r="G128" s="20" t="s">
        <v>51</v>
      </c>
      <c r="H128" s="20" t="s">
        <v>912</v>
      </c>
      <c r="I128" s="20"/>
      <c r="J128" s="31" t="s">
        <v>53</v>
      </c>
      <c r="K128" s="31" t="s">
        <v>53</v>
      </c>
      <c r="L128" s="31" t="s">
        <v>53</v>
      </c>
      <c r="M128" s="31">
        <v>0</v>
      </c>
      <c r="N128" s="20" t="s">
        <v>53</v>
      </c>
      <c r="O128" s="22" t="s">
        <v>54</v>
      </c>
      <c r="P128" s="20" t="s">
        <v>53</v>
      </c>
      <c r="Q128" s="52">
        <f t="shared" si="4"/>
        <v>1067032.07</v>
      </c>
      <c r="R128" s="21">
        <v>0</v>
      </c>
      <c r="S128" s="21">
        <v>528960</v>
      </c>
      <c r="T128" s="21"/>
      <c r="U128" s="21"/>
      <c r="V128" s="21"/>
      <c r="W128" s="21">
        <v>463855.23</v>
      </c>
      <c r="X128" s="21"/>
      <c r="Y128" s="21">
        <v>74216.84</v>
      </c>
      <c r="Z128" s="31">
        <v>0</v>
      </c>
      <c r="AA128" s="20" t="s">
        <v>50</v>
      </c>
      <c r="AB128" s="31">
        <v>0</v>
      </c>
      <c r="AC128" s="21">
        <v>0</v>
      </c>
      <c r="AD128" s="21" t="s">
        <v>50</v>
      </c>
      <c r="AE128" s="21">
        <v>0</v>
      </c>
      <c r="AF128" s="21">
        <v>0</v>
      </c>
      <c r="AG128" s="21" t="s">
        <v>50</v>
      </c>
      <c r="AH128" s="21">
        <v>0</v>
      </c>
      <c r="AI128" s="21">
        <v>0</v>
      </c>
      <c r="AJ128" s="21" t="s">
        <v>50</v>
      </c>
      <c r="AK128" s="21">
        <v>0</v>
      </c>
      <c r="AL128" s="21">
        <v>0</v>
      </c>
      <c r="AM128" s="210" t="s">
        <v>53</v>
      </c>
      <c r="AN128" s="20" t="s">
        <v>53</v>
      </c>
      <c r="AO128" s="210" t="s">
        <v>53</v>
      </c>
      <c r="AP128" s="20" t="s">
        <v>53</v>
      </c>
    </row>
    <row r="129" spans="1:42" x14ac:dyDescent="0.25">
      <c r="A129" s="51" t="s">
        <v>195</v>
      </c>
      <c r="B129" s="14">
        <v>43889</v>
      </c>
      <c r="C129" s="20" t="s">
        <v>47</v>
      </c>
      <c r="D129" s="20" t="s">
        <v>475</v>
      </c>
      <c r="E129" s="20" t="s">
        <v>476</v>
      </c>
      <c r="F129" s="20" t="s">
        <v>904</v>
      </c>
      <c r="G129" s="20" t="s">
        <v>51</v>
      </c>
      <c r="H129" s="20" t="s">
        <v>913</v>
      </c>
      <c r="I129" s="20"/>
      <c r="J129" s="31" t="s">
        <v>53</v>
      </c>
      <c r="K129" s="31" t="s">
        <v>53</v>
      </c>
      <c r="L129" s="31" t="s">
        <v>53</v>
      </c>
      <c r="M129" s="31">
        <v>0</v>
      </c>
      <c r="N129" s="20" t="s">
        <v>53</v>
      </c>
      <c r="O129" s="22" t="s">
        <v>54</v>
      </c>
      <c r="P129" s="20" t="s">
        <v>53</v>
      </c>
      <c r="Q129" s="52">
        <f t="shared" si="4"/>
        <v>164063.91999999998</v>
      </c>
      <c r="R129" s="21">
        <v>0</v>
      </c>
      <c r="S129" s="21">
        <v>128799.92</v>
      </c>
      <c r="T129" s="21"/>
      <c r="U129" s="21"/>
      <c r="V129" s="21"/>
      <c r="W129" s="21">
        <v>30400</v>
      </c>
      <c r="X129" s="21"/>
      <c r="Y129" s="21">
        <v>4864</v>
      </c>
      <c r="Z129" s="31">
        <v>0</v>
      </c>
      <c r="AA129" s="20" t="s">
        <v>50</v>
      </c>
      <c r="AB129" s="31">
        <v>0</v>
      </c>
      <c r="AC129" s="21">
        <v>0</v>
      </c>
      <c r="AD129" s="21" t="s">
        <v>50</v>
      </c>
      <c r="AE129" s="21">
        <v>0</v>
      </c>
      <c r="AF129" s="21">
        <v>0</v>
      </c>
      <c r="AG129" s="21" t="s">
        <v>50</v>
      </c>
      <c r="AH129" s="21">
        <v>0</v>
      </c>
      <c r="AI129" s="21">
        <v>0</v>
      </c>
      <c r="AJ129" s="21" t="s">
        <v>50</v>
      </c>
      <c r="AK129" s="21">
        <v>0</v>
      </c>
      <c r="AL129" s="21">
        <v>0</v>
      </c>
      <c r="AM129" s="210" t="s">
        <v>53</v>
      </c>
      <c r="AN129" s="20" t="s">
        <v>53</v>
      </c>
      <c r="AO129" s="210" t="s">
        <v>53</v>
      </c>
      <c r="AP129" s="20" t="s">
        <v>53</v>
      </c>
    </row>
    <row r="130" spans="1:42" x14ac:dyDescent="0.25">
      <c r="A130" s="51" t="s">
        <v>199</v>
      </c>
      <c r="B130" s="14">
        <v>43890</v>
      </c>
      <c r="C130" s="20" t="s">
        <v>47</v>
      </c>
      <c r="D130" s="20" t="s">
        <v>475</v>
      </c>
      <c r="E130" s="20" t="s">
        <v>476</v>
      </c>
      <c r="F130" s="20" t="s">
        <v>905</v>
      </c>
      <c r="G130" s="20" t="s">
        <v>51</v>
      </c>
      <c r="H130" s="20" t="s">
        <v>914</v>
      </c>
      <c r="I130" s="20" t="s">
        <v>53</v>
      </c>
      <c r="J130" s="31" t="s">
        <v>53</v>
      </c>
      <c r="K130" s="31" t="s">
        <v>53</v>
      </c>
      <c r="L130" s="31" t="s">
        <v>53</v>
      </c>
      <c r="M130" s="31">
        <v>0</v>
      </c>
      <c r="N130" s="20" t="s">
        <v>53</v>
      </c>
      <c r="O130" s="22" t="s">
        <v>899</v>
      </c>
      <c r="P130" s="20" t="s">
        <v>53</v>
      </c>
      <c r="Q130" s="52">
        <f t="shared" si="4"/>
        <v>0</v>
      </c>
      <c r="R130" s="21">
        <v>0</v>
      </c>
      <c r="S130" s="21"/>
      <c r="T130" s="21"/>
      <c r="U130" s="21"/>
      <c r="V130" s="21"/>
      <c r="W130" s="21">
        <v>0</v>
      </c>
      <c r="X130" s="21">
        <v>0</v>
      </c>
      <c r="Y130" s="21">
        <v>0</v>
      </c>
      <c r="Z130" s="31">
        <v>0</v>
      </c>
      <c r="AA130" s="20" t="s">
        <v>50</v>
      </c>
      <c r="AB130" s="31">
        <v>0</v>
      </c>
      <c r="AC130" s="21">
        <v>0</v>
      </c>
      <c r="AD130" s="21" t="s">
        <v>50</v>
      </c>
      <c r="AE130" s="21">
        <v>0</v>
      </c>
      <c r="AF130" s="21">
        <v>0</v>
      </c>
      <c r="AG130" s="21" t="s">
        <v>50</v>
      </c>
      <c r="AH130" s="21">
        <v>0</v>
      </c>
      <c r="AI130" s="21">
        <v>0</v>
      </c>
      <c r="AJ130" s="21" t="s">
        <v>50</v>
      </c>
      <c r="AK130" s="21">
        <v>0</v>
      </c>
      <c r="AL130" s="21">
        <v>0</v>
      </c>
      <c r="AM130" s="210" t="s">
        <v>53</v>
      </c>
      <c r="AN130" s="20" t="s">
        <v>53</v>
      </c>
      <c r="AO130" s="210" t="s">
        <v>53</v>
      </c>
      <c r="AP130" s="20" t="s">
        <v>53</v>
      </c>
    </row>
    <row r="131" spans="1:42" x14ac:dyDescent="0.25">
      <c r="A131" s="51" t="s">
        <v>201</v>
      </c>
      <c r="B131" s="14">
        <v>43862</v>
      </c>
      <c r="C131" s="20" t="s">
        <v>47</v>
      </c>
      <c r="D131" s="20" t="s">
        <v>475</v>
      </c>
      <c r="E131" s="20" t="s">
        <v>476</v>
      </c>
      <c r="F131" s="20" t="s">
        <v>906</v>
      </c>
      <c r="G131" s="20" t="s">
        <v>51</v>
      </c>
      <c r="H131" s="20" t="s">
        <v>914</v>
      </c>
      <c r="I131" s="20" t="s">
        <v>53</v>
      </c>
      <c r="J131" s="31" t="s">
        <v>53</v>
      </c>
      <c r="K131" s="31" t="s">
        <v>53</v>
      </c>
      <c r="L131" s="31" t="s">
        <v>53</v>
      </c>
      <c r="M131" s="31">
        <v>0</v>
      </c>
      <c r="N131" s="20" t="s">
        <v>53</v>
      </c>
      <c r="O131" s="22" t="s">
        <v>899</v>
      </c>
      <c r="P131" s="20" t="s">
        <v>53</v>
      </c>
      <c r="Q131" s="52">
        <f t="shared" si="4"/>
        <v>0</v>
      </c>
      <c r="R131" s="21">
        <v>0</v>
      </c>
      <c r="S131" s="21">
        <v>0</v>
      </c>
      <c r="T131" s="21"/>
      <c r="U131" s="21"/>
      <c r="V131" s="21"/>
      <c r="W131" s="21">
        <v>0</v>
      </c>
      <c r="X131" s="21"/>
      <c r="Y131" s="21">
        <v>0</v>
      </c>
      <c r="Z131" s="31">
        <v>0</v>
      </c>
      <c r="AA131" s="20" t="s">
        <v>50</v>
      </c>
      <c r="AB131" s="31">
        <v>0</v>
      </c>
      <c r="AC131" s="21">
        <v>0</v>
      </c>
      <c r="AD131" s="21" t="s">
        <v>50</v>
      </c>
      <c r="AE131" s="21">
        <v>0</v>
      </c>
      <c r="AF131" s="21">
        <v>0</v>
      </c>
      <c r="AG131" s="21" t="s">
        <v>50</v>
      </c>
      <c r="AH131" s="21">
        <v>0</v>
      </c>
      <c r="AI131" s="21">
        <v>0</v>
      </c>
      <c r="AJ131" s="21" t="s">
        <v>50</v>
      </c>
      <c r="AK131" s="21">
        <v>0</v>
      </c>
      <c r="AL131" s="21">
        <v>0</v>
      </c>
      <c r="AM131" s="210" t="s">
        <v>53</v>
      </c>
      <c r="AN131" s="20" t="s">
        <v>53</v>
      </c>
      <c r="AO131" s="210" t="s">
        <v>53</v>
      </c>
      <c r="AP131" s="20" t="s">
        <v>53</v>
      </c>
    </row>
    <row r="132" spans="1:42" x14ac:dyDescent="0.25">
      <c r="A132" s="51" t="s">
        <v>210</v>
      </c>
      <c r="B132" s="14">
        <v>43887</v>
      </c>
      <c r="C132" s="20" t="s">
        <v>47</v>
      </c>
      <c r="D132" s="20" t="s">
        <v>479</v>
      </c>
      <c r="E132" s="20" t="s">
        <v>480</v>
      </c>
      <c r="F132" s="20" t="s">
        <v>665</v>
      </c>
      <c r="G132" s="20" t="s">
        <v>51</v>
      </c>
      <c r="H132" s="20" t="s">
        <v>918</v>
      </c>
      <c r="I132" s="20"/>
      <c r="J132" s="31" t="s">
        <v>53</v>
      </c>
      <c r="K132" s="31" t="s">
        <v>53</v>
      </c>
      <c r="L132" s="31" t="s">
        <v>53</v>
      </c>
      <c r="M132" s="31">
        <v>0</v>
      </c>
      <c r="N132" s="20" t="s">
        <v>53</v>
      </c>
      <c r="O132" s="22" t="s">
        <v>54</v>
      </c>
      <c r="P132" s="20" t="s">
        <v>53</v>
      </c>
      <c r="Q132" s="52">
        <f t="shared" si="4"/>
        <v>19510099.460000001</v>
      </c>
      <c r="R132" s="21">
        <v>0</v>
      </c>
      <c r="S132" s="21">
        <v>15919362.439999999</v>
      </c>
      <c r="T132" s="21"/>
      <c r="U132" s="21"/>
      <c r="V132" s="21"/>
      <c r="W132" s="21">
        <v>3095462.95</v>
      </c>
      <c r="X132" s="21"/>
      <c r="Y132" s="21">
        <v>495274.07</v>
      </c>
      <c r="Z132" s="31">
        <v>0</v>
      </c>
      <c r="AA132" s="20" t="s">
        <v>50</v>
      </c>
      <c r="AB132" s="31">
        <v>0</v>
      </c>
      <c r="AC132" s="21">
        <v>0</v>
      </c>
      <c r="AD132" s="21" t="s">
        <v>50</v>
      </c>
      <c r="AE132" s="21">
        <v>0</v>
      </c>
      <c r="AF132" s="21">
        <v>0</v>
      </c>
      <c r="AG132" s="21" t="s">
        <v>50</v>
      </c>
      <c r="AH132" s="21">
        <v>0</v>
      </c>
      <c r="AI132" s="21">
        <v>0</v>
      </c>
      <c r="AJ132" s="21" t="s">
        <v>50</v>
      </c>
      <c r="AK132" s="21">
        <v>0</v>
      </c>
      <c r="AL132" s="21">
        <v>0</v>
      </c>
      <c r="AM132" s="210" t="s">
        <v>53</v>
      </c>
      <c r="AN132" s="20" t="s">
        <v>53</v>
      </c>
      <c r="AO132" s="210" t="s">
        <v>53</v>
      </c>
      <c r="AP132" s="20" t="s">
        <v>53</v>
      </c>
    </row>
    <row r="133" spans="1:42" x14ac:dyDescent="0.25">
      <c r="A133" s="51" t="s">
        <v>848</v>
      </c>
      <c r="B133" s="14">
        <v>43888</v>
      </c>
      <c r="C133" s="20" t="s">
        <v>47</v>
      </c>
      <c r="D133" s="20" t="s">
        <v>479</v>
      </c>
      <c r="E133" s="20" t="s">
        <v>480</v>
      </c>
      <c r="F133" s="20" t="s">
        <v>677</v>
      </c>
      <c r="G133" s="20" t="s">
        <v>51</v>
      </c>
      <c r="H133" s="20" t="s">
        <v>919</v>
      </c>
      <c r="I133" s="20"/>
      <c r="J133" s="31" t="s">
        <v>53</v>
      </c>
      <c r="K133" s="31" t="s">
        <v>138</v>
      </c>
      <c r="L133" s="31" t="s">
        <v>134</v>
      </c>
      <c r="M133" s="31">
        <v>0</v>
      </c>
      <c r="N133" s="20" t="s">
        <v>112</v>
      </c>
      <c r="O133" s="22" t="s">
        <v>54</v>
      </c>
      <c r="P133" s="20"/>
      <c r="Q133" s="52">
        <f t="shared" si="4"/>
        <v>17698960.579999998</v>
      </c>
      <c r="R133" s="21">
        <v>0</v>
      </c>
      <c r="S133" s="21">
        <v>13624167.310000001</v>
      </c>
      <c r="T133" s="21"/>
      <c r="U133" s="21"/>
      <c r="V133" s="21"/>
      <c r="W133" s="21">
        <v>3512752.82</v>
      </c>
      <c r="X133" s="21"/>
      <c r="Y133" s="21">
        <v>562040.44999999995</v>
      </c>
      <c r="Z133" s="31">
        <v>0</v>
      </c>
      <c r="AA133" s="20" t="s">
        <v>50</v>
      </c>
      <c r="AB133" s="31">
        <v>0</v>
      </c>
      <c r="AC133" s="21">
        <v>0</v>
      </c>
      <c r="AD133" s="21" t="s">
        <v>50</v>
      </c>
      <c r="AE133" s="21">
        <v>0</v>
      </c>
      <c r="AF133" s="21">
        <v>0</v>
      </c>
      <c r="AG133" s="21" t="s">
        <v>50</v>
      </c>
      <c r="AH133" s="21">
        <v>0</v>
      </c>
      <c r="AI133" s="21">
        <v>0</v>
      </c>
      <c r="AJ133" s="21" t="s">
        <v>50</v>
      </c>
      <c r="AK133" s="21">
        <v>0</v>
      </c>
      <c r="AL133" s="21">
        <v>0</v>
      </c>
      <c r="AM133" s="210" t="s">
        <v>53</v>
      </c>
      <c r="AN133" s="20" t="s">
        <v>53</v>
      </c>
      <c r="AO133" s="210" t="s">
        <v>53</v>
      </c>
      <c r="AP133" s="20" t="s">
        <v>53</v>
      </c>
    </row>
    <row r="134" spans="1:42" x14ac:dyDescent="0.25">
      <c r="A134" s="51" t="s">
        <v>214</v>
      </c>
      <c r="B134" s="14">
        <v>43889</v>
      </c>
      <c r="C134" s="20" t="s">
        <v>47</v>
      </c>
      <c r="D134" s="20" t="s">
        <v>479</v>
      </c>
      <c r="E134" s="20" t="s">
        <v>480</v>
      </c>
      <c r="F134" s="20" t="s">
        <v>692</v>
      </c>
      <c r="G134" s="20" t="s">
        <v>51</v>
      </c>
      <c r="H134" s="20" t="s">
        <v>920</v>
      </c>
      <c r="I134" s="20"/>
      <c r="J134" s="31" t="s">
        <v>53</v>
      </c>
      <c r="K134" s="31" t="s">
        <v>53</v>
      </c>
      <c r="L134" s="31" t="s">
        <v>53</v>
      </c>
      <c r="M134" s="31">
        <v>0</v>
      </c>
      <c r="N134" s="20" t="s">
        <v>53</v>
      </c>
      <c r="O134" s="22" t="s">
        <v>54</v>
      </c>
      <c r="P134" s="20" t="s">
        <v>53</v>
      </c>
      <c r="Q134" s="52">
        <f t="shared" si="4"/>
        <v>14656437.41</v>
      </c>
      <c r="R134" s="21">
        <v>0</v>
      </c>
      <c r="S134" s="21">
        <v>10828793.189999999</v>
      </c>
      <c r="T134" s="21"/>
      <c r="U134" s="21"/>
      <c r="V134" s="21"/>
      <c r="W134" s="21">
        <v>3299693.29</v>
      </c>
      <c r="X134" s="21"/>
      <c r="Y134" s="21">
        <v>527950.93000000005</v>
      </c>
      <c r="Z134" s="31">
        <v>0</v>
      </c>
      <c r="AA134" s="20" t="s">
        <v>50</v>
      </c>
      <c r="AB134" s="31">
        <v>0</v>
      </c>
      <c r="AC134" s="21">
        <v>0</v>
      </c>
      <c r="AD134" s="21" t="s">
        <v>50</v>
      </c>
      <c r="AE134" s="21">
        <v>0</v>
      </c>
      <c r="AF134" s="21">
        <v>0</v>
      </c>
      <c r="AG134" s="21" t="s">
        <v>50</v>
      </c>
      <c r="AH134" s="21">
        <v>0</v>
      </c>
      <c r="AI134" s="21">
        <v>0</v>
      </c>
      <c r="AJ134" s="21" t="s">
        <v>50</v>
      </c>
      <c r="AK134" s="21">
        <v>0</v>
      </c>
      <c r="AL134" s="21">
        <v>0</v>
      </c>
      <c r="AM134" s="210" t="s">
        <v>53</v>
      </c>
      <c r="AN134" s="20" t="s">
        <v>53</v>
      </c>
      <c r="AO134" s="210" t="s">
        <v>53</v>
      </c>
      <c r="AP134" s="20" t="s">
        <v>53</v>
      </c>
    </row>
    <row r="135" spans="1:42" x14ac:dyDescent="0.25">
      <c r="A135" s="51" t="s">
        <v>849</v>
      </c>
      <c r="B135" s="14">
        <v>43890</v>
      </c>
      <c r="C135" s="20" t="s">
        <v>47</v>
      </c>
      <c r="D135" s="20" t="s">
        <v>479</v>
      </c>
      <c r="E135" s="20" t="s">
        <v>480</v>
      </c>
      <c r="F135" s="20" t="s">
        <v>742</v>
      </c>
      <c r="G135" s="20" t="s">
        <v>51</v>
      </c>
      <c r="H135" s="20" t="s">
        <v>921</v>
      </c>
      <c r="I135" s="20"/>
      <c r="J135" s="31" t="s">
        <v>53</v>
      </c>
      <c r="K135" s="31" t="s">
        <v>53</v>
      </c>
      <c r="L135" s="31" t="s">
        <v>53</v>
      </c>
      <c r="M135" s="31">
        <v>0</v>
      </c>
      <c r="N135" s="20" t="s">
        <v>53</v>
      </c>
      <c r="O135" s="22" t="s">
        <v>54</v>
      </c>
      <c r="P135" s="20" t="s">
        <v>53</v>
      </c>
      <c r="Q135" s="52">
        <f t="shared" si="4"/>
        <v>24312231.809999999</v>
      </c>
      <c r="R135" s="21">
        <v>0</v>
      </c>
      <c r="S135" s="21">
        <v>18671508.5</v>
      </c>
      <c r="T135" s="21"/>
      <c r="U135" s="21"/>
      <c r="V135" s="21"/>
      <c r="W135" s="21">
        <v>4862692.51</v>
      </c>
      <c r="X135" s="21"/>
      <c r="Y135" s="21">
        <v>778030.8</v>
      </c>
      <c r="Z135" s="31">
        <v>0</v>
      </c>
      <c r="AA135" s="20" t="s">
        <v>50</v>
      </c>
      <c r="AB135" s="31">
        <v>0</v>
      </c>
      <c r="AC135" s="21">
        <v>0</v>
      </c>
      <c r="AD135" s="21" t="s">
        <v>50</v>
      </c>
      <c r="AE135" s="21">
        <v>0</v>
      </c>
      <c r="AF135" s="21">
        <v>0</v>
      </c>
      <c r="AG135" s="21" t="s">
        <v>50</v>
      </c>
      <c r="AH135" s="21">
        <v>0</v>
      </c>
      <c r="AI135" s="21">
        <v>0</v>
      </c>
      <c r="AJ135" s="21" t="s">
        <v>50</v>
      </c>
      <c r="AK135" s="21">
        <v>0</v>
      </c>
      <c r="AL135" s="21">
        <v>0</v>
      </c>
      <c r="AM135" s="210" t="s">
        <v>53</v>
      </c>
      <c r="AN135" s="20" t="s">
        <v>53</v>
      </c>
      <c r="AO135" s="210" t="s">
        <v>53</v>
      </c>
      <c r="AP135" s="20" t="s">
        <v>53</v>
      </c>
    </row>
    <row r="136" spans="1:42" x14ac:dyDescent="0.25">
      <c r="A136" s="51" t="s">
        <v>726</v>
      </c>
      <c r="B136" s="14">
        <v>43862</v>
      </c>
      <c r="C136" s="20" t="s">
        <v>47</v>
      </c>
      <c r="D136" s="20" t="s">
        <v>479</v>
      </c>
      <c r="E136" s="20" t="s">
        <v>480</v>
      </c>
      <c r="F136" s="20" t="s">
        <v>942</v>
      </c>
      <c r="G136" s="20" t="s">
        <v>51</v>
      </c>
      <c r="H136" s="20" t="s">
        <v>943</v>
      </c>
      <c r="I136" s="20" t="s">
        <v>53</v>
      </c>
      <c r="J136" s="31" t="s">
        <v>53</v>
      </c>
      <c r="K136" s="31" t="s">
        <v>53</v>
      </c>
      <c r="L136" s="31" t="s">
        <v>53</v>
      </c>
      <c r="M136" s="31">
        <v>0</v>
      </c>
      <c r="N136" s="20" t="s">
        <v>53</v>
      </c>
      <c r="O136" s="22" t="s">
        <v>54</v>
      </c>
      <c r="P136" s="20" t="s">
        <v>53</v>
      </c>
      <c r="Q136" s="52">
        <f t="shared" si="4"/>
        <v>10870089.01</v>
      </c>
      <c r="R136" s="21">
        <v>0</v>
      </c>
      <c r="S136" s="21">
        <v>6445159.5899999999</v>
      </c>
      <c r="T136" s="21"/>
      <c r="U136" s="21"/>
      <c r="V136" s="21"/>
      <c r="W136" s="21">
        <v>3814594.33</v>
      </c>
      <c r="X136" s="21"/>
      <c r="Y136" s="21">
        <v>610335.09</v>
      </c>
      <c r="Z136" s="31">
        <v>0</v>
      </c>
      <c r="AA136" s="20" t="s">
        <v>50</v>
      </c>
      <c r="AB136" s="31">
        <v>0</v>
      </c>
      <c r="AC136" s="21">
        <v>0</v>
      </c>
      <c r="AD136" s="21" t="s">
        <v>50</v>
      </c>
      <c r="AE136" s="21">
        <v>0</v>
      </c>
      <c r="AF136" s="21">
        <v>0</v>
      </c>
      <c r="AG136" s="21" t="s">
        <v>50</v>
      </c>
      <c r="AH136" s="21">
        <v>0</v>
      </c>
      <c r="AI136" s="21">
        <v>0</v>
      </c>
      <c r="AJ136" s="21" t="s">
        <v>50</v>
      </c>
      <c r="AK136" s="21">
        <v>0</v>
      </c>
      <c r="AL136" s="21">
        <v>0</v>
      </c>
      <c r="AM136" s="210" t="s">
        <v>53</v>
      </c>
      <c r="AN136" s="20" t="s">
        <v>53</v>
      </c>
      <c r="AO136" s="210" t="s">
        <v>53</v>
      </c>
      <c r="AP136" s="20" t="s">
        <v>53</v>
      </c>
    </row>
    <row r="137" spans="1:42" x14ac:dyDescent="0.25">
      <c r="A137" s="51" t="s">
        <v>729</v>
      </c>
      <c r="B137" s="14" t="s">
        <v>46</v>
      </c>
      <c r="C137" s="20" t="s">
        <v>65</v>
      </c>
      <c r="D137" s="20" t="s">
        <v>48</v>
      </c>
      <c r="E137" s="20" t="s">
        <v>151</v>
      </c>
      <c r="F137" s="20" t="s">
        <v>944</v>
      </c>
      <c r="G137" s="20" t="s">
        <v>51</v>
      </c>
      <c r="H137" s="20" t="s">
        <v>66</v>
      </c>
      <c r="I137" s="20" t="s">
        <v>53</v>
      </c>
      <c r="J137" s="31" t="s">
        <v>53</v>
      </c>
      <c r="K137" s="31" t="s">
        <v>53</v>
      </c>
      <c r="L137" s="31" t="s">
        <v>53</v>
      </c>
      <c r="M137" s="31">
        <v>0</v>
      </c>
      <c r="N137" s="20" t="s">
        <v>53</v>
      </c>
      <c r="O137" s="22" t="s">
        <v>54</v>
      </c>
      <c r="P137" s="20" t="s">
        <v>53</v>
      </c>
      <c r="Q137" s="52">
        <f t="shared" si="4"/>
        <v>15466061.998450002</v>
      </c>
      <c r="R137" s="21">
        <v>0</v>
      </c>
      <c r="S137" s="21">
        <v>11366309.239250001</v>
      </c>
      <c r="T137" s="21">
        <v>0</v>
      </c>
      <c r="U137" s="21" t="s">
        <v>50</v>
      </c>
      <c r="V137" s="21">
        <v>0</v>
      </c>
      <c r="W137" s="21">
        <v>3534269.6200000006</v>
      </c>
      <c r="X137" s="21" t="s">
        <v>55</v>
      </c>
      <c r="Y137" s="21">
        <v>565483.13920000009</v>
      </c>
      <c r="Z137" s="31">
        <v>0</v>
      </c>
      <c r="AA137" s="20" t="s">
        <v>50</v>
      </c>
      <c r="AB137" s="31">
        <v>0</v>
      </c>
      <c r="AC137" s="21">
        <v>0</v>
      </c>
      <c r="AD137" s="21" t="s">
        <v>50</v>
      </c>
      <c r="AE137" s="21">
        <v>0</v>
      </c>
      <c r="AF137" s="21">
        <v>0</v>
      </c>
      <c r="AG137" s="21" t="s">
        <v>50</v>
      </c>
      <c r="AH137" s="21">
        <v>0</v>
      </c>
      <c r="AI137" s="21">
        <v>0</v>
      </c>
      <c r="AJ137" s="21" t="s">
        <v>50</v>
      </c>
      <c r="AK137" s="21">
        <v>0</v>
      </c>
      <c r="AL137" s="21">
        <v>0</v>
      </c>
      <c r="AM137" s="210" t="s">
        <v>53</v>
      </c>
      <c r="AN137" s="20" t="s">
        <v>53</v>
      </c>
      <c r="AO137" s="210" t="s">
        <v>53</v>
      </c>
      <c r="AP137" s="20" t="s">
        <v>53</v>
      </c>
    </row>
    <row r="138" spans="1:42" x14ac:dyDescent="0.25">
      <c r="A138" s="51" t="s">
        <v>733</v>
      </c>
      <c r="B138" s="14" t="s">
        <v>46</v>
      </c>
      <c r="C138" s="20" t="s">
        <v>65</v>
      </c>
      <c r="D138" s="20" t="s">
        <v>48</v>
      </c>
      <c r="E138" s="20" t="s">
        <v>151</v>
      </c>
      <c r="F138" s="20" t="s">
        <v>944</v>
      </c>
      <c r="G138" s="20" t="s">
        <v>51</v>
      </c>
      <c r="H138" s="20" t="s">
        <v>68</v>
      </c>
      <c r="I138" s="20" t="s">
        <v>53</v>
      </c>
      <c r="J138" s="31" t="s">
        <v>53</v>
      </c>
      <c r="K138" s="31" t="s">
        <v>53</v>
      </c>
      <c r="L138" s="31" t="s">
        <v>53</v>
      </c>
      <c r="M138" s="31">
        <v>0</v>
      </c>
      <c r="N138" s="20" t="s">
        <v>53</v>
      </c>
      <c r="O138" s="22" t="s">
        <v>69</v>
      </c>
      <c r="P138" s="20" t="s">
        <v>70</v>
      </c>
      <c r="Q138" s="52">
        <f t="shared" si="4"/>
        <v>323874.55975000001</v>
      </c>
      <c r="R138" s="21">
        <v>0</v>
      </c>
      <c r="S138" s="21">
        <v>323874.55975000001</v>
      </c>
      <c r="T138" s="21">
        <v>0</v>
      </c>
      <c r="U138" s="21" t="s">
        <v>50</v>
      </c>
      <c r="V138" s="21">
        <v>0</v>
      </c>
      <c r="W138" s="21">
        <v>0</v>
      </c>
      <c r="X138" s="21" t="s">
        <v>50</v>
      </c>
      <c r="Y138" s="21">
        <v>0</v>
      </c>
      <c r="Z138" s="31">
        <v>0</v>
      </c>
      <c r="AA138" s="20" t="s">
        <v>50</v>
      </c>
      <c r="AB138" s="31">
        <v>0</v>
      </c>
      <c r="AC138" s="21">
        <v>0</v>
      </c>
      <c r="AD138" s="21" t="s">
        <v>50</v>
      </c>
      <c r="AE138" s="21">
        <v>0</v>
      </c>
      <c r="AF138" s="21">
        <v>0</v>
      </c>
      <c r="AG138" s="21" t="s">
        <v>50</v>
      </c>
      <c r="AH138" s="21">
        <v>0</v>
      </c>
      <c r="AI138" s="21">
        <v>0</v>
      </c>
      <c r="AJ138" s="21" t="s">
        <v>50</v>
      </c>
      <c r="AK138" s="21">
        <v>0</v>
      </c>
      <c r="AL138" s="21">
        <v>0</v>
      </c>
      <c r="AM138" s="210" t="s">
        <v>53</v>
      </c>
      <c r="AN138" s="20" t="s">
        <v>53</v>
      </c>
      <c r="AO138" s="210" t="s">
        <v>53</v>
      </c>
      <c r="AP138" s="20" t="s">
        <v>53</v>
      </c>
    </row>
    <row r="139" spans="1:42" x14ac:dyDescent="0.25">
      <c r="A139" s="51" t="s">
        <v>735</v>
      </c>
      <c r="B139" s="14" t="s">
        <v>46</v>
      </c>
      <c r="C139" s="20" t="s">
        <v>65</v>
      </c>
      <c r="D139" s="20" t="s">
        <v>48</v>
      </c>
      <c r="E139" s="20" t="s">
        <v>151</v>
      </c>
      <c r="F139" s="20" t="s">
        <v>944</v>
      </c>
      <c r="G139" s="20" t="s">
        <v>51</v>
      </c>
      <c r="H139" s="20" t="s">
        <v>72</v>
      </c>
      <c r="I139" s="20" t="s">
        <v>53</v>
      </c>
      <c r="J139" s="31" t="s">
        <v>53</v>
      </c>
      <c r="K139" s="31" t="s">
        <v>53</v>
      </c>
      <c r="L139" s="31" t="s">
        <v>53</v>
      </c>
      <c r="M139" s="31">
        <v>0</v>
      </c>
      <c r="N139" s="20" t="s">
        <v>53</v>
      </c>
      <c r="O139" s="22" t="s">
        <v>54</v>
      </c>
      <c r="P139" s="20" t="s">
        <v>53</v>
      </c>
      <c r="Q139" s="52">
        <f t="shared" si="4"/>
        <v>12198925.87354992</v>
      </c>
      <c r="R139" s="21">
        <v>0</v>
      </c>
      <c r="S139" s="21">
        <v>4753941.0411499199</v>
      </c>
      <c r="T139" s="21">
        <v>0</v>
      </c>
      <c r="U139" s="21" t="s">
        <v>50</v>
      </c>
      <c r="V139" s="21">
        <v>0</v>
      </c>
      <c r="W139" s="21">
        <v>6418090.3728</v>
      </c>
      <c r="X139" s="21" t="s">
        <v>55</v>
      </c>
      <c r="Y139" s="21">
        <v>1026894.4596000001</v>
      </c>
      <c r="Z139" s="31">
        <v>0</v>
      </c>
      <c r="AA139" s="20" t="s">
        <v>50</v>
      </c>
      <c r="AB139" s="31">
        <v>0</v>
      </c>
      <c r="AC139" s="21">
        <v>0</v>
      </c>
      <c r="AD139" s="21" t="s">
        <v>50</v>
      </c>
      <c r="AE139" s="21">
        <v>0</v>
      </c>
      <c r="AF139" s="21">
        <v>0</v>
      </c>
      <c r="AG139" s="21" t="s">
        <v>50</v>
      </c>
      <c r="AH139" s="21">
        <v>0</v>
      </c>
      <c r="AI139" s="21">
        <v>0</v>
      </c>
      <c r="AJ139" s="21" t="s">
        <v>50</v>
      </c>
      <c r="AK139" s="21">
        <v>0</v>
      </c>
      <c r="AL139" s="21">
        <v>0</v>
      </c>
      <c r="AM139" s="210" t="s">
        <v>53</v>
      </c>
      <c r="AN139" s="20" t="s">
        <v>53</v>
      </c>
      <c r="AO139" s="210" t="s">
        <v>53</v>
      </c>
      <c r="AP139" s="20" t="s">
        <v>53</v>
      </c>
    </row>
    <row r="140" spans="1:42" x14ac:dyDescent="0.25">
      <c r="A140" s="51" t="s">
        <v>737</v>
      </c>
      <c r="B140" s="14" t="s">
        <v>83</v>
      </c>
      <c r="C140" s="20" t="s">
        <v>65</v>
      </c>
      <c r="D140" s="20" t="s">
        <v>48</v>
      </c>
      <c r="E140" s="20" t="s">
        <v>151</v>
      </c>
      <c r="F140" s="20" t="s">
        <v>945</v>
      </c>
      <c r="G140" s="20" t="s">
        <v>51</v>
      </c>
      <c r="H140" s="20" t="s">
        <v>96</v>
      </c>
      <c r="I140" s="20" t="s">
        <v>53</v>
      </c>
      <c r="J140" s="31" t="s">
        <v>53</v>
      </c>
      <c r="K140" s="31" t="s">
        <v>53</v>
      </c>
      <c r="L140" s="31" t="s">
        <v>53</v>
      </c>
      <c r="M140" s="31">
        <v>0</v>
      </c>
      <c r="N140" s="20" t="s">
        <v>53</v>
      </c>
      <c r="O140" s="22" t="s">
        <v>54</v>
      </c>
      <c r="P140" s="20" t="s">
        <v>53</v>
      </c>
      <c r="Q140" s="52">
        <f t="shared" si="4"/>
        <v>24786208.8805</v>
      </c>
      <c r="R140" s="21">
        <v>0</v>
      </c>
      <c r="S140" s="21">
        <v>14923266.674699999</v>
      </c>
      <c r="T140" s="21">
        <v>0</v>
      </c>
      <c r="U140" s="21" t="s">
        <v>50</v>
      </c>
      <c r="V140" s="21">
        <v>0</v>
      </c>
      <c r="W140" s="21">
        <v>8502536.384300001</v>
      </c>
      <c r="X140" s="21" t="s">
        <v>55</v>
      </c>
      <c r="Y140" s="21">
        <v>1360405.8215000001</v>
      </c>
      <c r="Z140" s="31">
        <v>0</v>
      </c>
      <c r="AA140" s="20" t="s">
        <v>50</v>
      </c>
      <c r="AB140" s="31">
        <v>0</v>
      </c>
      <c r="AC140" s="21">
        <v>0</v>
      </c>
      <c r="AD140" s="21" t="s">
        <v>50</v>
      </c>
      <c r="AE140" s="21">
        <v>0</v>
      </c>
      <c r="AF140" s="21">
        <v>0</v>
      </c>
      <c r="AG140" s="21" t="s">
        <v>50</v>
      </c>
      <c r="AH140" s="21">
        <v>0</v>
      </c>
      <c r="AI140" s="21">
        <v>0</v>
      </c>
      <c r="AJ140" s="21" t="s">
        <v>50</v>
      </c>
      <c r="AK140" s="21">
        <v>0</v>
      </c>
      <c r="AL140" s="21">
        <v>0</v>
      </c>
      <c r="AM140" s="210" t="s">
        <v>53</v>
      </c>
      <c r="AN140" s="20" t="s">
        <v>53</v>
      </c>
      <c r="AO140" s="210" t="s">
        <v>53</v>
      </c>
      <c r="AP140" s="20" t="s">
        <v>53</v>
      </c>
    </row>
    <row r="141" spans="1:42" x14ac:dyDescent="0.25">
      <c r="A141" s="51" t="s">
        <v>739</v>
      </c>
      <c r="B141" s="14" t="s">
        <v>134</v>
      </c>
      <c r="C141" s="20" t="s">
        <v>65</v>
      </c>
      <c r="D141" s="20" t="s">
        <v>48</v>
      </c>
      <c r="E141" s="20" t="s">
        <v>151</v>
      </c>
      <c r="F141" s="20" t="s">
        <v>946</v>
      </c>
      <c r="G141" s="20" t="s">
        <v>51</v>
      </c>
      <c r="H141" s="20" t="s">
        <v>154</v>
      </c>
      <c r="I141" s="20" t="s">
        <v>53</v>
      </c>
      <c r="J141" s="31" t="s">
        <v>53</v>
      </c>
      <c r="K141" s="31" t="s">
        <v>53</v>
      </c>
      <c r="L141" s="31" t="s">
        <v>53</v>
      </c>
      <c r="M141" s="31">
        <v>0</v>
      </c>
      <c r="N141" s="20" t="s">
        <v>53</v>
      </c>
      <c r="O141" s="22" t="s">
        <v>54</v>
      </c>
      <c r="P141" s="20" t="s">
        <v>53</v>
      </c>
      <c r="Q141" s="52">
        <f t="shared" si="4"/>
        <v>4616851.5011</v>
      </c>
      <c r="R141" s="21">
        <v>0</v>
      </c>
      <c r="S141" s="21">
        <v>2319213.5634999992</v>
      </c>
      <c r="T141" s="21">
        <v>0</v>
      </c>
      <c r="U141" s="21" t="s">
        <v>50</v>
      </c>
      <c r="V141" s="21">
        <v>0</v>
      </c>
      <c r="W141" s="21">
        <v>1980722.36</v>
      </c>
      <c r="X141" s="21" t="s">
        <v>55</v>
      </c>
      <c r="Y141" s="21">
        <v>316915.57759999996</v>
      </c>
      <c r="Z141" s="31">
        <v>0</v>
      </c>
      <c r="AA141" s="20" t="s">
        <v>50</v>
      </c>
      <c r="AB141" s="31">
        <v>0</v>
      </c>
      <c r="AC141" s="21">
        <v>0</v>
      </c>
      <c r="AD141" s="21" t="s">
        <v>50</v>
      </c>
      <c r="AE141" s="21">
        <v>0</v>
      </c>
      <c r="AF141" s="21">
        <v>0</v>
      </c>
      <c r="AG141" s="21" t="s">
        <v>50</v>
      </c>
      <c r="AH141" s="21">
        <v>0</v>
      </c>
      <c r="AI141" s="21">
        <v>0</v>
      </c>
      <c r="AJ141" s="21" t="s">
        <v>50</v>
      </c>
      <c r="AK141" s="21">
        <v>0</v>
      </c>
      <c r="AL141" s="21">
        <v>0</v>
      </c>
      <c r="AM141" s="210" t="s">
        <v>53</v>
      </c>
      <c r="AN141" s="20" t="s">
        <v>53</v>
      </c>
      <c r="AO141" s="210" t="s">
        <v>53</v>
      </c>
      <c r="AP141" s="20" t="s">
        <v>53</v>
      </c>
    </row>
    <row r="142" spans="1:42" x14ac:dyDescent="0.25">
      <c r="A142" s="51" t="s">
        <v>705</v>
      </c>
      <c r="B142" s="14" t="s">
        <v>134</v>
      </c>
      <c r="C142" s="20" t="s">
        <v>65</v>
      </c>
      <c r="D142" s="20" t="s">
        <v>48</v>
      </c>
      <c r="E142" s="20" t="s">
        <v>151</v>
      </c>
      <c r="F142" s="20" t="s">
        <v>946</v>
      </c>
      <c r="G142" s="20" t="s">
        <v>51</v>
      </c>
      <c r="H142" s="20" t="s">
        <v>156</v>
      </c>
      <c r="I142" s="20" t="s">
        <v>53</v>
      </c>
      <c r="J142" s="31" t="s">
        <v>53</v>
      </c>
      <c r="K142" s="31" t="s">
        <v>53</v>
      </c>
      <c r="L142" s="31" t="s">
        <v>53</v>
      </c>
      <c r="M142" s="31">
        <v>0</v>
      </c>
      <c r="N142" s="20" t="s">
        <v>53</v>
      </c>
      <c r="O142" s="22" t="s">
        <v>157</v>
      </c>
      <c r="P142" s="20" t="s">
        <v>158</v>
      </c>
      <c r="Q142" s="52">
        <f t="shared" si="4"/>
        <v>299469.47499999998</v>
      </c>
      <c r="R142" s="21">
        <v>0</v>
      </c>
      <c r="S142" s="21">
        <v>299469.47499999998</v>
      </c>
      <c r="T142" s="21">
        <v>0</v>
      </c>
      <c r="U142" s="21" t="s">
        <v>50</v>
      </c>
      <c r="V142" s="21">
        <v>0</v>
      </c>
      <c r="W142" s="21">
        <v>0</v>
      </c>
      <c r="X142" s="21" t="s">
        <v>50</v>
      </c>
      <c r="Y142" s="21">
        <v>0</v>
      </c>
      <c r="Z142" s="31">
        <v>0</v>
      </c>
      <c r="AA142" s="20" t="s">
        <v>50</v>
      </c>
      <c r="AB142" s="31">
        <v>0</v>
      </c>
      <c r="AC142" s="21">
        <v>0</v>
      </c>
      <c r="AD142" s="21" t="s">
        <v>50</v>
      </c>
      <c r="AE142" s="21">
        <v>0</v>
      </c>
      <c r="AF142" s="21">
        <v>0</v>
      </c>
      <c r="AG142" s="21" t="s">
        <v>50</v>
      </c>
      <c r="AH142" s="21">
        <v>0</v>
      </c>
      <c r="AI142" s="21">
        <v>0</v>
      </c>
      <c r="AJ142" s="21" t="s">
        <v>50</v>
      </c>
      <c r="AK142" s="21">
        <v>0</v>
      </c>
      <c r="AL142" s="21">
        <v>0</v>
      </c>
      <c r="AM142" s="210" t="s">
        <v>53</v>
      </c>
      <c r="AN142" s="20" t="s">
        <v>53</v>
      </c>
      <c r="AO142" s="210" t="s">
        <v>53</v>
      </c>
      <c r="AP142" s="20" t="s">
        <v>53</v>
      </c>
    </row>
    <row r="143" spans="1:42" x14ac:dyDescent="0.25">
      <c r="A143" s="51" t="s">
        <v>714</v>
      </c>
      <c r="B143" s="14" t="s">
        <v>134</v>
      </c>
      <c r="C143" s="20" t="s">
        <v>65</v>
      </c>
      <c r="D143" s="20" t="s">
        <v>48</v>
      </c>
      <c r="E143" s="20" t="s">
        <v>151</v>
      </c>
      <c r="F143" s="20" t="s">
        <v>946</v>
      </c>
      <c r="G143" s="20" t="s">
        <v>51</v>
      </c>
      <c r="H143" s="20" t="s">
        <v>160</v>
      </c>
      <c r="I143" s="20" t="s">
        <v>53</v>
      </c>
      <c r="J143" s="31" t="s">
        <v>53</v>
      </c>
      <c r="K143" s="31" t="s">
        <v>53</v>
      </c>
      <c r="L143" s="31" t="s">
        <v>53</v>
      </c>
      <c r="M143" s="31">
        <v>0</v>
      </c>
      <c r="N143" s="20" t="s">
        <v>53</v>
      </c>
      <c r="O143" s="22" t="s">
        <v>161</v>
      </c>
      <c r="P143" s="20" t="s">
        <v>162</v>
      </c>
      <c r="Q143" s="52">
        <f t="shared" si="4"/>
        <v>176175.42500000002</v>
      </c>
      <c r="R143" s="21">
        <v>0</v>
      </c>
      <c r="S143" s="21">
        <v>150187.94500000001</v>
      </c>
      <c r="T143" s="21">
        <v>22403</v>
      </c>
      <c r="U143" s="21" t="s">
        <v>55</v>
      </c>
      <c r="V143" s="21">
        <v>3584.48</v>
      </c>
      <c r="W143" s="21">
        <v>0</v>
      </c>
      <c r="X143" s="21" t="s">
        <v>50</v>
      </c>
      <c r="Y143" s="21">
        <v>0</v>
      </c>
      <c r="Z143" s="31">
        <v>0</v>
      </c>
      <c r="AA143" s="20" t="s">
        <v>50</v>
      </c>
      <c r="AB143" s="31">
        <v>0</v>
      </c>
      <c r="AC143" s="21">
        <v>0</v>
      </c>
      <c r="AD143" s="21" t="s">
        <v>50</v>
      </c>
      <c r="AE143" s="21">
        <v>0</v>
      </c>
      <c r="AF143" s="21">
        <v>0</v>
      </c>
      <c r="AG143" s="21" t="s">
        <v>50</v>
      </c>
      <c r="AH143" s="21">
        <v>0</v>
      </c>
      <c r="AI143" s="21">
        <v>0</v>
      </c>
      <c r="AJ143" s="21" t="s">
        <v>50</v>
      </c>
      <c r="AK143" s="21">
        <v>0</v>
      </c>
      <c r="AL143" s="21">
        <v>0</v>
      </c>
      <c r="AM143" s="210" t="s">
        <v>53</v>
      </c>
      <c r="AN143" s="20" t="s">
        <v>53</v>
      </c>
      <c r="AO143" s="210" t="s">
        <v>53</v>
      </c>
      <c r="AP143" s="20" t="s">
        <v>53</v>
      </c>
    </row>
    <row r="144" spans="1:42" x14ac:dyDescent="0.25">
      <c r="A144" s="51" t="s">
        <v>741</v>
      </c>
      <c r="B144" s="14" t="s">
        <v>134</v>
      </c>
      <c r="C144" s="20" t="s">
        <v>65</v>
      </c>
      <c r="D144" s="20" t="s">
        <v>48</v>
      </c>
      <c r="E144" s="20" t="s">
        <v>151</v>
      </c>
      <c r="F144" s="20" t="s">
        <v>946</v>
      </c>
      <c r="G144" s="20" t="s">
        <v>51</v>
      </c>
      <c r="H144" s="20" t="s">
        <v>164</v>
      </c>
      <c r="I144" s="20" t="s">
        <v>53</v>
      </c>
      <c r="J144" s="31" t="s">
        <v>53</v>
      </c>
      <c r="K144" s="31" t="s">
        <v>53</v>
      </c>
      <c r="L144" s="31" t="s">
        <v>53</v>
      </c>
      <c r="M144" s="31">
        <v>0</v>
      </c>
      <c r="N144" s="20" t="s">
        <v>53</v>
      </c>
      <c r="O144" s="22" t="s">
        <v>54</v>
      </c>
      <c r="P144" s="20" t="s">
        <v>53</v>
      </c>
      <c r="Q144" s="52">
        <f t="shared" si="4"/>
        <v>181047.28330000001</v>
      </c>
      <c r="R144" s="21">
        <v>0</v>
      </c>
      <c r="S144" s="21">
        <v>176407.28330000001</v>
      </c>
      <c r="T144" s="21">
        <v>0</v>
      </c>
      <c r="U144" s="21" t="s">
        <v>50</v>
      </c>
      <c r="V144" s="21">
        <v>0</v>
      </c>
      <c r="W144" s="21">
        <v>4000</v>
      </c>
      <c r="X144" s="21" t="s">
        <v>55</v>
      </c>
      <c r="Y144" s="21">
        <v>640</v>
      </c>
      <c r="Z144" s="31">
        <v>0</v>
      </c>
      <c r="AA144" s="20" t="s">
        <v>50</v>
      </c>
      <c r="AB144" s="31">
        <v>0</v>
      </c>
      <c r="AC144" s="21">
        <v>0</v>
      </c>
      <c r="AD144" s="21" t="s">
        <v>50</v>
      </c>
      <c r="AE144" s="21">
        <v>0</v>
      </c>
      <c r="AF144" s="21">
        <v>0</v>
      </c>
      <c r="AG144" s="21" t="s">
        <v>50</v>
      </c>
      <c r="AH144" s="21">
        <v>0</v>
      </c>
      <c r="AI144" s="21">
        <v>0</v>
      </c>
      <c r="AJ144" s="21" t="s">
        <v>50</v>
      </c>
      <c r="AK144" s="21">
        <v>0</v>
      </c>
      <c r="AL144" s="21">
        <v>0</v>
      </c>
      <c r="AM144" s="210" t="s">
        <v>53</v>
      </c>
      <c r="AN144" s="20" t="s">
        <v>53</v>
      </c>
      <c r="AO144" s="210" t="s">
        <v>53</v>
      </c>
      <c r="AP144" s="20" t="s">
        <v>53</v>
      </c>
    </row>
    <row r="145" spans="1:42" x14ac:dyDescent="0.25">
      <c r="A145" s="51" t="s">
        <v>850</v>
      </c>
      <c r="B145" s="14" t="s">
        <v>134</v>
      </c>
      <c r="C145" s="20" t="s">
        <v>65</v>
      </c>
      <c r="D145" s="20" t="s">
        <v>48</v>
      </c>
      <c r="E145" s="20" t="s">
        <v>151</v>
      </c>
      <c r="F145" s="20" t="s">
        <v>946</v>
      </c>
      <c r="G145" s="20" t="s">
        <v>51</v>
      </c>
      <c r="H145" s="20" t="s">
        <v>166</v>
      </c>
      <c r="I145" s="20" t="s">
        <v>53</v>
      </c>
      <c r="J145" s="31" t="s">
        <v>53</v>
      </c>
      <c r="K145" s="31" t="s">
        <v>53</v>
      </c>
      <c r="L145" s="31" t="s">
        <v>53</v>
      </c>
      <c r="M145" s="31">
        <v>0</v>
      </c>
      <c r="N145" s="20" t="s">
        <v>53</v>
      </c>
      <c r="O145" s="22" t="s">
        <v>167</v>
      </c>
      <c r="P145" s="20" t="s">
        <v>168</v>
      </c>
      <c r="Q145" s="52">
        <f t="shared" si="4"/>
        <v>218950.06040000002</v>
      </c>
      <c r="R145" s="21">
        <v>0</v>
      </c>
      <c r="S145" s="21">
        <v>87900</v>
      </c>
      <c r="T145" s="21">
        <v>112974.19</v>
      </c>
      <c r="U145" s="21" t="s">
        <v>55</v>
      </c>
      <c r="V145" s="21">
        <v>18075.8704</v>
      </c>
      <c r="W145" s="21">
        <v>0</v>
      </c>
      <c r="X145" s="21" t="s">
        <v>50</v>
      </c>
      <c r="Y145" s="21">
        <v>0</v>
      </c>
      <c r="Z145" s="31">
        <v>0</v>
      </c>
      <c r="AA145" s="20" t="s">
        <v>50</v>
      </c>
      <c r="AB145" s="31">
        <v>0</v>
      </c>
      <c r="AC145" s="21">
        <v>0</v>
      </c>
      <c r="AD145" s="21" t="s">
        <v>50</v>
      </c>
      <c r="AE145" s="21">
        <v>0</v>
      </c>
      <c r="AF145" s="21">
        <v>0</v>
      </c>
      <c r="AG145" s="21" t="s">
        <v>50</v>
      </c>
      <c r="AH145" s="21">
        <v>0</v>
      </c>
      <c r="AI145" s="21">
        <v>0</v>
      </c>
      <c r="AJ145" s="21" t="s">
        <v>50</v>
      </c>
      <c r="AK145" s="21">
        <v>0</v>
      </c>
      <c r="AL145" s="21">
        <v>0</v>
      </c>
      <c r="AM145" s="210" t="s">
        <v>53</v>
      </c>
      <c r="AN145" s="20" t="s">
        <v>53</v>
      </c>
      <c r="AO145" s="210" t="s">
        <v>53</v>
      </c>
      <c r="AP145" s="20" t="s">
        <v>53</v>
      </c>
    </row>
    <row r="146" spans="1:42" x14ac:dyDescent="0.25">
      <c r="A146" s="51" t="s">
        <v>851</v>
      </c>
      <c r="B146" s="14" t="s">
        <v>134</v>
      </c>
      <c r="C146" s="20" t="s">
        <v>65</v>
      </c>
      <c r="D146" s="20" t="s">
        <v>48</v>
      </c>
      <c r="E146" s="20" t="s">
        <v>151</v>
      </c>
      <c r="F146" s="20" t="s">
        <v>946</v>
      </c>
      <c r="G146" s="20" t="s">
        <v>51</v>
      </c>
      <c r="H146" s="20" t="s">
        <v>170</v>
      </c>
      <c r="I146" s="20" t="s">
        <v>53</v>
      </c>
      <c r="J146" s="31" t="s">
        <v>53</v>
      </c>
      <c r="K146" s="31" t="s">
        <v>53</v>
      </c>
      <c r="L146" s="31" t="s">
        <v>53</v>
      </c>
      <c r="M146" s="31">
        <v>0</v>
      </c>
      <c r="N146" s="20" t="s">
        <v>53</v>
      </c>
      <c r="O146" s="22" t="s">
        <v>54</v>
      </c>
      <c r="P146" s="20" t="s">
        <v>53</v>
      </c>
      <c r="Q146" s="52">
        <f t="shared" si="4"/>
        <v>2033566.6950000003</v>
      </c>
      <c r="R146" s="21">
        <v>0</v>
      </c>
      <c r="S146" s="21">
        <v>1517532.5750000002</v>
      </c>
      <c r="T146" s="21">
        <v>0</v>
      </c>
      <c r="U146" s="21" t="s">
        <v>50</v>
      </c>
      <c r="V146" s="21">
        <v>0</v>
      </c>
      <c r="W146" s="21">
        <v>444857</v>
      </c>
      <c r="X146" s="21" t="s">
        <v>55</v>
      </c>
      <c r="Y146" s="21">
        <v>71177.119999999995</v>
      </c>
      <c r="Z146" s="31">
        <v>0</v>
      </c>
      <c r="AA146" s="20" t="s">
        <v>50</v>
      </c>
      <c r="AB146" s="31">
        <v>0</v>
      </c>
      <c r="AC146" s="21">
        <v>0</v>
      </c>
      <c r="AD146" s="21" t="s">
        <v>50</v>
      </c>
      <c r="AE146" s="21">
        <v>0</v>
      </c>
      <c r="AF146" s="21">
        <v>0</v>
      </c>
      <c r="AG146" s="21" t="s">
        <v>50</v>
      </c>
      <c r="AH146" s="21">
        <v>0</v>
      </c>
      <c r="AI146" s="21">
        <v>0</v>
      </c>
      <c r="AJ146" s="21" t="s">
        <v>50</v>
      </c>
      <c r="AK146" s="21">
        <v>0</v>
      </c>
      <c r="AL146" s="21">
        <v>0</v>
      </c>
      <c r="AM146" s="210" t="s">
        <v>53</v>
      </c>
      <c r="AN146" s="20" t="s">
        <v>53</v>
      </c>
      <c r="AO146" s="210" t="s">
        <v>53</v>
      </c>
      <c r="AP146" s="20" t="s">
        <v>53</v>
      </c>
    </row>
    <row r="147" spans="1:42" x14ac:dyDescent="0.25">
      <c r="A147" s="51" t="s">
        <v>852</v>
      </c>
      <c r="B147" s="14" t="s">
        <v>134</v>
      </c>
      <c r="C147" s="20" t="s">
        <v>65</v>
      </c>
      <c r="D147" s="20" t="s">
        <v>48</v>
      </c>
      <c r="E147" s="20" t="s">
        <v>151</v>
      </c>
      <c r="F147" s="20" t="s">
        <v>946</v>
      </c>
      <c r="G147" s="20" t="s">
        <v>108</v>
      </c>
      <c r="H147" s="20" t="s">
        <v>53</v>
      </c>
      <c r="I147" s="20" t="s">
        <v>172</v>
      </c>
      <c r="J147" s="31" t="s">
        <v>53</v>
      </c>
      <c r="K147" s="31" t="s">
        <v>173</v>
      </c>
      <c r="L147" s="31" t="s">
        <v>174</v>
      </c>
      <c r="M147" s="31">
        <v>0</v>
      </c>
      <c r="N147" s="20" t="s">
        <v>112</v>
      </c>
      <c r="O147" s="22" t="s">
        <v>907</v>
      </c>
      <c r="P147" s="20" t="s">
        <v>175</v>
      </c>
      <c r="Q147" s="52">
        <f t="shared" si="4"/>
        <v>-134755.6</v>
      </c>
      <c r="R147" s="21">
        <v>0</v>
      </c>
      <c r="S147" s="21">
        <v>-134755.6</v>
      </c>
      <c r="T147" s="21">
        <v>0</v>
      </c>
      <c r="U147" s="21" t="s">
        <v>50</v>
      </c>
      <c r="V147" s="21">
        <v>0</v>
      </c>
      <c r="W147" s="21">
        <v>0</v>
      </c>
      <c r="X147" s="21" t="s">
        <v>50</v>
      </c>
      <c r="Y147" s="21">
        <v>0</v>
      </c>
      <c r="Z147" s="31">
        <v>0</v>
      </c>
      <c r="AA147" s="20" t="s">
        <v>50</v>
      </c>
      <c r="AB147" s="31">
        <v>0</v>
      </c>
      <c r="AC147" s="21">
        <v>0</v>
      </c>
      <c r="AD147" s="21" t="s">
        <v>50</v>
      </c>
      <c r="AE147" s="21">
        <v>0</v>
      </c>
      <c r="AF147" s="21">
        <v>0</v>
      </c>
      <c r="AG147" s="21" t="s">
        <v>50</v>
      </c>
      <c r="AH147" s="21">
        <v>0</v>
      </c>
      <c r="AI147" s="21">
        <v>0</v>
      </c>
      <c r="AJ147" s="21" t="s">
        <v>50</v>
      </c>
      <c r="AK147" s="21">
        <v>0</v>
      </c>
      <c r="AL147" s="21">
        <v>0</v>
      </c>
      <c r="AM147" s="210" t="s">
        <v>53</v>
      </c>
      <c r="AN147" s="20" t="s">
        <v>53</v>
      </c>
      <c r="AO147" s="210" t="s">
        <v>53</v>
      </c>
      <c r="AP147" s="20" t="s">
        <v>53</v>
      </c>
    </row>
    <row r="148" spans="1:42" x14ac:dyDescent="0.25">
      <c r="A148" s="51" t="s">
        <v>853</v>
      </c>
      <c r="B148" s="14" t="s">
        <v>134</v>
      </c>
      <c r="C148" s="20" t="s">
        <v>65</v>
      </c>
      <c r="D148" s="20" t="s">
        <v>48</v>
      </c>
      <c r="E148" s="20" t="s">
        <v>151</v>
      </c>
      <c r="F148" s="20" t="s">
        <v>946</v>
      </c>
      <c r="G148" s="20" t="s">
        <v>51</v>
      </c>
      <c r="H148" s="20" t="s">
        <v>152</v>
      </c>
      <c r="I148" s="20" t="s">
        <v>53</v>
      </c>
      <c r="J148" s="31" t="s">
        <v>53</v>
      </c>
      <c r="K148" s="31" t="s">
        <v>53</v>
      </c>
      <c r="L148" s="31" t="s">
        <v>53</v>
      </c>
      <c r="M148" s="31">
        <v>0</v>
      </c>
      <c r="N148" s="20" t="s">
        <v>53</v>
      </c>
      <c r="O148" s="22" t="s">
        <v>54</v>
      </c>
      <c r="P148" s="20" t="s">
        <v>53</v>
      </c>
      <c r="Q148" s="52">
        <f t="shared" si="4"/>
        <v>8310117.3699500011</v>
      </c>
      <c r="R148" s="21">
        <v>0</v>
      </c>
      <c r="S148" s="21">
        <v>6084859.0475500003</v>
      </c>
      <c r="T148" s="21">
        <v>0</v>
      </c>
      <c r="U148" s="21" t="s">
        <v>50</v>
      </c>
      <c r="V148" s="21">
        <v>0</v>
      </c>
      <c r="W148" s="21">
        <v>1918326.1400000001</v>
      </c>
      <c r="X148" s="21" t="s">
        <v>55</v>
      </c>
      <c r="Y148" s="21">
        <v>306932.18239999999</v>
      </c>
      <c r="Z148" s="31">
        <v>0</v>
      </c>
      <c r="AA148" s="20" t="s">
        <v>50</v>
      </c>
      <c r="AB148" s="31">
        <v>0</v>
      </c>
      <c r="AC148" s="21">
        <v>0</v>
      </c>
      <c r="AD148" s="21" t="s">
        <v>50</v>
      </c>
      <c r="AE148" s="21">
        <v>0</v>
      </c>
      <c r="AF148" s="21">
        <v>0</v>
      </c>
      <c r="AG148" s="21" t="s">
        <v>50</v>
      </c>
      <c r="AH148" s="21">
        <v>0</v>
      </c>
      <c r="AI148" s="21">
        <v>0</v>
      </c>
      <c r="AJ148" s="21" t="s">
        <v>50</v>
      </c>
      <c r="AK148" s="21">
        <v>0</v>
      </c>
      <c r="AL148" s="21">
        <v>0</v>
      </c>
      <c r="AM148" s="210" t="s">
        <v>53</v>
      </c>
      <c r="AN148" s="20" t="s">
        <v>53</v>
      </c>
      <c r="AO148" s="210" t="s">
        <v>53</v>
      </c>
      <c r="AP148" s="20" t="s">
        <v>53</v>
      </c>
    </row>
    <row r="149" spans="1:42" x14ac:dyDescent="0.25">
      <c r="A149" s="51" t="s">
        <v>854</v>
      </c>
      <c r="B149" s="14" t="s">
        <v>211</v>
      </c>
      <c r="C149" s="20" t="s">
        <v>65</v>
      </c>
      <c r="D149" s="20" t="s">
        <v>48</v>
      </c>
      <c r="E149" s="20" t="s">
        <v>151</v>
      </c>
      <c r="F149" s="20" t="s">
        <v>946</v>
      </c>
      <c r="G149" s="20" t="s">
        <v>51</v>
      </c>
      <c r="H149" s="20" t="s">
        <v>217</v>
      </c>
      <c r="I149" s="20" t="s">
        <v>53</v>
      </c>
      <c r="J149" s="31" t="s">
        <v>53</v>
      </c>
      <c r="K149" s="31" t="s">
        <v>53</v>
      </c>
      <c r="L149" s="31" t="s">
        <v>53</v>
      </c>
      <c r="M149" s="31">
        <v>0</v>
      </c>
      <c r="N149" s="20" t="s">
        <v>53</v>
      </c>
      <c r="O149" s="22" t="s">
        <v>54</v>
      </c>
      <c r="P149" s="20" t="s">
        <v>53</v>
      </c>
      <c r="Q149" s="52">
        <f t="shared" si="4"/>
        <v>26272494.207150001</v>
      </c>
      <c r="R149" s="21">
        <v>0</v>
      </c>
      <c r="S149" s="21">
        <v>17578735.450350001</v>
      </c>
      <c r="T149" s="21">
        <v>0</v>
      </c>
      <c r="U149" s="21" t="s">
        <v>50</v>
      </c>
      <c r="V149" s="21">
        <v>0</v>
      </c>
      <c r="W149" s="21">
        <v>7494619.617899999</v>
      </c>
      <c r="X149" s="21" t="s">
        <v>55</v>
      </c>
      <c r="Y149" s="21">
        <v>1199139.1389000001</v>
      </c>
      <c r="Z149" s="31">
        <v>0</v>
      </c>
      <c r="AA149" s="20" t="s">
        <v>50</v>
      </c>
      <c r="AB149" s="31">
        <v>0</v>
      </c>
      <c r="AC149" s="21">
        <v>0</v>
      </c>
      <c r="AD149" s="21" t="s">
        <v>50</v>
      </c>
      <c r="AE149" s="21">
        <v>0</v>
      </c>
      <c r="AF149" s="21">
        <v>0</v>
      </c>
      <c r="AG149" s="21" t="s">
        <v>50</v>
      </c>
      <c r="AH149" s="21">
        <v>0</v>
      </c>
      <c r="AI149" s="21">
        <v>0</v>
      </c>
      <c r="AJ149" s="21" t="s">
        <v>50</v>
      </c>
      <c r="AK149" s="21">
        <v>0</v>
      </c>
      <c r="AL149" s="21">
        <v>0</v>
      </c>
      <c r="AM149" s="210" t="s">
        <v>53</v>
      </c>
      <c r="AN149" s="20" t="s">
        <v>53</v>
      </c>
      <c r="AO149" s="210" t="s">
        <v>53</v>
      </c>
      <c r="AP149" s="20" t="s">
        <v>53</v>
      </c>
    </row>
    <row r="150" spans="1:42" x14ac:dyDescent="0.25">
      <c r="A150" s="51" t="s">
        <v>855</v>
      </c>
      <c r="B150" s="14" t="s">
        <v>211</v>
      </c>
      <c r="C150" s="20" t="s">
        <v>65</v>
      </c>
      <c r="D150" s="20" t="s">
        <v>48</v>
      </c>
      <c r="E150" s="20" t="s">
        <v>151</v>
      </c>
      <c r="F150" s="20" t="s">
        <v>946</v>
      </c>
      <c r="G150" s="20" t="s">
        <v>51</v>
      </c>
      <c r="H150" s="20" t="s">
        <v>219</v>
      </c>
      <c r="I150" s="20" t="s">
        <v>53</v>
      </c>
      <c r="J150" s="31" t="s">
        <v>53</v>
      </c>
      <c r="K150" s="31" t="s">
        <v>53</v>
      </c>
      <c r="L150" s="31" t="s">
        <v>53</v>
      </c>
      <c r="M150" s="31">
        <v>0</v>
      </c>
      <c r="N150" s="20" t="s">
        <v>53</v>
      </c>
      <c r="O150" s="22" t="s">
        <v>220</v>
      </c>
      <c r="P150" s="20" t="s">
        <v>221</v>
      </c>
      <c r="Q150" s="52">
        <f t="shared" si="4"/>
        <v>1762626.8572</v>
      </c>
      <c r="R150" s="21">
        <v>0</v>
      </c>
      <c r="S150" s="21">
        <v>320358.64000000013</v>
      </c>
      <c r="T150" s="21">
        <v>1243334.67</v>
      </c>
      <c r="U150" s="21" t="s">
        <v>55</v>
      </c>
      <c r="V150" s="21">
        <v>198933.5472</v>
      </c>
      <c r="W150" s="21">
        <v>0</v>
      </c>
      <c r="X150" s="21" t="s">
        <v>50</v>
      </c>
      <c r="Y150" s="21">
        <v>0</v>
      </c>
      <c r="Z150" s="31">
        <v>0</v>
      </c>
      <c r="AA150" s="20" t="s">
        <v>50</v>
      </c>
      <c r="AB150" s="31">
        <v>0</v>
      </c>
      <c r="AC150" s="21">
        <v>0</v>
      </c>
      <c r="AD150" s="21" t="s">
        <v>50</v>
      </c>
      <c r="AE150" s="21">
        <v>0</v>
      </c>
      <c r="AF150" s="21">
        <v>0</v>
      </c>
      <c r="AG150" s="21" t="s">
        <v>50</v>
      </c>
      <c r="AH150" s="21">
        <v>0</v>
      </c>
      <c r="AI150" s="21">
        <v>0</v>
      </c>
      <c r="AJ150" s="21" t="s">
        <v>50</v>
      </c>
      <c r="AK150" s="21">
        <v>0</v>
      </c>
      <c r="AL150" s="21">
        <v>0</v>
      </c>
      <c r="AM150" s="210" t="s">
        <v>53</v>
      </c>
      <c r="AN150" s="20" t="s">
        <v>53</v>
      </c>
      <c r="AO150" s="210" t="s">
        <v>53</v>
      </c>
      <c r="AP150" s="20" t="s">
        <v>53</v>
      </c>
    </row>
    <row r="151" spans="1:42" x14ac:dyDescent="0.25">
      <c r="A151" s="51" t="s">
        <v>856</v>
      </c>
      <c r="B151" s="14" t="s">
        <v>211</v>
      </c>
      <c r="C151" s="20" t="s">
        <v>65</v>
      </c>
      <c r="D151" s="20" t="s">
        <v>48</v>
      </c>
      <c r="E151" s="20" t="s">
        <v>151</v>
      </c>
      <c r="F151" s="20" t="s">
        <v>946</v>
      </c>
      <c r="G151" s="20" t="s">
        <v>51</v>
      </c>
      <c r="H151" s="20" t="s">
        <v>223</v>
      </c>
      <c r="I151" s="20" t="s">
        <v>53</v>
      </c>
      <c r="J151" s="31" t="s">
        <v>53</v>
      </c>
      <c r="K151" s="31" t="s">
        <v>53</v>
      </c>
      <c r="L151" s="31" t="s">
        <v>53</v>
      </c>
      <c r="M151" s="31">
        <v>0</v>
      </c>
      <c r="N151" s="20" t="s">
        <v>53</v>
      </c>
      <c r="O151" s="22" t="s">
        <v>54</v>
      </c>
      <c r="P151" s="20" t="s">
        <v>53</v>
      </c>
      <c r="Q151" s="52">
        <f t="shared" si="4"/>
        <v>954529.81579999998</v>
      </c>
      <c r="R151" s="21">
        <v>0</v>
      </c>
      <c r="S151" s="21">
        <v>821973.56499999994</v>
      </c>
      <c r="T151" s="21">
        <v>0</v>
      </c>
      <c r="U151" s="21" t="s">
        <v>50</v>
      </c>
      <c r="V151" s="21">
        <v>0</v>
      </c>
      <c r="W151" s="21">
        <v>114272.63</v>
      </c>
      <c r="X151" s="21" t="s">
        <v>55</v>
      </c>
      <c r="Y151" s="21">
        <v>18283.620800000001</v>
      </c>
      <c r="Z151" s="31">
        <v>0</v>
      </c>
      <c r="AA151" s="20" t="s">
        <v>50</v>
      </c>
      <c r="AB151" s="31">
        <v>0</v>
      </c>
      <c r="AC151" s="21">
        <v>0</v>
      </c>
      <c r="AD151" s="21" t="s">
        <v>50</v>
      </c>
      <c r="AE151" s="21">
        <v>0</v>
      </c>
      <c r="AF151" s="21">
        <v>0</v>
      </c>
      <c r="AG151" s="21" t="s">
        <v>50</v>
      </c>
      <c r="AH151" s="21">
        <v>0</v>
      </c>
      <c r="AI151" s="21">
        <v>0</v>
      </c>
      <c r="AJ151" s="21" t="s">
        <v>50</v>
      </c>
      <c r="AK151" s="21">
        <v>0</v>
      </c>
      <c r="AL151" s="21">
        <v>0</v>
      </c>
      <c r="AM151" s="210" t="s">
        <v>53</v>
      </c>
      <c r="AN151" s="20" t="s">
        <v>53</v>
      </c>
      <c r="AO151" s="210" t="s">
        <v>53</v>
      </c>
      <c r="AP151" s="20" t="s">
        <v>53</v>
      </c>
    </row>
    <row r="152" spans="1:42" x14ac:dyDescent="0.25">
      <c r="A152" s="51" t="s">
        <v>216</v>
      </c>
      <c r="B152" s="14" t="s">
        <v>243</v>
      </c>
      <c r="C152" s="20" t="s">
        <v>65</v>
      </c>
      <c r="D152" s="20" t="s">
        <v>48</v>
      </c>
      <c r="E152" s="20" t="s">
        <v>151</v>
      </c>
      <c r="F152" s="20" t="s">
        <v>947</v>
      </c>
      <c r="G152" s="20" t="s">
        <v>51</v>
      </c>
      <c r="H152" s="20" t="s">
        <v>259</v>
      </c>
      <c r="I152" s="20" t="s">
        <v>53</v>
      </c>
      <c r="J152" s="31" t="s">
        <v>53</v>
      </c>
      <c r="K152" s="31" t="s">
        <v>53</v>
      </c>
      <c r="L152" s="31" t="s">
        <v>53</v>
      </c>
      <c r="M152" s="31">
        <v>0</v>
      </c>
      <c r="N152" s="20" t="s">
        <v>53</v>
      </c>
      <c r="O152" s="22" t="s">
        <v>54</v>
      </c>
      <c r="P152" s="20" t="s">
        <v>53</v>
      </c>
      <c r="Q152" s="52">
        <f t="shared" si="4"/>
        <v>28611086.900700003</v>
      </c>
      <c r="R152" s="21">
        <v>0</v>
      </c>
      <c r="S152" s="21">
        <v>21543378.847750004</v>
      </c>
      <c r="T152" s="21">
        <v>0</v>
      </c>
      <c r="U152" s="21" t="s">
        <v>50</v>
      </c>
      <c r="V152" s="21">
        <v>0</v>
      </c>
      <c r="W152" s="21">
        <v>6092851.76975</v>
      </c>
      <c r="X152" s="21" t="s">
        <v>55</v>
      </c>
      <c r="Y152" s="21">
        <v>974856.28319999983</v>
      </c>
      <c r="Z152" s="31">
        <v>0</v>
      </c>
      <c r="AA152" s="20" t="s">
        <v>50</v>
      </c>
      <c r="AB152" s="31">
        <v>0</v>
      </c>
      <c r="AC152" s="21">
        <v>0</v>
      </c>
      <c r="AD152" s="21" t="s">
        <v>50</v>
      </c>
      <c r="AE152" s="21">
        <v>0</v>
      </c>
      <c r="AF152" s="21">
        <v>0</v>
      </c>
      <c r="AG152" s="21" t="s">
        <v>50</v>
      </c>
      <c r="AH152" s="21">
        <v>0</v>
      </c>
      <c r="AI152" s="21">
        <v>0</v>
      </c>
      <c r="AJ152" s="21" t="s">
        <v>50</v>
      </c>
      <c r="AK152" s="21">
        <v>0</v>
      </c>
      <c r="AL152" s="21">
        <v>0</v>
      </c>
      <c r="AM152" s="210" t="s">
        <v>53</v>
      </c>
      <c r="AN152" s="20" t="s">
        <v>53</v>
      </c>
      <c r="AO152" s="210" t="s">
        <v>53</v>
      </c>
      <c r="AP152" s="20" t="s">
        <v>53</v>
      </c>
    </row>
    <row r="153" spans="1:42" x14ac:dyDescent="0.25">
      <c r="A153" s="51" t="s">
        <v>218</v>
      </c>
      <c r="B153" s="14" t="s">
        <v>243</v>
      </c>
      <c r="C153" s="20" t="s">
        <v>65</v>
      </c>
      <c r="D153" s="20" t="s">
        <v>48</v>
      </c>
      <c r="E153" s="20" t="s">
        <v>151</v>
      </c>
      <c r="F153" s="20" t="s">
        <v>947</v>
      </c>
      <c r="G153" s="20" t="s">
        <v>108</v>
      </c>
      <c r="H153" s="20" t="s">
        <v>53</v>
      </c>
      <c r="I153" s="20" t="s">
        <v>261</v>
      </c>
      <c r="J153" s="31" t="s">
        <v>53</v>
      </c>
      <c r="K153" s="31" t="s">
        <v>262</v>
      </c>
      <c r="L153" s="31" t="s">
        <v>263</v>
      </c>
      <c r="M153" s="31">
        <v>0</v>
      </c>
      <c r="N153" s="20" t="s">
        <v>112</v>
      </c>
      <c r="O153" s="22" t="s">
        <v>907</v>
      </c>
      <c r="P153" s="20" t="s">
        <v>264</v>
      </c>
      <c r="Q153" s="52">
        <f t="shared" si="4"/>
        <v>-84435</v>
      </c>
      <c r="R153" s="21">
        <v>0</v>
      </c>
      <c r="S153" s="21">
        <v>-84435</v>
      </c>
      <c r="T153" s="21">
        <v>0</v>
      </c>
      <c r="U153" s="21" t="s">
        <v>50</v>
      </c>
      <c r="V153" s="21">
        <v>0</v>
      </c>
      <c r="W153" s="21">
        <v>0</v>
      </c>
      <c r="X153" s="21" t="s">
        <v>50</v>
      </c>
      <c r="Y153" s="21">
        <v>0</v>
      </c>
      <c r="Z153" s="31">
        <v>0</v>
      </c>
      <c r="AA153" s="20" t="s">
        <v>50</v>
      </c>
      <c r="AB153" s="31">
        <v>0</v>
      </c>
      <c r="AC153" s="21">
        <v>0</v>
      </c>
      <c r="AD153" s="21" t="s">
        <v>50</v>
      </c>
      <c r="AE153" s="21">
        <v>0</v>
      </c>
      <c r="AF153" s="21">
        <v>0</v>
      </c>
      <c r="AG153" s="21" t="s">
        <v>50</v>
      </c>
      <c r="AH153" s="21">
        <v>0</v>
      </c>
      <c r="AI153" s="21">
        <v>0</v>
      </c>
      <c r="AJ153" s="21" t="s">
        <v>50</v>
      </c>
      <c r="AK153" s="21">
        <v>0</v>
      </c>
      <c r="AL153" s="21">
        <v>0</v>
      </c>
      <c r="AM153" s="210" t="s">
        <v>53</v>
      </c>
      <c r="AN153" s="20" t="s">
        <v>53</v>
      </c>
      <c r="AO153" s="210" t="s">
        <v>53</v>
      </c>
      <c r="AP153" s="20" t="s">
        <v>53</v>
      </c>
    </row>
    <row r="154" spans="1:42" x14ac:dyDescent="0.25">
      <c r="A154" s="51" t="s">
        <v>222</v>
      </c>
      <c r="B154" s="14" t="s">
        <v>243</v>
      </c>
      <c r="C154" s="20" t="s">
        <v>65</v>
      </c>
      <c r="D154" s="20" t="s">
        <v>48</v>
      </c>
      <c r="E154" s="20" t="s">
        <v>151</v>
      </c>
      <c r="F154" s="20" t="s">
        <v>947</v>
      </c>
      <c r="G154" s="20" t="s">
        <v>108</v>
      </c>
      <c r="H154" s="20" t="s">
        <v>53</v>
      </c>
      <c r="I154" s="20" t="s">
        <v>266</v>
      </c>
      <c r="J154" s="31" t="s">
        <v>53</v>
      </c>
      <c r="K154" s="31" t="s">
        <v>267</v>
      </c>
      <c r="L154" s="31" t="s">
        <v>263</v>
      </c>
      <c r="M154" s="31">
        <v>0</v>
      </c>
      <c r="N154" s="20" t="s">
        <v>112</v>
      </c>
      <c r="O154" s="22" t="s">
        <v>907</v>
      </c>
      <c r="P154" s="20" t="s">
        <v>268</v>
      </c>
      <c r="Q154" s="52">
        <f t="shared" si="4"/>
        <v>-149984.54</v>
      </c>
      <c r="R154" s="21">
        <v>0</v>
      </c>
      <c r="S154" s="21">
        <v>-149984.54</v>
      </c>
      <c r="T154" s="21">
        <v>0</v>
      </c>
      <c r="U154" s="21" t="s">
        <v>50</v>
      </c>
      <c r="V154" s="21">
        <v>0</v>
      </c>
      <c r="W154" s="21">
        <v>0</v>
      </c>
      <c r="X154" s="21" t="s">
        <v>50</v>
      </c>
      <c r="Y154" s="21">
        <v>0</v>
      </c>
      <c r="Z154" s="31">
        <v>0</v>
      </c>
      <c r="AA154" s="20" t="s">
        <v>50</v>
      </c>
      <c r="AB154" s="31">
        <v>0</v>
      </c>
      <c r="AC154" s="21">
        <v>0</v>
      </c>
      <c r="AD154" s="21" t="s">
        <v>50</v>
      </c>
      <c r="AE154" s="21">
        <v>0</v>
      </c>
      <c r="AF154" s="21">
        <v>0</v>
      </c>
      <c r="AG154" s="21" t="s">
        <v>50</v>
      </c>
      <c r="AH154" s="21">
        <v>0</v>
      </c>
      <c r="AI154" s="21">
        <v>0</v>
      </c>
      <c r="AJ154" s="21" t="s">
        <v>50</v>
      </c>
      <c r="AK154" s="21">
        <v>0</v>
      </c>
      <c r="AL154" s="21">
        <v>0</v>
      </c>
      <c r="AM154" s="210" t="s">
        <v>53</v>
      </c>
      <c r="AN154" s="20" t="s">
        <v>53</v>
      </c>
      <c r="AO154" s="210" t="s">
        <v>53</v>
      </c>
      <c r="AP154" s="20" t="s">
        <v>53</v>
      </c>
    </row>
    <row r="155" spans="1:42" x14ac:dyDescent="0.25">
      <c r="A155" s="51" t="s">
        <v>224</v>
      </c>
      <c r="B155" s="14" t="s">
        <v>298</v>
      </c>
      <c r="C155" s="20" t="s">
        <v>65</v>
      </c>
      <c r="D155" s="20" t="s">
        <v>48</v>
      </c>
      <c r="E155" s="20" t="s">
        <v>151</v>
      </c>
      <c r="F155" s="20" t="s">
        <v>948</v>
      </c>
      <c r="G155" s="20" t="s">
        <v>51</v>
      </c>
      <c r="H155" s="20" t="s">
        <v>303</v>
      </c>
      <c r="I155" s="20" t="s">
        <v>53</v>
      </c>
      <c r="J155" s="31" t="s">
        <v>53</v>
      </c>
      <c r="K155" s="31" t="s">
        <v>53</v>
      </c>
      <c r="L155" s="31" t="s">
        <v>53</v>
      </c>
      <c r="M155" s="31">
        <v>0</v>
      </c>
      <c r="N155" s="20" t="s">
        <v>53</v>
      </c>
      <c r="O155" s="22" t="s">
        <v>54</v>
      </c>
      <c r="P155" s="20" t="s">
        <v>53</v>
      </c>
      <c r="Q155" s="52">
        <f t="shared" si="4"/>
        <v>6427034.4392000008</v>
      </c>
      <c r="R155" s="21">
        <v>0</v>
      </c>
      <c r="S155" s="21">
        <v>4263141.5900000008</v>
      </c>
      <c r="T155" s="21">
        <v>0</v>
      </c>
      <c r="U155" s="21" t="s">
        <v>50</v>
      </c>
      <c r="V155" s="21">
        <v>0</v>
      </c>
      <c r="W155" s="21">
        <v>1865424.87</v>
      </c>
      <c r="X155" s="21" t="s">
        <v>55</v>
      </c>
      <c r="Y155" s="21">
        <v>298467.9792</v>
      </c>
      <c r="Z155" s="31">
        <v>0</v>
      </c>
      <c r="AA155" s="20" t="s">
        <v>50</v>
      </c>
      <c r="AB155" s="31">
        <v>0</v>
      </c>
      <c r="AC155" s="21">
        <v>0</v>
      </c>
      <c r="AD155" s="21" t="s">
        <v>50</v>
      </c>
      <c r="AE155" s="21">
        <v>0</v>
      </c>
      <c r="AF155" s="21">
        <v>0</v>
      </c>
      <c r="AG155" s="21" t="s">
        <v>50</v>
      </c>
      <c r="AH155" s="21">
        <v>0</v>
      </c>
      <c r="AI155" s="21">
        <v>0</v>
      </c>
      <c r="AJ155" s="21" t="s">
        <v>50</v>
      </c>
      <c r="AK155" s="21">
        <v>0</v>
      </c>
      <c r="AL155" s="21">
        <v>0</v>
      </c>
      <c r="AM155" s="210" t="s">
        <v>53</v>
      </c>
      <c r="AN155" s="20" t="s">
        <v>53</v>
      </c>
      <c r="AO155" s="210" t="s">
        <v>53</v>
      </c>
      <c r="AP155" s="20" t="s">
        <v>53</v>
      </c>
    </row>
    <row r="156" spans="1:42" x14ac:dyDescent="0.25">
      <c r="A156" s="51" t="s">
        <v>226</v>
      </c>
      <c r="B156" s="14" t="s">
        <v>298</v>
      </c>
      <c r="C156" s="20" t="s">
        <v>65</v>
      </c>
      <c r="D156" s="20" t="s">
        <v>48</v>
      </c>
      <c r="E156" s="20" t="s">
        <v>151</v>
      </c>
      <c r="F156" s="20" t="s">
        <v>948</v>
      </c>
      <c r="G156" s="20" t="s">
        <v>51</v>
      </c>
      <c r="H156" s="20" t="s">
        <v>304</v>
      </c>
      <c r="I156" s="20" t="s">
        <v>53</v>
      </c>
      <c r="J156" s="31" t="s">
        <v>53</v>
      </c>
      <c r="K156" s="31" t="s">
        <v>53</v>
      </c>
      <c r="L156" s="31" t="s">
        <v>53</v>
      </c>
      <c r="M156" s="31">
        <v>0</v>
      </c>
      <c r="N156" s="20" t="s">
        <v>53</v>
      </c>
      <c r="O156" s="22" t="s">
        <v>305</v>
      </c>
      <c r="P156" s="20" t="s">
        <v>306</v>
      </c>
      <c r="Q156" s="52">
        <f t="shared" ref="Q156:Q187" si="5">SUM(S156:AL156)</f>
        <v>1261389.4336999999</v>
      </c>
      <c r="R156" s="21">
        <v>0</v>
      </c>
      <c r="S156" s="21">
        <v>692345.90999999992</v>
      </c>
      <c r="T156" s="21">
        <v>490554.76179999998</v>
      </c>
      <c r="U156" s="21" t="s">
        <v>55</v>
      </c>
      <c r="V156" s="21">
        <v>78488.761899999998</v>
      </c>
      <c r="W156" s="21">
        <v>0</v>
      </c>
      <c r="X156" s="21" t="s">
        <v>50</v>
      </c>
      <c r="Y156" s="21">
        <v>0</v>
      </c>
      <c r="Z156" s="31">
        <v>0</v>
      </c>
      <c r="AA156" s="20" t="s">
        <v>50</v>
      </c>
      <c r="AB156" s="31">
        <v>0</v>
      </c>
      <c r="AC156" s="21">
        <v>0</v>
      </c>
      <c r="AD156" s="21" t="s">
        <v>50</v>
      </c>
      <c r="AE156" s="21">
        <v>0</v>
      </c>
      <c r="AF156" s="21">
        <v>0</v>
      </c>
      <c r="AG156" s="21" t="s">
        <v>50</v>
      </c>
      <c r="AH156" s="21">
        <v>0</v>
      </c>
      <c r="AI156" s="21">
        <v>0</v>
      </c>
      <c r="AJ156" s="21" t="s">
        <v>50</v>
      </c>
      <c r="AK156" s="21">
        <v>0</v>
      </c>
      <c r="AL156" s="21">
        <v>0</v>
      </c>
      <c r="AM156" s="210" t="s">
        <v>53</v>
      </c>
      <c r="AN156" s="20" t="s">
        <v>53</v>
      </c>
      <c r="AO156" s="210" t="s">
        <v>53</v>
      </c>
      <c r="AP156" s="20" t="s">
        <v>53</v>
      </c>
    </row>
    <row r="157" spans="1:42" x14ac:dyDescent="0.25">
      <c r="A157" s="51" t="s">
        <v>230</v>
      </c>
      <c r="B157" s="14" t="s">
        <v>298</v>
      </c>
      <c r="C157" s="20" t="s">
        <v>65</v>
      </c>
      <c r="D157" s="20" t="s">
        <v>48</v>
      </c>
      <c r="E157" s="20" t="s">
        <v>151</v>
      </c>
      <c r="F157" s="20" t="s">
        <v>948</v>
      </c>
      <c r="G157" s="20" t="s">
        <v>51</v>
      </c>
      <c r="H157" s="20" t="s">
        <v>307</v>
      </c>
      <c r="I157" s="20" t="s">
        <v>53</v>
      </c>
      <c r="J157" s="31" t="s">
        <v>53</v>
      </c>
      <c r="K157" s="31" t="s">
        <v>53</v>
      </c>
      <c r="L157" s="31" t="s">
        <v>53</v>
      </c>
      <c r="M157" s="31">
        <v>0</v>
      </c>
      <c r="N157" s="20" t="s">
        <v>53</v>
      </c>
      <c r="O157" s="22" t="s">
        <v>54</v>
      </c>
      <c r="P157" s="20" t="s">
        <v>53</v>
      </c>
      <c r="Q157" s="52">
        <f t="shared" si="5"/>
        <v>24681590.659950007</v>
      </c>
      <c r="R157" s="21">
        <v>0</v>
      </c>
      <c r="S157" s="21">
        <v>13273547.220050007</v>
      </c>
      <c r="T157" s="21">
        <v>0</v>
      </c>
      <c r="U157" s="21" t="s">
        <v>50</v>
      </c>
      <c r="V157" s="21">
        <v>0</v>
      </c>
      <c r="W157" s="21">
        <v>9834520.2067999989</v>
      </c>
      <c r="X157" s="21" t="s">
        <v>50</v>
      </c>
      <c r="Y157" s="21">
        <v>1573523.2331000003</v>
      </c>
      <c r="Z157" s="31">
        <v>0</v>
      </c>
      <c r="AA157" s="20" t="s">
        <v>50</v>
      </c>
      <c r="AB157" s="31">
        <v>0</v>
      </c>
      <c r="AC157" s="21">
        <v>0</v>
      </c>
      <c r="AD157" s="21" t="s">
        <v>50</v>
      </c>
      <c r="AE157" s="21">
        <v>0</v>
      </c>
      <c r="AF157" s="21">
        <v>0</v>
      </c>
      <c r="AG157" s="21" t="s">
        <v>50</v>
      </c>
      <c r="AH157" s="21">
        <v>0</v>
      </c>
      <c r="AI157" s="21">
        <v>0</v>
      </c>
      <c r="AJ157" s="21" t="s">
        <v>50</v>
      </c>
      <c r="AK157" s="21">
        <v>0</v>
      </c>
      <c r="AL157" s="21">
        <v>0</v>
      </c>
      <c r="AM157" s="210" t="s">
        <v>53</v>
      </c>
      <c r="AN157" s="20" t="s">
        <v>53</v>
      </c>
      <c r="AO157" s="210" t="s">
        <v>53</v>
      </c>
      <c r="AP157" s="20" t="s">
        <v>53</v>
      </c>
    </row>
    <row r="158" spans="1:42" x14ac:dyDescent="0.25">
      <c r="A158" s="51" t="s">
        <v>232</v>
      </c>
      <c r="B158" s="14" t="s">
        <v>320</v>
      </c>
      <c r="C158" s="20" t="s">
        <v>65</v>
      </c>
      <c r="D158" s="20" t="s">
        <v>48</v>
      </c>
      <c r="E158" s="20" t="s">
        <v>151</v>
      </c>
      <c r="F158" s="20" t="s">
        <v>951</v>
      </c>
      <c r="G158" s="20" t="s">
        <v>51</v>
      </c>
      <c r="H158" s="20" t="s">
        <v>321</v>
      </c>
      <c r="I158" s="20" t="s">
        <v>53</v>
      </c>
      <c r="J158" s="31" t="s">
        <v>53</v>
      </c>
      <c r="K158" s="31" t="s">
        <v>53</v>
      </c>
      <c r="L158" s="31" t="s">
        <v>53</v>
      </c>
      <c r="M158" s="31">
        <v>0</v>
      </c>
      <c r="N158" s="20" t="s">
        <v>53</v>
      </c>
      <c r="O158" s="22" t="s">
        <v>54</v>
      </c>
      <c r="P158" s="20" t="s">
        <v>53</v>
      </c>
      <c r="Q158" s="52">
        <f t="shared" si="5"/>
        <v>12927419.968349999</v>
      </c>
      <c r="R158" s="21">
        <v>0</v>
      </c>
      <c r="S158" s="21">
        <v>8966628.9357499983</v>
      </c>
      <c r="T158" s="21">
        <v>0</v>
      </c>
      <c r="U158" s="21" t="s">
        <v>50</v>
      </c>
      <c r="V158" s="21">
        <v>0</v>
      </c>
      <c r="W158" s="21">
        <v>3414475.0281000002</v>
      </c>
      <c r="X158" s="21" t="s">
        <v>55</v>
      </c>
      <c r="Y158" s="21">
        <v>546316.00449999992</v>
      </c>
      <c r="Z158" s="31">
        <v>0</v>
      </c>
      <c r="AA158" s="20" t="s">
        <v>50</v>
      </c>
      <c r="AB158" s="31">
        <v>0</v>
      </c>
      <c r="AC158" s="21">
        <v>0</v>
      </c>
      <c r="AD158" s="21" t="s">
        <v>50</v>
      </c>
      <c r="AE158" s="21">
        <v>0</v>
      </c>
      <c r="AF158" s="21">
        <v>0</v>
      </c>
      <c r="AG158" s="21" t="s">
        <v>50</v>
      </c>
      <c r="AH158" s="21">
        <v>0</v>
      </c>
      <c r="AI158" s="21">
        <v>0</v>
      </c>
      <c r="AJ158" s="21" t="s">
        <v>50</v>
      </c>
      <c r="AK158" s="21">
        <v>0</v>
      </c>
      <c r="AL158" s="21">
        <v>0</v>
      </c>
      <c r="AM158" s="210" t="s">
        <v>53</v>
      </c>
      <c r="AN158" s="20" t="s">
        <v>53</v>
      </c>
      <c r="AO158" s="210" t="s">
        <v>53</v>
      </c>
      <c r="AP158" s="20" t="s">
        <v>53</v>
      </c>
    </row>
    <row r="159" spans="1:42" x14ac:dyDescent="0.25">
      <c r="A159" s="51" t="s">
        <v>234</v>
      </c>
      <c r="B159" s="14" t="s">
        <v>320</v>
      </c>
      <c r="C159" s="20" t="s">
        <v>65</v>
      </c>
      <c r="D159" s="20" t="s">
        <v>48</v>
      </c>
      <c r="E159" s="20" t="s">
        <v>151</v>
      </c>
      <c r="F159" s="20" t="s">
        <v>951</v>
      </c>
      <c r="G159" s="20" t="s">
        <v>51</v>
      </c>
      <c r="H159" s="20" t="s">
        <v>322</v>
      </c>
      <c r="I159" s="20" t="s">
        <v>53</v>
      </c>
      <c r="J159" s="31" t="s">
        <v>53</v>
      </c>
      <c r="K159" s="31" t="s">
        <v>53</v>
      </c>
      <c r="L159" s="31" t="s">
        <v>53</v>
      </c>
      <c r="M159" s="31">
        <v>0</v>
      </c>
      <c r="N159" s="20" t="s">
        <v>53</v>
      </c>
      <c r="O159" s="22" t="s">
        <v>101</v>
      </c>
      <c r="P159" s="20" t="s">
        <v>102</v>
      </c>
      <c r="Q159" s="52">
        <f t="shared" si="5"/>
        <v>3926474.3500499995</v>
      </c>
      <c r="R159" s="21">
        <v>0</v>
      </c>
      <c r="S159" s="21">
        <v>2991641.2967499997</v>
      </c>
      <c r="T159" s="21">
        <v>805890.56319999998</v>
      </c>
      <c r="U159" s="21" t="s">
        <v>55</v>
      </c>
      <c r="V159" s="21">
        <v>128942.4901</v>
      </c>
      <c r="W159" s="21">
        <v>0</v>
      </c>
      <c r="X159" s="21" t="s">
        <v>50</v>
      </c>
      <c r="Y159" s="21">
        <v>0</v>
      </c>
      <c r="Z159" s="31">
        <v>0</v>
      </c>
      <c r="AA159" s="20" t="s">
        <v>50</v>
      </c>
      <c r="AB159" s="31">
        <v>0</v>
      </c>
      <c r="AC159" s="21">
        <v>0</v>
      </c>
      <c r="AD159" s="21" t="s">
        <v>50</v>
      </c>
      <c r="AE159" s="21">
        <v>0</v>
      </c>
      <c r="AF159" s="21">
        <v>0</v>
      </c>
      <c r="AG159" s="21" t="s">
        <v>50</v>
      </c>
      <c r="AH159" s="21">
        <v>0</v>
      </c>
      <c r="AI159" s="21">
        <v>0</v>
      </c>
      <c r="AJ159" s="21" t="s">
        <v>50</v>
      </c>
      <c r="AK159" s="21">
        <v>0</v>
      </c>
      <c r="AL159" s="21">
        <v>0</v>
      </c>
      <c r="AM159" s="210" t="s">
        <v>53</v>
      </c>
      <c r="AN159" s="20" t="s">
        <v>53</v>
      </c>
      <c r="AO159" s="210" t="s">
        <v>53</v>
      </c>
      <c r="AP159" s="20" t="s">
        <v>53</v>
      </c>
    </row>
    <row r="160" spans="1:42" x14ac:dyDescent="0.25">
      <c r="A160" s="51" t="s">
        <v>238</v>
      </c>
      <c r="B160" s="14" t="s">
        <v>320</v>
      </c>
      <c r="C160" s="20" t="s">
        <v>65</v>
      </c>
      <c r="D160" s="20" t="s">
        <v>48</v>
      </c>
      <c r="E160" s="20" t="s">
        <v>151</v>
      </c>
      <c r="F160" s="20" t="s">
        <v>951</v>
      </c>
      <c r="G160" s="20" t="s">
        <v>51</v>
      </c>
      <c r="H160" s="20" t="s">
        <v>323</v>
      </c>
      <c r="I160" s="20" t="s">
        <v>53</v>
      </c>
      <c r="J160" s="31" t="s">
        <v>53</v>
      </c>
      <c r="K160" s="31" t="s">
        <v>53</v>
      </c>
      <c r="L160" s="31" t="s">
        <v>53</v>
      </c>
      <c r="M160" s="31">
        <v>0</v>
      </c>
      <c r="N160" s="20" t="s">
        <v>53</v>
      </c>
      <c r="O160" s="22" t="s">
        <v>54</v>
      </c>
      <c r="P160" s="20" t="s">
        <v>53</v>
      </c>
      <c r="Q160" s="52">
        <f t="shared" si="5"/>
        <v>23772621.113499995</v>
      </c>
      <c r="R160" s="21">
        <v>0</v>
      </c>
      <c r="S160" s="21">
        <v>12987618.610499997</v>
      </c>
      <c r="T160" s="21">
        <v>0</v>
      </c>
      <c r="U160" s="21" t="s">
        <v>50</v>
      </c>
      <c r="V160" s="21">
        <v>0</v>
      </c>
      <c r="W160" s="21">
        <v>9297415.9508999996</v>
      </c>
      <c r="X160" s="21" t="s">
        <v>50</v>
      </c>
      <c r="Y160" s="21">
        <v>1487586.5521</v>
      </c>
      <c r="Z160" s="31">
        <v>0</v>
      </c>
      <c r="AA160" s="20" t="s">
        <v>50</v>
      </c>
      <c r="AB160" s="31">
        <v>0</v>
      </c>
      <c r="AC160" s="21">
        <v>0</v>
      </c>
      <c r="AD160" s="21" t="s">
        <v>50</v>
      </c>
      <c r="AE160" s="21">
        <v>0</v>
      </c>
      <c r="AF160" s="21">
        <v>0</v>
      </c>
      <c r="AG160" s="21" t="s">
        <v>50</v>
      </c>
      <c r="AH160" s="21">
        <v>0</v>
      </c>
      <c r="AI160" s="21">
        <v>0</v>
      </c>
      <c r="AJ160" s="21" t="s">
        <v>50</v>
      </c>
      <c r="AK160" s="21">
        <v>0</v>
      </c>
      <c r="AL160" s="21">
        <v>0</v>
      </c>
      <c r="AM160" s="210" t="s">
        <v>53</v>
      </c>
      <c r="AN160" s="20" t="s">
        <v>53</v>
      </c>
      <c r="AO160" s="210" t="s">
        <v>53</v>
      </c>
      <c r="AP160" s="20" t="s">
        <v>53</v>
      </c>
    </row>
    <row r="161" spans="1:42" x14ac:dyDescent="0.25">
      <c r="A161" s="51" t="s">
        <v>240</v>
      </c>
      <c r="B161" s="14" t="s">
        <v>46</v>
      </c>
      <c r="C161" s="20" t="s">
        <v>65</v>
      </c>
      <c r="D161" s="20" t="s">
        <v>56</v>
      </c>
      <c r="E161" s="20" t="s">
        <v>949</v>
      </c>
      <c r="F161" s="20" t="s">
        <v>944</v>
      </c>
      <c r="G161" s="20" t="s">
        <v>51</v>
      </c>
      <c r="H161" s="20" t="s">
        <v>74</v>
      </c>
      <c r="I161" s="20" t="s">
        <v>53</v>
      </c>
      <c r="J161" s="31" t="s">
        <v>53</v>
      </c>
      <c r="K161" s="31" t="s">
        <v>53</v>
      </c>
      <c r="L161" s="31" t="s">
        <v>53</v>
      </c>
      <c r="M161" s="31">
        <v>0</v>
      </c>
      <c r="N161" s="20" t="s">
        <v>53</v>
      </c>
      <c r="O161" s="22" t="s">
        <v>54</v>
      </c>
      <c r="P161" s="20" t="s">
        <v>53</v>
      </c>
      <c r="Q161" s="52">
        <f t="shared" si="5"/>
        <v>11256358.021999391</v>
      </c>
      <c r="R161" s="21">
        <v>0</v>
      </c>
      <c r="S161" s="21">
        <v>7049538.3799999999</v>
      </c>
      <c r="T161" s="21">
        <v>0</v>
      </c>
      <c r="U161" s="21" t="s">
        <v>50</v>
      </c>
      <c r="V161" s="21">
        <v>0</v>
      </c>
      <c r="W161" s="21">
        <v>3626568.6568992496</v>
      </c>
      <c r="X161" s="21" t="s">
        <v>50</v>
      </c>
      <c r="Y161" s="21">
        <v>580250.9851001401</v>
      </c>
      <c r="Z161" s="31">
        <v>0</v>
      </c>
      <c r="AA161" s="20" t="s">
        <v>50</v>
      </c>
      <c r="AB161" s="31">
        <v>0</v>
      </c>
      <c r="AC161" s="21">
        <v>0</v>
      </c>
      <c r="AD161" s="21" t="s">
        <v>50</v>
      </c>
      <c r="AE161" s="21">
        <v>0</v>
      </c>
      <c r="AF161" s="21">
        <v>0</v>
      </c>
      <c r="AG161" s="21" t="s">
        <v>50</v>
      </c>
      <c r="AH161" s="21">
        <v>0</v>
      </c>
      <c r="AI161" s="21">
        <v>0</v>
      </c>
      <c r="AJ161" s="21" t="s">
        <v>50</v>
      </c>
      <c r="AK161" s="21">
        <v>0</v>
      </c>
      <c r="AL161" s="21">
        <v>0</v>
      </c>
      <c r="AM161" s="210" t="s">
        <v>53</v>
      </c>
      <c r="AN161" s="20" t="s">
        <v>53</v>
      </c>
      <c r="AO161" s="210" t="s">
        <v>53</v>
      </c>
      <c r="AP161" s="20" t="s">
        <v>53</v>
      </c>
    </row>
    <row r="162" spans="1:42" x14ac:dyDescent="0.25">
      <c r="A162" s="51" t="s">
        <v>242</v>
      </c>
      <c r="B162" s="14" t="s">
        <v>83</v>
      </c>
      <c r="C162" s="20" t="s">
        <v>65</v>
      </c>
      <c r="D162" s="20" t="s">
        <v>56</v>
      </c>
      <c r="E162" s="20" t="s">
        <v>949</v>
      </c>
      <c r="F162" s="20" t="s">
        <v>945</v>
      </c>
      <c r="G162" s="20" t="s">
        <v>51</v>
      </c>
      <c r="H162" s="20" t="s">
        <v>98</v>
      </c>
      <c r="I162" s="20" t="s">
        <v>53</v>
      </c>
      <c r="J162" s="31" t="s">
        <v>53</v>
      </c>
      <c r="K162" s="31" t="s">
        <v>53</v>
      </c>
      <c r="L162" s="31" t="s">
        <v>53</v>
      </c>
      <c r="M162" s="31">
        <v>0</v>
      </c>
      <c r="N162" s="20" t="s">
        <v>53</v>
      </c>
      <c r="O162" s="22" t="s">
        <v>54</v>
      </c>
      <c r="P162" s="20" t="s">
        <v>53</v>
      </c>
      <c r="Q162" s="52">
        <f t="shared" si="5"/>
        <v>11800929.9256</v>
      </c>
      <c r="R162" s="21">
        <v>0</v>
      </c>
      <c r="S162" s="21">
        <f>9529559.1324+131515.96</f>
        <v>9661075.0924000014</v>
      </c>
      <c r="T162" s="21">
        <v>0</v>
      </c>
      <c r="U162" s="21" t="s">
        <v>50</v>
      </c>
      <c r="V162" s="21">
        <v>0</v>
      </c>
      <c r="W162" s="21">
        <f>1877024.52-32322.07</f>
        <v>1844702.45</v>
      </c>
      <c r="X162" s="21" t="s">
        <v>55</v>
      </c>
      <c r="Y162" s="21">
        <f>300323.9232-5171.54</f>
        <v>295152.38320000004</v>
      </c>
      <c r="Z162" s="31">
        <v>0</v>
      </c>
      <c r="AA162" s="20" t="s">
        <v>50</v>
      </c>
      <c r="AB162" s="31">
        <v>0</v>
      </c>
      <c r="AC162" s="21">
        <v>0</v>
      </c>
      <c r="AD162" s="21" t="s">
        <v>50</v>
      </c>
      <c r="AE162" s="21">
        <v>0</v>
      </c>
      <c r="AF162" s="21">
        <v>0</v>
      </c>
      <c r="AG162" s="21" t="s">
        <v>50</v>
      </c>
      <c r="AH162" s="21">
        <v>0</v>
      </c>
      <c r="AI162" s="21">
        <v>0</v>
      </c>
      <c r="AJ162" s="21" t="s">
        <v>50</v>
      </c>
      <c r="AK162" s="21">
        <v>0</v>
      </c>
      <c r="AL162" s="21">
        <v>0</v>
      </c>
      <c r="AM162" s="210" t="s">
        <v>53</v>
      </c>
      <c r="AN162" s="20" t="s">
        <v>53</v>
      </c>
      <c r="AO162" s="210" t="s">
        <v>53</v>
      </c>
      <c r="AP162" s="20" t="s">
        <v>53</v>
      </c>
    </row>
    <row r="163" spans="1:42" x14ac:dyDescent="0.25">
      <c r="A163" s="51" t="s">
        <v>702</v>
      </c>
      <c r="B163" s="14" t="s">
        <v>83</v>
      </c>
      <c r="C163" s="20" t="s">
        <v>65</v>
      </c>
      <c r="D163" s="20" t="s">
        <v>56</v>
      </c>
      <c r="E163" s="20" t="s">
        <v>949</v>
      </c>
      <c r="F163" s="20" t="s">
        <v>945</v>
      </c>
      <c r="G163" s="20" t="s">
        <v>51</v>
      </c>
      <c r="H163" s="20" t="s">
        <v>100</v>
      </c>
      <c r="I163" s="20" t="s">
        <v>53</v>
      </c>
      <c r="J163" s="31" t="s">
        <v>53</v>
      </c>
      <c r="K163" s="31" t="s">
        <v>53</v>
      </c>
      <c r="L163" s="31" t="s">
        <v>53</v>
      </c>
      <c r="M163" s="31">
        <v>0</v>
      </c>
      <c r="N163" s="20" t="s">
        <v>53</v>
      </c>
      <c r="O163" s="22" t="s">
        <v>101</v>
      </c>
      <c r="P163" s="20" t="s">
        <v>102</v>
      </c>
      <c r="Q163" s="52">
        <f t="shared" si="5"/>
        <v>1356829.8288</v>
      </c>
      <c r="R163" s="21">
        <v>0</v>
      </c>
      <c r="S163" s="21">
        <v>568662.4</v>
      </c>
      <c r="T163" s="21">
        <v>679454.68</v>
      </c>
      <c r="U163" s="21" t="s">
        <v>55</v>
      </c>
      <c r="V163" s="21">
        <v>108712.7488</v>
      </c>
      <c r="W163" s="21">
        <v>0</v>
      </c>
      <c r="X163" s="21" t="s">
        <v>50</v>
      </c>
      <c r="Y163" s="21">
        <v>0</v>
      </c>
      <c r="Z163" s="31">
        <v>0</v>
      </c>
      <c r="AA163" s="20" t="s">
        <v>50</v>
      </c>
      <c r="AB163" s="31">
        <v>0</v>
      </c>
      <c r="AC163" s="21">
        <v>0</v>
      </c>
      <c r="AD163" s="21" t="s">
        <v>50</v>
      </c>
      <c r="AE163" s="21">
        <v>0</v>
      </c>
      <c r="AF163" s="21">
        <v>0</v>
      </c>
      <c r="AG163" s="21" t="s">
        <v>50</v>
      </c>
      <c r="AH163" s="21">
        <v>0</v>
      </c>
      <c r="AI163" s="21">
        <v>0</v>
      </c>
      <c r="AJ163" s="21" t="s">
        <v>50</v>
      </c>
      <c r="AK163" s="21">
        <v>0</v>
      </c>
      <c r="AL163" s="21">
        <v>0</v>
      </c>
      <c r="AM163" s="210" t="s">
        <v>53</v>
      </c>
      <c r="AN163" s="20" t="s">
        <v>53</v>
      </c>
      <c r="AO163" s="210" t="s">
        <v>53</v>
      </c>
      <c r="AP163" s="20" t="s">
        <v>53</v>
      </c>
    </row>
    <row r="164" spans="1:42" x14ac:dyDescent="0.25">
      <c r="A164" s="51" t="s">
        <v>707</v>
      </c>
      <c r="B164" s="14" t="s">
        <v>83</v>
      </c>
      <c r="C164" s="20" t="s">
        <v>65</v>
      </c>
      <c r="D164" s="20" t="s">
        <v>56</v>
      </c>
      <c r="E164" s="20" t="s">
        <v>949</v>
      </c>
      <c r="F164" s="20" t="s">
        <v>945</v>
      </c>
      <c r="G164" s="20" t="s">
        <v>51</v>
      </c>
      <c r="H164" s="20" t="s">
        <v>104</v>
      </c>
      <c r="I164" s="20" t="s">
        <v>53</v>
      </c>
      <c r="J164" s="31" t="s">
        <v>53</v>
      </c>
      <c r="K164" s="31" t="s">
        <v>53</v>
      </c>
      <c r="L164" s="31" t="s">
        <v>53</v>
      </c>
      <c r="M164" s="31">
        <v>0</v>
      </c>
      <c r="N164" s="20" t="s">
        <v>53</v>
      </c>
      <c r="O164" s="22" t="s">
        <v>54</v>
      </c>
      <c r="P164" s="20" t="s">
        <v>53</v>
      </c>
      <c r="Q164" s="52">
        <f t="shared" si="5"/>
        <v>9631591.5272500012</v>
      </c>
      <c r="R164" s="21">
        <v>0</v>
      </c>
      <c r="S164" s="21">
        <v>6766286.8794500008</v>
      </c>
      <c r="T164" s="21">
        <v>0</v>
      </c>
      <c r="U164" s="21" t="s">
        <v>50</v>
      </c>
      <c r="V164" s="21">
        <v>0</v>
      </c>
      <c r="W164" s="21">
        <v>2470090.2135999999</v>
      </c>
      <c r="X164" s="21" t="s">
        <v>50</v>
      </c>
      <c r="Y164" s="21">
        <v>395214.43420000002</v>
      </c>
      <c r="Z164" s="31">
        <v>0</v>
      </c>
      <c r="AA164" s="20" t="s">
        <v>50</v>
      </c>
      <c r="AB164" s="31">
        <v>0</v>
      </c>
      <c r="AC164" s="21">
        <v>0</v>
      </c>
      <c r="AD164" s="21" t="s">
        <v>50</v>
      </c>
      <c r="AE164" s="21">
        <v>0</v>
      </c>
      <c r="AF164" s="21">
        <v>0</v>
      </c>
      <c r="AG164" s="21" t="s">
        <v>50</v>
      </c>
      <c r="AH164" s="21">
        <v>0</v>
      </c>
      <c r="AI164" s="21">
        <v>0</v>
      </c>
      <c r="AJ164" s="21" t="s">
        <v>50</v>
      </c>
      <c r="AK164" s="21">
        <v>0</v>
      </c>
      <c r="AL164" s="21">
        <v>0</v>
      </c>
      <c r="AM164" s="210" t="s">
        <v>53</v>
      </c>
      <c r="AN164" s="20" t="s">
        <v>53</v>
      </c>
      <c r="AO164" s="210" t="s">
        <v>53</v>
      </c>
      <c r="AP164" s="20" t="s">
        <v>53</v>
      </c>
    </row>
    <row r="165" spans="1:42" x14ac:dyDescent="0.25">
      <c r="A165" s="51" t="s">
        <v>711</v>
      </c>
      <c r="B165" s="14" t="s">
        <v>134</v>
      </c>
      <c r="C165" s="20" t="s">
        <v>65</v>
      </c>
      <c r="D165" s="20" t="s">
        <v>56</v>
      </c>
      <c r="E165" s="20" t="s">
        <v>949</v>
      </c>
      <c r="F165" s="20" t="s">
        <v>946</v>
      </c>
      <c r="G165" s="20" t="s">
        <v>51</v>
      </c>
      <c r="H165" s="20" t="s">
        <v>177</v>
      </c>
      <c r="I165" s="20" t="s">
        <v>53</v>
      </c>
      <c r="J165" s="31" t="s">
        <v>53</v>
      </c>
      <c r="K165" s="31" t="s">
        <v>53</v>
      </c>
      <c r="L165" s="31" t="s">
        <v>53</v>
      </c>
      <c r="M165" s="31">
        <v>0</v>
      </c>
      <c r="N165" s="20" t="s">
        <v>53</v>
      </c>
      <c r="O165" s="22" t="s">
        <v>54</v>
      </c>
      <c r="P165" s="20" t="s">
        <v>53</v>
      </c>
      <c r="Q165" s="52">
        <f t="shared" si="5"/>
        <v>1347994.28</v>
      </c>
      <c r="R165" s="21">
        <v>0</v>
      </c>
      <c r="S165" s="21">
        <v>1312748.31</v>
      </c>
      <c r="T165" s="21">
        <v>0</v>
      </c>
      <c r="U165" s="21" t="s">
        <v>50</v>
      </c>
      <c r="V165" s="21">
        <v>0</v>
      </c>
      <c r="W165" s="21">
        <v>30384.46</v>
      </c>
      <c r="X165" s="21" t="s">
        <v>50</v>
      </c>
      <c r="Y165" s="21">
        <v>4861.51</v>
      </c>
      <c r="Z165" s="31">
        <v>0</v>
      </c>
      <c r="AA165" s="20" t="s">
        <v>50</v>
      </c>
      <c r="AB165" s="31">
        <v>0</v>
      </c>
      <c r="AC165" s="21">
        <v>0</v>
      </c>
      <c r="AD165" s="21" t="s">
        <v>50</v>
      </c>
      <c r="AE165" s="21">
        <v>0</v>
      </c>
      <c r="AF165" s="21">
        <v>0</v>
      </c>
      <c r="AG165" s="21" t="s">
        <v>50</v>
      </c>
      <c r="AH165" s="21">
        <v>0</v>
      </c>
      <c r="AI165" s="21">
        <v>0</v>
      </c>
      <c r="AJ165" s="21" t="s">
        <v>50</v>
      </c>
      <c r="AK165" s="21">
        <v>0</v>
      </c>
      <c r="AL165" s="21">
        <v>0</v>
      </c>
      <c r="AM165" s="210" t="s">
        <v>53</v>
      </c>
      <c r="AN165" s="20" t="s">
        <v>53</v>
      </c>
      <c r="AO165" s="210" t="s">
        <v>53</v>
      </c>
      <c r="AP165" s="20" t="s">
        <v>53</v>
      </c>
    </row>
    <row r="166" spans="1:42" x14ac:dyDescent="0.25">
      <c r="A166" s="51" t="s">
        <v>250</v>
      </c>
      <c r="B166" s="14" t="s">
        <v>134</v>
      </c>
      <c r="C166" s="20" t="s">
        <v>65</v>
      </c>
      <c r="D166" s="20" t="s">
        <v>56</v>
      </c>
      <c r="E166" s="20" t="s">
        <v>949</v>
      </c>
      <c r="F166" s="20" t="s">
        <v>946</v>
      </c>
      <c r="G166" s="20" t="s">
        <v>108</v>
      </c>
      <c r="H166" s="20" t="s">
        <v>53</v>
      </c>
      <c r="I166" s="20" t="s">
        <v>179</v>
      </c>
      <c r="J166" s="31" t="s">
        <v>53</v>
      </c>
      <c r="K166" s="31" t="s">
        <v>180</v>
      </c>
      <c r="L166" s="31" t="s">
        <v>181</v>
      </c>
      <c r="M166" s="31">
        <v>0</v>
      </c>
      <c r="N166" s="20" t="s">
        <v>112</v>
      </c>
      <c r="O166" s="22" t="s">
        <v>907</v>
      </c>
      <c r="P166" s="20" t="s">
        <v>182</v>
      </c>
      <c r="Q166" s="52">
        <f t="shared" si="5"/>
        <v>-47689.81</v>
      </c>
      <c r="R166" s="21">
        <v>0</v>
      </c>
      <c r="S166" s="21">
        <v>-47689.81</v>
      </c>
      <c r="T166" s="21">
        <v>0</v>
      </c>
      <c r="U166" s="21" t="s">
        <v>50</v>
      </c>
      <c r="V166" s="21">
        <v>0</v>
      </c>
      <c r="W166" s="21">
        <v>0</v>
      </c>
      <c r="X166" s="21" t="s">
        <v>50</v>
      </c>
      <c r="Y166" s="21">
        <v>0</v>
      </c>
      <c r="Z166" s="31">
        <v>0</v>
      </c>
      <c r="AA166" s="20" t="s">
        <v>50</v>
      </c>
      <c r="AB166" s="31">
        <v>0</v>
      </c>
      <c r="AC166" s="21">
        <v>0</v>
      </c>
      <c r="AD166" s="21" t="s">
        <v>50</v>
      </c>
      <c r="AE166" s="21">
        <v>0</v>
      </c>
      <c r="AF166" s="21">
        <v>0</v>
      </c>
      <c r="AG166" s="21" t="s">
        <v>50</v>
      </c>
      <c r="AH166" s="21">
        <v>0</v>
      </c>
      <c r="AI166" s="21">
        <v>0</v>
      </c>
      <c r="AJ166" s="21" t="s">
        <v>50</v>
      </c>
      <c r="AK166" s="65">
        <v>0</v>
      </c>
      <c r="AL166" s="21">
        <v>0</v>
      </c>
      <c r="AM166" s="210" t="s">
        <v>53</v>
      </c>
      <c r="AN166" s="20" t="s">
        <v>53</v>
      </c>
      <c r="AO166" s="210" t="s">
        <v>53</v>
      </c>
      <c r="AP166" s="20" t="s">
        <v>53</v>
      </c>
    </row>
    <row r="167" spans="1:42" x14ac:dyDescent="0.25">
      <c r="A167" s="51" t="s">
        <v>252</v>
      </c>
      <c r="B167" s="14" t="s">
        <v>211</v>
      </c>
      <c r="C167" s="20" t="s">
        <v>65</v>
      </c>
      <c r="D167" s="20" t="s">
        <v>56</v>
      </c>
      <c r="E167" s="20" t="s">
        <v>949</v>
      </c>
      <c r="F167" s="20" t="s">
        <v>950</v>
      </c>
      <c r="G167" s="20" t="s">
        <v>51</v>
      </c>
      <c r="H167" s="20" t="s">
        <v>225</v>
      </c>
      <c r="I167" s="20" t="s">
        <v>53</v>
      </c>
      <c r="J167" s="31" t="s">
        <v>53</v>
      </c>
      <c r="K167" s="31" t="s">
        <v>53</v>
      </c>
      <c r="L167" s="31" t="s">
        <v>53</v>
      </c>
      <c r="M167" s="31">
        <v>0</v>
      </c>
      <c r="N167" s="20" t="s">
        <v>53</v>
      </c>
      <c r="O167" s="22" t="s">
        <v>54</v>
      </c>
      <c r="P167" s="20" t="s">
        <v>53</v>
      </c>
      <c r="Q167" s="52">
        <f t="shared" si="5"/>
        <v>10130873.281800002</v>
      </c>
      <c r="R167" s="21">
        <v>0</v>
      </c>
      <c r="S167" s="21">
        <v>8095130.1450000014</v>
      </c>
      <c r="T167" s="21">
        <v>0</v>
      </c>
      <c r="U167" s="21" t="s">
        <v>50</v>
      </c>
      <c r="V167" s="21">
        <v>0</v>
      </c>
      <c r="W167" s="21">
        <v>1754950.98</v>
      </c>
      <c r="X167" s="21" t="s">
        <v>50</v>
      </c>
      <c r="Y167" s="21">
        <v>280792.1568</v>
      </c>
      <c r="Z167" s="31">
        <v>0</v>
      </c>
      <c r="AA167" s="20" t="s">
        <v>50</v>
      </c>
      <c r="AB167" s="31">
        <v>0</v>
      </c>
      <c r="AC167" s="21">
        <v>0</v>
      </c>
      <c r="AD167" s="21" t="s">
        <v>50</v>
      </c>
      <c r="AE167" s="21">
        <v>0</v>
      </c>
      <c r="AF167" s="21">
        <v>0</v>
      </c>
      <c r="AG167" s="21" t="s">
        <v>50</v>
      </c>
      <c r="AH167" s="21">
        <v>0</v>
      </c>
      <c r="AI167" s="21">
        <v>0</v>
      </c>
      <c r="AJ167" s="21" t="s">
        <v>50</v>
      </c>
      <c r="AK167" s="65">
        <v>0</v>
      </c>
      <c r="AL167" s="21">
        <v>0</v>
      </c>
      <c r="AM167" s="210" t="s">
        <v>53</v>
      </c>
      <c r="AN167" s="20" t="s">
        <v>53</v>
      </c>
      <c r="AO167" s="210" t="s">
        <v>53</v>
      </c>
      <c r="AP167" s="20" t="s">
        <v>53</v>
      </c>
    </row>
    <row r="168" spans="1:42" x14ac:dyDescent="0.25">
      <c r="A168" s="51" t="s">
        <v>256</v>
      </c>
      <c r="B168" s="14" t="s">
        <v>211</v>
      </c>
      <c r="C168" s="20" t="s">
        <v>65</v>
      </c>
      <c r="D168" s="20" t="s">
        <v>56</v>
      </c>
      <c r="E168" s="20" t="s">
        <v>949</v>
      </c>
      <c r="F168" s="20" t="s">
        <v>950</v>
      </c>
      <c r="G168" s="20" t="s">
        <v>108</v>
      </c>
      <c r="H168" s="20" t="s">
        <v>53</v>
      </c>
      <c r="I168" s="20" t="s">
        <v>227</v>
      </c>
      <c r="J168" s="31" t="s">
        <v>53</v>
      </c>
      <c r="K168" s="31" t="s">
        <v>228</v>
      </c>
      <c r="L168" s="31" t="s">
        <v>181</v>
      </c>
      <c r="M168" s="31">
        <v>0</v>
      </c>
      <c r="N168" s="20" t="s">
        <v>112</v>
      </c>
      <c r="O168" s="22" t="s">
        <v>907</v>
      </c>
      <c r="P168" s="20" t="s">
        <v>229</v>
      </c>
      <c r="Q168" s="52">
        <f t="shared" si="5"/>
        <v>-124900</v>
      </c>
      <c r="R168" s="21">
        <v>0</v>
      </c>
      <c r="S168" s="21">
        <v>-124900</v>
      </c>
      <c r="T168" s="21">
        <v>0</v>
      </c>
      <c r="U168" s="21" t="s">
        <v>50</v>
      </c>
      <c r="V168" s="21">
        <v>0</v>
      </c>
      <c r="W168" s="21">
        <v>0</v>
      </c>
      <c r="X168" s="21" t="s">
        <v>50</v>
      </c>
      <c r="Y168" s="21">
        <v>0</v>
      </c>
      <c r="Z168" s="31">
        <v>0</v>
      </c>
      <c r="AA168" s="20" t="s">
        <v>50</v>
      </c>
      <c r="AB168" s="31">
        <v>0</v>
      </c>
      <c r="AC168" s="21">
        <v>0</v>
      </c>
      <c r="AD168" s="21" t="s">
        <v>50</v>
      </c>
      <c r="AE168" s="21">
        <v>0</v>
      </c>
      <c r="AF168" s="21">
        <v>0</v>
      </c>
      <c r="AG168" s="21" t="s">
        <v>50</v>
      </c>
      <c r="AH168" s="21">
        <v>0</v>
      </c>
      <c r="AI168" s="21">
        <v>0</v>
      </c>
      <c r="AJ168" s="21" t="s">
        <v>50</v>
      </c>
      <c r="AK168" s="65">
        <v>0</v>
      </c>
      <c r="AL168" s="21">
        <v>0</v>
      </c>
      <c r="AM168" s="210" t="s">
        <v>53</v>
      </c>
      <c r="AN168" s="20" t="s">
        <v>53</v>
      </c>
      <c r="AO168" s="210" t="s">
        <v>53</v>
      </c>
      <c r="AP168" s="20" t="s">
        <v>53</v>
      </c>
    </row>
    <row r="169" spans="1:42" x14ac:dyDescent="0.25">
      <c r="A169" s="51" t="s">
        <v>721</v>
      </c>
      <c r="B169" s="14" t="s">
        <v>243</v>
      </c>
      <c r="C169" s="20" t="s">
        <v>65</v>
      </c>
      <c r="D169" s="20" t="s">
        <v>56</v>
      </c>
      <c r="E169" s="20" t="s">
        <v>949</v>
      </c>
      <c r="F169" s="20" t="s">
        <v>947</v>
      </c>
      <c r="G169" s="20" t="s">
        <v>51</v>
      </c>
      <c r="H169" s="20" t="s">
        <v>270</v>
      </c>
      <c r="I169" s="20" t="s">
        <v>53</v>
      </c>
      <c r="J169" s="31" t="s">
        <v>53</v>
      </c>
      <c r="K169" s="31" t="s">
        <v>53</v>
      </c>
      <c r="L169" s="31" t="s">
        <v>53</v>
      </c>
      <c r="M169" s="31">
        <v>0</v>
      </c>
      <c r="N169" s="20" t="s">
        <v>53</v>
      </c>
      <c r="O169" s="22" t="s">
        <v>54</v>
      </c>
      <c r="P169" s="20" t="s">
        <v>53</v>
      </c>
      <c r="Q169" s="52">
        <f t="shared" si="5"/>
        <v>8376374.3257999998</v>
      </c>
      <c r="R169" s="21">
        <v>0</v>
      </c>
      <c r="S169" s="21">
        <v>6125575.1349999998</v>
      </c>
      <c r="T169" s="21">
        <v>0</v>
      </c>
      <c r="U169" s="21" t="s">
        <v>50</v>
      </c>
      <c r="V169" s="21">
        <v>0</v>
      </c>
      <c r="W169" s="21">
        <v>1940344.13</v>
      </c>
      <c r="X169" s="21" t="s">
        <v>50</v>
      </c>
      <c r="Y169" s="21">
        <v>310455.06080000004</v>
      </c>
      <c r="Z169" s="31">
        <v>0</v>
      </c>
      <c r="AA169" s="20" t="s">
        <v>50</v>
      </c>
      <c r="AB169" s="31">
        <v>0</v>
      </c>
      <c r="AC169" s="21">
        <v>0</v>
      </c>
      <c r="AD169" s="21" t="s">
        <v>50</v>
      </c>
      <c r="AE169" s="21">
        <v>0</v>
      </c>
      <c r="AF169" s="21">
        <v>0</v>
      </c>
      <c r="AG169" s="21" t="s">
        <v>50</v>
      </c>
      <c r="AH169" s="21">
        <v>0</v>
      </c>
      <c r="AI169" s="21">
        <v>0</v>
      </c>
      <c r="AJ169" s="21" t="s">
        <v>50</v>
      </c>
      <c r="AK169" s="65">
        <v>0</v>
      </c>
      <c r="AL169" s="21">
        <v>0</v>
      </c>
      <c r="AM169" s="210" t="s">
        <v>53</v>
      </c>
      <c r="AN169" s="20" t="s">
        <v>53</v>
      </c>
      <c r="AO169" s="210" t="s">
        <v>53</v>
      </c>
      <c r="AP169" s="20" t="s">
        <v>53</v>
      </c>
    </row>
    <row r="170" spans="1:42" x14ac:dyDescent="0.25">
      <c r="A170" s="51" t="s">
        <v>724</v>
      </c>
      <c r="B170" s="14" t="s">
        <v>243</v>
      </c>
      <c r="C170" s="20" t="s">
        <v>65</v>
      </c>
      <c r="D170" s="20" t="s">
        <v>56</v>
      </c>
      <c r="E170" s="20" t="s">
        <v>949</v>
      </c>
      <c r="F170" s="20" t="s">
        <v>947</v>
      </c>
      <c r="G170" s="20" t="s">
        <v>51</v>
      </c>
      <c r="H170" s="20" t="s">
        <v>272</v>
      </c>
      <c r="I170" s="20" t="s">
        <v>53</v>
      </c>
      <c r="J170" s="31" t="s">
        <v>53</v>
      </c>
      <c r="K170" s="31" t="s">
        <v>53</v>
      </c>
      <c r="L170" s="31" t="s">
        <v>53</v>
      </c>
      <c r="M170" s="31">
        <v>0</v>
      </c>
      <c r="N170" s="20" t="s">
        <v>53</v>
      </c>
      <c r="O170" s="22" t="s">
        <v>273</v>
      </c>
      <c r="P170" s="20" t="s">
        <v>274</v>
      </c>
      <c r="Q170" s="52">
        <f t="shared" si="5"/>
        <v>290172.4804</v>
      </c>
      <c r="R170" s="21">
        <v>0</v>
      </c>
      <c r="S170" s="21">
        <v>0</v>
      </c>
      <c r="T170" s="21">
        <v>250148.69</v>
      </c>
      <c r="U170" s="21" t="s">
        <v>55</v>
      </c>
      <c r="V170" s="21">
        <v>40023.790399999998</v>
      </c>
      <c r="W170" s="21">
        <v>0</v>
      </c>
      <c r="X170" s="21" t="s">
        <v>50</v>
      </c>
      <c r="Y170" s="21">
        <v>0</v>
      </c>
      <c r="Z170" s="31">
        <v>0</v>
      </c>
      <c r="AA170" s="20" t="s">
        <v>50</v>
      </c>
      <c r="AB170" s="31">
        <v>0</v>
      </c>
      <c r="AC170" s="21">
        <v>0</v>
      </c>
      <c r="AD170" s="21" t="s">
        <v>50</v>
      </c>
      <c r="AE170" s="21">
        <v>0</v>
      </c>
      <c r="AF170" s="21">
        <v>0</v>
      </c>
      <c r="AG170" s="21" t="s">
        <v>50</v>
      </c>
      <c r="AH170" s="21">
        <v>0</v>
      </c>
      <c r="AI170" s="21">
        <v>0</v>
      </c>
      <c r="AJ170" s="21" t="s">
        <v>50</v>
      </c>
      <c r="AK170" s="65">
        <v>0</v>
      </c>
      <c r="AL170" s="21">
        <v>0</v>
      </c>
      <c r="AM170" s="210" t="s">
        <v>53</v>
      </c>
      <c r="AN170" s="20" t="s">
        <v>53</v>
      </c>
      <c r="AO170" s="210" t="s">
        <v>53</v>
      </c>
      <c r="AP170" s="20" t="s">
        <v>53</v>
      </c>
    </row>
    <row r="171" spans="1:42" x14ac:dyDescent="0.25">
      <c r="A171" s="51" t="s">
        <v>627</v>
      </c>
      <c r="B171" s="14" t="s">
        <v>243</v>
      </c>
      <c r="C171" s="20" t="s">
        <v>65</v>
      </c>
      <c r="D171" s="20" t="s">
        <v>56</v>
      </c>
      <c r="E171" s="20" t="s">
        <v>949</v>
      </c>
      <c r="F171" s="20" t="s">
        <v>947</v>
      </c>
      <c r="G171" s="20" t="s">
        <v>51</v>
      </c>
      <c r="H171" s="20" t="s">
        <v>276</v>
      </c>
      <c r="I171" s="20" t="s">
        <v>53</v>
      </c>
      <c r="J171" s="31" t="s">
        <v>53</v>
      </c>
      <c r="K171" s="31" t="s">
        <v>53</v>
      </c>
      <c r="L171" s="31" t="s">
        <v>53</v>
      </c>
      <c r="M171" s="31">
        <v>0</v>
      </c>
      <c r="N171" s="20" t="s">
        <v>53</v>
      </c>
      <c r="O171" s="22" t="s">
        <v>54</v>
      </c>
      <c r="P171" s="20" t="s">
        <v>53</v>
      </c>
      <c r="Q171" s="52">
        <f t="shared" si="5"/>
        <v>10745541.847349999</v>
      </c>
      <c r="R171" s="21">
        <v>0</v>
      </c>
      <c r="S171" s="21">
        <v>7518290.5237499988</v>
      </c>
      <c r="T171" s="21">
        <v>0</v>
      </c>
      <c r="U171" s="21" t="s">
        <v>50</v>
      </c>
      <c r="V171" s="21">
        <v>0</v>
      </c>
      <c r="W171" s="21">
        <v>2782113.21</v>
      </c>
      <c r="X171" s="21" t="s">
        <v>55</v>
      </c>
      <c r="Y171" s="21">
        <v>445138.11359999998</v>
      </c>
      <c r="Z171" s="31">
        <v>0</v>
      </c>
      <c r="AA171" s="20" t="s">
        <v>50</v>
      </c>
      <c r="AB171" s="31">
        <v>0</v>
      </c>
      <c r="AC171" s="21">
        <v>0</v>
      </c>
      <c r="AD171" s="21" t="s">
        <v>50</v>
      </c>
      <c r="AE171" s="21">
        <v>0</v>
      </c>
      <c r="AF171" s="21">
        <v>0</v>
      </c>
      <c r="AG171" s="21" t="s">
        <v>50</v>
      </c>
      <c r="AH171" s="21">
        <v>0</v>
      </c>
      <c r="AI171" s="21">
        <v>0</v>
      </c>
      <c r="AJ171" s="21" t="s">
        <v>50</v>
      </c>
      <c r="AK171" s="65">
        <v>0</v>
      </c>
      <c r="AL171" s="21">
        <v>0</v>
      </c>
      <c r="AM171" s="210" t="s">
        <v>53</v>
      </c>
      <c r="AN171" s="20" t="s">
        <v>53</v>
      </c>
      <c r="AO171" s="210" t="s">
        <v>53</v>
      </c>
      <c r="AP171" s="20" t="s">
        <v>53</v>
      </c>
    </row>
    <row r="172" spans="1:42" x14ac:dyDescent="0.25">
      <c r="A172" s="51" t="s">
        <v>857</v>
      </c>
      <c r="B172" s="14" t="s">
        <v>298</v>
      </c>
      <c r="C172" s="20" t="s">
        <v>65</v>
      </c>
      <c r="D172" s="20" t="s">
        <v>56</v>
      </c>
      <c r="E172" s="20" t="s">
        <v>949</v>
      </c>
      <c r="F172" s="20" t="s">
        <v>951</v>
      </c>
      <c r="G172" s="20" t="s">
        <v>51</v>
      </c>
      <c r="H172" s="20" t="s">
        <v>308</v>
      </c>
      <c r="I172" s="20" t="s">
        <v>53</v>
      </c>
      <c r="J172" s="31" t="s">
        <v>53</v>
      </c>
      <c r="K172" s="31" t="s">
        <v>53</v>
      </c>
      <c r="L172" s="31" t="s">
        <v>53</v>
      </c>
      <c r="M172" s="31">
        <v>0</v>
      </c>
      <c r="N172" s="20" t="s">
        <v>53</v>
      </c>
      <c r="O172" s="22" t="s">
        <v>54</v>
      </c>
      <c r="P172" s="20" t="s">
        <v>53</v>
      </c>
      <c r="Q172" s="52">
        <f t="shared" si="5"/>
        <v>18402036.677999999</v>
      </c>
      <c r="R172" s="21">
        <v>0</v>
      </c>
      <c r="S172" s="21">
        <v>13239537.298</v>
      </c>
      <c r="T172" s="21">
        <v>0</v>
      </c>
      <c r="U172" s="21" t="s">
        <v>50</v>
      </c>
      <c r="V172" s="21">
        <v>0</v>
      </c>
      <c r="W172" s="21">
        <v>4450430.5</v>
      </c>
      <c r="X172" s="21" t="s">
        <v>55</v>
      </c>
      <c r="Y172" s="21">
        <v>712068.88</v>
      </c>
      <c r="Z172" s="31">
        <v>0</v>
      </c>
      <c r="AA172" s="20" t="s">
        <v>50</v>
      </c>
      <c r="AB172" s="31">
        <v>0</v>
      </c>
      <c r="AC172" s="21">
        <v>0</v>
      </c>
      <c r="AD172" s="21" t="s">
        <v>50</v>
      </c>
      <c r="AE172" s="21">
        <v>0</v>
      </c>
      <c r="AF172" s="21">
        <v>0</v>
      </c>
      <c r="AG172" s="21" t="s">
        <v>50</v>
      </c>
      <c r="AH172" s="21">
        <v>0</v>
      </c>
      <c r="AI172" s="21">
        <v>0</v>
      </c>
      <c r="AJ172" s="21" t="s">
        <v>50</v>
      </c>
      <c r="AK172" s="65">
        <v>0</v>
      </c>
      <c r="AL172" s="21">
        <v>0</v>
      </c>
      <c r="AM172" s="210" t="s">
        <v>53</v>
      </c>
      <c r="AN172" s="20" t="s">
        <v>53</v>
      </c>
      <c r="AO172" s="210" t="s">
        <v>53</v>
      </c>
      <c r="AP172" s="20" t="s">
        <v>53</v>
      </c>
    </row>
    <row r="173" spans="1:42" x14ac:dyDescent="0.25">
      <c r="A173" s="51" t="s">
        <v>431</v>
      </c>
      <c r="B173" s="14" t="s">
        <v>320</v>
      </c>
      <c r="C173" s="20" t="s">
        <v>65</v>
      </c>
      <c r="D173" s="20" t="s">
        <v>56</v>
      </c>
      <c r="E173" s="20" t="s">
        <v>949</v>
      </c>
      <c r="F173" s="20" t="s">
        <v>973</v>
      </c>
      <c r="G173" s="20" t="s">
        <v>51</v>
      </c>
      <c r="H173" s="20" t="s">
        <v>324</v>
      </c>
      <c r="I173" s="20" t="s">
        <v>53</v>
      </c>
      <c r="J173" s="31" t="s">
        <v>53</v>
      </c>
      <c r="K173" s="31" t="s">
        <v>53</v>
      </c>
      <c r="L173" s="31" t="s">
        <v>53</v>
      </c>
      <c r="M173" s="31">
        <v>0</v>
      </c>
      <c r="N173" s="20" t="s">
        <v>53</v>
      </c>
      <c r="O173" s="22" t="s">
        <v>54</v>
      </c>
      <c r="P173" s="20" t="s">
        <v>53</v>
      </c>
      <c r="Q173" s="52">
        <f t="shared" si="5"/>
        <v>17919689.283500001</v>
      </c>
      <c r="R173" s="21">
        <v>0</v>
      </c>
      <c r="S173" s="21">
        <v>11120993.18685</v>
      </c>
      <c r="T173" s="21">
        <v>0</v>
      </c>
      <c r="U173" s="21" t="s">
        <v>50</v>
      </c>
      <c r="V173" s="21">
        <v>0</v>
      </c>
      <c r="W173" s="21">
        <v>5860944.9109500013</v>
      </c>
      <c r="X173" s="21" t="s">
        <v>55</v>
      </c>
      <c r="Y173" s="21">
        <v>937751.18569999991</v>
      </c>
      <c r="Z173" s="31">
        <v>0</v>
      </c>
      <c r="AA173" s="20" t="s">
        <v>50</v>
      </c>
      <c r="AB173" s="31">
        <v>0</v>
      </c>
      <c r="AC173" s="21">
        <v>0</v>
      </c>
      <c r="AD173" s="21" t="s">
        <v>50</v>
      </c>
      <c r="AE173" s="21">
        <v>0</v>
      </c>
      <c r="AF173" s="21">
        <v>0</v>
      </c>
      <c r="AG173" s="21" t="s">
        <v>50</v>
      </c>
      <c r="AH173" s="21">
        <v>0</v>
      </c>
      <c r="AI173" s="21">
        <v>0</v>
      </c>
      <c r="AJ173" s="21" t="s">
        <v>50</v>
      </c>
      <c r="AK173" s="65">
        <v>0</v>
      </c>
      <c r="AL173" s="21">
        <v>0</v>
      </c>
      <c r="AM173" s="210" t="s">
        <v>53</v>
      </c>
      <c r="AN173" s="20" t="s">
        <v>53</v>
      </c>
      <c r="AO173" s="210" t="s">
        <v>53</v>
      </c>
      <c r="AP173" s="20" t="s">
        <v>53</v>
      </c>
    </row>
    <row r="174" spans="1:42" x14ac:dyDescent="0.25">
      <c r="A174" s="51" t="s">
        <v>748</v>
      </c>
      <c r="B174" s="14" t="s">
        <v>46</v>
      </c>
      <c r="C174" s="20" t="s">
        <v>65</v>
      </c>
      <c r="D174" s="20" t="s">
        <v>60</v>
      </c>
      <c r="E174" s="20" t="s">
        <v>184</v>
      </c>
      <c r="F174" s="20" t="s">
        <v>944</v>
      </c>
      <c r="G174" s="20" t="s">
        <v>51</v>
      </c>
      <c r="H174" s="20" t="s">
        <v>76</v>
      </c>
      <c r="I174" s="20" t="s">
        <v>53</v>
      </c>
      <c r="J174" s="31" t="s">
        <v>53</v>
      </c>
      <c r="K174" s="31" t="s">
        <v>53</v>
      </c>
      <c r="L174" s="31" t="s">
        <v>53</v>
      </c>
      <c r="M174" s="31">
        <v>0</v>
      </c>
      <c r="N174" s="20" t="s">
        <v>53</v>
      </c>
      <c r="O174" s="22" t="s">
        <v>54</v>
      </c>
      <c r="P174" s="20" t="s">
        <v>53</v>
      </c>
      <c r="Q174" s="52">
        <f t="shared" si="5"/>
        <v>41270007.546500012</v>
      </c>
      <c r="R174" s="21">
        <v>0</v>
      </c>
      <c r="S174" s="21">
        <v>26658313.47680001</v>
      </c>
      <c r="T174" s="21">
        <v>0</v>
      </c>
      <c r="U174" s="20" t="s">
        <v>50</v>
      </c>
      <c r="V174" s="21">
        <v>0</v>
      </c>
      <c r="W174" s="21">
        <v>12596287.991200002</v>
      </c>
      <c r="X174" s="21" t="s">
        <v>55</v>
      </c>
      <c r="Y174" s="21">
        <v>2015406.0785000001</v>
      </c>
      <c r="Z174" s="31">
        <v>0</v>
      </c>
      <c r="AA174" s="20" t="s">
        <v>50</v>
      </c>
      <c r="AB174" s="31">
        <v>0</v>
      </c>
      <c r="AC174" s="21">
        <v>0</v>
      </c>
      <c r="AD174" s="21" t="s">
        <v>50</v>
      </c>
      <c r="AE174" s="21">
        <v>0</v>
      </c>
      <c r="AF174" s="21">
        <v>0</v>
      </c>
      <c r="AG174" s="21" t="s">
        <v>50</v>
      </c>
      <c r="AH174" s="21">
        <v>0</v>
      </c>
      <c r="AI174" s="21">
        <v>0</v>
      </c>
      <c r="AJ174" s="21" t="s">
        <v>50</v>
      </c>
      <c r="AK174" s="65">
        <v>0</v>
      </c>
      <c r="AL174" s="21">
        <v>0</v>
      </c>
      <c r="AM174" s="210" t="s">
        <v>53</v>
      </c>
      <c r="AN174" s="20" t="s">
        <v>53</v>
      </c>
      <c r="AO174" s="210" t="s">
        <v>53</v>
      </c>
      <c r="AP174" s="20" t="s">
        <v>53</v>
      </c>
    </row>
    <row r="175" spans="1:42" x14ac:dyDescent="0.25">
      <c r="A175" s="51" t="s">
        <v>752</v>
      </c>
      <c r="B175" s="14" t="s">
        <v>83</v>
      </c>
      <c r="C175" s="20" t="s">
        <v>65</v>
      </c>
      <c r="D175" s="20" t="s">
        <v>60</v>
      </c>
      <c r="E175" s="20" t="s">
        <v>184</v>
      </c>
      <c r="F175" s="20" t="s">
        <v>945</v>
      </c>
      <c r="G175" s="20" t="s">
        <v>51</v>
      </c>
      <c r="H175" s="20" t="s">
        <v>106</v>
      </c>
      <c r="I175" s="20" t="s">
        <v>53</v>
      </c>
      <c r="J175" s="31" t="s">
        <v>53</v>
      </c>
      <c r="K175" s="31" t="s">
        <v>53</v>
      </c>
      <c r="L175" s="31" t="s">
        <v>53</v>
      </c>
      <c r="M175" s="31">
        <v>0</v>
      </c>
      <c r="N175" s="20" t="s">
        <v>53</v>
      </c>
      <c r="O175" s="22" t="s">
        <v>54</v>
      </c>
      <c r="P175" s="20" t="s">
        <v>53</v>
      </c>
      <c r="Q175" s="52">
        <f t="shared" si="5"/>
        <v>25394338.829999998</v>
      </c>
      <c r="R175" s="21">
        <v>0</v>
      </c>
      <c r="S175" s="21">
        <v>15862870.254249997</v>
      </c>
      <c r="T175" s="21">
        <v>0</v>
      </c>
      <c r="U175" s="20" t="s">
        <v>50</v>
      </c>
      <c r="V175" s="21">
        <v>0</v>
      </c>
      <c r="W175" s="21">
        <v>8216783.2549500009</v>
      </c>
      <c r="X175" s="21" t="s">
        <v>50</v>
      </c>
      <c r="Y175" s="21">
        <v>1314685.3207999999</v>
      </c>
      <c r="Z175" s="31">
        <v>0</v>
      </c>
      <c r="AA175" s="20" t="s">
        <v>50</v>
      </c>
      <c r="AB175" s="31">
        <v>0</v>
      </c>
      <c r="AC175" s="21">
        <v>0</v>
      </c>
      <c r="AD175" s="21" t="s">
        <v>50</v>
      </c>
      <c r="AE175" s="21">
        <v>0</v>
      </c>
      <c r="AF175" s="21">
        <v>0</v>
      </c>
      <c r="AG175" s="21" t="s">
        <v>50</v>
      </c>
      <c r="AH175" s="21">
        <v>0</v>
      </c>
      <c r="AI175" s="21">
        <v>0</v>
      </c>
      <c r="AJ175" s="21" t="s">
        <v>50</v>
      </c>
      <c r="AK175" s="65">
        <v>0</v>
      </c>
      <c r="AL175" s="21">
        <v>0</v>
      </c>
      <c r="AM175" s="210" t="s">
        <v>53</v>
      </c>
      <c r="AN175" s="20" t="s">
        <v>53</v>
      </c>
      <c r="AO175" s="210" t="s">
        <v>53</v>
      </c>
      <c r="AP175" s="20" t="s">
        <v>53</v>
      </c>
    </row>
    <row r="176" spans="1:42" x14ac:dyDescent="0.25">
      <c r="A176" s="51" t="s">
        <v>754</v>
      </c>
      <c r="B176" s="14" t="s">
        <v>83</v>
      </c>
      <c r="C176" s="20" t="s">
        <v>65</v>
      </c>
      <c r="D176" s="20" t="s">
        <v>60</v>
      </c>
      <c r="E176" s="20" t="s">
        <v>184</v>
      </c>
      <c r="F176" s="20" t="s">
        <v>945</v>
      </c>
      <c r="G176" s="20" t="s">
        <v>108</v>
      </c>
      <c r="H176" s="20" t="s">
        <v>53</v>
      </c>
      <c r="I176" s="20" t="s">
        <v>109</v>
      </c>
      <c r="J176" s="31" t="s">
        <v>53</v>
      </c>
      <c r="K176" s="31" t="s">
        <v>110</v>
      </c>
      <c r="L176" s="31" t="s">
        <v>111</v>
      </c>
      <c r="M176" s="31">
        <v>0</v>
      </c>
      <c r="N176" s="20" t="s">
        <v>112</v>
      </c>
      <c r="O176" s="22" t="s">
        <v>907</v>
      </c>
      <c r="P176" s="20" t="s">
        <v>113</v>
      </c>
      <c r="Q176" s="52">
        <f t="shared" si="5"/>
        <v>-192014.23499999999</v>
      </c>
      <c r="R176" s="21">
        <v>0</v>
      </c>
      <c r="S176" s="21">
        <v>-192014.23499999999</v>
      </c>
      <c r="T176" s="21">
        <v>0</v>
      </c>
      <c r="U176" s="20" t="s">
        <v>50</v>
      </c>
      <c r="V176" s="21">
        <v>0</v>
      </c>
      <c r="W176" s="21">
        <v>0</v>
      </c>
      <c r="X176" s="21" t="s">
        <v>50</v>
      </c>
      <c r="Y176" s="21">
        <v>0</v>
      </c>
      <c r="Z176" s="31">
        <v>0</v>
      </c>
      <c r="AA176" s="20" t="s">
        <v>50</v>
      </c>
      <c r="AB176" s="31">
        <v>0</v>
      </c>
      <c r="AC176" s="21">
        <v>0</v>
      </c>
      <c r="AD176" s="21" t="s">
        <v>50</v>
      </c>
      <c r="AE176" s="21">
        <v>0</v>
      </c>
      <c r="AF176" s="21">
        <v>0</v>
      </c>
      <c r="AG176" s="21" t="s">
        <v>50</v>
      </c>
      <c r="AH176" s="21">
        <v>0</v>
      </c>
      <c r="AI176" s="21">
        <v>0</v>
      </c>
      <c r="AJ176" s="21" t="s">
        <v>50</v>
      </c>
      <c r="AK176" s="65">
        <v>0</v>
      </c>
      <c r="AL176" s="21">
        <v>0</v>
      </c>
      <c r="AM176" s="210" t="s">
        <v>53</v>
      </c>
      <c r="AN176" s="20" t="s">
        <v>53</v>
      </c>
      <c r="AO176" s="210" t="s">
        <v>53</v>
      </c>
      <c r="AP176" s="20" t="s">
        <v>53</v>
      </c>
    </row>
    <row r="177" spans="1:42" x14ac:dyDescent="0.25">
      <c r="A177" s="51" t="s">
        <v>758</v>
      </c>
      <c r="B177" s="14" t="s">
        <v>134</v>
      </c>
      <c r="C177" s="20" t="s">
        <v>65</v>
      </c>
      <c r="D177" s="20" t="s">
        <v>60</v>
      </c>
      <c r="E177" s="20" t="s">
        <v>184</v>
      </c>
      <c r="F177" s="20" t="s">
        <v>946</v>
      </c>
      <c r="G177" s="20" t="s">
        <v>51</v>
      </c>
      <c r="H177" s="20" t="s">
        <v>187</v>
      </c>
      <c r="I177" s="20" t="s">
        <v>53</v>
      </c>
      <c r="J177" s="31" t="s">
        <v>53</v>
      </c>
      <c r="K177" s="31" t="s">
        <v>53</v>
      </c>
      <c r="L177" s="31" t="s">
        <v>53</v>
      </c>
      <c r="M177" s="31">
        <v>0</v>
      </c>
      <c r="N177" s="20" t="s">
        <v>53</v>
      </c>
      <c r="O177" s="22" t="s">
        <v>54</v>
      </c>
      <c r="P177" s="20" t="s">
        <v>53</v>
      </c>
      <c r="Q177" s="52">
        <f t="shared" si="5"/>
        <v>6279624.4819999989</v>
      </c>
      <c r="R177" s="21">
        <v>0</v>
      </c>
      <c r="S177" s="21">
        <v>2860551.2133999988</v>
      </c>
      <c r="T177" s="21">
        <v>0</v>
      </c>
      <c r="U177" s="20" t="s">
        <v>50</v>
      </c>
      <c r="V177" s="21">
        <v>0</v>
      </c>
      <c r="W177" s="21">
        <v>2947476.9556999998</v>
      </c>
      <c r="X177" s="21" t="s">
        <v>50</v>
      </c>
      <c r="Y177" s="21">
        <v>471596.31290000014</v>
      </c>
      <c r="Z177" s="31">
        <v>0</v>
      </c>
      <c r="AA177" s="20" t="s">
        <v>50</v>
      </c>
      <c r="AB177" s="31">
        <v>0</v>
      </c>
      <c r="AC177" s="21">
        <v>0</v>
      </c>
      <c r="AD177" s="21" t="s">
        <v>50</v>
      </c>
      <c r="AE177" s="21">
        <v>0</v>
      </c>
      <c r="AF177" s="21">
        <v>0</v>
      </c>
      <c r="AG177" s="21" t="s">
        <v>50</v>
      </c>
      <c r="AH177" s="21">
        <v>0</v>
      </c>
      <c r="AI177" s="21">
        <v>0</v>
      </c>
      <c r="AJ177" s="21" t="s">
        <v>50</v>
      </c>
      <c r="AK177" s="65">
        <v>0</v>
      </c>
      <c r="AL177" s="21">
        <v>0</v>
      </c>
      <c r="AM177" s="210" t="s">
        <v>53</v>
      </c>
      <c r="AN177" s="20" t="s">
        <v>53</v>
      </c>
      <c r="AO177" s="210" t="s">
        <v>53</v>
      </c>
      <c r="AP177" s="20" t="s">
        <v>53</v>
      </c>
    </row>
    <row r="178" spans="1:42" x14ac:dyDescent="0.25">
      <c r="A178" s="51" t="s">
        <v>760</v>
      </c>
      <c r="B178" s="14" t="s">
        <v>134</v>
      </c>
      <c r="C178" s="20" t="s">
        <v>65</v>
      </c>
      <c r="D178" s="20" t="s">
        <v>60</v>
      </c>
      <c r="E178" s="20" t="s">
        <v>184</v>
      </c>
      <c r="F178" s="20" t="s">
        <v>946</v>
      </c>
      <c r="G178" s="20" t="s">
        <v>51</v>
      </c>
      <c r="H178" s="20" t="s">
        <v>189</v>
      </c>
      <c r="I178" s="20" t="s">
        <v>53</v>
      </c>
      <c r="J178" s="31" t="s">
        <v>53</v>
      </c>
      <c r="K178" s="31" t="s">
        <v>53</v>
      </c>
      <c r="L178" s="31" t="s">
        <v>53</v>
      </c>
      <c r="M178" s="31">
        <v>0</v>
      </c>
      <c r="N178" s="20" t="s">
        <v>53</v>
      </c>
      <c r="O178" s="22" t="s">
        <v>190</v>
      </c>
      <c r="P178" s="20" t="s">
        <v>191</v>
      </c>
      <c r="Q178" s="52">
        <f t="shared" si="5"/>
        <v>2851216.2272000001</v>
      </c>
      <c r="R178" s="21">
        <v>0</v>
      </c>
      <c r="S178" s="21">
        <v>2562367.33</v>
      </c>
      <c r="T178" s="21">
        <v>0</v>
      </c>
      <c r="U178" s="20" t="s">
        <v>50</v>
      </c>
      <c r="V178" s="21">
        <v>0</v>
      </c>
      <c r="W178" s="21">
        <v>249007.67</v>
      </c>
      <c r="X178" s="21" t="s">
        <v>55</v>
      </c>
      <c r="Y178" s="21">
        <v>39841.227200000001</v>
      </c>
      <c r="Z178" s="31">
        <v>0</v>
      </c>
      <c r="AA178" s="20" t="s">
        <v>50</v>
      </c>
      <c r="AB178" s="31">
        <v>0</v>
      </c>
      <c r="AC178" s="21">
        <v>0</v>
      </c>
      <c r="AD178" s="21" t="s">
        <v>50</v>
      </c>
      <c r="AE178" s="21">
        <v>0</v>
      </c>
      <c r="AF178" s="21">
        <v>0</v>
      </c>
      <c r="AG178" s="21" t="s">
        <v>50</v>
      </c>
      <c r="AH178" s="21">
        <v>0</v>
      </c>
      <c r="AI178" s="21">
        <v>0</v>
      </c>
      <c r="AJ178" s="21" t="s">
        <v>50</v>
      </c>
      <c r="AK178" s="65">
        <v>0</v>
      </c>
      <c r="AL178" s="21">
        <v>0</v>
      </c>
      <c r="AM178" s="210" t="s">
        <v>53</v>
      </c>
      <c r="AN178" s="20" t="s">
        <v>53</v>
      </c>
      <c r="AO178" s="210" t="s">
        <v>53</v>
      </c>
      <c r="AP178" s="20" t="s">
        <v>53</v>
      </c>
    </row>
    <row r="179" spans="1:42" x14ac:dyDescent="0.25">
      <c r="A179" s="51" t="s">
        <v>764</v>
      </c>
      <c r="B179" s="14" t="s">
        <v>134</v>
      </c>
      <c r="C179" s="20" t="s">
        <v>65</v>
      </c>
      <c r="D179" s="20" t="s">
        <v>60</v>
      </c>
      <c r="E179" s="20" t="s">
        <v>184</v>
      </c>
      <c r="F179" s="20" t="s">
        <v>946</v>
      </c>
      <c r="G179" s="20" t="s">
        <v>51</v>
      </c>
      <c r="H179" s="20" t="s">
        <v>185</v>
      </c>
      <c r="I179" s="20" t="s">
        <v>53</v>
      </c>
      <c r="J179" s="31" t="s">
        <v>53</v>
      </c>
      <c r="K179" s="31" t="s">
        <v>53</v>
      </c>
      <c r="L179" s="31" t="s">
        <v>53</v>
      </c>
      <c r="M179" s="31">
        <v>0</v>
      </c>
      <c r="N179" s="20" t="s">
        <v>53</v>
      </c>
      <c r="O179" s="22" t="s">
        <v>54</v>
      </c>
      <c r="P179" s="20" t="s">
        <v>53</v>
      </c>
      <c r="Q179" s="52">
        <f t="shared" si="5"/>
        <v>9831682.0008000005</v>
      </c>
      <c r="R179" s="21">
        <v>0</v>
      </c>
      <c r="S179" s="21">
        <v>6260234.9966000011</v>
      </c>
      <c r="T179" s="21">
        <v>0</v>
      </c>
      <c r="U179" s="20" t="s">
        <v>50</v>
      </c>
      <c r="V179" s="21">
        <v>0</v>
      </c>
      <c r="W179" s="21">
        <v>3078833.6243000003</v>
      </c>
      <c r="X179" s="21" t="s">
        <v>50</v>
      </c>
      <c r="Y179" s="21">
        <v>492613.37989999994</v>
      </c>
      <c r="Z179" s="31">
        <v>0</v>
      </c>
      <c r="AA179" s="20" t="s">
        <v>50</v>
      </c>
      <c r="AB179" s="31">
        <v>0</v>
      </c>
      <c r="AC179" s="21">
        <v>0</v>
      </c>
      <c r="AD179" s="21" t="s">
        <v>50</v>
      </c>
      <c r="AE179" s="21">
        <v>0</v>
      </c>
      <c r="AF179" s="21">
        <v>0</v>
      </c>
      <c r="AG179" s="21" t="s">
        <v>50</v>
      </c>
      <c r="AH179" s="21">
        <v>0</v>
      </c>
      <c r="AI179" s="21">
        <v>0</v>
      </c>
      <c r="AJ179" s="21" t="s">
        <v>50</v>
      </c>
      <c r="AK179" s="65">
        <v>0</v>
      </c>
      <c r="AL179" s="21">
        <v>0</v>
      </c>
      <c r="AM179" s="210" t="s">
        <v>53</v>
      </c>
      <c r="AN179" s="20" t="s">
        <v>53</v>
      </c>
      <c r="AO179" s="210" t="s">
        <v>53</v>
      </c>
      <c r="AP179" s="20" t="s">
        <v>53</v>
      </c>
    </row>
    <row r="180" spans="1:42" x14ac:dyDescent="0.25">
      <c r="A180" s="51" t="s">
        <v>767</v>
      </c>
      <c r="B180" s="14" t="s">
        <v>211</v>
      </c>
      <c r="C180" s="20" t="s">
        <v>65</v>
      </c>
      <c r="D180" s="20" t="s">
        <v>60</v>
      </c>
      <c r="E180" s="20" t="s">
        <v>184</v>
      </c>
      <c r="F180" s="20" t="s">
        <v>950</v>
      </c>
      <c r="G180" s="20" t="s">
        <v>51</v>
      </c>
      <c r="H180" s="20" t="s">
        <v>231</v>
      </c>
      <c r="I180" s="20" t="s">
        <v>53</v>
      </c>
      <c r="J180" s="31" t="s">
        <v>53</v>
      </c>
      <c r="K180" s="31" t="s">
        <v>53</v>
      </c>
      <c r="L180" s="31" t="s">
        <v>53</v>
      </c>
      <c r="M180" s="31">
        <v>0</v>
      </c>
      <c r="N180" s="20" t="s">
        <v>53</v>
      </c>
      <c r="O180" s="22" t="s">
        <v>54</v>
      </c>
      <c r="P180" s="20" t="s">
        <v>53</v>
      </c>
      <c r="Q180" s="52">
        <f t="shared" si="5"/>
        <v>9115332.5203000009</v>
      </c>
      <c r="R180" s="21">
        <v>0</v>
      </c>
      <c r="S180" s="21">
        <v>6121679.3773999996</v>
      </c>
      <c r="T180" s="21">
        <v>0</v>
      </c>
      <c r="U180" s="20" t="s">
        <v>50</v>
      </c>
      <c r="V180" s="21">
        <v>0</v>
      </c>
      <c r="W180" s="21">
        <v>2580735.4680000003</v>
      </c>
      <c r="X180" s="21" t="s">
        <v>50</v>
      </c>
      <c r="Y180" s="21">
        <v>412917.67489999998</v>
      </c>
      <c r="Z180" s="31">
        <v>0</v>
      </c>
      <c r="AA180" s="20" t="s">
        <v>50</v>
      </c>
      <c r="AB180" s="31">
        <v>0</v>
      </c>
      <c r="AC180" s="21">
        <v>0</v>
      </c>
      <c r="AD180" s="21" t="s">
        <v>50</v>
      </c>
      <c r="AE180" s="21">
        <v>0</v>
      </c>
      <c r="AF180" s="21">
        <v>0</v>
      </c>
      <c r="AG180" s="21" t="s">
        <v>50</v>
      </c>
      <c r="AH180" s="21">
        <v>0</v>
      </c>
      <c r="AI180" s="21">
        <v>0</v>
      </c>
      <c r="AJ180" s="21" t="s">
        <v>50</v>
      </c>
      <c r="AK180" s="65">
        <v>0</v>
      </c>
      <c r="AL180" s="21">
        <v>0</v>
      </c>
      <c r="AM180" s="210" t="s">
        <v>53</v>
      </c>
      <c r="AN180" s="20" t="s">
        <v>53</v>
      </c>
      <c r="AO180" s="210" t="s">
        <v>53</v>
      </c>
      <c r="AP180" s="20" t="s">
        <v>53</v>
      </c>
    </row>
    <row r="181" spans="1:42" x14ac:dyDescent="0.25">
      <c r="A181" s="51" t="s">
        <v>858</v>
      </c>
      <c r="B181" s="14" t="s">
        <v>243</v>
      </c>
      <c r="C181" s="20" t="s">
        <v>65</v>
      </c>
      <c r="D181" s="20" t="s">
        <v>60</v>
      </c>
      <c r="E181" s="20" t="s">
        <v>184</v>
      </c>
      <c r="F181" s="20" t="s">
        <v>947</v>
      </c>
      <c r="G181" s="20" t="s">
        <v>51</v>
      </c>
      <c r="H181" s="20" t="s">
        <v>278</v>
      </c>
      <c r="I181" s="20" t="s">
        <v>53</v>
      </c>
      <c r="J181" s="31" t="s">
        <v>53</v>
      </c>
      <c r="K181" s="31" t="s">
        <v>53</v>
      </c>
      <c r="L181" s="31" t="s">
        <v>53</v>
      </c>
      <c r="M181" s="31">
        <v>0</v>
      </c>
      <c r="N181" s="20" t="s">
        <v>53</v>
      </c>
      <c r="O181" s="22" t="s">
        <v>279</v>
      </c>
      <c r="P181" s="20" t="s">
        <v>280</v>
      </c>
      <c r="Q181" s="52">
        <f t="shared" si="5"/>
        <v>1440795.5349999999</v>
      </c>
      <c r="R181" s="21">
        <v>0</v>
      </c>
      <c r="S181" s="21">
        <v>1440795.5349999999</v>
      </c>
      <c r="T181" s="21">
        <v>0</v>
      </c>
      <c r="U181" s="20" t="s">
        <v>50</v>
      </c>
      <c r="V181" s="21">
        <v>0</v>
      </c>
      <c r="W181" s="21">
        <v>0</v>
      </c>
      <c r="X181" s="21" t="s">
        <v>50</v>
      </c>
      <c r="Y181" s="21">
        <v>0</v>
      </c>
      <c r="Z181" s="31">
        <v>0</v>
      </c>
      <c r="AA181" s="20" t="s">
        <v>50</v>
      </c>
      <c r="AB181" s="31">
        <v>0</v>
      </c>
      <c r="AC181" s="21">
        <v>0</v>
      </c>
      <c r="AD181" s="21" t="s">
        <v>50</v>
      </c>
      <c r="AE181" s="21">
        <v>0</v>
      </c>
      <c r="AF181" s="21">
        <v>0</v>
      </c>
      <c r="AG181" s="21" t="s">
        <v>50</v>
      </c>
      <c r="AH181" s="21">
        <v>0</v>
      </c>
      <c r="AI181" s="21">
        <v>0</v>
      </c>
      <c r="AJ181" s="21" t="s">
        <v>50</v>
      </c>
      <c r="AK181" s="65">
        <v>0</v>
      </c>
      <c r="AL181" s="21">
        <v>0</v>
      </c>
      <c r="AM181" s="210" t="s">
        <v>53</v>
      </c>
      <c r="AN181" s="20" t="s">
        <v>53</v>
      </c>
      <c r="AO181" s="210" t="s">
        <v>53</v>
      </c>
      <c r="AP181" s="20" t="s">
        <v>53</v>
      </c>
    </row>
    <row r="182" spans="1:42" x14ac:dyDescent="0.25">
      <c r="A182" s="51" t="s">
        <v>859</v>
      </c>
      <c r="B182" s="14" t="s">
        <v>243</v>
      </c>
      <c r="C182" s="20" t="s">
        <v>65</v>
      </c>
      <c r="D182" s="20" t="s">
        <v>60</v>
      </c>
      <c r="E182" s="20" t="s">
        <v>184</v>
      </c>
      <c r="F182" s="20" t="s">
        <v>947</v>
      </c>
      <c r="G182" s="20" t="s">
        <v>51</v>
      </c>
      <c r="H182" s="20" t="s">
        <v>282</v>
      </c>
      <c r="I182" s="20" t="s">
        <v>53</v>
      </c>
      <c r="J182" s="31" t="s">
        <v>53</v>
      </c>
      <c r="K182" s="31" t="s">
        <v>53</v>
      </c>
      <c r="L182" s="31" t="s">
        <v>53</v>
      </c>
      <c r="M182" s="31">
        <v>0</v>
      </c>
      <c r="N182" s="20" t="s">
        <v>53</v>
      </c>
      <c r="O182" s="22" t="s">
        <v>54</v>
      </c>
      <c r="P182" s="20" t="s">
        <v>53</v>
      </c>
      <c r="Q182" s="52">
        <f t="shared" si="5"/>
        <v>29052935.594500005</v>
      </c>
      <c r="R182" s="21">
        <v>0</v>
      </c>
      <c r="S182" s="21">
        <v>19093504.577500004</v>
      </c>
      <c r="T182" s="21">
        <v>0</v>
      </c>
      <c r="U182" s="20" t="s">
        <v>50</v>
      </c>
      <c r="V182" s="21">
        <v>0</v>
      </c>
      <c r="W182" s="21">
        <v>8585716.3940000013</v>
      </c>
      <c r="X182" s="21" t="s">
        <v>50</v>
      </c>
      <c r="Y182" s="21">
        <v>1373714.6229999997</v>
      </c>
      <c r="Z182" s="31">
        <v>0</v>
      </c>
      <c r="AA182" s="20" t="s">
        <v>50</v>
      </c>
      <c r="AB182" s="31">
        <v>0</v>
      </c>
      <c r="AC182" s="21">
        <v>0</v>
      </c>
      <c r="AD182" s="21" t="s">
        <v>50</v>
      </c>
      <c r="AE182" s="21">
        <v>0</v>
      </c>
      <c r="AF182" s="21">
        <v>0</v>
      </c>
      <c r="AG182" s="21" t="s">
        <v>50</v>
      </c>
      <c r="AH182" s="21">
        <v>0</v>
      </c>
      <c r="AI182" s="21">
        <v>0</v>
      </c>
      <c r="AJ182" s="21" t="s">
        <v>50</v>
      </c>
      <c r="AK182" s="65">
        <v>0</v>
      </c>
      <c r="AL182" s="21">
        <v>0</v>
      </c>
      <c r="AM182" s="210" t="s">
        <v>53</v>
      </c>
      <c r="AN182" s="20" t="s">
        <v>53</v>
      </c>
      <c r="AO182" s="210" t="s">
        <v>53</v>
      </c>
      <c r="AP182" s="20" t="s">
        <v>53</v>
      </c>
    </row>
    <row r="183" spans="1:42" x14ac:dyDescent="0.25">
      <c r="A183" s="51" t="s">
        <v>860</v>
      </c>
      <c r="B183" s="14" t="s">
        <v>243</v>
      </c>
      <c r="C183" s="20" t="s">
        <v>65</v>
      </c>
      <c r="D183" s="20" t="s">
        <v>60</v>
      </c>
      <c r="E183" s="20" t="s">
        <v>184</v>
      </c>
      <c r="F183" s="20" t="s">
        <v>947</v>
      </c>
      <c r="G183" s="20" t="s">
        <v>108</v>
      </c>
      <c r="H183" s="20" t="s">
        <v>53</v>
      </c>
      <c r="I183" s="20" t="s">
        <v>284</v>
      </c>
      <c r="J183" s="31" t="s">
        <v>53</v>
      </c>
      <c r="K183" s="31" t="s">
        <v>285</v>
      </c>
      <c r="L183" s="31" t="s">
        <v>286</v>
      </c>
      <c r="M183" s="31">
        <v>0</v>
      </c>
      <c r="N183" s="20" t="s">
        <v>112</v>
      </c>
      <c r="O183" s="22" t="s">
        <v>907</v>
      </c>
      <c r="P183" s="20" t="s">
        <v>287</v>
      </c>
      <c r="Q183" s="52">
        <f t="shared" si="5"/>
        <v>-169999.9952</v>
      </c>
      <c r="R183" s="21">
        <v>0</v>
      </c>
      <c r="S183" s="21">
        <v>0</v>
      </c>
      <c r="T183" s="21">
        <v>0</v>
      </c>
      <c r="U183" s="20" t="s">
        <v>50</v>
      </c>
      <c r="V183" s="21">
        <v>0</v>
      </c>
      <c r="W183" s="21">
        <v>-146551.72</v>
      </c>
      <c r="X183" s="21" t="s">
        <v>55</v>
      </c>
      <c r="Y183" s="21">
        <v>-23448.2752</v>
      </c>
      <c r="Z183" s="31">
        <v>0</v>
      </c>
      <c r="AA183" s="20" t="s">
        <v>50</v>
      </c>
      <c r="AB183" s="31">
        <v>0</v>
      </c>
      <c r="AC183" s="21">
        <v>0</v>
      </c>
      <c r="AD183" s="21" t="s">
        <v>50</v>
      </c>
      <c r="AE183" s="21">
        <v>0</v>
      </c>
      <c r="AF183" s="21">
        <v>0</v>
      </c>
      <c r="AG183" s="21" t="s">
        <v>50</v>
      </c>
      <c r="AH183" s="21">
        <v>0</v>
      </c>
      <c r="AI183" s="21">
        <v>0</v>
      </c>
      <c r="AJ183" s="21" t="s">
        <v>50</v>
      </c>
      <c r="AK183" s="65">
        <v>0</v>
      </c>
      <c r="AL183" s="21">
        <v>0</v>
      </c>
      <c r="AM183" s="210" t="s">
        <v>53</v>
      </c>
      <c r="AN183" s="20" t="s">
        <v>53</v>
      </c>
      <c r="AO183" s="210" t="s">
        <v>53</v>
      </c>
      <c r="AP183" s="20" t="s">
        <v>53</v>
      </c>
    </row>
    <row r="184" spans="1:42" x14ac:dyDescent="0.25">
      <c r="A184" s="51" t="s">
        <v>861</v>
      </c>
      <c r="B184" s="14" t="s">
        <v>298</v>
      </c>
      <c r="C184" s="20" t="s">
        <v>65</v>
      </c>
      <c r="D184" s="20" t="s">
        <v>60</v>
      </c>
      <c r="E184" s="20" t="s">
        <v>184</v>
      </c>
      <c r="F184" s="20" t="s">
        <v>948</v>
      </c>
      <c r="G184" s="20" t="s">
        <v>51</v>
      </c>
      <c r="H184" s="20" t="s">
        <v>309</v>
      </c>
      <c r="I184" s="20" t="s">
        <v>53</v>
      </c>
      <c r="J184" s="31" t="s">
        <v>53</v>
      </c>
      <c r="K184" s="31" t="s">
        <v>53</v>
      </c>
      <c r="L184" s="31" t="s">
        <v>53</v>
      </c>
      <c r="M184" s="31">
        <v>0</v>
      </c>
      <c r="N184" s="20" t="s">
        <v>53</v>
      </c>
      <c r="O184" s="22" t="s">
        <v>54</v>
      </c>
      <c r="P184" s="20" t="s">
        <v>53</v>
      </c>
      <c r="Q184" s="52">
        <f t="shared" si="5"/>
        <v>31829986.783949997</v>
      </c>
      <c r="R184" s="21">
        <v>0</v>
      </c>
      <c r="S184" s="21">
        <v>24107567.242899999</v>
      </c>
      <c r="T184" s="21">
        <v>0</v>
      </c>
      <c r="U184" s="20" t="s">
        <v>50</v>
      </c>
      <c r="V184" s="21">
        <v>0</v>
      </c>
      <c r="W184" s="21">
        <v>6657258.2250499995</v>
      </c>
      <c r="X184" s="21" t="s">
        <v>55</v>
      </c>
      <c r="Y184" s="21">
        <v>1065161.3160000001</v>
      </c>
      <c r="Z184" s="31">
        <v>0</v>
      </c>
      <c r="AA184" s="20" t="s">
        <v>50</v>
      </c>
      <c r="AB184" s="31">
        <v>0</v>
      </c>
      <c r="AC184" s="21">
        <v>0</v>
      </c>
      <c r="AD184" s="21" t="s">
        <v>50</v>
      </c>
      <c r="AE184" s="21">
        <v>0</v>
      </c>
      <c r="AF184" s="21">
        <v>0</v>
      </c>
      <c r="AG184" s="21" t="s">
        <v>50</v>
      </c>
      <c r="AH184" s="21">
        <v>0</v>
      </c>
      <c r="AI184" s="21">
        <v>0</v>
      </c>
      <c r="AJ184" s="21" t="s">
        <v>50</v>
      </c>
      <c r="AK184" s="65">
        <v>0</v>
      </c>
      <c r="AL184" s="21">
        <v>0</v>
      </c>
      <c r="AM184" s="210" t="s">
        <v>53</v>
      </c>
      <c r="AN184" s="20" t="s">
        <v>53</v>
      </c>
      <c r="AO184" s="210" t="s">
        <v>53</v>
      </c>
      <c r="AP184" s="20" t="s">
        <v>53</v>
      </c>
    </row>
    <row r="185" spans="1:42" x14ac:dyDescent="0.25">
      <c r="A185" s="51" t="s">
        <v>470</v>
      </c>
      <c r="B185" s="14" t="s">
        <v>298</v>
      </c>
      <c r="C185" s="20" t="s">
        <v>65</v>
      </c>
      <c r="D185" s="20" t="s">
        <v>60</v>
      </c>
      <c r="E185" s="20" t="s">
        <v>184</v>
      </c>
      <c r="F185" s="20" t="s">
        <v>948</v>
      </c>
      <c r="G185" s="20" t="s">
        <v>51</v>
      </c>
      <c r="H185" s="20" t="s">
        <v>310</v>
      </c>
      <c r="I185" s="20" t="s">
        <v>53</v>
      </c>
      <c r="J185" s="31" t="s">
        <v>53</v>
      </c>
      <c r="K185" s="31" t="s">
        <v>53</v>
      </c>
      <c r="L185" s="31" t="s">
        <v>53</v>
      </c>
      <c r="M185" s="31">
        <v>0</v>
      </c>
      <c r="N185" s="20" t="s">
        <v>53</v>
      </c>
      <c r="O185" s="22" t="s">
        <v>311</v>
      </c>
      <c r="P185" s="20" t="s">
        <v>312</v>
      </c>
      <c r="Q185" s="52">
        <f t="shared" si="5"/>
        <v>122322.785</v>
      </c>
      <c r="R185" s="21">
        <v>0</v>
      </c>
      <c r="S185" s="21">
        <v>122322.785</v>
      </c>
      <c r="T185" s="21">
        <v>0</v>
      </c>
      <c r="U185" s="20" t="s">
        <v>50</v>
      </c>
      <c r="V185" s="21">
        <v>0</v>
      </c>
      <c r="W185" s="21">
        <v>0</v>
      </c>
      <c r="X185" s="21" t="s">
        <v>50</v>
      </c>
      <c r="Y185" s="21">
        <v>0</v>
      </c>
      <c r="Z185" s="31">
        <v>0</v>
      </c>
      <c r="AA185" s="20" t="s">
        <v>50</v>
      </c>
      <c r="AB185" s="31">
        <v>0</v>
      </c>
      <c r="AC185" s="21">
        <v>0</v>
      </c>
      <c r="AD185" s="21" t="s">
        <v>50</v>
      </c>
      <c r="AE185" s="21">
        <v>0</v>
      </c>
      <c r="AF185" s="21">
        <v>0</v>
      </c>
      <c r="AG185" s="21" t="s">
        <v>50</v>
      </c>
      <c r="AH185" s="21">
        <v>0</v>
      </c>
      <c r="AI185" s="21">
        <v>0</v>
      </c>
      <c r="AJ185" s="21" t="s">
        <v>50</v>
      </c>
      <c r="AK185" s="65">
        <v>0</v>
      </c>
      <c r="AL185" s="21">
        <v>0</v>
      </c>
      <c r="AM185" s="210" t="s">
        <v>53</v>
      </c>
      <c r="AN185" s="20" t="s">
        <v>53</v>
      </c>
      <c r="AO185" s="210" t="s">
        <v>53</v>
      </c>
      <c r="AP185" s="20" t="s">
        <v>53</v>
      </c>
    </row>
    <row r="186" spans="1:42" x14ac:dyDescent="0.25">
      <c r="A186" s="51" t="s">
        <v>862</v>
      </c>
      <c r="B186" s="14" t="s">
        <v>298</v>
      </c>
      <c r="C186" s="20" t="s">
        <v>65</v>
      </c>
      <c r="D186" s="20" t="s">
        <v>60</v>
      </c>
      <c r="E186" s="20" t="s">
        <v>184</v>
      </c>
      <c r="F186" s="20" t="s">
        <v>948</v>
      </c>
      <c r="G186" s="20" t="s">
        <v>51</v>
      </c>
      <c r="H186" s="20" t="s">
        <v>313</v>
      </c>
      <c r="I186" s="20" t="s">
        <v>53</v>
      </c>
      <c r="J186" s="31" t="s">
        <v>53</v>
      </c>
      <c r="K186" s="31" t="s">
        <v>53</v>
      </c>
      <c r="L186" s="31" t="s">
        <v>53</v>
      </c>
      <c r="M186" s="31">
        <v>0</v>
      </c>
      <c r="N186" s="20" t="s">
        <v>53</v>
      </c>
      <c r="O186" s="22" t="s">
        <v>54</v>
      </c>
      <c r="P186" s="20" t="s">
        <v>53</v>
      </c>
      <c r="Q186" s="52">
        <f t="shared" si="5"/>
        <v>21109868.597849999</v>
      </c>
      <c r="R186" s="21">
        <v>0</v>
      </c>
      <c r="S186" s="21">
        <v>14404593.132449999</v>
      </c>
      <c r="T186" s="21">
        <v>0</v>
      </c>
      <c r="U186" s="20" t="s">
        <v>50</v>
      </c>
      <c r="V186" s="21">
        <v>0</v>
      </c>
      <c r="W186" s="21">
        <v>5780409.8839999996</v>
      </c>
      <c r="X186" s="21" t="s">
        <v>55</v>
      </c>
      <c r="Y186" s="21">
        <v>924865.58140000002</v>
      </c>
      <c r="Z186" s="31">
        <v>0</v>
      </c>
      <c r="AA186" s="20" t="s">
        <v>50</v>
      </c>
      <c r="AB186" s="31">
        <v>0</v>
      </c>
      <c r="AC186" s="21">
        <v>0</v>
      </c>
      <c r="AD186" s="21" t="s">
        <v>50</v>
      </c>
      <c r="AE186" s="21">
        <v>0</v>
      </c>
      <c r="AF186" s="21">
        <v>0</v>
      </c>
      <c r="AG186" s="21" t="s">
        <v>50</v>
      </c>
      <c r="AH186" s="21">
        <v>0</v>
      </c>
      <c r="AI186" s="21">
        <v>0</v>
      </c>
      <c r="AJ186" s="21" t="s">
        <v>50</v>
      </c>
      <c r="AK186" s="65">
        <v>0</v>
      </c>
      <c r="AL186" s="21">
        <v>0</v>
      </c>
      <c r="AM186" s="210" t="s">
        <v>53</v>
      </c>
      <c r="AN186" s="20" t="s">
        <v>53</v>
      </c>
      <c r="AO186" s="210" t="s">
        <v>53</v>
      </c>
      <c r="AP186" s="20" t="s">
        <v>53</v>
      </c>
    </row>
    <row r="187" spans="1:42" x14ac:dyDescent="0.25">
      <c r="A187" s="51" t="s">
        <v>863</v>
      </c>
      <c r="B187" s="14" t="s">
        <v>320</v>
      </c>
      <c r="C187" s="20" t="s">
        <v>65</v>
      </c>
      <c r="D187" s="20" t="s">
        <v>60</v>
      </c>
      <c r="E187" s="20" t="s">
        <v>184</v>
      </c>
      <c r="F187" s="20" t="s">
        <v>951</v>
      </c>
      <c r="G187" s="20" t="s">
        <v>51</v>
      </c>
      <c r="H187" s="20" t="s">
        <v>325</v>
      </c>
      <c r="I187" s="20" t="s">
        <v>53</v>
      </c>
      <c r="J187" s="31" t="s">
        <v>53</v>
      </c>
      <c r="K187" s="31" t="s">
        <v>53</v>
      </c>
      <c r="L187" s="31" t="s">
        <v>53</v>
      </c>
      <c r="M187" s="31">
        <v>0</v>
      </c>
      <c r="N187" s="20" t="s">
        <v>53</v>
      </c>
      <c r="O187" s="22" t="s">
        <v>54</v>
      </c>
      <c r="P187" s="20" t="s">
        <v>53</v>
      </c>
      <c r="Q187" s="52">
        <f t="shared" si="5"/>
        <v>12031625.06845</v>
      </c>
      <c r="R187" s="21">
        <v>0</v>
      </c>
      <c r="S187" s="21">
        <v>8169786.6576999994</v>
      </c>
      <c r="T187" s="21">
        <v>0</v>
      </c>
      <c r="U187" s="20" t="s">
        <v>50</v>
      </c>
      <c r="V187" s="21">
        <v>0</v>
      </c>
      <c r="W187" s="21">
        <v>3329171.0437500002</v>
      </c>
      <c r="X187" s="21" t="s">
        <v>55</v>
      </c>
      <c r="Y187" s="21">
        <v>532667.36699999997</v>
      </c>
      <c r="Z187" s="31">
        <v>0</v>
      </c>
      <c r="AA187" s="20" t="s">
        <v>50</v>
      </c>
      <c r="AB187" s="31">
        <v>0</v>
      </c>
      <c r="AC187" s="21">
        <v>0</v>
      </c>
      <c r="AD187" s="21" t="s">
        <v>50</v>
      </c>
      <c r="AE187" s="21">
        <v>0</v>
      </c>
      <c r="AF187" s="21">
        <v>0</v>
      </c>
      <c r="AG187" s="21" t="s">
        <v>50</v>
      </c>
      <c r="AH187" s="21">
        <v>0</v>
      </c>
      <c r="AI187" s="21">
        <v>0</v>
      </c>
      <c r="AJ187" s="21" t="s">
        <v>50</v>
      </c>
      <c r="AK187" s="65">
        <v>0</v>
      </c>
      <c r="AL187" s="21">
        <v>0</v>
      </c>
      <c r="AM187" s="210" t="s">
        <v>53</v>
      </c>
      <c r="AN187" s="20" t="s">
        <v>53</v>
      </c>
      <c r="AO187" s="210" t="s">
        <v>53</v>
      </c>
      <c r="AP187" s="20" t="s">
        <v>53</v>
      </c>
    </row>
    <row r="188" spans="1:42" x14ac:dyDescent="0.25">
      <c r="A188" s="51" t="s">
        <v>955</v>
      </c>
      <c r="B188" s="14" t="s">
        <v>320</v>
      </c>
      <c r="C188" s="20" t="s">
        <v>65</v>
      </c>
      <c r="D188" s="20" t="s">
        <v>60</v>
      </c>
      <c r="E188" s="20" t="s">
        <v>184</v>
      </c>
      <c r="F188" s="20" t="s">
        <v>951</v>
      </c>
      <c r="G188" s="20" t="s">
        <v>51</v>
      </c>
      <c r="H188" s="20" t="s">
        <v>326</v>
      </c>
      <c r="I188" s="20" t="s">
        <v>53</v>
      </c>
      <c r="J188" s="31" t="s">
        <v>53</v>
      </c>
      <c r="K188" s="31" t="s">
        <v>53</v>
      </c>
      <c r="L188" s="31" t="s">
        <v>53</v>
      </c>
      <c r="M188" s="31">
        <v>0</v>
      </c>
      <c r="N188" s="20" t="s">
        <v>53</v>
      </c>
      <c r="O188" s="22" t="s">
        <v>327</v>
      </c>
      <c r="P188" s="20" t="s">
        <v>328</v>
      </c>
      <c r="Q188" s="52">
        <f t="shared" ref="Q188:Q219" si="6">SUM(S188:AL188)</f>
        <v>903914.71679999994</v>
      </c>
      <c r="R188" s="21">
        <v>0</v>
      </c>
      <c r="S188" s="21">
        <v>423963.83999999997</v>
      </c>
      <c r="T188" s="21">
        <v>413750.75589999999</v>
      </c>
      <c r="U188" s="20" t="s">
        <v>55</v>
      </c>
      <c r="V188" s="21">
        <v>66200.120899999994</v>
      </c>
      <c r="W188" s="21">
        <v>0</v>
      </c>
      <c r="X188" s="21" t="s">
        <v>50</v>
      </c>
      <c r="Y188" s="21">
        <v>0</v>
      </c>
      <c r="Z188" s="31">
        <v>0</v>
      </c>
      <c r="AA188" s="20" t="s">
        <v>50</v>
      </c>
      <c r="AB188" s="31">
        <v>0</v>
      </c>
      <c r="AC188" s="21">
        <v>0</v>
      </c>
      <c r="AD188" s="21" t="s">
        <v>50</v>
      </c>
      <c r="AE188" s="21">
        <v>0</v>
      </c>
      <c r="AF188" s="21">
        <v>0</v>
      </c>
      <c r="AG188" s="21" t="s">
        <v>50</v>
      </c>
      <c r="AH188" s="21">
        <v>0</v>
      </c>
      <c r="AI188" s="21">
        <v>0</v>
      </c>
      <c r="AJ188" s="21" t="s">
        <v>50</v>
      </c>
      <c r="AK188" s="65">
        <v>0</v>
      </c>
      <c r="AL188" s="21">
        <v>0</v>
      </c>
      <c r="AM188" s="210" t="s">
        <v>53</v>
      </c>
      <c r="AN188" s="20" t="s">
        <v>53</v>
      </c>
      <c r="AO188" s="210" t="s">
        <v>53</v>
      </c>
      <c r="AP188" s="20" t="s">
        <v>53</v>
      </c>
    </row>
    <row r="189" spans="1:42" x14ac:dyDescent="0.25">
      <c r="A189" s="51" t="s">
        <v>956</v>
      </c>
      <c r="B189" s="14" t="s">
        <v>320</v>
      </c>
      <c r="C189" s="20" t="s">
        <v>65</v>
      </c>
      <c r="D189" s="20" t="s">
        <v>60</v>
      </c>
      <c r="E189" s="20" t="s">
        <v>184</v>
      </c>
      <c r="F189" s="20" t="s">
        <v>951</v>
      </c>
      <c r="G189" s="20" t="s">
        <v>51</v>
      </c>
      <c r="H189" s="20" t="s">
        <v>329</v>
      </c>
      <c r="I189" s="20" t="s">
        <v>53</v>
      </c>
      <c r="J189" s="31" t="s">
        <v>53</v>
      </c>
      <c r="K189" s="31" t="s">
        <v>53</v>
      </c>
      <c r="L189" s="31" t="s">
        <v>53</v>
      </c>
      <c r="M189" s="31">
        <v>0</v>
      </c>
      <c r="N189" s="20" t="s">
        <v>53</v>
      </c>
      <c r="O189" s="22" t="s">
        <v>54</v>
      </c>
      <c r="P189" s="20" t="s">
        <v>53</v>
      </c>
      <c r="Q189" s="52">
        <f t="shared" si="6"/>
        <v>710445.37080000003</v>
      </c>
      <c r="R189" s="21">
        <v>0</v>
      </c>
      <c r="S189" s="21">
        <v>292871.61</v>
      </c>
      <c r="T189" s="21">
        <v>0</v>
      </c>
      <c r="U189" s="20" t="s">
        <v>50</v>
      </c>
      <c r="V189" s="21">
        <v>0</v>
      </c>
      <c r="W189" s="21">
        <v>359977.38</v>
      </c>
      <c r="X189" s="21" t="s">
        <v>55</v>
      </c>
      <c r="Y189" s="21">
        <v>57596.380799999999</v>
      </c>
      <c r="Z189" s="31">
        <v>0</v>
      </c>
      <c r="AA189" s="20" t="s">
        <v>50</v>
      </c>
      <c r="AB189" s="31">
        <v>0</v>
      </c>
      <c r="AC189" s="21">
        <v>0</v>
      </c>
      <c r="AD189" s="21" t="s">
        <v>50</v>
      </c>
      <c r="AE189" s="21">
        <v>0</v>
      </c>
      <c r="AF189" s="21">
        <v>0</v>
      </c>
      <c r="AG189" s="21" t="s">
        <v>50</v>
      </c>
      <c r="AH189" s="21">
        <v>0</v>
      </c>
      <c r="AI189" s="21">
        <v>0</v>
      </c>
      <c r="AJ189" s="21" t="s">
        <v>50</v>
      </c>
      <c r="AK189" s="65">
        <v>0</v>
      </c>
      <c r="AL189" s="21">
        <v>0</v>
      </c>
      <c r="AM189" s="210" t="s">
        <v>53</v>
      </c>
      <c r="AN189" s="20" t="s">
        <v>53</v>
      </c>
      <c r="AO189" s="210" t="s">
        <v>53</v>
      </c>
      <c r="AP189" s="20" t="s">
        <v>53</v>
      </c>
    </row>
    <row r="190" spans="1:42" x14ac:dyDescent="0.25">
      <c r="A190" s="51" t="s">
        <v>957</v>
      </c>
      <c r="B190" s="14" t="s">
        <v>46</v>
      </c>
      <c r="C190" s="20" t="s">
        <v>65</v>
      </c>
      <c r="D190" s="20" t="s">
        <v>63</v>
      </c>
      <c r="E190" s="20" t="s">
        <v>193</v>
      </c>
      <c r="F190" s="20" t="s">
        <v>944</v>
      </c>
      <c r="G190" s="20" t="s">
        <v>51</v>
      </c>
      <c r="H190" s="20" t="s">
        <v>78</v>
      </c>
      <c r="I190" s="20" t="s">
        <v>53</v>
      </c>
      <c r="J190" s="31" t="s">
        <v>53</v>
      </c>
      <c r="K190" s="31" t="s">
        <v>53</v>
      </c>
      <c r="L190" s="31" t="s">
        <v>53</v>
      </c>
      <c r="M190" s="31">
        <v>0</v>
      </c>
      <c r="N190" s="20" t="s">
        <v>53</v>
      </c>
      <c r="O190" s="22" t="s">
        <v>54</v>
      </c>
      <c r="P190" s="20" t="s">
        <v>53</v>
      </c>
      <c r="Q190" s="52">
        <f t="shared" si="6"/>
        <v>7957441.2524499996</v>
      </c>
      <c r="R190" s="21">
        <v>0</v>
      </c>
      <c r="S190" s="21">
        <v>5308725.6199999992</v>
      </c>
      <c r="T190" s="21">
        <v>0</v>
      </c>
      <c r="U190" s="20" t="s">
        <v>50</v>
      </c>
      <c r="V190" s="21">
        <v>0</v>
      </c>
      <c r="W190" s="21">
        <v>2283375.54525</v>
      </c>
      <c r="X190" s="21" t="s">
        <v>50</v>
      </c>
      <c r="Y190" s="21">
        <v>365340.08720000001</v>
      </c>
      <c r="Z190" s="31">
        <v>0</v>
      </c>
      <c r="AA190" s="20" t="s">
        <v>50</v>
      </c>
      <c r="AB190" s="31">
        <v>0</v>
      </c>
      <c r="AC190" s="21">
        <v>0</v>
      </c>
      <c r="AD190" s="21" t="s">
        <v>50</v>
      </c>
      <c r="AE190" s="21">
        <v>0</v>
      </c>
      <c r="AF190" s="21">
        <v>0</v>
      </c>
      <c r="AG190" s="21" t="s">
        <v>50</v>
      </c>
      <c r="AH190" s="21">
        <v>0</v>
      </c>
      <c r="AI190" s="21">
        <v>0</v>
      </c>
      <c r="AJ190" s="21" t="s">
        <v>50</v>
      </c>
      <c r="AK190" s="65">
        <v>0</v>
      </c>
      <c r="AL190" s="21">
        <v>0</v>
      </c>
      <c r="AM190" s="210" t="s">
        <v>53</v>
      </c>
      <c r="AN190" s="20" t="s">
        <v>53</v>
      </c>
      <c r="AO190" s="210" t="s">
        <v>53</v>
      </c>
      <c r="AP190" s="20" t="s">
        <v>53</v>
      </c>
    </row>
    <row r="191" spans="1:42" x14ac:dyDescent="0.25">
      <c r="A191" s="51" t="s">
        <v>958</v>
      </c>
      <c r="B191" s="14" t="s">
        <v>83</v>
      </c>
      <c r="C191" s="20" t="s">
        <v>65</v>
      </c>
      <c r="D191" s="20" t="s">
        <v>63</v>
      </c>
      <c r="E191" s="20" t="s">
        <v>193</v>
      </c>
      <c r="F191" s="20" t="s">
        <v>945</v>
      </c>
      <c r="G191" s="20" t="s">
        <v>51</v>
      </c>
      <c r="H191" s="20" t="s">
        <v>115</v>
      </c>
      <c r="I191" s="20" t="s">
        <v>53</v>
      </c>
      <c r="J191" s="31" t="s">
        <v>53</v>
      </c>
      <c r="K191" s="31" t="s">
        <v>53</v>
      </c>
      <c r="L191" s="31" t="s">
        <v>53</v>
      </c>
      <c r="M191" s="31">
        <v>0</v>
      </c>
      <c r="N191" s="20" t="s">
        <v>53</v>
      </c>
      <c r="O191" s="22" t="s">
        <v>54</v>
      </c>
      <c r="P191" s="20" t="s">
        <v>53</v>
      </c>
      <c r="Q191" s="52">
        <f t="shared" si="6"/>
        <v>443698.07439999998</v>
      </c>
      <c r="R191" s="21">
        <v>0</v>
      </c>
      <c r="S191" s="21">
        <v>0</v>
      </c>
      <c r="T191" s="21">
        <v>0</v>
      </c>
      <c r="U191" s="20" t="s">
        <v>50</v>
      </c>
      <c r="V191" s="21">
        <v>0</v>
      </c>
      <c r="W191" s="21">
        <v>382498.33999999997</v>
      </c>
      <c r="X191" s="21" t="s">
        <v>55</v>
      </c>
      <c r="Y191" s="21">
        <v>61199.734400000001</v>
      </c>
      <c r="Z191" s="31">
        <v>0</v>
      </c>
      <c r="AA191" s="20" t="s">
        <v>50</v>
      </c>
      <c r="AB191" s="31">
        <v>0</v>
      </c>
      <c r="AC191" s="21">
        <v>0</v>
      </c>
      <c r="AD191" s="21" t="s">
        <v>50</v>
      </c>
      <c r="AE191" s="21">
        <v>0</v>
      </c>
      <c r="AF191" s="21">
        <v>0</v>
      </c>
      <c r="AG191" s="21" t="s">
        <v>50</v>
      </c>
      <c r="AH191" s="21">
        <v>0</v>
      </c>
      <c r="AI191" s="21">
        <v>0</v>
      </c>
      <c r="AJ191" s="21" t="s">
        <v>50</v>
      </c>
      <c r="AK191" s="65">
        <v>0</v>
      </c>
      <c r="AL191" s="21">
        <v>0</v>
      </c>
      <c r="AM191" s="210" t="s">
        <v>53</v>
      </c>
      <c r="AN191" s="20" t="s">
        <v>53</v>
      </c>
      <c r="AO191" s="210" t="s">
        <v>53</v>
      </c>
      <c r="AP191" s="20" t="s">
        <v>53</v>
      </c>
    </row>
    <row r="192" spans="1:42" x14ac:dyDescent="0.25">
      <c r="A192" s="51" t="s">
        <v>959</v>
      </c>
      <c r="B192" s="14" t="s">
        <v>83</v>
      </c>
      <c r="C192" s="20" t="s">
        <v>65</v>
      </c>
      <c r="D192" s="20" t="s">
        <v>63</v>
      </c>
      <c r="E192" s="20" t="s">
        <v>193</v>
      </c>
      <c r="F192" s="20" t="s">
        <v>945</v>
      </c>
      <c r="G192" s="20" t="s">
        <v>51</v>
      </c>
      <c r="H192" s="20" t="s">
        <v>117</v>
      </c>
      <c r="I192" s="20" t="s">
        <v>53</v>
      </c>
      <c r="J192" s="31" t="s">
        <v>53</v>
      </c>
      <c r="K192" s="31" t="s">
        <v>53</v>
      </c>
      <c r="L192" s="31" t="s">
        <v>53</v>
      </c>
      <c r="M192" s="31">
        <v>0</v>
      </c>
      <c r="N192" s="20" t="s">
        <v>53</v>
      </c>
      <c r="O192" s="22" t="s">
        <v>118</v>
      </c>
      <c r="P192" s="20" t="s">
        <v>119</v>
      </c>
      <c r="Q192" s="52">
        <f t="shared" si="6"/>
        <v>884987.72199999995</v>
      </c>
      <c r="R192" s="21">
        <v>0</v>
      </c>
      <c r="S192" s="21">
        <v>0</v>
      </c>
      <c r="T192" s="21">
        <v>762920.45</v>
      </c>
      <c r="U192" s="20" t="s">
        <v>55</v>
      </c>
      <c r="V192" s="21">
        <v>122067.272</v>
      </c>
      <c r="W192" s="21">
        <v>0</v>
      </c>
      <c r="X192" s="21" t="s">
        <v>50</v>
      </c>
      <c r="Y192" s="21">
        <v>0</v>
      </c>
      <c r="Z192" s="31">
        <v>0</v>
      </c>
      <c r="AA192" s="20" t="s">
        <v>50</v>
      </c>
      <c r="AB192" s="31">
        <v>0</v>
      </c>
      <c r="AC192" s="21">
        <v>0</v>
      </c>
      <c r="AD192" s="21" t="s">
        <v>50</v>
      </c>
      <c r="AE192" s="21">
        <v>0</v>
      </c>
      <c r="AF192" s="21">
        <v>0</v>
      </c>
      <c r="AG192" s="21" t="s">
        <v>50</v>
      </c>
      <c r="AH192" s="21">
        <v>0</v>
      </c>
      <c r="AI192" s="21">
        <v>0</v>
      </c>
      <c r="AJ192" s="21" t="s">
        <v>50</v>
      </c>
      <c r="AK192" s="65">
        <v>0</v>
      </c>
      <c r="AL192" s="21">
        <v>0</v>
      </c>
      <c r="AM192" s="210" t="s">
        <v>53</v>
      </c>
      <c r="AN192" s="20" t="s">
        <v>53</v>
      </c>
      <c r="AO192" s="210" t="s">
        <v>53</v>
      </c>
      <c r="AP192" s="20" t="s">
        <v>53</v>
      </c>
    </row>
    <row r="193" spans="1:42" x14ac:dyDescent="0.25">
      <c r="A193" s="51" t="s">
        <v>258</v>
      </c>
      <c r="B193" s="14" t="s">
        <v>83</v>
      </c>
      <c r="C193" s="20" t="s">
        <v>65</v>
      </c>
      <c r="D193" s="20" t="s">
        <v>63</v>
      </c>
      <c r="E193" s="20" t="s">
        <v>193</v>
      </c>
      <c r="F193" s="20" t="s">
        <v>945</v>
      </c>
      <c r="G193" s="20" t="s">
        <v>51</v>
      </c>
      <c r="H193" s="20" t="s">
        <v>121</v>
      </c>
      <c r="I193" s="20" t="s">
        <v>53</v>
      </c>
      <c r="J193" s="31" t="s">
        <v>53</v>
      </c>
      <c r="K193" s="31" t="s">
        <v>53</v>
      </c>
      <c r="L193" s="31" t="s">
        <v>53</v>
      </c>
      <c r="M193" s="31">
        <v>0</v>
      </c>
      <c r="N193" s="20" t="s">
        <v>53</v>
      </c>
      <c r="O193" s="22" t="s">
        <v>54</v>
      </c>
      <c r="P193" s="20" t="s">
        <v>53</v>
      </c>
      <c r="Q193" s="52">
        <f t="shared" si="6"/>
        <v>3594905.0378</v>
      </c>
      <c r="R193" s="21">
        <v>0</v>
      </c>
      <c r="S193" s="21">
        <v>3027553.9446</v>
      </c>
      <c r="T193" s="21">
        <v>0</v>
      </c>
      <c r="U193" s="20" t="s">
        <v>50</v>
      </c>
      <c r="V193" s="21">
        <v>0</v>
      </c>
      <c r="W193" s="21">
        <v>489095.77</v>
      </c>
      <c r="X193" s="21" t="s">
        <v>50</v>
      </c>
      <c r="Y193" s="21">
        <v>78255.323199999999</v>
      </c>
      <c r="Z193" s="31">
        <v>0</v>
      </c>
      <c r="AA193" s="20" t="s">
        <v>50</v>
      </c>
      <c r="AB193" s="31">
        <v>0</v>
      </c>
      <c r="AC193" s="21">
        <v>0</v>
      </c>
      <c r="AD193" s="21" t="s">
        <v>50</v>
      </c>
      <c r="AE193" s="21">
        <v>0</v>
      </c>
      <c r="AF193" s="21">
        <v>0</v>
      </c>
      <c r="AG193" s="21" t="s">
        <v>50</v>
      </c>
      <c r="AH193" s="21">
        <v>0</v>
      </c>
      <c r="AI193" s="21">
        <v>0</v>
      </c>
      <c r="AJ193" s="21" t="s">
        <v>50</v>
      </c>
      <c r="AK193" s="65">
        <v>0</v>
      </c>
      <c r="AL193" s="21">
        <v>0</v>
      </c>
      <c r="AM193" s="210" t="s">
        <v>53</v>
      </c>
      <c r="AN193" s="20" t="s">
        <v>53</v>
      </c>
      <c r="AO193" s="210" t="s">
        <v>53</v>
      </c>
      <c r="AP193" s="20" t="s">
        <v>53</v>
      </c>
    </row>
    <row r="194" spans="1:42" x14ac:dyDescent="0.25">
      <c r="A194" s="51" t="s">
        <v>260</v>
      </c>
      <c r="B194" s="14" t="s">
        <v>83</v>
      </c>
      <c r="C194" s="20" t="s">
        <v>65</v>
      </c>
      <c r="D194" s="20" t="s">
        <v>63</v>
      </c>
      <c r="E194" s="20" t="s">
        <v>193</v>
      </c>
      <c r="F194" s="20" t="s">
        <v>945</v>
      </c>
      <c r="G194" s="20" t="s">
        <v>51</v>
      </c>
      <c r="H194" s="20" t="s">
        <v>123</v>
      </c>
      <c r="I194" s="20" t="s">
        <v>53</v>
      </c>
      <c r="J194" s="31" t="s">
        <v>53</v>
      </c>
      <c r="K194" s="31" t="s">
        <v>53</v>
      </c>
      <c r="L194" s="31" t="s">
        <v>53</v>
      </c>
      <c r="M194" s="31">
        <v>0</v>
      </c>
      <c r="N194" s="20" t="s">
        <v>53</v>
      </c>
      <c r="O194" s="22" t="s">
        <v>124</v>
      </c>
      <c r="P194" s="20" t="s">
        <v>125</v>
      </c>
      <c r="Q194" s="52">
        <f t="shared" si="6"/>
        <v>304710.23000000004</v>
      </c>
      <c r="R194" s="21">
        <v>0</v>
      </c>
      <c r="S194" s="21">
        <v>159711.39000000001</v>
      </c>
      <c r="T194" s="21">
        <v>124999</v>
      </c>
      <c r="U194" s="20" t="s">
        <v>55</v>
      </c>
      <c r="V194" s="21">
        <v>19999.84</v>
      </c>
      <c r="W194" s="21">
        <v>0</v>
      </c>
      <c r="X194" s="21" t="s">
        <v>50</v>
      </c>
      <c r="Y194" s="21">
        <v>0</v>
      </c>
      <c r="Z194" s="31">
        <v>0</v>
      </c>
      <c r="AA194" s="20" t="s">
        <v>50</v>
      </c>
      <c r="AB194" s="31">
        <v>0</v>
      </c>
      <c r="AC194" s="21">
        <v>0</v>
      </c>
      <c r="AD194" s="21" t="s">
        <v>50</v>
      </c>
      <c r="AE194" s="21">
        <v>0</v>
      </c>
      <c r="AF194" s="21">
        <v>0</v>
      </c>
      <c r="AG194" s="21" t="s">
        <v>50</v>
      </c>
      <c r="AH194" s="21">
        <v>0</v>
      </c>
      <c r="AI194" s="21">
        <v>0</v>
      </c>
      <c r="AJ194" s="21" t="s">
        <v>50</v>
      </c>
      <c r="AK194" s="65">
        <v>0</v>
      </c>
      <c r="AL194" s="21">
        <v>0</v>
      </c>
      <c r="AM194" s="210" t="s">
        <v>53</v>
      </c>
      <c r="AN194" s="20" t="s">
        <v>53</v>
      </c>
      <c r="AO194" s="210" t="s">
        <v>53</v>
      </c>
      <c r="AP194" s="20" t="s">
        <v>53</v>
      </c>
    </row>
    <row r="195" spans="1:42" x14ac:dyDescent="0.25">
      <c r="A195" s="51" t="s">
        <v>265</v>
      </c>
      <c r="B195" s="14" t="s">
        <v>83</v>
      </c>
      <c r="C195" s="20" t="s">
        <v>65</v>
      </c>
      <c r="D195" s="20" t="s">
        <v>63</v>
      </c>
      <c r="E195" s="20" t="s">
        <v>193</v>
      </c>
      <c r="F195" s="20" t="s">
        <v>945</v>
      </c>
      <c r="G195" s="20" t="s">
        <v>51</v>
      </c>
      <c r="H195" s="20" t="s">
        <v>127</v>
      </c>
      <c r="I195" s="20" t="s">
        <v>53</v>
      </c>
      <c r="J195" s="31" t="s">
        <v>53</v>
      </c>
      <c r="K195" s="31" t="s">
        <v>53</v>
      </c>
      <c r="L195" s="31" t="s">
        <v>53</v>
      </c>
      <c r="M195" s="31">
        <v>0</v>
      </c>
      <c r="N195" s="20" t="s">
        <v>53</v>
      </c>
      <c r="O195" s="22" t="s">
        <v>54</v>
      </c>
      <c r="P195" s="20" t="s">
        <v>53</v>
      </c>
      <c r="Q195" s="52">
        <f t="shared" si="6"/>
        <v>13485595.198799999</v>
      </c>
      <c r="R195" s="21">
        <v>0</v>
      </c>
      <c r="S195" s="21">
        <f>8020265.4392-23899.93</f>
        <v>7996365.5092000002</v>
      </c>
      <c r="T195" s="21">
        <v>0</v>
      </c>
      <c r="U195" s="20" t="s">
        <v>50</v>
      </c>
      <c r="V195" s="21">
        <v>0</v>
      </c>
      <c r="W195" s="21">
        <v>4732094.5599999996</v>
      </c>
      <c r="X195" s="21" t="s">
        <v>55</v>
      </c>
      <c r="Y195" s="21">
        <v>757135.12959999999</v>
      </c>
      <c r="Z195" s="31">
        <v>0</v>
      </c>
      <c r="AA195" s="20" t="s">
        <v>50</v>
      </c>
      <c r="AB195" s="31">
        <v>0</v>
      </c>
      <c r="AC195" s="21">
        <v>0</v>
      </c>
      <c r="AD195" s="21" t="s">
        <v>50</v>
      </c>
      <c r="AE195" s="21">
        <v>0</v>
      </c>
      <c r="AF195" s="21">
        <v>0</v>
      </c>
      <c r="AG195" s="21" t="s">
        <v>50</v>
      </c>
      <c r="AH195" s="21">
        <v>0</v>
      </c>
      <c r="AI195" s="21">
        <v>0</v>
      </c>
      <c r="AJ195" s="21" t="s">
        <v>50</v>
      </c>
      <c r="AK195" s="65">
        <v>0</v>
      </c>
      <c r="AL195" s="21">
        <v>0</v>
      </c>
      <c r="AM195" s="210" t="s">
        <v>53</v>
      </c>
      <c r="AN195" s="20" t="s">
        <v>53</v>
      </c>
      <c r="AO195" s="210" t="s">
        <v>53</v>
      </c>
      <c r="AP195" s="20" t="s">
        <v>53</v>
      </c>
    </row>
    <row r="196" spans="1:42" x14ac:dyDescent="0.25">
      <c r="A196" s="51" t="s">
        <v>269</v>
      </c>
      <c r="B196" s="14" t="s">
        <v>83</v>
      </c>
      <c r="C196" s="20" t="s">
        <v>65</v>
      </c>
      <c r="D196" s="20" t="s">
        <v>63</v>
      </c>
      <c r="E196" s="20" t="s">
        <v>193</v>
      </c>
      <c r="F196" s="20" t="s">
        <v>945</v>
      </c>
      <c r="G196" s="20" t="s">
        <v>108</v>
      </c>
      <c r="H196" s="20" t="s">
        <v>53</v>
      </c>
      <c r="I196" s="20" t="s">
        <v>129</v>
      </c>
      <c r="J196" s="31" t="s">
        <v>53</v>
      </c>
      <c r="K196" s="31" t="s">
        <v>130</v>
      </c>
      <c r="L196" s="31" t="s">
        <v>131</v>
      </c>
      <c r="M196" s="31">
        <v>0</v>
      </c>
      <c r="N196" s="20" t="s">
        <v>112</v>
      </c>
      <c r="O196" s="22" t="s">
        <v>907</v>
      </c>
      <c r="P196" s="20" t="s">
        <v>132</v>
      </c>
      <c r="Q196" s="52">
        <f t="shared" si="6"/>
        <v>-89183.560800000007</v>
      </c>
      <c r="R196" s="21">
        <v>0</v>
      </c>
      <c r="S196" s="21">
        <v>0</v>
      </c>
      <c r="T196" s="21">
        <v>0</v>
      </c>
      <c r="U196" s="20" t="s">
        <v>50</v>
      </c>
      <c r="V196" s="21">
        <v>0</v>
      </c>
      <c r="W196" s="21">
        <v>-76882.38</v>
      </c>
      <c r="X196" s="21" t="s">
        <v>55</v>
      </c>
      <c r="Y196" s="21">
        <v>-12301.1808</v>
      </c>
      <c r="Z196" s="31">
        <v>0</v>
      </c>
      <c r="AA196" s="20" t="s">
        <v>50</v>
      </c>
      <c r="AB196" s="31">
        <v>0</v>
      </c>
      <c r="AC196" s="21">
        <v>0</v>
      </c>
      <c r="AD196" s="21" t="s">
        <v>50</v>
      </c>
      <c r="AE196" s="21">
        <v>0</v>
      </c>
      <c r="AF196" s="21">
        <v>0</v>
      </c>
      <c r="AG196" s="21" t="s">
        <v>50</v>
      </c>
      <c r="AH196" s="21">
        <v>0</v>
      </c>
      <c r="AI196" s="21">
        <v>0</v>
      </c>
      <c r="AJ196" s="21" t="s">
        <v>50</v>
      </c>
      <c r="AK196" s="65">
        <v>0</v>
      </c>
      <c r="AL196" s="21">
        <v>0</v>
      </c>
      <c r="AM196" s="210" t="s">
        <v>53</v>
      </c>
      <c r="AN196" s="20" t="s">
        <v>53</v>
      </c>
      <c r="AO196" s="210" t="s">
        <v>53</v>
      </c>
      <c r="AP196" s="20" t="s">
        <v>53</v>
      </c>
    </row>
    <row r="197" spans="1:42" x14ac:dyDescent="0.25">
      <c r="A197" s="51" t="s">
        <v>271</v>
      </c>
      <c r="B197" s="14" t="s">
        <v>134</v>
      </c>
      <c r="C197" s="20" t="s">
        <v>65</v>
      </c>
      <c r="D197" s="20" t="s">
        <v>63</v>
      </c>
      <c r="E197" s="20" t="s">
        <v>193</v>
      </c>
      <c r="F197" s="20" t="s">
        <v>946</v>
      </c>
      <c r="G197" s="20" t="s">
        <v>51</v>
      </c>
      <c r="H197" s="20" t="s">
        <v>196</v>
      </c>
      <c r="I197" s="20" t="s">
        <v>53</v>
      </c>
      <c r="J197" s="31" t="s">
        <v>53</v>
      </c>
      <c r="K197" s="31" t="s">
        <v>53</v>
      </c>
      <c r="L197" s="31" t="s">
        <v>53</v>
      </c>
      <c r="M197" s="31">
        <v>0</v>
      </c>
      <c r="N197" s="20" t="s">
        <v>53</v>
      </c>
      <c r="O197" s="22" t="s">
        <v>197</v>
      </c>
      <c r="P197" s="20" t="s">
        <v>198</v>
      </c>
      <c r="Q197" s="52">
        <f t="shared" si="6"/>
        <v>165886.64000000001</v>
      </c>
      <c r="R197" s="21">
        <v>0</v>
      </c>
      <c r="S197" s="21">
        <v>165886.64000000001</v>
      </c>
      <c r="T197" s="21">
        <v>0</v>
      </c>
      <c r="U197" s="20" t="s">
        <v>50</v>
      </c>
      <c r="V197" s="21">
        <v>0</v>
      </c>
      <c r="W197" s="21">
        <v>0</v>
      </c>
      <c r="X197" s="21" t="s">
        <v>50</v>
      </c>
      <c r="Y197" s="21">
        <v>0</v>
      </c>
      <c r="Z197" s="31">
        <v>0</v>
      </c>
      <c r="AA197" s="20" t="s">
        <v>50</v>
      </c>
      <c r="AB197" s="31">
        <v>0</v>
      </c>
      <c r="AC197" s="21">
        <v>0</v>
      </c>
      <c r="AD197" s="21" t="s">
        <v>50</v>
      </c>
      <c r="AE197" s="21">
        <v>0</v>
      </c>
      <c r="AF197" s="21">
        <v>0</v>
      </c>
      <c r="AG197" s="21" t="s">
        <v>50</v>
      </c>
      <c r="AH197" s="21">
        <v>0</v>
      </c>
      <c r="AI197" s="21">
        <v>0</v>
      </c>
      <c r="AJ197" s="21" t="s">
        <v>50</v>
      </c>
      <c r="AK197" s="65">
        <v>0</v>
      </c>
      <c r="AL197" s="21">
        <v>0</v>
      </c>
      <c r="AM197" s="210" t="s">
        <v>53</v>
      </c>
      <c r="AN197" s="20" t="s">
        <v>53</v>
      </c>
      <c r="AO197" s="210" t="s">
        <v>53</v>
      </c>
      <c r="AP197" s="20" t="s">
        <v>53</v>
      </c>
    </row>
    <row r="198" spans="1:42" x14ac:dyDescent="0.25">
      <c r="A198" s="51" t="s">
        <v>275</v>
      </c>
      <c r="B198" s="14" t="s">
        <v>134</v>
      </c>
      <c r="C198" s="20" t="s">
        <v>65</v>
      </c>
      <c r="D198" s="20" t="s">
        <v>63</v>
      </c>
      <c r="E198" s="20" t="s">
        <v>193</v>
      </c>
      <c r="F198" s="20" t="s">
        <v>946</v>
      </c>
      <c r="G198" s="20" t="s">
        <v>51</v>
      </c>
      <c r="H198" s="20" t="s">
        <v>202</v>
      </c>
      <c r="I198" s="20" t="s">
        <v>53</v>
      </c>
      <c r="J198" s="31" t="s">
        <v>53</v>
      </c>
      <c r="K198" s="31" t="s">
        <v>53</v>
      </c>
      <c r="L198" s="31" t="s">
        <v>53</v>
      </c>
      <c r="M198" s="31">
        <v>0</v>
      </c>
      <c r="N198" s="20" t="s">
        <v>53</v>
      </c>
      <c r="O198" s="22" t="s">
        <v>54</v>
      </c>
      <c r="P198" s="20" t="s">
        <v>53</v>
      </c>
      <c r="Q198" s="52">
        <f t="shared" si="6"/>
        <v>5142483.6058499999</v>
      </c>
      <c r="R198" s="21">
        <v>0</v>
      </c>
      <c r="S198" s="21">
        <v>3188202.0673500001</v>
      </c>
      <c r="T198" s="21">
        <v>0</v>
      </c>
      <c r="U198" s="20" t="s">
        <v>50</v>
      </c>
      <c r="V198" s="21">
        <v>0</v>
      </c>
      <c r="W198" s="21">
        <v>1684725.4642</v>
      </c>
      <c r="X198" s="21" t="s">
        <v>55</v>
      </c>
      <c r="Y198" s="21">
        <v>269556.07429999998</v>
      </c>
      <c r="Z198" s="31">
        <v>0</v>
      </c>
      <c r="AA198" s="20" t="s">
        <v>50</v>
      </c>
      <c r="AB198" s="31">
        <v>0</v>
      </c>
      <c r="AC198" s="21">
        <v>0</v>
      </c>
      <c r="AD198" s="21" t="s">
        <v>50</v>
      </c>
      <c r="AE198" s="21">
        <v>0</v>
      </c>
      <c r="AF198" s="21">
        <v>0</v>
      </c>
      <c r="AG198" s="21" t="s">
        <v>50</v>
      </c>
      <c r="AH198" s="21">
        <v>0</v>
      </c>
      <c r="AI198" s="21">
        <v>0</v>
      </c>
      <c r="AJ198" s="21" t="s">
        <v>50</v>
      </c>
      <c r="AK198" s="65">
        <v>0</v>
      </c>
      <c r="AL198" s="21">
        <v>0</v>
      </c>
      <c r="AM198" s="210" t="s">
        <v>53</v>
      </c>
      <c r="AN198" s="20" t="s">
        <v>53</v>
      </c>
      <c r="AO198" s="210" t="s">
        <v>53</v>
      </c>
      <c r="AP198" s="20" t="s">
        <v>53</v>
      </c>
    </row>
    <row r="199" spans="1:42" x14ac:dyDescent="0.25">
      <c r="A199" s="51" t="s">
        <v>277</v>
      </c>
      <c r="B199" s="14" t="s">
        <v>134</v>
      </c>
      <c r="C199" s="20" t="s">
        <v>65</v>
      </c>
      <c r="D199" s="20" t="s">
        <v>63</v>
      </c>
      <c r="E199" s="20" t="s">
        <v>193</v>
      </c>
      <c r="F199" s="20" t="s">
        <v>946</v>
      </c>
      <c r="G199" s="20" t="s">
        <v>51</v>
      </c>
      <c r="H199" s="20" t="s">
        <v>194</v>
      </c>
      <c r="I199" s="20" t="s">
        <v>53</v>
      </c>
      <c r="J199" s="31" t="s">
        <v>53</v>
      </c>
      <c r="K199" s="31" t="s">
        <v>53</v>
      </c>
      <c r="L199" s="31" t="s">
        <v>53</v>
      </c>
      <c r="M199" s="31">
        <v>0</v>
      </c>
      <c r="N199" s="20" t="s">
        <v>53</v>
      </c>
      <c r="O199" s="22" t="s">
        <v>54</v>
      </c>
      <c r="P199" s="20" t="s">
        <v>53</v>
      </c>
      <c r="Q199" s="52">
        <f t="shared" si="6"/>
        <v>3386091.8143500006</v>
      </c>
      <c r="R199" s="21">
        <v>0</v>
      </c>
      <c r="S199" s="21">
        <f>3554225.23235-275052.01</f>
        <v>3279173.2223500004</v>
      </c>
      <c r="T199" s="21">
        <v>0</v>
      </c>
      <c r="U199" s="20" t="s">
        <v>50</v>
      </c>
      <c r="V199" s="21">
        <v>0</v>
      </c>
      <c r="W199" s="21">
        <v>92171.199999999997</v>
      </c>
      <c r="X199" s="21" t="s">
        <v>55</v>
      </c>
      <c r="Y199" s="21">
        <v>14747.392</v>
      </c>
      <c r="Z199" s="31">
        <v>0</v>
      </c>
      <c r="AA199" s="20" t="s">
        <v>50</v>
      </c>
      <c r="AB199" s="31">
        <v>0</v>
      </c>
      <c r="AC199" s="21">
        <v>0</v>
      </c>
      <c r="AD199" s="21" t="s">
        <v>50</v>
      </c>
      <c r="AE199" s="21">
        <v>0</v>
      </c>
      <c r="AF199" s="21">
        <v>0</v>
      </c>
      <c r="AG199" s="21" t="s">
        <v>50</v>
      </c>
      <c r="AH199" s="21">
        <v>0</v>
      </c>
      <c r="AI199" s="21">
        <v>0</v>
      </c>
      <c r="AJ199" s="21" t="s">
        <v>50</v>
      </c>
      <c r="AK199" s="65">
        <v>0</v>
      </c>
      <c r="AL199" s="21">
        <v>0</v>
      </c>
      <c r="AM199" s="210" t="s">
        <v>53</v>
      </c>
      <c r="AN199" s="20" t="s">
        <v>53</v>
      </c>
      <c r="AO199" s="210" t="s">
        <v>53</v>
      </c>
      <c r="AP199" s="20" t="s">
        <v>53</v>
      </c>
    </row>
    <row r="200" spans="1:42" x14ac:dyDescent="0.25">
      <c r="A200" s="51" t="s">
        <v>281</v>
      </c>
      <c r="B200" s="14" t="s">
        <v>134</v>
      </c>
      <c r="C200" s="20" t="s">
        <v>65</v>
      </c>
      <c r="D200" s="20" t="s">
        <v>63</v>
      </c>
      <c r="E200" s="20" t="s">
        <v>193</v>
      </c>
      <c r="F200" s="20" t="s">
        <v>946</v>
      </c>
      <c r="G200" s="20" t="s">
        <v>51</v>
      </c>
      <c r="H200" s="20" t="s">
        <v>200</v>
      </c>
      <c r="I200" s="20" t="s">
        <v>53</v>
      </c>
      <c r="J200" s="31" t="s">
        <v>53</v>
      </c>
      <c r="K200" s="31" t="s">
        <v>53</v>
      </c>
      <c r="L200" s="31" t="s">
        <v>53</v>
      </c>
      <c r="M200" s="31">
        <v>0</v>
      </c>
      <c r="N200" s="20" t="s">
        <v>53</v>
      </c>
      <c r="O200" s="22" t="s">
        <v>54</v>
      </c>
      <c r="P200" s="20" t="s">
        <v>53</v>
      </c>
      <c r="Q200" s="52">
        <f t="shared" si="6"/>
        <v>6274434.9331499999</v>
      </c>
      <c r="R200" s="21">
        <v>0</v>
      </c>
      <c r="S200" s="21">
        <v>3025158.3023499995</v>
      </c>
      <c r="T200" s="21">
        <v>0</v>
      </c>
      <c r="U200" s="20" t="s">
        <v>50</v>
      </c>
      <c r="V200" s="21">
        <v>0</v>
      </c>
      <c r="W200" s="21">
        <v>2801100.5438000001</v>
      </c>
      <c r="X200" s="21" t="s">
        <v>55</v>
      </c>
      <c r="Y200" s="21">
        <v>448176.08699999994</v>
      </c>
      <c r="Z200" s="31">
        <v>0</v>
      </c>
      <c r="AA200" s="20" t="s">
        <v>50</v>
      </c>
      <c r="AB200" s="31">
        <v>0</v>
      </c>
      <c r="AC200" s="21">
        <v>0</v>
      </c>
      <c r="AD200" s="21" t="s">
        <v>50</v>
      </c>
      <c r="AE200" s="21">
        <v>0</v>
      </c>
      <c r="AF200" s="21">
        <v>0</v>
      </c>
      <c r="AG200" s="21" t="s">
        <v>50</v>
      </c>
      <c r="AH200" s="21">
        <v>0</v>
      </c>
      <c r="AI200" s="21">
        <v>0</v>
      </c>
      <c r="AJ200" s="21" t="s">
        <v>50</v>
      </c>
      <c r="AK200" s="65">
        <v>0</v>
      </c>
      <c r="AL200" s="21">
        <v>0</v>
      </c>
      <c r="AM200" s="210" t="s">
        <v>53</v>
      </c>
      <c r="AN200" s="20" t="s">
        <v>53</v>
      </c>
      <c r="AO200" s="210" t="s">
        <v>53</v>
      </c>
      <c r="AP200" s="20" t="s">
        <v>53</v>
      </c>
    </row>
    <row r="201" spans="1:42" x14ac:dyDescent="0.25">
      <c r="A201" s="51" t="s">
        <v>283</v>
      </c>
      <c r="B201" s="14" t="s">
        <v>211</v>
      </c>
      <c r="C201" s="20" t="s">
        <v>65</v>
      </c>
      <c r="D201" s="20" t="s">
        <v>63</v>
      </c>
      <c r="E201" s="20" t="s">
        <v>193</v>
      </c>
      <c r="F201" s="20" t="s">
        <v>950</v>
      </c>
      <c r="G201" s="20" t="s">
        <v>51</v>
      </c>
      <c r="H201" s="20" t="s">
        <v>233</v>
      </c>
      <c r="I201" s="20" t="s">
        <v>53</v>
      </c>
      <c r="J201" s="31" t="s">
        <v>53</v>
      </c>
      <c r="K201" s="31" t="s">
        <v>53</v>
      </c>
      <c r="L201" s="31" t="s">
        <v>53</v>
      </c>
      <c r="M201" s="31">
        <v>0</v>
      </c>
      <c r="N201" s="20" t="s">
        <v>53</v>
      </c>
      <c r="O201" s="22" t="s">
        <v>54</v>
      </c>
      <c r="P201" s="20" t="s">
        <v>53</v>
      </c>
      <c r="Q201" s="52">
        <f t="shared" si="6"/>
        <v>11688905.8431</v>
      </c>
      <c r="R201" s="21">
        <v>0</v>
      </c>
      <c r="S201" s="21">
        <v>8407466.7019999996</v>
      </c>
      <c r="T201" s="21">
        <v>0</v>
      </c>
      <c r="U201" s="20" t="s">
        <v>50</v>
      </c>
      <c r="V201" s="21">
        <v>0</v>
      </c>
      <c r="W201" s="21">
        <v>2828826.8458000002</v>
      </c>
      <c r="X201" s="21" t="s">
        <v>50</v>
      </c>
      <c r="Y201" s="21">
        <v>452612.2953</v>
      </c>
      <c r="Z201" s="31">
        <v>0</v>
      </c>
      <c r="AA201" s="20" t="s">
        <v>50</v>
      </c>
      <c r="AB201" s="31">
        <v>0</v>
      </c>
      <c r="AC201" s="21">
        <v>0</v>
      </c>
      <c r="AD201" s="21" t="s">
        <v>50</v>
      </c>
      <c r="AE201" s="21">
        <v>0</v>
      </c>
      <c r="AF201" s="21">
        <v>0</v>
      </c>
      <c r="AG201" s="21" t="s">
        <v>50</v>
      </c>
      <c r="AH201" s="21">
        <v>0</v>
      </c>
      <c r="AI201" s="21">
        <v>0</v>
      </c>
      <c r="AJ201" s="21" t="s">
        <v>50</v>
      </c>
      <c r="AK201" s="65">
        <v>0</v>
      </c>
      <c r="AL201" s="21">
        <v>0</v>
      </c>
      <c r="AM201" s="210" t="s">
        <v>53</v>
      </c>
      <c r="AN201" s="20" t="s">
        <v>53</v>
      </c>
      <c r="AO201" s="210" t="s">
        <v>53</v>
      </c>
      <c r="AP201" s="20" t="s">
        <v>53</v>
      </c>
    </row>
    <row r="202" spans="1:42" x14ac:dyDescent="0.25">
      <c r="A202" s="51" t="s">
        <v>288</v>
      </c>
      <c r="B202" s="14" t="s">
        <v>211</v>
      </c>
      <c r="C202" s="20" t="s">
        <v>65</v>
      </c>
      <c r="D202" s="20" t="s">
        <v>63</v>
      </c>
      <c r="E202" s="20" t="s">
        <v>193</v>
      </c>
      <c r="F202" s="20" t="s">
        <v>950</v>
      </c>
      <c r="G202" s="20" t="s">
        <v>51</v>
      </c>
      <c r="H202" s="20" t="s">
        <v>235</v>
      </c>
      <c r="I202" s="20" t="s">
        <v>53</v>
      </c>
      <c r="J202" s="31" t="s">
        <v>53</v>
      </c>
      <c r="K202" s="31" t="s">
        <v>53</v>
      </c>
      <c r="L202" s="31" t="s">
        <v>53</v>
      </c>
      <c r="M202" s="31">
        <v>0</v>
      </c>
      <c r="N202" s="20" t="s">
        <v>53</v>
      </c>
      <c r="O202" s="22" t="s">
        <v>236</v>
      </c>
      <c r="P202" s="20" t="s">
        <v>237</v>
      </c>
      <c r="Q202" s="52">
        <f t="shared" si="6"/>
        <v>1137222.655</v>
      </c>
      <c r="R202" s="21">
        <v>0</v>
      </c>
      <c r="S202" s="21">
        <v>1137222.655</v>
      </c>
      <c r="T202" s="21">
        <v>0</v>
      </c>
      <c r="U202" s="20" t="s">
        <v>50</v>
      </c>
      <c r="V202" s="21">
        <v>0</v>
      </c>
      <c r="W202" s="21">
        <v>0</v>
      </c>
      <c r="X202" s="21" t="s">
        <v>50</v>
      </c>
      <c r="Y202" s="21">
        <v>0</v>
      </c>
      <c r="Z202" s="31">
        <v>0</v>
      </c>
      <c r="AA202" s="20" t="s">
        <v>50</v>
      </c>
      <c r="AB202" s="31">
        <v>0</v>
      </c>
      <c r="AC202" s="21">
        <v>0</v>
      </c>
      <c r="AD202" s="21" t="s">
        <v>50</v>
      </c>
      <c r="AE202" s="21">
        <v>0</v>
      </c>
      <c r="AF202" s="21">
        <v>0</v>
      </c>
      <c r="AG202" s="21" t="s">
        <v>50</v>
      </c>
      <c r="AH202" s="21">
        <v>0</v>
      </c>
      <c r="AI202" s="21">
        <v>0</v>
      </c>
      <c r="AJ202" s="21" t="s">
        <v>50</v>
      </c>
      <c r="AK202" s="65">
        <v>0</v>
      </c>
      <c r="AL202" s="21">
        <v>0</v>
      </c>
      <c r="AM202" s="210" t="s">
        <v>53</v>
      </c>
      <c r="AN202" s="20" t="s">
        <v>53</v>
      </c>
      <c r="AO202" s="210" t="s">
        <v>53</v>
      </c>
      <c r="AP202" s="20" t="s">
        <v>53</v>
      </c>
    </row>
    <row r="203" spans="1:42" x14ac:dyDescent="0.25">
      <c r="A203" s="51" t="s">
        <v>290</v>
      </c>
      <c r="B203" s="14" t="s">
        <v>211</v>
      </c>
      <c r="C203" s="20" t="s">
        <v>65</v>
      </c>
      <c r="D203" s="20" t="s">
        <v>63</v>
      </c>
      <c r="E203" s="20" t="s">
        <v>193</v>
      </c>
      <c r="F203" s="20" t="s">
        <v>950</v>
      </c>
      <c r="G203" s="20" t="s">
        <v>51</v>
      </c>
      <c r="H203" s="20" t="s">
        <v>239</v>
      </c>
      <c r="I203" s="20" t="s">
        <v>53</v>
      </c>
      <c r="J203" s="31" t="s">
        <v>53</v>
      </c>
      <c r="K203" s="31" t="s">
        <v>53</v>
      </c>
      <c r="L203" s="31" t="s">
        <v>53</v>
      </c>
      <c r="M203" s="31">
        <v>0</v>
      </c>
      <c r="N203" s="20" t="s">
        <v>53</v>
      </c>
      <c r="O203" s="22" t="s">
        <v>54</v>
      </c>
      <c r="P203" s="20" t="s">
        <v>53</v>
      </c>
      <c r="Q203" s="52">
        <f t="shared" si="6"/>
        <v>2279186.2663500002</v>
      </c>
      <c r="R203" s="21">
        <v>0</v>
      </c>
      <c r="S203" s="21">
        <v>1365641.32155</v>
      </c>
      <c r="T203" s="21">
        <v>0</v>
      </c>
      <c r="U203" s="20" t="s">
        <v>50</v>
      </c>
      <c r="V203" s="21">
        <v>0</v>
      </c>
      <c r="W203" s="21">
        <v>787538.74550000008</v>
      </c>
      <c r="X203" s="21" t="s">
        <v>55</v>
      </c>
      <c r="Y203" s="21">
        <v>126006.19930000001</v>
      </c>
      <c r="Z203" s="31">
        <v>0</v>
      </c>
      <c r="AA203" s="20" t="s">
        <v>50</v>
      </c>
      <c r="AB203" s="31">
        <v>0</v>
      </c>
      <c r="AC203" s="21">
        <v>0</v>
      </c>
      <c r="AD203" s="21" t="s">
        <v>50</v>
      </c>
      <c r="AE203" s="21">
        <v>0</v>
      </c>
      <c r="AF203" s="21">
        <v>0</v>
      </c>
      <c r="AG203" s="21" t="s">
        <v>50</v>
      </c>
      <c r="AH203" s="21">
        <v>0</v>
      </c>
      <c r="AI203" s="21">
        <v>0</v>
      </c>
      <c r="AJ203" s="21" t="s">
        <v>50</v>
      </c>
      <c r="AK203" s="65">
        <v>0</v>
      </c>
      <c r="AL203" s="21">
        <v>0</v>
      </c>
      <c r="AM203" s="210" t="s">
        <v>53</v>
      </c>
      <c r="AN203" s="20" t="s">
        <v>53</v>
      </c>
      <c r="AO203" s="210" t="s">
        <v>53</v>
      </c>
      <c r="AP203" s="20" t="s">
        <v>53</v>
      </c>
    </row>
    <row r="204" spans="1:42" x14ac:dyDescent="0.25">
      <c r="A204" s="51" t="s">
        <v>294</v>
      </c>
      <c r="B204" s="14" t="s">
        <v>243</v>
      </c>
      <c r="C204" s="20" t="s">
        <v>65</v>
      </c>
      <c r="D204" s="20" t="s">
        <v>63</v>
      </c>
      <c r="E204" s="20" t="s">
        <v>193</v>
      </c>
      <c r="F204" s="20" t="s">
        <v>947</v>
      </c>
      <c r="G204" s="20" t="s">
        <v>51</v>
      </c>
      <c r="H204" s="20" t="s">
        <v>289</v>
      </c>
      <c r="I204" s="20" t="s">
        <v>53</v>
      </c>
      <c r="J204" s="31" t="s">
        <v>53</v>
      </c>
      <c r="K204" s="31" t="s">
        <v>53</v>
      </c>
      <c r="L204" s="31" t="s">
        <v>53</v>
      </c>
      <c r="M204" s="31">
        <v>0</v>
      </c>
      <c r="N204" s="20" t="s">
        <v>53</v>
      </c>
      <c r="O204" s="22" t="s">
        <v>54</v>
      </c>
      <c r="P204" s="20" t="s">
        <v>53</v>
      </c>
      <c r="Q204" s="52">
        <f t="shared" si="6"/>
        <v>3210551.3089999999</v>
      </c>
      <c r="R204" s="21">
        <v>0</v>
      </c>
      <c r="S204" s="21">
        <v>2584274.0950000002</v>
      </c>
      <c r="T204" s="21">
        <v>0</v>
      </c>
      <c r="U204" s="20" t="s">
        <v>50</v>
      </c>
      <c r="V204" s="21">
        <v>0</v>
      </c>
      <c r="W204" s="21">
        <v>539894.15</v>
      </c>
      <c r="X204" s="21" t="s">
        <v>50</v>
      </c>
      <c r="Y204" s="21">
        <v>86383.063999999984</v>
      </c>
      <c r="Z204" s="31">
        <v>0</v>
      </c>
      <c r="AA204" s="20" t="s">
        <v>50</v>
      </c>
      <c r="AB204" s="31">
        <v>0</v>
      </c>
      <c r="AC204" s="21">
        <v>0</v>
      </c>
      <c r="AD204" s="21" t="s">
        <v>50</v>
      </c>
      <c r="AE204" s="21">
        <v>0</v>
      </c>
      <c r="AF204" s="21">
        <v>0</v>
      </c>
      <c r="AG204" s="21" t="s">
        <v>50</v>
      </c>
      <c r="AH204" s="21">
        <v>0</v>
      </c>
      <c r="AI204" s="21">
        <v>0</v>
      </c>
      <c r="AJ204" s="21" t="s">
        <v>50</v>
      </c>
      <c r="AK204" s="65">
        <v>0</v>
      </c>
      <c r="AL204" s="21">
        <v>0</v>
      </c>
      <c r="AM204" s="210" t="s">
        <v>53</v>
      </c>
      <c r="AN204" s="20" t="s">
        <v>53</v>
      </c>
      <c r="AO204" s="210" t="s">
        <v>53</v>
      </c>
      <c r="AP204" s="20" t="s">
        <v>53</v>
      </c>
    </row>
    <row r="205" spans="1:42" x14ac:dyDescent="0.25">
      <c r="A205" s="51" t="s">
        <v>296</v>
      </c>
      <c r="B205" s="14" t="s">
        <v>243</v>
      </c>
      <c r="C205" s="20" t="s">
        <v>65</v>
      </c>
      <c r="D205" s="20" t="s">
        <v>63</v>
      </c>
      <c r="E205" s="20" t="s">
        <v>193</v>
      </c>
      <c r="F205" s="20" t="s">
        <v>947</v>
      </c>
      <c r="G205" s="20" t="s">
        <v>51</v>
      </c>
      <c r="H205" s="20" t="s">
        <v>291</v>
      </c>
      <c r="I205" s="20" t="s">
        <v>53</v>
      </c>
      <c r="J205" s="31" t="s">
        <v>53</v>
      </c>
      <c r="K205" s="31" t="s">
        <v>53</v>
      </c>
      <c r="L205" s="31" t="s">
        <v>53</v>
      </c>
      <c r="M205" s="31">
        <v>0</v>
      </c>
      <c r="N205" s="20" t="s">
        <v>53</v>
      </c>
      <c r="O205" s="22" t="s">
        <v>292</v>
      </c>
      <c r="P205" s="20" t="s">
        <v>293</v>
      </c>
      <c r="Q205" s="52">
        <f t="shared" si="6"/>
        <v>1303905.50395</v>
      </c>
      <c r="R205" s="21">
        <v>0</v>
      </c>
      <c r="S205" s="21">
        <v>1043042.30275</v>
      </c>
      <c r="T205" s="21">
        <v>224882.07</v>
      </c>
      <c r="U205" s="20" t="s">
        <v>55</v>
      </c>
      <c r="V205" s="21">
        <v>35981.131200000003</v>
      </c>
      <c r="W205" s="21">
        <v>0</v>
      </c>
      <c r="X205" s="21" t="s">
        <v>50</v>
      </c>
      <c r="Y205" s="21">
        <v>0</v>
      </c>
      <c r="Z205" s="31">
        <v>0</v>
      </c>
      <c r="AA205" s="20" t="s">
        <v>50</v>
      </c>
      <c r="AB205" s="31">
        <v>0</v>
      </c>
      <c r="AC205" s="21">
        <v>0</v>
      </c>
      <c r="AD205" s="21" t="s">
        <v>50</v>
      </c>
      <c r="AE205" s="21">
        <v>0</v>
      </c>
      <c r="AF205" s="21">
        <v>0</v>
      </c>
      <c r="AG205" s="21" t="s">
        <v>50</v>
      </c>
      <c r="AH205" s="21">
        <v>0</v>
      </c>
      <c r="AI205" s="21">
        <v>0</v>
      </c>
      <c r="AJ205" s="21" t="s">
        <v>50</v>
      </c>
      <c r="AK205" s="65">
        <v>0</v>
      </c>
      <c r="AL205" s="21">
        <v>0</v>
      </c>
      <c r="AM205" s="210" t="s">
        <v>53</v>
      </c>
      <c r="AN205" s="20" t="s">
        <v>53</v>
      </c>
      <c r="AO205" s="210" t="s">
        <v>53</v>
      </c>
      <c r="AP205" s="20" t="s">
        <v>53</v>
      </c>
    </row>
    <row r="206" spans="1:42" x14ac:dyDescent="0.25">
      <c r="A206" s="51" t="s">
        <v>960</v>
      </c>
      <c r="B206" s="14" t="s">
        <v>243</v>
      </c>
      <c r="C206" s="20" t="s">
        <v>65</v>
      </c>
      <c r="D206" s="20" t="s">
        <v>63</v>
      </c>
      <c r="E206" s="20" t="s">
        <v>193</v>
      </c>
      <c r="F206" s="20" t="s">
        <v>947</v>
      </c>
      <c r="G206" s="20" t="s">
        <v>51</v>
      </c>
      <c r="H206" s="20" t="s">
        <v>295</v>
      </c>
      <c r="I206" s="20" t="s">
        <v>53</v>
      </c>
      <c r="J206" s="31" t="s">
        <v>53</v>
      </c>
      <c r="K206" s="31" t="s">
        <v>53</v>
      </c>
      <c r="L206" s="31" t="s">
        <v>53</v>
      </c>
      <c r="M206" s="31">
        <v>0</v>
      </c>
      <c r="N206" s="20" t="s">
        <v>53</v>
      </c>
      <c r="O206" s="22" t="s">
        <v>54</v>
      </c>
      <c r="P206" s="20" t="s">
        <v>53</v>
      </c>
      <c r="Q206" s="52">
        <f t="shared" si="6"/>
        <v>17213452.664800003</v>
      </c>
      <c r="R206" s="21">
        <v>0</v>
      </c>
      <c r="S206" s="21">
        <v>11228350.740100002</v>
      </c>
      <c r="T206" s="21">
        <v>0</v>
      </c>
      <c r="U206" s="20" t="s">
        <v>50</v>
      </c>
      <c r="V206" s="21">
        <v>0</v>
      </c>
      <c r="W206" s="21">
        <v>5159570.6247000005</v>
      </c>
      <c r="X206" s="21" t="s">
        <v>55</v>
      </c>
      <c r="Y206" s="21">
        <v>825531.29999999981</v>
      </c>
      <c r="Z206" s="31">
        <v>0</v>
      </c>
      <c r="AA206" s="20" t="s">
        <v>50</v>
      </c>
      <c r="AB206" s="31">
        <v>0</v>
      </c>
      <c r="AC206" s="21">
        <v>0</v>
      </c>
      <c r="AD206" s="21" t="s">
        <v>50</v>
      </c>
      <c r="AE206" s="21">
        <v>0</v>
      </c>
      <c r="AF206" s="21">
        <v>0</v>
      </c>
      <c r="AG206" s="21" t="s">
        <v>50</v>
      </c>
      <c r="AH206" s="21">
        <v>0</v>
      </c>
      <c r="AI206" s="21">
        <v>0</v>
      </c>
      <c r="AJ206" s="21" t="s">
        <v>50</v>
      </c>
      <c r="AK206" s="65">
        <v>0</v>
      </c>
      <c r="AL206" s="21">
        <v>0</v>
      </c>
      <c r="AM206" s="210" t="s">
        <v>53</v>
      </c>
      <c r="AN206" s="20" t="s">
        <v>53</v>
      </c>
      <c r="AO206" s="210" t="s">
        <v>53</v>
      </c>
      <c r="AP206" s="20" t="s">
        <v>53</v>
      </c>
    </row>
    <row r="207" spans="1:42" x14ac:dyDescent="0.25">
      <c r="A207" s="51" t="s">
        <v>961</v>
      </c>
      <c r="B207" s="14" t="s">
        <v>298</v>
      </c>
      <c r="C207" s="20" t="s">
        <v>65</v>
      </c>
      <c r="D207" s="20" t="s">
        <v>63</v>
      </c>
      <c r="E207" s="20" t="s">
        <v>193</v>
      </c>
      <c r="F207" s="20" t="s">
        <v>948</v>
      </c>
      <c r="G207" s="20" t="s">
        <v>51</v>
      </c>
      <c r="H207" s="20" t="s">
        <v>314</v>
      </c>
      <c r="I207" s="20" t="s">
        <v>53</v>
      </c>
      <c r="J207" s="31" t="s">
        <v>53</v>
      </c>
      <c r="K207" s="31" t="s">
        <v>53</v>
      </c>
      <c r="L207" s="31" t="s">
        <v>53</v>
      </c>
      <c r="M207" s="31">
        <v>0</v>
      </c>
      <c r="N207" s="20" t="s">
        <v>53</v>
      </c>
      <c r="O207" s="22" t="s">
        <v>54</v>
      </c>
      <c r="P207" s="20" t="s">
        <v>53</v>
      </c>
      <c r="Q207" s="52">
        <f t="shared" si="6"/>
        <v>6600338.9981000014</v>
      </c>
      <c r="R207" s="21">
        <v>0</v>
      </c>
      <c r="S207" s="21">
        <v>3892347.6900000009</v>
      </c>
      <c r="T207" s="21">
        <v>0</v>
      </c>
      <c r="U207" s="20" t="s">
        <v>50</v>
      </c>
      <c r="V207" s="21">
        <v>0</v>
      </c>
      <c r="W207" s="21">
        <v>2334475.2656</v>
      </c>
      <c r="X207" s="21" t="s">
        <v>55</v>
      </c>
      <c r="Y207" s="21">
        <v>373516.04249999998</v>
      </c>
      <c r="Z207" s="31">
        <v>0</v>
      </c>
      <c r="AA207" s="20" t="s">
        <v>50</v>
      </c>
      <c r="AB207" s="31">
        <v>0</v>
      </c>
      <c r="AC207" s="21">
        <v>0</v>
      </c>
      <c r="AD207" s="21" t="s">
        <v>50</v>
      </c>
      <c r="AE207" s="21">
        <v>0</v>
      </c>
      <c r="AF207" s="21">
        <v>0</v>
      </c>
      <c r="AG207" s="21" t="s">
        <v>50</v>
      </c>
      <c r="AH207" s="21">
        <v>0</v>
      </c>
      <c r="AI207" s="21">
        <v>0</v>
      </c>
      <c r="AJ207" s="21" t="s">
        <v>50</v>
      </c>
      <c r="AK207" s="65">
        <v>0</v>
      </c>
      <c r="AL207" s="21">
        <v>0</v>
      </c>
      <c r="AM207" s="210" t="s">
        <v>53</v>
      </c>
      <c r="AN207" s="20" t="s">
        <v>53</v>
      </c>
      <c r="AO207" s="210" t="s">
        <v>53</v>
      </c>
      <c r="AP207" s="20" t="s">
        <v>53</v>
      </c>
    </row>
    <row r="208" spans="1:42" x14ac:dyDescent="0.25">
      <c r="A208" s="51" t="s">
        <v>301</v>
      </c>
      <c r="B208" s="14" t="s">
        <v>298</v>
      </c>
      <c r="C208" s="20" t="s">
        <v>65</v>
      </c>
      <c r="D208" s="20" t="s">
        <v>63</v>
      </c>
      <c r="E208" s="20" t="s">
        <v>193</v>
      </c>
      <c r="F208" s="20" t="s">
        <v>948</v>
      </c>
      <c r="G208" s="20" t="s">
        <v>51</v>
      </c>
      <c r="H208" s="20" t="s">
        <v>315</v>
      </c>
      <c r="I208" s="20" t="s">
        <v>53</v>
      </c>
      <c r="J208" s="31" t="s">
        <v>53</v>
      </c>
      <c r="K208" s="31" t="s">
        <v>53</v>
      </c>
      <c r="L208" s="31" t="s">
        <v>53</v>
      </c>
      <c r="M208" s="31">
        <v>0</v>
      </c>
      <c r="N208" s="20" t="s">
        <v>53</v>
      </c>
      <c r="O208" s="22" t="s">
        <v>316</v>
      </c>
      <c r="P208" s="20" t="s">
        <v>317</v>
      </c>
      <c r="Q208" s="52">
        <f t="shared" si="6"/>
        <v>103124.4</v>
      </c>
      <c r="R208" s="21">
        <v>0</v>
      </c>
      <c r="S208" s="21">
        <v>73150</v>
      </c>
      <c r="T208" s="21">
        <v>25840</v>
      </c>
      <c r="U208" s="20" t="s">
        <v>55</v>
      </c>
      <c r="V208" s="21">
        <v>4134.3999999999996</v>
      </c>
      <c r="W208" s="21">
        <v>0</v>
      </c>
      <c r="X208" s="21" t="s">
        <v>50</v>
      </c>
      <c r="Y208" s="21">
        <v>0</v>
      </c>
      <c r="Z208" s="31">
        <v>0</v>
      </c>
      <c r="AA208" s="20" t="s">
        <v>50</v>
      </c>
      <c r="AB208" s="31">
        <v>0</v>
      </c>
      <c r="AC208" s="21">
        <v>0</v>
      </c>
      <c r="AD208" s="21" t="s">
        <v>50</v>
      </c>
      <c r="AE208" s="21">
        <v>0</v>
      </c>
      <c r="AF208" s="21">
        <v>0</v>
      </c>
      <c r="AG208" s="21" t="s">
        <v>50</v>
      </c>
      <c r="AH208" s="21">
        <v>0</v>
      </c>
      <c r="AI208" s="21">
        <v>0</v>
      </c>
      <c r="AJ208" s="21" t="s">
        <v>50</v>
      </c>
      <c r="AK208" s="65">
        <v>0</v>
      </c>
      <c r="AL208" s="21">
        <v>0</v>
      </c>
      <c r="AM208" s="210" t="s">
        <v>53</v>
      </c>
      <c r="AN208" s="20" t="s">
        <v>53</v>
      </c>
      <c r="AO208" s="210" t="s">
        <v>53</v>
      </c>
      <c r="AP208" s="20" t="s">
        <v>53</v>
      </c>
    </row>
    <row r="209" spans="1:42" x14ac:dyDescent="0.25">
      <c r="A209" s="51" t="s">
        <v>962</v>
      </c>
      <c r="B209" s="14" t="s">
        <v>298</v>
      </c>
      <c r="C209" s="20" t="s">
        <v>65</v>
      </c>
      <c r="D209" s="20" t="s">
        <v>63</v>
      </c>
      <c r="E209" s="20" t="s">
        <v>193</v>
      </c>
      <c r="F209" s="20" t="s">
        <v>948</v>
      </c>
      <c r="G209" s="20" t="s">
        <v>51</v>
      </c>
      <c r="H209" s="20" t="s">
        <v>318</v>
      </c>
      <c r="I209" s="20" t="s">
        <v>53</v>
      </c>
      <c r="J209" s="31" t="s">
        <v>53</v>
      </c>
      <c r="K209" s="31" t="s">
        <v>53</v>
      </c>
      <c r="L209" s="31" t="s">
        <v>53</v>
      </c>
      <c r="M209" s="31">
        <v>0</v>
      </c>
      <c r="N209" s="20" t="s">
        <v>53</v>
      </c>
      <c r="O209" s="22" t="s">
        <v>54</v>
      </c>
      <c r="P209" s="20" t="s">
        <v>53</v>
      </c>
      <c r="Q209" s="52">
        <f t="shared" si="6"/>
        <v>9647516.4822000004</v>
      </c>
      <c r="R209" s="21">
        <v>0</v>
      </c>
      <c r="S209" s="21">
        <f>5914642.13885-228935.42</f>
        <v>5685706.7188499998</v>
      </c>
      <c r="T209" s="21">
        <v>0</v>
      </c>
      <c r="U209" s="20" t="s">
        <v>50</v>
      </c>
      <c r="V209" s="21">
        <v>0</v>
      </c>
      <c r="W209" s="21">
        <f>3669208.20115-253854.96</f>
        <v>3415353.2411500001</v>
      </c>
      <c r="X209" s="21" t="s">
        <v>55</v>
      </c>
      <c r="Y209" s="21">
        <f>587073.3122-40616.79</f>
        <v>546456.52220000001</v>
      </c>
      <c r="Z209" s="31">
        <v>0</v>
      </c>
      <c r="AA209" s="20" t="s">
        <v>50</v>
      </c>
      <c r="AB209" s="31">
        <v>0</v>
      </c>
      <c r="AC209" s="21">
        <v>0</v>
      </c>
      <c r="AD209" s="21" t="s">
        <v>50</v>
      </c>
      <c r="AE209" s="21">
        <v>0</v>
      </c>
      <c r="AF209" s="21">
        <v>0</v>
      </c>
      <c r="AG209" s="21" t="s">
        <v>50</v>
      </c>
      <c r="AH209" s="21">
        <v>0</v>
      </c>
      <c r="AI209" s="21">
        <v>0</v>
      </c>
      <c r="AJ209" s="21" t="s">
        <v>50</v>
      </c>
      <c r="AK209" s="65">
        <v>0</v>
      </c>
      <c r="AL209" s="21">
        <v>0</v>
      </c>
      <c r="AM209" s="210" t="s">
        <v>53</v>
      </c>
      <c r="AN209" s="20" t="s">
        <v>53</v>
      </c>
      <c r="AO209" s="210" t="s">
        <v>53</v>
      </c>
      <c r="AP209" s="20" t="s">
        <v>53</v>
      </c>
    </row>
    <row r="210" spans="1:42" x14ac:dyDescent="0.25">
      <c r="A210" s="51" t="s">
        <v>963</v>
      </c>
      <c r="B210" s="14" t="s">
        <v>320</v>
      </c>
      <c r="C210" s="20" t="s">
        <v>65</v>
      </c>
      <c r="D210" s="20" t="s">
        <v>63</v>
      </c>
      <c r="E210" s="20" t="s">
        <v>193</v>
      </c>
      <c r="F210" s="20" t="s">
        <v>951</v>
      </c>
      <c r="G210" s="20" t="s">
        <v>51</v>
      </c>
      <c r="H210" s="20" t="s">
        <v>330</v>
      </c>
      <c r="I210" s="20" t="s">
        <v>53</v>
      </c>
      <c r="J210" s="31" t="s">
        <v>53</v>
      </c>
      <c r="K210" s="31" t="s">
        <v>53</v>
      </c>
      <c r="L210" s="31" t="s">
        <v>53</v>
      </c>
      <c r="M210" s="31">
        <v>0</v>
      </c>
      <c r="N210" s="20" t="s">
        <v>53</v>
      </c>
      <c r="O210" s="22" t="s">
        <v>54</v>
      </c>
      <c r="P210" s="20" t="s">
        <v>53</v>
      </c>
      <c r="Q210" s="52">
        <f t="shared" si="6"/>
        <v>21318977.869199999</v>
      </c>
      <c r="R210" s="21">
        <v>0</v>
      </c>
      <c r="S210" s="21">
        <v>14382541.77</v>
      </c>
      <c r="T210" s="21">
        <v>0</v>
      </c>
      <c r="U210" s="20" t="s">
        <v>50</v>
      </c>
      <c r="V210" s="21">
        <v>0</v>
      </c>
      <c r="W210" s="21">
        <v>5851868.7699999996</v>
      </c>
      <c r="X210" s="21" t="s">
        <v>55</v>
      </c>
      <c r="Y210" s="21">
        <v>936299</v>
      </c>
      <c r="Z210" s="31">
        <v>0</v>
      </c>
      <c r="AA210" s="20" t="s">
        <v>50</v>
      </c>
      <c r="AB210" s="31">
        <v>0</v>
      </c>
      <c r="AC210" s="25">
        <v>137285.49</v>
      </c>
      <c r="AD210" s="21">
        <v>0</v>
      </c>
      <c r="AE210" s="21">
        <v>10982.8392</v>
      </c>
      <c r="AF210" s="21">
        <v>0</v>
      </c>
      <c r="AG210" s="21" t="s">
        <v>50</v>
      </c>
      <c r="AH210" s="21">
        <v>0</v>
      </c>
      <c r="AI210" s="21">
        <v>0</v>
      </c>
      <c r="AJ210" s="21" t="s">
        <v>50</v>
      </c>
      <c r="AK210" s="65">
        <v>0</v>
      </c>
      <c r="AL210" s="21"/>
      <c r="AM210" s="210" t="s">
        <v>53</v>
      </c>
      <c r="AN210" s="20" t="s">
        <v>53</v>
      </c>
      <c r="AO210" s="210" t="s">
        <v>53</v>
      </c>
      <c r="AP210" s="20" t="s">
        <v>53</v>
      </c>
    </row>
    <row r="211" spans="1:42" x14ac:dyDescent="0.25">
      <c r="A211" s="51" t="s">
        <v>964</v>
      </c>
      <c r="B211" s="14" t="s">
        <v>46</v>
      </c>
      <c r="C211" s="20" t="s">
        <v>65</v>
      </c>
      <c r="D211" s="20" t="s">
        <v>80</v>
      </c>
      <c r="E211" s="20" t="s">
        <v>204</v>
      </c>
      <c r="F211" s="20" t="s">
        <v>944</v>
      </c>
      <c r="G211" s="20" t="s">
        <v>51</v>
      </c>
      <c r="H211" s="20" t="s">
        <v>81</v>
      </c>
      <c r="I211" s="20" t="s">
        <v>53</v>
      </c>
      <c r="J211" s="31" t="s">
        <v>53</v>
      </c>
      <c r="K211" s="31" t="s">
        <v>53</v>
      </c>
      <c r="L211" s="31" t="s">
        <v>53</v>
      </c>
      <c r="M211" s="31">
        <v>0</v>
      </c>
      <c r="N211" s="20" t="s">
        <v>53</v>
      </c>
      <c r="O211" s="22" t="s">
        <v>54</v>
      </c>
      <c r="P211" s="20" t="s">
        <v>53</v>
      </c>
      <c r="Q211" s="52">
        <f t="shared" si="6"/>
        <v>1598998.03</v>
      </c>
      <c r="R211" s="21">
        <v>0</v>
      </c>
      <c r="S211" s="21">
        <v>1156999.47</v>
      </c>
      <c r="T211" s="21">
        <v>0</v>
      </c>
      <c r="U211" s="20" t="s">
        <v>50</v>
      </c>
      <c r="V211" s="21">
        <v>0</v>
      </c>
      <c r="W211" s="21">
        <v>381033.24</v>
      </c>
      <c r="X211" s="21" t="s">
        <v>50</v>
      </c>
      <c r="Y211" s="21">
        <v>60965.32</v>
      </c>
      <c r="Z211" s="31">
        <v>0</v>
      </c>
      <c r="AA211" s="20" t="s">
        <v>50</v>
      </c>
      <c r="AB211" s="31">
        <v>0</v>
      </c>
      <c r="AC211" s="21">
        <v>0</v>
      </c>
      <c r="AD211" s="21" t="s">
        <v>50</v>
      </c>
      <c r="AE211" s="21">
        <v>0</v>
      </c>
      <c r="AF211" s="21">
        <v>0</v>
      </c>
      <c r="AG211" s="21" t="s">
        <v>50</v>
      </c>
      <c r="AH211" s="21">
        <v>0</v>
      </c>
      <c r="AI211" s="21">
        <v>0</v>
      </c>
      <c r="AJ211" s="21" t="s">
        <v>50</v>
      </c>
      <c r="AK211" s="65">
        <v>0</v>
      </c>
      <c r="AL211" s="21">
        <v>0</v>
      </c>
      <c r="AM211" s="210" t="s">
        <v>53</v>
      </c>
      <c r="AN211" s="20" t="s">
        <v>53</v>
      </c>
      <c r="AO211" s="210" t="s">
        <v>53</v>
      </c>
      <c r="AP211" s="20" t="s">
        <v>53</v>
      </c>
    </row>
    <row r="212" spans="1:42" x14ac:dyDescent="0.25">
      <c r="A212" s="51" t="s">
        <v>965</v>
      </c>
      <c r="B212" s="14" t="s">
        <v>134</v>
      </c>
      <c r="C212" s="20" t="s">
        <v>65</v>
      </c>
      <c r="D212" s="20" t="s">
        <v>80</v>
      </c>
      <c r="E212" s="20" t="s">
        <v>204</v>
      </c>
      <c r="F212" s="20" t="s">
        <v>946</v>
      </c>
      <c r="G212" s="20" t="s">
        <v>51</v>
      </c>
      <c r="H212" s="20" t="s">
        <v>207</v>
      </c>
      <c r="I212" s="20" t="s">
        <v>53</v>
      </c>
      <c r="J212" s="31" t="s">
        <v>53</v>
      </c>
      <c r="K212" s="31" t="s">
        <v>53</v>
      </c>
      <c r="L212" s="31" t="s">
        <v>53</v>
      </c>
      <c r="M212" s="31">
        <v>0</v>
      </c>
      <c r="N212" s="20" t="s">
        <v>53</v>
      </c>
      <c r="O212" s="22" t="s">
        <v>208</v>
      </c>
      <c r="P212" s="20" t="s">
        <v>209</v>
      </c>
      <c r="Q212" s="52">
        <f t="shared" si="6"/>
        <v>696615.64179999998</v>
      </c>
      <c r="R212" s="21">
        <v>0</v>
      </c>
      <c r="S212" s="21">
        <v>263469.92500000005</v>
      </c>
      <c r="T212" s="21">
        <v>373401.48</v>
      </c>
      <c r="U212" s="20" t="s">
        <v>55</v>
      </c>
      <c r="V212" s="21">
        <v>59744.236799999999</v>
      </c>
      <c r="W212" s="21">
        <v>0</v>
      </c>
      <c r="X212" s="21" t="s">
        <v>50</v>
      </c>
      <c r="Y212" s="21">
        <v>0</v>
      </c>
      <c r="Z212" s="31">
        <v>0</v>
      </c>
      <c r="AA212" s="20" t="s">
        <v>50</v>
      </c>
      <c r="AB212" s="31">
        <v>0</v>
      </c>
      <c r="AC212" s="21">
        <v>0</v>
      </c>
      <c r="AD212" s="21" t="s">
        <v>50</v>
      </c>
      <c r="AE212" s="21">
        <v>0</v>
      </c>
      <c r="AF212" s="21">
        <v>0</v>
      </c>
      <c r="AG212" s="21" t="s">
        <v>50</v>
      </c>
      <c r="AH212" s="21">
        <v>0</v>
      </c>
      <c r="AI212" s="21">
        <v>0</v>
      </c>
      <c r="AJ212" s="21" t="s">
        <v>50</v>
      </c>
      <c r="AK212" s="57">
        <v>0</v>
      </c>
      <c r="AL212" s="21">
        <v>0</v>
      </c>
      <c r="AM212" s="210" t="s">
        <v>53</v>
      </c>
      <c r="AN212" s="20" t="s">
        <v>53</v>
      </c>
      <c r="AO212" s="210" t="s">
        <v>53</v>
      </c>
      <c r="AP212" s="20" t="s">
        <v>53</v>
      </c>
    </row>
    <row r="213" spans="1:42" x14ac:dyDescent="0.25">
      <c r="A213" s="51" t="s">
        <v>966</v>
      </c>
      <c r="B213" s="14" t="s">
        <v>134</v>
      </c>
      <c r="C213" s="20" t="s">
        <v>65</v>
      </c>
      <c r="D213" s="20" t="s">
        <v>80</v>
      </c>
      <c r="E213" s="20" t="s">
        <v>204</v>
      </c>
      <c r="F213" s="20" t="s">
        <v>946</v>
      </c>
      <c r="G213" s="20" t="s">
        <v>51</v>
      </c>
      <c r="H213" s="20" t="s">
        <v>205</v>
      </c>
      <c r="I213" s="20" t="s">
        <v>53</v>
      </c>
      <c r="J213" s="31" t="s">
        <v>53</v>
      </c>
      <c r="K213" s="31" t="s">
        <v>53</v>
      </c>
      <c r="L213" s="31" t="s">
        <v>53</v>
      </c>
      <c r="M213" s="31">
        <v>0</v>
      </c>
      <c r="N213" s="20" t="s">
        <v>53</v>
      </c>
      <c r="O213" s="22" t="s">
        <v>54</v>
      </c>
      <c r="P213" s="20" t="s">
        <v>53</v>
      </c>
      <c r="Q213" s="52">
        <f t="shared" si="6"/>
        <v>3090545.3825999997</v>
      </c>
      <c r="R213" s="21">
        <v>0</v>
      </c>
      <c r="S213" s="21">
        <v>2112631.9699999997</v>
      </c>
      <c r="T213" s="21">
        <v>0</v>
      </c>
      <c r="U213" s="20" t="s">
        <v>50</v>
      </c>
      <c r="V213" s="21">
        <v>0</v>
      </c>
      <c r="W213" s="21">
        <v>843028.80399999989</v>
      </c>
      <c r="X213" s="21" t="s">
        <v>55</v>
      </c>
      <c r="Y213" s="21">
        <v>134884.60860000001</v>
      </c>
      <c r="Z213" s="31">
        <v>0</v>
      </c>
      <c r="AA213" s="20" t="s">
        <v>50</v>
      </c>
      <c r="AB213" s="31">
        <v>0</v>
      </c>
      <c r="AC213" s="21">
        <v>0</v>
      </c>
      <c r="AD213" s="21" t="s">
        <v>50</v>
      </c>
      <c r="AE213" s="21">
        <v>0</v>
      </c>
      <c r="AF213" s="21">
        <v>0</v>
      </c>
      <c r="AG213" s="21" t="s">
        <v>50</v>
      </c>
      <c r="AH213" s="21">
        <v>0</v>
      </c>
      <c r="AI213" s="21">
        <v>0</v>
      </c>
      <c r="AJ213" s="21" t="s">
        <v>50</v>
      </c>
      <c r="AK213" s="57">
        <v>0</v>
      </c>
      <c r="AL213" s="21">
        <v>0</v>
      </c>
      <c r="AM213" s="210" t="s">
        <v>53</v>
      </c>
      <c r="AN213" s="20" t="s">
        <v>53</v>
      </c>
      <c r="AO213" s="210" t="s">
        <v>53</v>
      </c>
      <c r="AP213" s="20" t="s">
        <v>53</v>
      </c>
    </row>
    <row r="214" spans="1:42" x14ac:dyDescent="0.25">
      <c r="A214" s="51" t="s">
        <v>967</v>
      </c>
      <c r="B214" s="14" t="s">
        <v>211</v>
      </c>
      <c r="C214" s="20" t="s">
        <v>65</v>
      </c>
      <c r="D214" s="20" t="s">
        <v>80</v>
      </c>
      <c r="E214" s="20" t="s">
        <v>204</v>
      </c>
      <c r="F214" s="20" t="s">
        <v>950</v>
      </c>
      <c r="G214" s="20" t="s">
        <v>51</v>
      </c>
      <c r="H214" s="20" t="s">
        <v>241</v>
      </c>
      <c r="I214" s="20" t="s">
        <v>53</v>
      </c>
      <c r="J214" s="31" t="s">
        <v>53</v>
      </c>
      <c r="K214" s="31" t="s">
        <v>53</v>
      </c>
      <c r="L214" s="31" t="s">
        <v>53</v>
      </c>
      <c r="M214" s="31">
        <v>0</v>
      </c>
      <c r="N214" s="20" t="s">
        <v>53</v>
      </c>
      <c r="O214" s="22" t="s">
        <v>54</v>
      </c>
      <c r="P214" s="20" t="s">
        <v>53</v>
      </c>
      <c r="Q214" s="52">
        <f t="shared" si="6"/>
        <v>1673336.1321999996</v>
      </c>
      <c r="R214" s="21">
        <v>0</v>
      </c>
      <c r="S214" s="21">
        <v>1229501.9549999996</v>
      </c>
      <c r="T214" s="21">
        <v>0</v>
      </c>
      <c r="U214" s="20" t="s">
        <v>50</v>
      </c>
      <c r="V214" s="21">
        <v>0</v>
      </c>
      <c r="W214" s="21">
        <v>382615.67000000004</v>
      </c>
      <c r="X214" s="21" t="s">
        <v>50</v>
      </c>
      <c r="Y214" s="21">
        <v>61218.5072</v>
      </c>
      <c r="Z214" s="31">
        <v>0</v>
      </c>
      <c r="AA214" s="20" t="s">
        <v>50</v>
      </c>
      <c r="AB214" s="31">
        <v>0</v>
      </c>
      <c r="AC214" s="21">
        <v>0</v>
      </c>
      <c r="AD214" s="21" t="s">
        <v>50</v>
      </c>
      <c r="AE214" s="21">
        <v>0</v>
      </c>
      <c r="AF214" s="21">
        <v>0</v>
      </c>
      <c r="AG214" s="21" t="s">
        <v>50</v>
      </c>
      <c r="AH214" s="21">
        <v>0</v>
      </c>
      <c r="AI214" s="21">
        <v>0</v>
      </c>
      <c r="AJ214" s="21" t="s">
        <v>50</v>
      </c>
      <c r="AK214" s="21">
        <v>0</v>
      </c>
      <c r="AL214" s="21">
        <v>0</v>
      </c>
      <c r="AM214" s="210" t="s">
        <v>53</v>
      </c>
      <c r="AN214" s="20" t="s">
        <v>53</v>
      </c>
      <c r="AO214" s="210" t="s">
        <v>53</v>
      </c>
      <c r="AP214" s="20" t="s">
        <v>53</v>
      </c>
    </row>
    <row r="215" spans="1:42" x14ac:dyDescent="0.25">
      <c r="A215" s="51" t="s">
        <v>968</v>
      </c>
      <c r="B215" s="14" t="s">
        <v>243</v>
      </c>
      <c r="C215" s="20" t="s">
        <v>65</v>
      </c>
      <c r="D215" s="20" t="s">
        <v>80</v>
      </c>
      <c r="E215" s="20" t="s">
        <v>204</v>
      </c>
      <c r="F215" s="20" t="s">
        <v>947</v>
      </c>
      <c r="G215" s="20" t="s">
        <v>51</v>
      </c>
      <c r="H215" s="20" t="s">
        <v>297</v>
      </c>
      <c r="I215" s="20" t="s">
        <v>53</v>
      </c>
      <c r="J215" s="31" t="s">
        <v>53</v>
      </c>
      <c r="K215" s="31" t="s">
        <v>53</v>
      </c>
      <c r="L215" s="31" t="s">
        <v>53</v>
      </c>
      <c r="M215" s="31">
        <v>0</v>
      </c>
      <c r="N215" s="20" t="s">
        <v>53</v>
      </c>
      <c r="O215" s="22" t="s">
        <v>54</v>
      </c>
      <c r="P215" s="20" t="s">
        <v>53</v>
      </c>
      <c r="Q215" s="52">
        <f t="shared" si="6"/>
        <v>9018729</v>
      </c>
      <c r="R215" s="21">
        <v>0</v>
      </c>
      <c r="S215" s="21">
        <v>5949314.1200000001</v>
      </c>
      <c r="T215" s="21">
        <v>0</v>
      </c>
      <c r="U215" s="20" t="s">
        <v>50</v>
      </c>
      <c r="V215" s="21">
        <v>0</v>
      </c>
      <c r="W215" s="21">
        <v>2646047.31</v>
      </c>
      <c r="X215" s="21" t="s">
        <v>55</v>
      </c>
      <c r="Y215" s="21">
        <v>423367.57</v>
      </c>
      <c r="Z215" s="31">
        <v>0</v>
      </c>
      <c r="AA215" s="20" t="s">
        <v>50</v>
      </c>
      <c r="AB215" s="31">
        <v>0</v>
      </c>
      <c r="AC215" s="21">
        <v>0</v>
      </c>
      <c r="AD215" s="21" t="s">
        <v>50</v>
      </c>
      <c r="AE215" s="21">
        <v>0</v>
      </c>
      <c r="AF215" s="21">
        <v>0</v>
      </c>
      <c r="AG215" s="21" t="s">
        <v>50</v>
      </c>
      <c r="AH215" s="21">
        <v>0</v>
      </c>
      <c r="AI215" s="21">
        <v>0</v>
      </c>
      <c r="AJ215" s="21" t="s">
        <v>50</v>
      </c>
      <c r="AK215" s="21">
        <v>0</v>
      </c>
      <c r="AL215" s="21">
        <v>0</v>
      </c>
      <c r="AM215" s="210" t="s">
        <v>53</v>
      </c>
      <c r="AN215" s="20" t="s">
        <v>53</v>
      </c>
      <c r="AO215" s="210" t="s">
        <v>53</v>
      </c>
      <c r="AP215" s="20" t="s">
        <v>53</v>
      </c>
    </row>
    <row r="216" spans="1:42" x14ac:dyDescent="0.25">
      <c r="A216" s="51" t="s">
        <v>969</v>
      </c>
      <c r="B216" s="14" t="s">
        <v>298</v>
      </c>
      <c r="C216" s="20" t="s">
        <v>65</v>
      </c>
      <c r="D216" s="20" t="s">
        <v>80</v>
      </c>
      <c r="E216" s="20" t="s">
        <v>204</v>
      </c>
      <c r="F216" s="20" t="s">
        <v>948</v>
      </c>
      <c r="G216" s="20" t="s">
        <v>51</v>
      </c>
      <c r="H216" s="20" t="s">
        <v>319</v>
      </c>
      <c r="I216" s="20" t="s">
        <v>53</v>
      </c>
      <c r="J216" s="31" t="s">
        <v>53</v>
      </c>
      <c r="K216" s="31" t="s">
        <v>53</v>
      </c>
      <c r="L216" s="31" t="s">
        <v>53</v>
      </c>
      <c r="M216" s="31">
        <v>0</v>
      </c>
      <c r="N216" s="20" t="s">
        <v>53</v>
      </c>
      <c r="O216" s="22" t="s">
        <v>54</v>
      </c>
      <c r="P216" s="20" t="s">
        <v>53</v>
      </c>
      <c r="Q216" s="52">
        <f t="shared" si="6"/>
        <v>23301997.990000002</v>
      </c>
      <c r="R216" s="21">
        <v>0</v>
      </c>
      <c r="S216" s="21">
        <v>13549300.6</v>
      </c>
      <c r="T216" s="21">
        <v>0</v>
      </c>
      <c r="U216" s="20" t="s">
        <v>50</v>
      </c>
      <c r="V216" s="21">
        <v>0</v>
      </c>
      <c r="W216" s="21">
        <v>8407497.75</v>
      </c>
      <c r="X216" s="21" t="s">
        <v>55</v>
      </c>
      <c r="Y216" s="21">
        <v>1345199.64</v>
      </c>
      <c r="Z216" s="31">
        <v>0</v>
      </c>
      <c r="AA216" s="20" t="s">
        <v>50</v>
      </c>
      <c r="AB216" s="31">
        <v>0</v>
      </c>
      <c r="AC216" s="21">
        <v>0</v>
      </c>
      <c r="AD216" s="21" t="s">
        <v>50</v>
      </c>
      <c r="AE216" s="21">
        <v>0</v>
      </c>
      <c r="AF216" s="21">
        <v>0</v>
      </c>
      <c r="AG216" s="21" t="s">
        <v>50</v>
      </c>
      <c r="AH216" s="21">
        <v>0</v>
      </c>
      <c r="AI216" s="21">
        <v>0</v>
      </c>
      <c r="AJ216" s="21" t="s">
        <v>50</v>
      </c>
      <c r="AK216" s="21">
        <v>0</v>
      </c>
      <c r="AL216" s="21">
        <v>0</v>
      </c>
      <c r="AM216" s="210" t="s">
        <v>53</v>
      </c>
      <c r="AN216" s="20" t="s">
        <v>53</v>
      </c>
      <c r="AO216" s="210" t="s">
        <v>53</v>
      </c>
      <c r="AP216" s="20" t="s">
        <v>53</v>
      </c>
    </row>
    <row r="217" spans="1:42" x14ac:dyDescent="0.25">
      <c r="A217" s="51" t="s">
        <v>970</v>
      </c>
      <c r="B217" s="14" t="s">
        <v>320</v>
      </c>
      <c r="C217" s="20" t="s">
        <v>65</v>
      </c>
      <c r="D217" s="20" t="s">
        <v>80</v>
      </c>
      <c r="E217" s="20" t="s">
        <v>204</v>
      </c>
      <c r="F217" s="20" t="s">
        <v>951</v>
      </c>
      <c r="G217" s="20" t="s">
        <v>51</v>
      </c>
      <c r="H217" s="20" t="s">
        <v>331</v>
      </c>
      <c r="I217" s="20" t="s">
        <v>53</v>
      </c>
      <c r="J217" s="31" t="s">
        <v>53</v>
      </c>
      <c r="K217" s="31" t="s">
        <v>53</v>
      </c>
      <c r="L217" s="31" t="s">
        <v>53</v>
      </c>
      <c r="M217" s="31">
        <v>0</v>
      </c>
      <c r="N217" s="20" t="s">
        <v>53</v>
      </c>
      <c r="O217" s="22" t="s">
        <v>54</v>
      </c>
      <c r="P217" s="20" t="s">
        <v>53</v>
      </c>
      <c r="Q217" s="52">
        <f t="shared" si="6"/>
        <v>9552495.5889500026</v>
      </c>
      <c r="R217" s="21">
        <v>0</v>
      </c>
      <c r="S217" s="21">
        <v>5408654.3477500025</v>
      </c>
      <c r="T217" s="21">
        <v>0</v>
      </c>
      <c r="U217" s="20" t="s">
        <v>50</v>
      </c>
      <c r="V217" s="21">
        <v>0</v>
      </c>
      <c r="W217" s="21">
        <v>3572276.932</v>
      </c>
      <c r="X217" s="21" t="s">
        <v>55</v>
      </c>
      <c r="Y217" s="21">
        <v>571564.30920000002</v>
      </c>
      <c r="Z217" s="31">
        <v>0</v>
      </c>
      <c r="AA217" s="20" t="s">
        <v>50</v>
      </c>
      <c r="AB217" s="31">
        <v>0</v>
      </c>
      <c r="AC217" s="21">
        <v>0</v>
      </c>
      <c r="AD217" s="21" t="s">
        <v>50</v>
      </c>
      <c r="AE217" s="21">
        <v>0</v>
      </c>
      <c r="AF217" s="21">
        <v>0</v>
      </c>
      <c r="AG217" s="21" t="s">
        <v>50</v>
      </c>
      <c r="AH217" s="21">
        <v>0</v>
      </c>
      <c r="AI217" s="21">
        <v>0</v>
      </c>
      <c r="AJ217" s="21" t="s">
        <v>50</v>
      </c>
      <c r="AK217" s="21">
        <v>0</v>
      </c>
      <c r="AL217" s="21">
        <v>0</v>
      </c>
      <c r="AM217" s="210" t="s">
        <v>53</v>
      </c>
      <c r="AN217" s="20" t="s">
        <v>53</v>
      </c>
      <c r="AO217" s="210" t="s">
        <v>53</v>
      </c>
      <c r="AP217" s="20" t="s">
        <v>53</v>
      </c>
    </row>
    <row r="218" spans="1:42" x14ac:dyDescent="0.25">
      <c r="A218" s="51" t="s">
        <v>971</v>
      </c>
      <c r="B218" s="14" t="s">
        <v>320</v>
      </c>
      <c r="C218" s="20" t="s">
        <v>65</v>
      </c>
      <c r="D218" s="20" t="s">
        <v>80</v>
      </c>
      <c r="E218" s="20" t="s">
        <v>204</v>
      </c>
      <c r="F218" s="20" t="s">
        <v>951</v>
      </c>
      <c r="G218" s="20" t="s">
        <v>51</v>
      </c>
      <c r="H218" s="20" t="s">
        <v>332</v>
      </c>
      <c r="I218" s="20" t="s">
        <v>53</v>
      </c>
      <c r="J218" s="31" t="s">
        <v>53</v>
      </c>
      <c r="K218" s="31" t="s">
        <v>53</v>
      </c>
      <c r="L218" s="31" t="s">
        <v>53</v>
      </c>
      <c r="M218" s="31">
        <v>0</v>
      </c>
      <c r="N218" s="20" t="s">
        <v>53</v>
      </c>
      <c r="O218" s="22" t="s">
        <v>333</v>
      </c>
      <c r="P218" s="20" t="s">
        <v>334</v>
      </c>
      <c r="Q218" s="52">
        <f t="shared" si="6"/>
        <v>9607197.5384999998</v>
      </c>
      <c r="R218" s="21">
        <v>0</v>
      </c>
      <c r="S218" s="21">
        <v>4323813.9379999992</v>
      </c>
      <c r="T218" s="21">
        <v>4554641.0349000003</v>
      </c>
      <c r="U218" s="20" t="s">
        <v>55</v>
      </c>
      <c r="V218" s="21">
        <v>728742.56559999997</v>
      </c>
      <c r="W218" s="21">
        <v>0</v>
      </c>
      <c r="X218" s="21" t="s">
        <v>50</v>
      </c>
      <c r="Y218" s="21">
        <v>0</v>
      </c>
      <c r="Z218" s="31">
        <v>0</v>
      </c>
      <c r="AA218" s="20" t="s">
        <v>50</v>
      </c>
      <c r="AB218" s="31">
        <v>0</v>
      </c>
      <c r="AC218" s="21">
        <v>0</v>
      </c>
      <c r="AD218" s="21" t="s">
        <v>50</v>
      </c>
      <c r="AE218" s="21">
        <v>0</v>
      </c>
      <c r="AF218" s="21">
        <v>0</v>
      </c>
      <c r="AG218" s="21" t="s">
        <v>50</v>
      </c>
      <c r="AH218" s="21">
        <v>0</v>
      </c>
      <c r="AI218" s="21">
        <v>0</v>
      </c>
      <c r="AJ218" s="21" t="s">
        <v>50</v>
      </c>
      <c r="AK218" s="21">
        <v>0</v>
      </c>
      <c r="AL218" s="21">
        <v>0</v>
      </c>
      <c r="AM218" s="210" t="s">
        <v>53</v>
      </c>
      <c r="AN218" s="20" t="s">
        <v>53</v>
      </c>
      <c r="AO218" s="210" t="s">
        <v>53</v>
      </c>
      <c r="AP218" s="20" t="s">
        <v>53</v>
      </c>
    </row>
    <row r="219" spans="1:42" x14ac:dyDescent="0.25">
      <c r="A219" s="51" t="s">
        <v>972</v>
      </c>
      <c r="B219" s="14" t="s">
        <v>320</v>
      </c>
      <c r="C219" s="20" t="s">
        <v>65</v>
      </c>
      <c r="D219" s="20" t="s">
        <v>80</v>
      </c>
      <c r="E219" s="20" t="s">
        <v>204</v>
      </c>
      <c r="F219" s="20" t="s">
        <v>951</v>
      </c>
      <c r="G219" s="20" t="s">
        <v>51</v>
      </c>
      <c r="H219" s="20" t="s">
        <v>335</v>
      </c>
      <c r="I219" s="20" t="s">
        <v>53</v>
      </c>
      <c r="J219" s="31" t="s">
        <v>53</v>
      </c>
      <c r="K219" s="31" t="s">
        <v>53</v>
      </c>
      <c r="L219" s="31" t="s">
        <v>53</v>
      </c>
      <c r="M219" s="31">
        <v>0</v>
      </c>
      <c r="N219" s="20" t="s">
        <v>53</v>
      </c>
      <c r="O219" s="22" t="s">
        <v>54</v>
      </c>
      <c r="P219" s="20" t="s">
        <v>53</v>
      </c>
      <c r="Q219" s="52">
        <f t="shared" si="6"/>
        <v>14693661.133099999</v>
      </c>
      <c r="R219" s="21">
        <v>0</v>
      </c>
      <c r="S219" s="21">
        <v>8355509.2404999994</v>
      </c>
      <c r="T219" s="21">
        <v>0</v>
      </c>
      <c r="U219" s="20" t="s">
        <v>50</v>
      </c>
      <c r="V219" s="21">
        <v>0</v>
      </c>
      <c r="W219" s="21">
        <v>5336106.5202000011</v>
      </c>
      <c r="X219" s="21" t="s">
        <v>55</v>
      </c>
      <c r="Y219" s="21">
        <v>853777.04319999996</v>
      </c>
      <c r="Z219" s="31">
        <v>0</v>
      </c>
      <c r="AA219" s="20" t="s">
        <v>50</v>
      </c>
      <c r="AB219" s="31">
        <v>0</v>
      </c>
      <c r="AC219" s="25">
        <v>137285.49</v>
      </c>
      <c r="AD219" s="58" t="s">
        <v>954</v>
      </c>
      <c r="AE219" s="21">
        <v>10982.8392</v>
      </c>
      <c r="AF219" s="21">
        <v>0</v>
      </c>
      <c r="AG219" s="21" t="s">
        <v>50</v>
      </c>
      <c r="AH219" s="21">
        <v>0</v>
      </c>
      <c r="AI219" s="21">
        <v>0</v>
      </c>
      <c r="AJ219" s="21" t="s">
        <v>50</v>
      </c>
      <c r="AK219" s="57">
        <v>0</v>
      </c>
      <c r="AL219" s="21"/>
      <c r="AM219" s="210" t="s">
        <v>53</v>
      </c>
      <c r="AN219" s="20" t="s">
        <v>53</v>
      </c>
      <c r="AO219" s="210" t="s">
        <v>53</v>
      </c>
      <c r="AP219" s="20" t="s">
        <v>53</v>
      </c>
    </row>
    <row r="220" spans="1:42" x14ac:dyDescent="0.25">
      <c r="O220" s="35"/>
    </row>
    <row r="221" spans="1:42" hidden="1" x14ac:dyDescent="0.25">
      <c r="O221" s="35"/>
      <c r="Q221" s="42">
        <f>SUM(Q2:Q219)</f>
        <v>4214758211.267899</v>
      </c>
      <c r="R221" s="42">
        <f>SUM(R2:R219)</f>
        <v>0</v>
      </c>
      <c r="S221" s="42">
        <f>SUM(S2:S219)</f>
        <v>3113562357.5449491</v>
      </c>
      <c r="T221" s="42">
        <f>SUM(T2:T219)</f>
        <v>10337220.115800001</v>
      </c>
      <c r="V221" s="42">
        <f>SUM(V2:V219)</f>
        <v>1653955.2185</v>
      </c>
      <c r="W221" s="42">
        <f>SUM(W2:W219)</f>
        <v>938202644.91514921</v>
      </c>
      <c r="Y221" s="42">
        <f>SUM(Y2:Y219)</f>
        <v>150112423.14510012</v>
      </c>
      <c r="Z221" s="28">
        <f>SUM(Z2:Z219)</f>
        <v>0</v>
      </c>
      <c r="AB221" s="28">
        <f>SUM(AB2:AB219)</f>
        <v>0</v>
      </c>
      <c r="AC221" s="42">
        <f>SUM(AC2:AC219)</f>
        <v>823713.28999999992</v>
      </c>
      <c r="AD221" s="42">
        <f>SUM(AD2:AD219)</f>
        <v>0</v>
      </c>
      <c r="AE221" s="42">
        <f t="shared" ref="AE221:AK221" si="7">SUM(AE2:AE219)</f>
        <v>65897.038400000005</v>
      </c>
      <c r="AF221" s="42">
        <f t="shared" si="7"/>
        <v>0</v>
      </c>
      <c r="AG221" s="42">
        <f t="shared" si="7"/>
        <v>0</v>
      </c>
      <c r="AH221" s="42">
        <f t="shared" si="7"/>
        <v>0</v>
      </c>
      <c r="AI221" s="42">
        <f t="shared" si="7"/>
        <v>0</v>
      </c>
      <c r="AJ221" s="42">
        <f t="shared" si="7"/>
        <v>0</v>
      </c>
      <c r="AK221" s="42">
        <f t="shared" si="7"/>
        <v>0</v>
      </c>
      <c r="AL221" s="42">
        <f>SUM(AL2:AL219)</f>
        <v>0</v>
      </c>
    </row>
    <row r="222" spans="1:42" hidden="1" x14ac:dyDescent="0.25">
      <c r="O222" s="35"/>
      <c r="S222" s="37">
        <f>+S221*0.3</f>
        <v>934068707.26348472</v>
      </c>
      <c r="T222" s="37">
        <f>+T221*0.4</f>
        <v>4134888.0463200007</v>
      </c>
      <c r="V222" s="37">
        <f>+V221*0.4</f>
        <v>661582.08740000008</v>
      </c>
      <c r="W222" s="37">
        <f>+W221*0.4</f>
        <v>375281057.96605968</v>
      </c>
      <c r="Y222" s="37">
        <f>+Y221*0.4</f>
        <v>60044969.258040048</v>
      </c>
    </row>
    <row r="223" spans="1:42" s="199" customFormat="1" x14ac:dyDescent="0.25">
      <c r="A223" s="196"/>
      <c r="B223" s="197"/>
      <c r="C223" s="196"/>
      <c r="D223" s="196"/>
      <c r="E223" s="196"/>
      <c r="F223" s="196"/>
      <c r="G223" s="196"/>
      <c r="H223" s="196"/>
      <c r="M223" s="59"/>
      <c r="N223" s="196"/>
      <c r="O223" s="196"/>
      <c r="P223" s="196"/>
      <c r="Q223" s="64">
        <f>SUM(S223:AF223)</f>
        <v>2840567006.6365943</v>
      </c>
      <c r="R223" s="64"/>
      <c r="S223" s="64">
        <f>+S221-S222-0.01</f>
        <v>2179493650.2714643</v>
      </c>
      <c r="T223" s="64">
        <f>+T221-T222</f>
        <v>6202332.0694800001</v>
      </c>
      <c r="U223" s="64"/>
      <c r="V223" s="64">
        <f>+V221-V222</f>
        <v>992373.13109999988</v>
      </c>
      <c r="W223" s="64">
        <f>+W221-W222</f>
        <v>562921586.94908953</v>
      </c>
      <c r="X223" s="64"/>
      <c r="Y223" s="64">
        <f>+Y221-Y222</f>
        <v>90067453.887060076</v>
      </c>
      <c r="Z223" s="59"/>
      <c r="AA223" s="196"/>
      <c r="AB223" s="59"/>
      <c r="AC223" s="64">
        <f>+AC221</f>
        <v>823713.28999999992</v>
      </c>
      <c r="AD223" s="64"/>
      <c r="AE223" s="64">
        <f>+AE221</f>
        <v>65897.038400000005</v>
      </c>
      <c r="AF223" s="64"/>
      <c r="AG223" s="64"/>
      <c r="AH223" s="64"/>
      <c r="AI223" s="64"/>
      <c r="AJ223" s="64"/>
      <c r="AK223" s="64"/>
      <c r="AL223" s="42"/>
      <c r="AM223" s="198"/>
      <c r="AN223" s="196"/>
      <c r="AO223" s="198"/>
      <c r="AP223" s="196"/>
    </row>
    <row r="224" spans="1:42" x14ac:dyDescent="0.25">
      <c r="I224" s="34"/>
      <c r="J224" s="34"/>
      <c r="K224" s="34"/>
      <c r="L224" s="34"/>
      <c r="O224" s="35"/>
    </row>
    <row r="225" spans="9:21" x14ac:dyDescent="0.25">
      <c r="I225" s="34"/>
      <c r="J225" s="34"/>
      <c r="K225" s="34"/>
      <c r="L225" s="34"/>
      <c r="M225" s="34"/>
      <c r="N225" s="34"/>
      <c r="O225" s="196"/>
      <c r="P225" s="59" t="s">
        <v>336</v>
      </c>
      <c r="Q225" s="59"/>
      <c r="R225" s="59"/>
    </row>
    <row r="226" spans="9:21" x14ac:dyDescent="0.25">
      <c r="I226" s="34"/>
      <c r="J226" s="34"/>
      <c r="K226" s="34"/>
      <c r="L226" s="34"/>
      <c r="M226" s="34"/>
      <c r="N226" s="34"/>
      <c r="P226" s="36"/>
      <c r="Q226" s="36"/>
      <c r="R226" s="36"/>
    </row>
    <row r="227" spans="9:21" x14ac:dyDescent="0.25">
      <c r="I227" s="34"/>
      <c r="J227" s="34"/>
      <c r="K227" s="34"/>
      <c r="L227" s="34"/>
      <c r="M227" s="34"/>
      <c r="N227" s="34"/>
      <c r="P227" s="62" t="s">
        <v>337</v>
      </c>
      <c r="Q227" s="62" t="s">
        <v>338</v>
      </c>
      <c r="R227" s="62" t="s">
        <v>339</v>
      </c>
      <c r="U227" s="195"/>
    </row>
    <row r="228" spans="9:21" x14ac:dyDescent="0.25">
      <c r="I228" s="34"/>
      <c r="J228" s="34"/>
      <c r="K228" s="34"/>
      <c r="L228" s="34"/>
      <c r="M228" s="34"/>
      <c r="N228" s="34"/>
      <c r="P228" s="31"/>
      <c r="Q228" s="31"/>
      <c r="R228" s="31"/>
    </row>
    <row r="229" spans="9:21" x14ac:dyDescent="0.25">
      <c r="I229" s="34"/>
      <c r="J229" s="34"/>
      <c r="K229" s="34"/>
      <c r="L229" s="34"/>
      <c r="M229" s="34"/>
      <c r="N229" s="34"/>
      <c r="O229" s="67" t="s">
        <v>340</v>
      </c>
      <c r="P229" s="21">
        <f>+S223</f>
        <v>2179493650.2714643</v>
      </c>
      <c r="Q229" s="21"/>
      <c r="R229" s="21"/>
    </row>
    <row r="230" spans="9:21" x14ac:dyDescent="0.25">
      <c r="I230" s="34"/>
      <c r="J230" s="34"/>
      <c r="K230" s="34"/>
      <c r="L230" s="34"/>
      <c r="M230" s="34"/>
      <c r="N230" s="34"/>
      <c r="O230" s="63"/>
      <c r="P230" s="21"/>
      <c r="Q230" s="21"/>
      <c r="R230" s="21"/>
    </row>
    <row r="231" spans="9:21" x14ac:dyDescent="0.25">
      <c r="I231" s="34"/>
      <c r="J231" s="34"/>
      <c r="K231" s="34"/>
      <c r="L231" s="34"/>
      <c r="M231" s="34"/>
      <c r="N231" s="34"/>
      <c r="O231" s="67" t="s">
        <v>341</v>
      </c>
      <c r="P231" s="21">
        <f>+T223+W223</f>
        <v>569123919.01856947</v>
      </c>
      <c r="Q231" s="21">
        <f>+V223+Y223</f>
        <v>91059827.018160075</v>
      </c>
      <c r="R231" s="31">
        <v>0</v>
      </c>
    </row>
    <row r="232" spans="9:21" x14ac:dyDescent="0.25">
      <c r="I232" s="34"/>
      <c r="J232" s="34"/>
      <c r="K232" s="34"/>
      <c r="L232" s="34"/>
      <c r="M232" s="34"/>
      <c r="N232" s="34"/>
      <c r="O232" s="63"/>
      <c r="P232" s="21"/>
      <c r="Q232" s="21"/>
      <c r="R232" s="21"/>
    </row>
    <row r="233" spans="9:21" x14ac:dyDescent="0.25">
      <c r="I233" s="34"/>
      <c r="J233" s="34"/>
      <c r="K233" s="34"/>
      <c r="L233" s="34"/>
      <c r="M233" s="34"/>
      <c r="N233" s="34"/>
      <c r="O233" s="67" t="s">
        <v>342</v>
      </c>
      <c r="P233" s="21">
        <f>+AC221</f>
        <v>823713.28999999992</v>
      </c>
      <c r="Q233" s="21">
        <f>+AE221</f>
        <v>65897.038400000005</v>
      </c>
      <c r="R233" s="21"/>
    </row>
    <row r="234" spans="9:21" x14ac:dyDescent="0.25">
      <c r="I234" s="34"/>
      <c r="J234" s="34"/>
      <c r="K234" s="34"/>
      <c r="L234" s="34"/>
      <c r="M234" s="34"/>
      <c r="N234" s="34"/>
      <c r="O234" s="63"/>
      <c r="P234" s="21"/>
      <c r="Q234" s="21"/>
      <c r="R234" s="21"/>
    </row>
    <row r="235" spans="9:21" x14ac:dyDescent="0.25">
      <c r="I235" s="34"/>
      <c r="J235" s="34"/>
      <c r="K235" s="34"/>
      <c r="L235" s="34"/>
      <c r="M235" s="34"/>
      <c r="N235" s="34"/>
      <c r="O235" s="67" t="s">
        <v>343</v>
      </c>
      <c r="P235" s="21"/>
      <c r="Q235" s="21"/>
      <c r="R235" s="21"/>
    </row>
    <row r="236" spans="9:21" x14ac:dyDescent="0.25">
      <c r="O236" s="63"/>
      <c r="P236" s="21"/>
      <c r="Q236" s="21"/>
      <c r="R236" s="21"/>
    </row>
    <row r="237" spans="9:21" x14ac:dyDescent="0.25">
      <c r="J237" s="37">
        <f>+P237+Q237-Q223</f>
        <v>0</v>
      </c>
      <c r="K237" s="37"/>
      <c r="L237" s="34"/>
      <c r="M237" s="34"/>
      <c r="N237" s="34"/>
      <c r="O237" s="67" t="s">
        <v>344</v>
      </c>
      <c r="P237" s="188">
        <f>SUM(P229:P236)</f>
        <v>2749441282.5800338</v>
      </c>
      <c r="Q237" s="188">
        <f>SUM(Q229:Q236)</f>
        <v>91125724.056560069</v>
      </c>
      <c r="R237" s="188">
        <f>SUM(R229:R236)</f>
        <v>0</v>
      </c>
    </row>
    <row r="238" spans="9:21" x14ac:dyDescent="0.25">
      <c r="J238" s="37"/>
      <c r="K238" s="66"/>
      <c r="L238" s="66"/>
    </row>
    <row r="239" spans="9:21" x14ac:dyDescent="0.25">
      <c r="J239" s="37"/>
      <c r="R239" s="37">
        <f>+P237+Q237-Q223</f>
        <v>0</v>
      </c>
    </row>
  </sheetData>
  <sortState ref="A8:BD219">
    <sortCondition ref="C8:C219"/>
  </sortState>
  <mergeCells count="4">
    <mergeCell ref="A2:I2"/>
    <mergeCell ref="A3:I3"/>
    <mergeCell ref="A4:I4"/>
    <mergeCell ref="A5:I5"/>
  </mergeCells>
  <pageMargins left="0.11811023622047244" right="0.11811023622047244" top="0.51181102362204722" bottom="0.15748031496062992" header="0" footer="0"/>
  <pageSetup paperSize="300" scale="3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08"/>
  <sheetViews>
    <sheetView topLeftCell="A23" workbookViewId="0">
      <selection activeCell="AL59" sqref="AL59"/>
    </sheetView>
  </sheetViews>
  <sheetFormatPr baseColWidth="10" defaultRowHeight="15.75" x14ac:dyDescent="0.3"/>
  <cols>
    <col min="1" max="1" width="8" style="3" bestFit="1" customWidth="1"/>
    <col min="2" max="2" width="9.7109375" style="16" bestFit="1" customWidth="1"/>
    <col min="3" max="3" width="10.5703125" style="3" bestFit="1" customWidth="1"/>
    <col min="4" max="4" width="7" style="3" bestFit="1" customWidth="1"/>
    <col min="5" max="6" width="13.5703125" style="3" bestFit="1" customWidth="1"/>
    <col min="7" max="7" width="12.5703125" style="3" bestFit="1" customWidth="1"/>
    <col min="8" max="8" width="19.85546875" style="3" bestFit="1" customWidth="1"/>
    <col min="9" max="9" width="45.5703125" style="3" customWidth="1"/>
    <col min="10" max="10" width="20.28515625" style="3" customWidth="1"/>
    <col min="11" max="11" width="25.28515625" style="3" customWidth="1"/>
    <col min="12" max="12" width="26.7109375" style="3" customWidth="1"/>
    <col min="13" max="13" width="27.42578125" style="3" customWidth="1"/>
    <col min="14" max="14" width="22.85546875" style="3" customWidth="1"/>
    <col min="15" max="15" width="27.7109375" style="3" customWidth="1"/>
    <col min="16" max="16" width="12.5703125" style="3" customWidth="1"/>
    <col min="17" max="17" width="16.28515625" style="4" bestFit="1" customWidth="1"/>
    <col min="18" max="18" width="10.7109375" style="4" bestFit="1" customWidth="1"/>
    <col min="19" max="19" width="16.28515625" style="4" bestFit="1" customWidth="1"/>
    <col min="20" max="20" width="39.28515625" style="4" hidden="1" customWidth="1"/>
    <col min="21" max="21" width="21.42578125" style="4" hidden="1" customWidth="1"/>
    <col min="22" max="22" width="37.140625" style="4" hidden="1" customWidth="1"/>
    <col min="23" max="23" width="19" style="4" customWidth="1"/>
    <col min="24" max="24" width="21.7109375" style="4" customWidth="1"/>
    <col min="25" max="25" width="16.42578125" style="4" customWidth="1"/>
    <col min="26" max="26" width="24.85546875" style="3" customWidth="1"/>
    <col min="27" max="27" width="16.28515625" style="3" customWidth="1"/>
    <col min="28" max="28" width="22.42578125" style="3" customWidth="1"/>
    <col min="29" max="29" width="23.85546875" style="3" customWidth="1"/>
    <col min="30" max="30" width="25.5703125" style="3" customWidth="1"/>
    <col min="31" max="31" width="23.85546875" style="3" customWidth="1"/>
    <col min="32" max="32" width="32" style="3" hidden="1" customWidth="1"/>
    <col min="33" max="33" width="22.7109375" style="3" hidden="1" customWidth="1"/>
    <col min="34" max="34" width="35.140625" style="3" hidden="1" customWidth="1"/>
    <col min="35" max="35" width="34.7109375" style="3" hidden="1" customWidth="1"/>
    <col min="36" max="36" width="25.85546875" style="3" hidden="1" customWidth="1"/>
    <col min="37" max="37" width="36.85546875" style="3" hidden="1" customWidth="1"/>
    <col min="38" max="38" width="19.42578125" style="3" customWidth="1"/>
    <col min="39" max="39" width="12.42578125" style="3" customWidth="1"/>
    <col min="40" max="40" width="13.140625" style="3" customWidth="1"/>
    <col min="41" max="41" width="33.7109375" style="3" hidden="1" customWidth="1"/>
    <col min="42" max="42" width="16.140625" style="3" hidden="1" customWidth="1"/>
    <col min="43" max="43" width="11.42578125" style="40"/>
    <col min="44" max="16384" width="11.42578125" style="8"/>
  </cols>
  <sheetData>
    <row r="1" spans="1:43 16301:16382" x14ac:dyDescent="0.3">
      <c r="A1" s="33"/>
      <c r="C1" s="33"/>
      <c r="D1" s="33"/>
      <c r="E1" s="33"/>
      <c r="F1" s="33"/>
      <c r="G1" s="33"/>
      <c r="H1" s="33"/>
      <c r="I1" s="33"/>
    </row>
    <row r="2" spans="1:43 16301:16382" x14ac:dyDescent="0.3">
      <c r="A2" s="206" t="s">
        <v>0</v>
      </c>
      <c r="B2" s="206"/>
      <c r="C2" s="206"/>
      <c r="D2" s="206"/>
      <c r="E2" s="206"/>
      <c r="F2" s="206"/>
      <c r="G2" s="206"/>
      <c r="H2" s="206"/>
      <c r="I2" s="206"/>
    </row>
    <row r="3" spans="1:43 16301:16382" x14ac:dyDescent="0.3">
      <c r="A3" s="207" t="s">
        <v>1</v>
      </c>
      <c r="B3" s="207"/>
      <c r="C3" s="207"/>
      <c r="D3" s="207"/>
      <c r="E3" s="207"/>
      <c r="F3" s="207"/>
      <c r="G3" s="207"/>
      <c r="H3" s="207"/>
      <c r="I3" s="207"/>
    </row>
    <row r="4" spans="1:43 16301:16382" x14ac:dyDescent="0.3">
      <c r="A4" s="207" t="s">
        <v>974</v>
      </c>
      <c r="B4" s="207"/>
      <c r="C4" s="207"/>
      <c r="D4" s="207"/>
      <c r="E4" s="207"/>
      <c r="F4" s="207"/>
      <c r="G4" s="207"/>
      <c r="H4" s="207"/>
      <c r="I4" s="207"/>
    </row>
    <row r="5" spans="1:43 16301:16382" x14ac:dyDescent="0.3">
      <c r="A5" s="206" t="s">
        <v>2</v>
      </c>
      <c r="B5" s="206"/>
      <c r="C5" s="206"/>
      <c r="D5" s="206"/>
      <c r="E5" s="206"/>
      <c r="F5" s="206"/>
      <c r="G5" s="206"/>
      <c r="H5" s="206"/>
      <c r="I5" s="206"/>
    </row>
    <row r="6" spans="1:43 16301:16382" x14ac:dyDescent="0.3">
      <c r="A6" s="112"/>
      <c r="B6" s="112"/>
      <c r="C6" s="112"/>
      <c r="D6" s="112"/>
      <c r="E6" s="112"/>
      <c r="F6" s="112"/>
      <c r="G6" s="112"/>
      <c r="H6" s="112"/>
      <c r="I6" s="112"/>
    </row>
    <row r="7" spans="1:43 16301:16382" s="39" customFormat="1" ht="60" x14ac:dyDescent="0.25">
      <c r="A7" s="174" t="s">
        <v>3</v>
      </c>
      <c r="B7" s="176" t="s">
        <v>4</v>
      </c>
      <c r="C7" s="178" t="s">
        <v>5</v>
      </c>
      <c r="D7" s="178" t="s">
        <v>6</v>
      </c>
      <c r="E7" s="178" t="s">
        <v>7</v>
      </c>
      <c r="F7" s="178" t="s">
        <v>8</v>
      </c>
      <c r="G7" s="178" t="s">
        <v>9</v>
      </c>
      <c r="H7" s="178" t="s">
        <v>10</v>
      </c>
      <c r="I7" s="180" t="s">
        <v>11</v>
      </c>
      <c r="J7" s="180" t="s">
        <v>12</v>
      </c>
      <c r="K7" s="180" t="s">
        <v>13</v>
      </c>
      <c r="L7" s="180" t="s">
        <v>14</v>
      </c>
      <c r="M7" s="180" t="s">
        <v>15</v>
      </c>
      <c r="N7" s="180" t="s">
        <v>16</v>
      </c>
      <c r="O7" s="180" t="s">
        <v>17</v>
      </c>
      <c r="P7" s="180" t="s">
        <v>18</v>
      </c>
      <c r="Q7" s="180" t="s">
        <v>19</v>
      </c>
      <c r="R7" s="180" t="s">
        <v>20</v>
      </c>
      <c r="S7" s="180" t="s">
        <v>21</v>
      </c>
      <c r="T7" s="191" t="s">
        <v>22</v>
      </c>
      <c r="U7" s="180" t="s">
        <v>23</v>
      </c>
      <c r="V7" s="191" t="s">
        <v>24</v>
      </c>
      <c r="W7" s="180" t="s">
        <v>25</v>
      </c>
      <c r="X7" s="191" t="s">
        <v>26</v>
      </c>
      <c r="Y7" s="180" t="s">
        <v>27</v>
      </c>
      <c r="Z7" s="180" t="s">
        <v>28</v>
      </c>
      <c r="AA7" s="180" t="s">
        <v>29</v>
      </c>
      <c r="AB7" s="180" t="s">
        <v>30</v>
      </c>
      <c r="AC7" s="180" t="s">
        <v>31</v>
      </c>
      <c r="AD7" s="180" t="s">
        <v>32</v>
      </c>
      <c r="AE7" s="180" t="s">
        <v>33</v>
      </c>
      <c r="AF7" s="180" t="s">
        <v>34</v>
      </c>
      <c r="AG7" s="180" t="s">
        <v>35</v>
      </c>
      <c r="AH7" s="180" t="s">
        <v>36</v>
      </c>
      <c r="AI7" s="180" t="s">
        <v>37</v>
      </c>
      <c r="AJ7" s="180" t="s">
        <v>38</v>
      </c>
      <c r="AK7" s="180" t="s">
        <v>39</v>
      </c>
      <c r="AL7" s="180" t="s">
        <v>40</v>
      </c>
      <c r="AM7" s="180" t="s">
        <v>41</v>
      </c>
      <c r="AN7" s="180" t="s">
        <v>42</v>
      </c>
      <c r="AO7" s="180" t="s">
        <v>43</v>
      </c>
      <c r="AP7" s="180" t="s">
        <v>44</v>
      </c>
      <c r="AQ7" s="41"/>
      <c r="XBY7" s="185"/>
      <c r="XBZ7" s="185"/>
      <c r="XCA7" s="185"/>
      <c r="XCB7" s="185"/>
      <c r="XCC7" s="185"/>
      <c r="XCD7" s="185"/>
      <c r="XCE7" s="185"/>
      <c r="XCF7" s="185"/>
      <c r="XCG7" s="185"/>
      <c r="XCH7" s="185"/>
      <c r="XCI7" s="185"/>
      <c r="XCJ7" s="185"/>
      <c r="XCK7" s="185"/>
      <c r="XCL7" s="185"/>
      <c r="XCM7" s="185"/>
      <c r="XCN7" s="185"/>
      <c r="XCO7" s="185"/>
      <c r="XCP7" s="185"/>
      <c r="XCQ7" s="185"/>
      <c r="XCR7" s="185"/>
      <c r="XCS7" s="185"/>
      <c r="XCT7" s="185"/>
      <c r="XCU7" s="185"/>
      <c r="XCV7" s="185"/>
      <c r="XCW7" s="185"/>
      <c r="XCX7" s="185"/>
      <c r="XCY7" s="185"/>
      <c r="XCZ7" s="185"/>
      <c r="XDA7" s="185"/>
      <c r="XDB7" s="185"/>
      <c r="XDC7" s="185"/>
      <c r="XDD7" s="185"/>
      <c r="XDE7" s="185"/>
      <c r="XDF7" s="185"/>
      <c r="XDG7" s="185"/>
      <c r="XDH7" s="185"/>
      <c r="XDI7" s="185"/>
      <c r="XDJ7" s="185"/>
      <c r="XDK7" s="185"/>
      <c r="XDL7" s="185"/>
      <c r="XDO7" s="185"/>
      <c r="XDP7" s="185"/>
      <c r="XDQ7" s="185"/>
      <c r="XDR7" s="185"/>
      <c r="XDS7" s="185"/>
      <c r="XDT7" s="185"/>
      <c r="XDU7" s="185"/>
      <c r="XDV7" s="185"/>
      <c r="XDW7" s="185"/>
      <c r="XDX7" s="185"/>
      <c r="XDY7" s="185"/>
      <c r="XDZ7" s="185"/>
      <c r="XEA7" s="185"/>
      <c r="XEB7" s="185"/>
      <c r="XEC7" s="185"/>
      <c r="XED7" s="185"/>
      <c r="XEE7" s="185"/>
      <c r="XEF7" s="185"/>
      <c r="XEG7" s="185"/>
      <c r="XEJ7" s="185"/>
      <c r="XEK7" s="185"/>
      <c r="XEL7" s="185"/>
      <c r="XEM7" s="185"/>
      <c r="XEN7" s="185"/>
      <c r="XEO7" s="185"/>
      <c r="XEP7" s="185"/>
      <c r="XEQ7" s="185"/>
      <c r="XER7" s="185"/>
      <c r="XES7" s="185"/>
      <c r="XET7" s="185"/>
      <c r="XEU7" s="185"/>
      <c r="XEV7" s="185"/>
      <c r="XEW7" s="185"/>
      <c r="XEX7" s="185"/>
      <c r="XEY7" s="185"/>
      <c r="XEZ7" s="185"/>
      <c r="XFA7" s="185"/>
      <c r="XFB7" s="185"/>
    </row>
    <row r="8" spans="1:43 16301:16382" ht="15" x14ac:dyDescent="0.25">
      <c r="A8" s="173" t="s">
        <v>45</v>
      </c>
      <c r="B8" s="175">
        <v>43878</v>
      </c>
      <c r="C8" s="177" t="s">
        <v>346</v>
      </c>
      <c r="D8" s="177" t="s">
        <v>48</v>
      </c>
      <c r="E8" s="177" t="s">
        <v>347</v>
      </c>
      <c r="F8" s="177" t="s">
        <v>447</v>
      </c>
      <c r="G8" s="177" t="s">
        <v>51</v>
      </c>
      <c r="H8" s="177" t="s">
        <v>448</v>
      </c>
      <c r="I8" s="179"/>
      <c r="J8" s="179"/>
      <c r="K8" s="179"/>
      <c r="L8" s="179"/>
      <c r="M8" s="179"/>
      <c r="N8" s="179"/>
      <c r="O8" s="1" t="s">
        <v>54</v>
      </c>
      <c r="P8" s="179"/>
      <c r="Q8" s="181">
        <v>84252611.829999998</v>
      </c>
      <c r="R8" s="179"/>
      <c r="S8" s="181">
        <v>55989346.119999997</v>
      </c>
      <c r="T8" s="182"/>
      <c r="U8" s="179"/>
      <c r="V8" s="181"/>
      <c r="W8" s="181">
        <v>24364884.23</v>
      </c>
      <c r="X8" s="182"/>
      <c r="Y8" s="181">
        <v>3898381.48</v>
      </c>
      <c r="Z8" s="1">
        <v>0</v>
      </c>
      <c r="AA8" s="1" t="s">
        <v>50</v>
      </c>
      <c r="AB8" s="1">
        <v>0</v>
      </c>
      <c r="AC8" s="1">
        <v>0</v>
      </c>
      <c r="AD8" s="179"/>
      <c r="AE8" s="1">
        <v>0</v>
      </c>
      <c r="AF8" s="1">
        <v>0</v>
      </c>
      <c r="AG8" s="1" t="s">
        <v>50</v>
      </c>
      <c r="AH8" s="1">
        <v>0</v>
      </c>
      <c r="AI8" s="1">
        <v>0</v>
      </c>
      <c r="AJ8" s="1" t="s">
        <v>50</v>
      </c>
      <c r="AK8" s="1">
        <v>0</v>
      </c>
      <c r="AL8" s="1">
        <v>0</v>
      </c>
      <c r="AM8" s="179"/>
      <c r="AN8" s="179"/>
      <c r="AO8" s="184"/>
      <c r="AP8" s="11"/>
      <c r="AQ8" s="8"/>
    </row>
    <row r="9" spans="1:43 16301:16382" ht="15" x14ac:dyDescent="0.25">
      <c r="A9" s="173" t="s">
        <v>640</v>
      </c>
      <c r="B9" s="10">
        <v>43878</v>
      </c>
      <c r="C9" s="7" t="s">
        <v>346</v>
      </c>
      <c r="D9" s="7" t="s">
        <v>48</v>
      </c>
      <c r="E9" s="7" t="s">
        <v>353</v>
      </c>
      <c r="F9" s="22">
        <v>1179</v>
      </c>
      <c r="G9" s="7" t="s">
        <v>51</v>
      </c>
      <c r="H9" s="7" t="s">
        <v>446</v>
      </c>
      <c r="I9" s="11"/>
      <c r="J9" s="11"/>
      <c r="K9" s="11"/>
      <c r="L9" s="11"/>
      <c r="M9" s="11"/>
      <c r="N9" s="11">
        <v>0</v>
      </c>
      <c r="O9" s="1" t="s">
        <v>54</v>
      </c>
      <c r="P9" s="11">
        <v>0</v>
      </c>
      <c r="Q9" s="12">
        <v>1553555.17</v>
      </c>
      <c r="R9" s="11"/>
      <c r="S9" s="12">
        <v>1553555.17</v>
      </c>
      <c r="T9" s="2"/>
      <c r="U9" s="11"/>
      <c r="V9" s="12">
        <v>0</v>
      </c>
      <c r="W9" s="12">
        <v>0</v>
      </c>
      <c r="X9" s="2">
        <v>0</v>
      </c>
      <c r="Y9" s="12">
        <v>0</v>
      </c>
      <c r="Z9" s="1">
        <v>0</v>
      </c>
      <c r="AA9" s="1" t="s">
        <v>50</v>
      </c>
      <c r="AB9" s="1">
        <v>0</v>
      </c>
      <c r="AC9" s="1">
        <v>0</v>
      </c>
      <c r="AD9" s="11">
        <v>0</v>
      </c>
      <c r="AE9" s="1">
        <v>0</v>
      </c>
      <c r="AF9" s="1">
        <v>0</v>
      </c>
      <c r="AG9" s="1" t="s">
        <v>50</v>
      </c>
      <c r="AH9" s="1">
        <v>0</v>
      </c>
      <c r="AI9" s="1">
        <v>0</v>
      </c>
      <c r="AJ9" s="1" t="s">
        <v>50</v>
      </c>
      <c r="AK9" s="1">
        <v>0</v>
      </c>
      <c r="AL9" s="1">
        <v>0</v>
      </c>
      <c r="AM9" s="11"/>
      <c r="AN9" s="11"/>
      <c r="AO9" s="13"/>
      <c r="AP9" s="11"/>
      <c r="AQ9" s="8"/>
    </row>
    <row r="10" spans="1:43 16301:16382" ht="15" x14ac:dyDescent="0.25">
      <c r="A10" s="173" t="s">
        <v>59</v>
      </c>
      <c r="B10" s="14" t="s">
        <v>632</v>
      </c>
      <c r="C10" s="1" t="s">
        <v>47</v>
      </c>
      <c r="D10" s="1" t="s">
        <v>56</v>
      </c>
      <c r="E10" s="1" t="s">
        <v>57</v>
      </c>
      <c r="F10" s="1" t="s">
        <v>633</v>
      </c>
      <c r="G10" s="1" t="s">
        <v>51</v>
      </c>
      <c r="H10" s="1" t="s">
        <v>634</v>
      </c>
      <c r="I10" s="1" t="s">
        <v>53</v>
      </c>
      <c r="J10" s="1" t="s">
        <v>53</v>
      </c>
      <c r="K10" s="1" t="s">
        <v>53</v>
      </c>
      <c r="L10" s="1" t="s">
        <v>53</v>
      </c>
      <c r="M10" s="1"/>
      <c r="N10" s="1" t="s">
        <v>53</v>
      </c>
      <c r="O10" s="1" t="s">
        <v>54</v>
      </c>
      <c r="P10" s="1" t="s">
        <v>53</v>
      </c>
      <c r="Q10" s="2">
        <v>21050191.2568</v>
      </c>
      <c r="R10" s="2">
        <v>0</v>
      </c>
      <c r="S10" s="2">
        <v>18612141.559999999</v>
      </c>
      <c r="T10" s="2">
        <v>0</v>
      </c>
      <c r="U10" s="2" t="s">
        <v>50</v>
      </c>
      <c r="V10" s="2">
        <v>0</v>
      </c>
      <c r="W10" s="2">
        <v>2101766.98</v>
      </c>
      <c r="X10" s="2" t="s">
        <v>50</v>
      </c>
      <c r="Y10" s="2">
        <v>336282.71679999994</v>
      </c>
      <c r="Z10" s="1">
        <v>0</v>
      </c>
      <c r="AA10" s="1" t="s">
        <v>50</v>
      </c>
      <c r="AB10" s="1">
        <v>0</v>
      </c>
      <c r="AC10" s="1">
        <v>0</v>
      </c>
      <c r="AD10" s="1" t="s">
        <v>50</v>
      </c>
      <c r="AE10" s="1">
        <v>0</v>
      </c>
      <c r="AF10" s="1">
        <v>0</v>
      </c>
      <c r="AG10" s="1" t="s">
        <v>50</v>
      </c>
      <c r="AH10" s="1">
        <v>0</v>
      </c>
      <c r="AI10" s="1">
        <v>0</v>
      </c>
      <c r="AJ10" s="1" t="s">
        <v>50</v>
      </c>
      <c r="AK10" s="1">
        <v>0</v>
      </c>
      <c r="AL10" s="1">
        <v>0</v>
      </c>
      <c r="AM10" s="1" t="s">
        <v>53</v>
      </c>
      <c r="AN10" s="1" t="s">
        <v>53</v>
      </c>
      <c r="AO10" s="15" t="s">
        <v>53</v>
      </c>
      <c r="AP10" s="1" t="s">
        <v>53</v>
      </c>
      <c r="AQ10" s="8"/>
    </row>
    <row r="11" spans="1:43 16301:16382" ht="15" x14ac:dyDescent="0.25">
      <c r="A11" s="173" t="s">
        <v>631</v>
      </c>
      <c r="B11" s="10">
        <v>43878</v>
      </c>
      <c r="C11" s="7" t="s">
        <v>346</v>
      </c>
      <c r="D11" s="7" t="s">
        <v>56</v>
      </c>
      <c r="E11" s="7" t="s">
        <v>367</v>
      </c>
      <c r="F11" s="7" t="s">
        <v>449</v>
      </c>
      <c r="G11" s="7" t="s">
        <v>51</v>
      </c>
      <c r="H11" s="7" t="s">
        <v>450</v>
      </c>
      <c r="I11" s="11"/>
      <c r="J11" s="11"/>
      <c r="K11" s="11"/>
      <c r="L11" s="11"/>
      <c r="M11" s="11"/>
      <c r="N11" s="11"/>
      <c r="O11" s="1" t="s">
        <v>54</v>
      </c>
      <c r="P11" s="11"/>
      <c r="Q11" s="12">
        <v>10606608.08</v>
      </c>
      <c r="R11" s="11"/>
      <c r="S11" s="12">
        <v>10606608.08</v>
      </c>
      <c r="T11" s="2">
        <v>0</v>
      </c>
      <c r="U11" s="11"/>
      <c r="V11" s="12"/>
      <c r="W11" s="12">
        <v>0</v>
      </c>
      <c r="X11" s="2">
        <v>0</v>
      </c>
      <c r="Y11" s="12">
        <v>0</v>
      </c>
      <c r="Z11" s="1">
        <v>0</v>
      </c>
      <c r="AA11" s="1" t="s">
        <v>50</v>
      </c>
      <c r="AB11" s="1">
        <v>0</v>
      </c>
      <c r="AC11" s="1">
        <v>0</v>
      </c>
      <c r="AD11" s="11"/>
      <c r="AE11" s="1">
        <v>0</v>
      </c>
      <c r="AF11" s="1">
        <v>0</v>
      </c>
      <c r="AG11" s="1" t="s">
        <v>50</v>
      </c>
      <c r="AH11" s="1">
        <v>0</v>
      </c>
      <c r="AI11" s="1">
        <v>0</v>
      </c>
      <c r="AJ11" s="1" t="s">
        <v>50</v>
      </c>
      <c r="AK11" s="1">
        <v>0</v>
      </c>
      <c r="AL11" s="1">
        <v>0</v>
      </c>
      <c r="AM11" s="11"/>
      <c r="AN11" s="11"/>
      <c r="AO11" s="13"/>
      <c r="AP11" s="11"/>
      <c r="AQ11" s="8"/>
    </row>
    <row r="12" spans="1:43 16301:16382" ht="15" x14ac:dyDescent="0.25">
      <c r="A12" s="173" t="s">
        <v>635</v>
      </c>
      <c r="B12" s="10">
        <v>43878</v>
      </c>
      <c r="C12" s="7" t="s">
        <v>346</v>
      </c>
      <c r="D12" s="7" t="s">
        <v>56</v>
      </c>
      <c r="E12" s="7" t="s">
        <v>359</v>
      </c>
      <c r="F12" s="7" t="s">
        <v>436</v>
      </c>
      <c r="G12" s="7" t="s">
        <v>51</v>
      </c>
      <c r="H12" s="7" t="s">
        <v>451</v>
      </c>
      <c r="I12" s="11"/>
      <c r="J12" s="11"/>
      <c r="K12" s="11"/>
      <c r="L12" s="11"/>
      <c r="M12" s="11"/>
      <c r="N12" s="11"/>
      <c r="O12" s="1" t="s">
        <v>54</v>
      </c>
      <c r="P12" s="11"/>
      <c r="Q12" s="12">
        <v>57429480.560000002</v>
      </c>
      <c r="R12" s="11"/>
      <c r="S12" s="11">
        <v>42935620.780000001</v>
      </c>
      <c r="T12" s="2">
        <v>0</v>
      </c>
      <c r="U12" s="11"/>
      <c r="V12" s="12"/>
      <c r="W12" s="12">
        <v>12494706.710000001</v>
      </c>
      <c r="X12" s="2"/>
      <c r="Y12" s="12">
        <v>1999153.07</v>
      </c>
      <c r="Z12" s="1">
        <v>0</v>
      </c>
      <c r="AA12" s="1" t="s">
        <v>50</v>
      </c>
      <c r="AB12" s="1">
        <v>0</v>
      </c>
      <c r="AC12" s="1">
        <v>0</v>
      </c>
      <c r="AD12" s="11"/>
      <c r="AE12" s="1">
        <v>0</v>
      </c>
      <c r="AF12" s="1">
        <v>0</v>
      </c>
      <c r="AG12" s="1" t="s">
        <v>50</v>
      </c>
      <c r="AH12" s="1">
        <v>0</v>
      </c>
      <c r="AI12" s="1">
        <v>0</v>
      </c>
      <c r="AJ12" s="1" t="s">
        <v>50</v>
      </c>
      <c r="AK12" s="1">
        <v>0</v>
      </c>
      <c r="AL12" s="1">
        <v>0</v>
      </c>
      <c r="AM12" s="11"/>
      <c r="AN12" s="11"/>
      <c r="AO12" s="13"/>
      <c r="AP12" s="11"/>
      <c r="AQ12" s="8"/>
    </row>
    <row r="13" spans="1:43 16301:16382" ht="15" x14ac:dyDescent="0.25">
      <c r="A13" s="173" t="s">
        <v>645</v>
      </c>
      <c r="B13" s="14" t="s">
        <v>632</v>
      </c>
      <c r="C13" s="1" t="s">
        <v>47</v>
      </c>
      <c r="D13" s="1" t="s">
        <v>60</v>
      </c>
      <c r="E13" s="1" t="s">
        <v>61</v>
      </c>
      <c r="F13" s="1" t="s">
        <v>636</v>
      </c>
      <c r="G13" s="1" t="s">
        <v>51</v>
      </c>
      <c r="H13" s="1" t="s">
        <v>637</v>
      </c>
      <c r="I13" s="1" t="s">
        <v>53</v>
      </c>
      <c r="J13" s="1" t="s">
        <v>53</v>
      </c>
      <c r="K13" s="1" t="s">
        <v>53</v>
      </c>
      <c r="L13" s="1" t="s">
        <v>53</v>
      </c>
      <c r="M13" s="1"/>
      <c r="N13" s="1" t="s">
        <v>53</v>
      </c>
      <c r="O13" s="1" t="s">
        <v>54</v>
      </c>
      <c r="P13" s="1" t="s">
        <v>53</v>
      </c>
      <c r="Q13" s="2">
        <v>19712584.494199995</v>
      </c>
      <c r="R13" s="2">
        <v>0</v>
      </c>
      <c r="S13" s="2">
        <v>17549594.994999994</v>
      </c>
      <c r="T13" s="2">
        <v>0</v>
      </c>
      <c r="U13" s="2" t="s">
        <v>50</v>
      </c>
      <c r="V13" s="2">
        <v>0</v>
      </c>
      <c r="W13" s="2">
        <v>1864646.1200000003</v>
      </c>
      <c r="X13" s="2" t="s">
        <v>55</v>
      </c>
      <c r="Y13" s="2">
        <v>298343.37920000002</v>
      </c>
      <c r="Z13" s="1">
        <v>0</v>
      </c>
      <c r="AA13" s="1" t="s">
        <v>50</v>
      </c>
      <c r="AB13" s="1">
        <v>0</v>
      </c>
      <c r="AC13" s="1">
        <v>0</v>
      </c>
      <c r="AD13" s="1" t="s">
        <v>50</v>
      </c>
      <c r="AE13" s="1">
        <v>0</v>
      </c>
      <c r="AF13" s="1">
        <v>0</v>
      </c>
      <c r="AG13" s="1" t="s">
        <v>50</v>
      </c>
      <c r="AH13" s="1">
        <v>0</v>
      </c>
      <c r="AI13" s="1">
        <v>0</v>
      </c>
      <c r="AJ13" s="1" t="s">
        <v>50</v>
      </c>
      <c r="AK13" s="1">
        <v>0</v>
      </c>
      <c r="AL13" s="1">
        <v>0</v>
      </c>
      <c r="AM13" s="1" t="s">
        <v>53</v>
      </c>
      <c r="AN13" s="1" t="s">
        <v>53</v>
      </c>
      <c r="AO13" s="15" t="s">
        <v>53</v>
      </c>
      <c r="AP13" s="1" t="s">
        <v>53</v>
      </c>
      <c r="AQ13" s="8"/>
    </row>
    <row r="14" spans="1:43 16301:16382" x14ac:dyDescent="0.3">
      <c r="A14" s="173" t="s">
        <v>782</v>
      </c>
      <c r="B14" s="10">
        <v>43878</v>
      </c>
      <c r="C14" s="7" t="s">
        <v>346</v>
      </c>
      <c r="D14" s="7" t="s">
        <v>60</v>
      </c>
      <c r="E14" s="7" t="s">
        <v>387</v>
      </c>
      <c r="F14" s="7" t="s">
        <v>452</v>
      </c>
      <c r="G14" s="7" t="s">
        <v>51</v>
      </c>
      <c r="H14" s="7" t="s">
        <v>453</v>
      </c>
      <c r="I14" s="11"/>
      <c r="J14" s="11"/>
      <c r="K14" s="11"/>
      <c r="L14" s="11"/>
      <c r="M14" s="11"/>
      <c r="N14" s="11"/>
      <c r="O14" s="1" t="s">
        <v>54</v>
      </c>
      <c r="P14" s="11"/>
      <c r="Q14" s="12">
        <v>28969076.239999998</v>
      </c>
      <c r="R14" s="11"/>
      <c r="S14" s="11">
        <v>21204594.719999999</v>
      </c>
      <c r="T14" s="2"/>
      <c r="U14" s="11"/>
      <c r="V14" s="12"/>
      <c r="W14" s="12">
        <v>6693518.5499999998</v>
      </c>
      <c r="X14" s="2"/>
      <c r="Y14" s="12">
        <v>1070962.97</v>
      </c>
      <c r="Z14" s="1">
        <v>0</v>
      </c>
      <c r="AA14" s="1" t="s">
        <v>50</v>
      </c>
      <c r="AB14" s="1">
        <v>0</v>
      </c>
      <c r="AC14" s="1">
        <v>0</v>
      </c>
      <c r="AD14" s="11"/>
      <c r="AE14" s="1">
        <v>0</v>
      </c>
      <c r="AF14" s="1">
        <v>0</v>
      </c>
      <c r="AG14" s="1" t="s">
        <v>50</v>
      </c>
      <c r="AH14" s="1">
        <v>0</v>
      </c>
      <c r="AI14" s="1">
        <v>0</v>
      </c>
      <c r="AJ14" s="1" t="s">
        <v>50</v>
      </c>
      <c r="AK14" s="1">
        <v>0</v>
      </c>
      <c r="AL14" s="1">
        <v>0</v>
      </c>
      <c r="AM14" s="11"/>
      <c r="AN14" s="11"/>
      <c r="AO14" s="13"/>
      <c r="AP14" s="11"/>
    </row>
    <row r="15" spans="1:43 16301:16382" ht="15" x14ac:dyDescent="0.25">
      <c r="A15" s="173" t="s">
        <v>62</v>
      </c>
      <c r="B15" s="10">
        <v>43878</v>
      </c>
      <c r="C15" s="7" t="s">
        <v>346</v>
      </c>
      <c r="D15" s="7" t="s">
        <v>63</v>
      </c>
      <c r="E15" s="7" t="s">
        <v>393</v>
      </c>
      <c r="F15" s="7" t="s">
        <v>454</v>
      </c>
      <c r="G15" s="7" t="s">
        <v>51</v>
      </c>
      <c r="H15" s="7" t="s">
        <v>455</v>
      </c>
      <c r="I15" s="11"/>
      <c r="J15" s="11"/>
      <c r="K15" s="11"/>
      <c r="L15" s="11"/>
      <c r="M15" s="11"/>
      <c r="N15" s="11"/>
      <c r="O15" s="1" t="s">
        <v>54</v>
      </c>
      <c r="P15" s="11"/>
      <c r="Q15" s="12">
        <v>24247749.099999998</v>
      </c>
      <c r="R15" s="11"/>
      <c r="S15" s="11">
        <v>16274131.630000001</v>
      </c>
      <c r="T15" s="2"/>
      <c r="U15" s="11"/>
      <c r="V15" s="12"/>
      <c r="W15" s="12">
        <v>6873808.1600000001</v>
      </c>
      <c r="X15" s="2"/>
      <c r="Y15" s="12">
        <v>1099809.31</v>
      </c>
      <c r="Z15" s="1">
        <v>0</v>
      </c>
      <c r="AA15" s="1" t="s">
        <v>50</v>
      </c>
      <c r="AB15" s="1">
        <v>0</v>
      </c>
      <c r="AC15" s="1">
        <v>0</v>
      </c>
      <c r="AD15" s="11"/>
      <c r="AE15" s="1">
        <v>0</v>
      </c>
      <c r="AF15" s="1">
        <v>0</v>
      </c>
      <c r="AG15" s="1" t="s">
        <v>50</v>
      </c>
      <c r="AH15" s="1">
        <v>0</v>
      </c>
      <c r="AI15" s="1">
        <v>0</v>
      </c>
      <c r="AJ15" s="1" t="s">
        <v>50</v>
      </c>
      <c r="AK15" s="1">
        <v>0</v>
      </c>
      <c r="AL15" s="1">
        <v>0</v>
      </c>
      <c r="AM15" s="11"/>
      <c r="AN15" s="11"/>
      <c r="AO15" s="13"/>
      <c r="AP15" s="11"/>
      <c r="AQ15" s="8"/>
    </row>
    <row r="16" spans="1:43 16301:16382" x14ac:dyDescent="0.3">
      <c r="A16" s="173" t="s">
        <v>783</v>
      </c>
      <c r="B16" s="14">
        <v>43878</v>
      </c>
      <c r="C16" s="1" t="s">
        <v>346</v>
      </c>
      <c r="D16" s="1" t="s">
        <v>80</v>
      </c>
      <c r="E16" s="1" t="s">
        <v>406</v>
      </c>
      <c r="F16" s="1" t="s">
        <v>456</v>
      </c>
      <c r="G16" s="1" t="s">
        <v>51</v>
      </c>
      <c r="H16" s="1" t="s">
        <v>457</v>
      </c>
      <c r="I16" s="1"/>
      <c r="J16" s="1"/>
      <c r="K16" s="1"/>
      <c r="L16" s="1"/>
      <c r="M16" s="1"/>
      <c r="N16" s="1"/>
      <c r="O16" s="1" t="s">
        <v>54</v>
      </c>
      <c r="P16" s="1"/>
      <c r="Q16" s="2">
        <v>48166025.730000004</v>
      </c>
      <c r="R16" s="2"/>
      <c r="S16" s="2">
        <v>33854553.490000002</v>
      </c>
      <c r="T16" s="2"/>
      <c r="U16" s="2"/>
      <c r="V16" s="2"/>
      <c r="W16" s="2">
        <v>12337476.07</v>
      </c>
      <c r="X16" s="2"/>
      <c r="Y16" s="2">
        <v>1973996.17</v>
      </c>
      <c r="Z16" s="1">
        <v>0</v>
      </c>
      <c r="AA16" s="1" t="s">
        <v>50</v>
      </c>
      <c r="AB16" s="1">
        <v>0</v>
      </c>
      <c r="AC16" s="1">
        <v>0</v>
      </c>
      <c r="AD16" s="1"/>
      <c r="AE16" s="1">
        <v>0</v>
      </c>
      <c r="AF16" s="1">
        <v>0</v>
      </c>
      <c r="AG16" s="1" t="s">
        <v>50</v>
      </c>
      <c r="AH16" s="1">
        <v>0</v>
      </c>
      <c r="AI16" s="1">
        <v>0</v>
      </c>
      <c r="AJ16" s="1" t="s">
        <v>50</v>
      </c>
      <c r="AK16" s="1">
        <v>0</v>
      </c>
      <c r="AL16" s="1">
        <v>0</v>
      </c>
      <c r="AM16" s="1"/>
      <c r="AN16" s="1"/>
      <c r="AO16" s="15"/>
      <c r="AP16" s="1"/>
    </row>
    <row r="17" spans="1:43" ht="15" x14ac:dyDescent="0.25">
      <c r="A17" s="173" t="s">
        <v>784</v>
      </c>
      <c r="B17" s="14">
        <v>43878</v>
      </c>
      <c r="C17" s="1" t="s">
        <v>346</v>
      </c>
      <c r="D17" s="1" t="s">
        <v>412</v>
      </c>
      <c r="E17" s="1" t="s">
        <v>413</v>
      </c>
      <c r="F17" s="1" t="s">
        <v>458</v>
      </c>
      <c r="G17" s="1" t="s">
        <v>51</v>
      </c>
      <c r="H17" s="1" t="s">
        <v>459</v>
      </c>
      <c r="I17" s="1"/>
      <c r="J17" s="1"/>
      <c r="K17" s="1"/>
      <c r="L17" s="1"/>
      <c r="M17" s="1"/>
      <c r="N17" s="1"/>
      <c r="O17" s="1" t="s">
        <v>54</v>
      </c>
      <c r="P17" s="1"/>
      <c r="Q17" s="2">
        <v>44951266.640000001</v>
      </c>
      <c r="R17" s="2"/>
      <c r="S17" s="2">
        <v>32929523.699999999</v>
      </c>
      <c r="T17" s="2"/>
      <c r="U17" s="2"/>
      <c r="V17" s="2"/>
      <c r="W17" s="2">
        <v>10363571.5</v>
      </c>
      <c r="X17" s="2"/>
      <c r="Y17" s="2">
        <v>1658171.44</v>
      </c>
      <c r="Z17" s="1">
        <v>0</v>
      </c>
      <c r="AA17" s="1" t="s">
        <v>50</v>
      </c>
      <c r="AB17" s="1">
        <v>0</v>
      </c>
      <c r="AC17" s="1">
        <v>0</v>
      </c>
      <c r="AD17" s="1"/>
      <c r="AE17" s="1">
        <v>0</v>
      </c>
      <c r="AF17" s="1">
        <v>0</v>
      </c>
      <c r="AG17" s="1" t="s">
        <v>50</v>
      </c>
      <c r="AH17" s="1">
        <v>0</v>
      </c>
      <c r="AI17" s="1">
        <v>0</v>
      </c>
      <c r="AJ17" s="1" t="s">
        <v>50</v>
      </c>
      <c r="AK17" s="1">
        <v>0</v>
      </c>
      <c r="AL17" s="1">
        <v>0</v>
      </c>
      <c r="AM17" s="1"/>
      <c r="AN17" s="1"/>
      <c r="AO17" s="15"/>
      <c r="AP17" s="1"/>
      <c r="AQ17" s="8"/>
    </row>
    <row r="18" spans="1:43" x14ac:dyDescent="0.3">
      <c r="A18" s="173" t="s">
        <v>785</v>
      </c>
      <c r="B18" s="14">
        <v>43878</v>
      </c>
      <c r="C18" s="1" t="s">
        <v>346</v>
      </c>
      <c r="D18" s="1" t="s">
        <v>420</v>
      </c>
      <c r="E18" s="1" t="s">
        <v>421</v>
      </c>
      <c r="F18" s="1" t="s">
        <v>460</v>
      </c>
      <c r="G18" s="1" t="s">
        <v>51</v>
      </c>
      <c r="H18" s="1" t="s">
        <v>461</v>
      </c>
      <c r="I18" s="1"/>
      <c r="J18" s="1"/>
      <c r="K18" s="1"/>
      <c r="L18" s="1"/>
      <c r="M18" s="1"/>
      <c r="N18" s="1"/>
      <c r="O18" s="1" t="s">
        <v>899</v>
      </c>
      <c r="P18" s="1"/>
      <c r="Q18" s="2">
        <v>0</v>
      </c>
      <c r="R18" s="2"/>
      <c r="S18" s="2">
        <v>0</v>
      </c>
      <c r="T18" s="2"/>
      <c r="U18" s="2"/>
      <c r="V18" s="2"/>
      <c r="W18" s="2">
        <v>0</v>
      </c>
      <c r="X18" s="2"/>
      <c r="Y18" s="2">
        <v>0</v>
      </c>
      <c r="Z18" s="1">
        <v>0</v>
      </c>
      <c r="AA18" s="1" t="s">
        <v>50</v>
      </c>
      <c r="AB18" s="1">
        <v>0</v>
      </c>
      <c r="AC18" s="1">
        <v>0</v>
      </c>
      <c r="AD18" s="1"/>
      <c r="AE18" s="1">
        <v>0</v>
      </c>
      <c r="AF18" s="1">
        <v>0</v>
      </c>
      <c r="AG18" s="1" t="s">
        <v>50</v>
      </c>
      <c r="AH18" s="1">
        <v>0</v>
      </c>
      <c r="AI18" s="1">
        <v>0</v>
      </c>
      <c r="AJ18" s="1" t="s">
        <v>50</v>
      </c>
      <c r="AK18" s="1">
        <v>0</v>
      </c>
      <c r="AL18" s="1">
        <v>0</v>
      </c>
      <c r="AM18" s="1"/>
      <c r="AN18" s="1"/>
      <c r="AO18" s="15"/>
      <c r="AP18" s="1"/>
    </row>
    <row r="19" spans="1:43" ht="15" x14ac:dyDescent="0.25">
      <c r="A19" s="173" t="s">
        <v>786</v>
      </c>
      <c r="B19" s="14">
        <v>43878</v>
      </c>
      <c r="C19" s="1" t="s">
        <v>346</v>
      </c>
      <c r="D19" s="1" t="s">
        <v>429</v>
      </c>
      <c r="E19" s="1" t="s">
        <v>430</v>
      </c>
      <c r="F19" s="1" t="s">
        <v>432</v>
      </c>
      <c r="G19" s="1" t="s">
        <v>51</v>
      </c>
      <c r="H19" s="1" t="s">
        <v>433</v>
      </c>
      <c r="I19" s="1"/>
      <c r="J19" s="1"/>
      <c r="K19" s="1"/>
      <c r="L19" s="1"/>
      <c r="M19" s="1"/>
      <c r="N19" s="1"/>
      <c r="O19" s="1" t="s">
        <v>54</v>
      </c>
      <c r="P19" s="1"/>
      <c r="Q19" s="2">
        <v>65638076.049999997</v>
      </c>
      <c r="R19" s="2"/>
      <c r="S19" s="2">
        <v>47254404.909999996</v>
      </c>
      <c r="T19" s="2"/>
      <c r="U19" s="2"/>
      <c r="V19" s="2"/>
      <c r="W19" s="2">
        <v>15847992.359999999</v>
      </c>
      <c r="X19" s="2"/>
      <c r="Y19" s="2">
        <v>2535678.7799999998</v>
      </c>
      <c r="Z19" s="1">
        <v>0</v>
      </c>
      <c r="AA19" s="1" t="s">
        <v>50</v>
      </c>
      <c r="AB19" s="1">
        <v>0</v>
      </c>
      <c r="AC19" s="1">
        <v>0</v>
      </c>
      <c r="AD19" s="1"/>
      <c r="AE19" s="1">
        <v>0</v>
      </c>
      <c r="AF19" s="1">
        <v>0</v>
      </c>
      <c r="AG19" s="1" t="s">
        <v>50</v>
      </c>
      <c r="AH19" s="1">
        <v>0</v>
      </c>
      <c r="AI19" s="1">
        <v>0</v>
      </c>
      <c r="AJ19" s="1" t="s">
        <v>50</v>
      </c>
      <c r="AK19" s="1">
        <v>0</v>
      </c>
      <c r="AL19" s="1">
        <v>0</v>
      </c>
      <c r="AM19" s="1"/>
      <c r="AN19" s="1"/>
      <c r="AO19" s="15"/>
      <c r="AP19" s="1"/>
      <c r="AQ19" s="8"/>
    </row>
    <row r="20" spans="1:43" ht="15" x14ac:dyDescent="0.25">
      <c r="A20" s="173" t="s">
        <v>787</v>
      </c>
      <c r="B20" s="14">
        <v>43878</v>
      </c>
      <c r="C20" s="1" t="s">
        <v>346</v>
      </c>
      <c r="D20" s="1" t="s">
        <v>462</v>
      </c>
      <c r="E20" s="1" t="s">
        <v>463</v>
      </c>
      <c r="F20" s="1" t="s">
        <v>464</v>
      </c>
      <c r="G20" s="1" t="s">
        <v>51</v>
      </c>
      <c r="H20" s="1" t="s">
        <v>465</v>
      </c>
      <c r="I20" s="1"/>
      <c r="J20" s="1"/>
      <c r="K20" s="1"/>
      <c r="L20" s="1"/>
      <c r="M20" s="1"/>
      <c r="N20" s="1"/>
      <c r="O20" s="1" t="s">
        <v>899</v>
      </c>
      <c r="P20" s="1"/>
      <c r="Q20" s="2">
        <v>0</v>
      </c>
      <c r="R20" s="2"/>
      <c r="S20" s="2">
        <v>0</v>
      </c>
      <c r="T20" s="2"/>
      <c r="U20" s="2"/>
      <c r="V20" s="2"/>
      <c r="W20" s="2">
        <v>0</v>
      </c>
      <c r="X20" s="2"/>
      <c r="Y20" s="2">
        <v>0</v>
      </c>
      <c r="Z20" s="1">
        <v>0</v>
      </c>
      <c r="AA20" s="1" t="s">
        <v>50</v>
      </c>
      <c r="AB20" s="1">
        <v>0</v>
      </c>
      <c r="AC20" s="1">
        <v>0</v>
      </c>
      <c r="AD20" s="1"/>
      <c r="AE20" s="1">
        <v>0</v>
      </c>
      <c r="AF20" s="1">
        <v>0</v>
      </c>
      <c r="AG20" s="1" t="s">
        <v>50</v>
      </c>
      <c r="AH20" s="1">
        <v>0</v>
      </c>
      <c r="AI20" s="1">
        <v>0</v>
      </c>
      <c r="AJ20" s="1" t="s">
        <v>50</v>
      </c>
      <c r="AK20" s="1">
        <v>0</v>
      </c>
      <c r="AL20" s="1">
        <v>0</v>
      </c>
      <c r="AM20" s="1"/>
      <c r="AN20" s="1"/>
      <c r="AO20" s="15"/>
      <c r="AP20" s="1"/>
      <c r="AQ20" s="8"/>
    </row>
    <row r="21" spans="1:43" ht="15" x14ac:dyDescent="0.25">
      <c r="A21" s="173" t="s">
        <v>788</v>
      </c>
      <c r="B21" s="14">
        <v>43878</v>
      </c>
      <c r="C21" s="1" t="s">
        <v>346</v>
      </c>
      <c r="D21" s="1" t="s">
        <v>466</v>
      </c>
      <c r="E21" s="1" t="s">
        <v>467</v>
      </c>
      <c r="F21" s="1" t="s">
        <v>468</v>
      </c>
      <c r="G21" s="1" t="s">
        <v>51</v>
      </c>
      <c r="H21" s="1" t="s">
        <v>469</v>
      </c>
      <c r="I21" s="1"/>
      <c r="J21" s="1"/>
      <c r="K21" s="1"/>
      <c r="L21" s="1"/>
      <c r="M21" s="1"/>
      <c r="N21" s="1"/>
      <c r="O21" s="1" t="s">
        <v>899</v>
      </c>
      <c r="P21" s="1"/>
      <c r="Q21" s="2">
        <v>0</v>
      </c>
      <c r="R21" s="2"/>
      <c r="S21" s="2">
        <v>0</v>
      </c>
      <c r="T21" s="2"/>
      <c r="U21" s="2"/>
      <c r="V21" s="2"/>
      <c r="W21" s="2">
        <v>0</v>
      </c>
      <c r="X21" s="2">
        <v>0</v>
      </c>
      <c r="Y21" s="2">
        <v>0</v>
      </c>
      <c r="Z21" s="1">
        <v>0</v>
      </c>
      <c r="AA21" s="1" t="s">
        <v>50</v>
      </c>
      <c r="AB21" s="1">
        <v>0</v>
      </c>
      <c r="AC21" s="1">
        <v>0</v>
      </c>
      <c r="AD21" s="1"/>
      <c r="AE21" s="1">
        <v>0</v>
      </c>
      <c r="AF21" s="1">
        <v>0</v>
      </c>
      <c r="AG21" s="1" t="s">
        <v>50</v>
      </c>
      <c r="AH21" s="1">
        <v>0</v>
      </c>
      <c r="AI21" s="1">
        <v>0</v>
      </c>
      <c r="AJ21" s="1" t="s">
        <v>50</v>
      </c>
      <c r="AK21" s="1">
        <v>0</v>
      </c>
      <c r="AL21" s="1">
        <v>0</v>
      </c>
      <c r="AM21" s="1"/>
      <c r="AN21" s="1"/>
      <c r="AO21" s="15"/>
      <c r="AP21" s="1"/>
      <c r="AQ21" s="8"/>
    </row>
    <row r="22" spans="1:43" ht="15" x14ac:dyDescent="0.25">
      <c r="A22" s="173" t="s">
        <v>789</v>
      </c>
      <c r="B22" s="14" t="s">
        <v>632</v>
      </c>
      <c r="C22" s="1" t="s">
        <v>47</v>
      </c>
      <c r="D22" s="1" t="s">
        <v>386</v>
      </c>
      <c r="E22" s="1" t="s">
        <v>49</v>
      </c>
      <c r="F22" s="1" t="s">
        <v>638</v>
      </c>
      <c r="G22" s="1" t="s">
        <v>51</v>
      </c>
      <c r="H22" s="1" t="s">
        <v>639</v>
      </c>
      <c r="I22" s="1" t="s">
        <v>53</v>
      </c>
      <c r="J22" s="1" t="s">
        <v>53</v>
      </c>
      <c r="K22" s="1" t="s">
        <v>53</v>
      </c>
      <c r="L22" s="1" t="s">
        <v>53</v>
      </c>
      <c r="M22" s="1"/>
      <c r="N22" s="1" t="s">
        <v>53</v>
      </c>
      <c r="O22" s="1" t="s">
        <v>54</v>
      </c>
      <c r="P22" s="1" t="s">
        <v>53</v>
      </c>
      <c r="Q22" s="2">
        <v>7434293.6909999996</v>
      </c>
      <c r="R22" s="2">
        <v>0</v>
      </c>
      <c r="S22" s="2">
        <v>6662076.6449999996</v>
      </c>
      <c r="T22" s="2">
        <v>0</v>
      </c>
      <c r="U22" s="2" t="s">
        <v>50</v>
      </c>
      <c r="V22" s="2">
        <v>0</v>
      </c>
      <c r="W22" s="2">
        <v>665704.35000000009</v>
      </c>
      <c r="X22" s="2" t="s">
        <v>50</v>
      </c>
      <c r="Y22" s="2">
        <v>106512.696</v>
      </c>
      <c r="Z22" s="1">
        <v>0</v>
      </c>
      <c r="AA22" s="1" t="s">
        <v>50</v>
      </c>
      <c r="AB22" s="1">
        <v>0</v>
      </c>
      <c r="AC22" s="1">
        <v>0</v>
      </c>
      <c r="AD22" s="1" t="s">
        <v>50</v>
      </c>
      <c r="AE22" s="1">
        <v>0</v>
      </c>
      <c r="AF22" s="1">
        <v>0</v>
      </c>
      <c r="AG22" s="1" t="s">
        <v>50</v>
      </c>
      <c r="AH22" s="1">
        <v>0</v>
      </c>
      <c r="AI22" s="1">
        <v>0</v>
      </c>
      <c r="AJ22" s="1" t="s">
        <v>50</v>
      </c>
      <c r="AK22" s="1">
        <v>0</v>
      </c>
      <c r="AL22" s="1">
        <v>0</v>
      </c>
      <c r="AM22" s="1" t="s">
        <v>53</v>
      </c>
      <c r="AN22" s="1" t="s">
        <v>53</v>
      </c>
      <c r="AO22" s="15" t="s">
        <v>53</v>
      </c>
      <c r="AP22" s="1" t="s">
        <v>53</v>
      </c>
      <c r="AQ22" s="8"/>
    </row>
    <row r="23" spans="1:43" ht="15" x14ac:dyDescent="0.25">
      <c r="A23" s="173" t="s">
        <v>55</v>
      </c>
      <c r="B23" s="14" t="s">
        <v>632</v>
      </c>
      <c r="C23" s="1" t="s">
        <v>47</v>
      </c>
      <c r="D23" s="1" t="s">
        <v>386</v>
      </c>
      <c r="E23" s="1" t="s">
        <v>49</v>
      </c>
      <c r="F23" s="1" t="s">
        <v>638</v>
      </c>
      <c r="G23" s="1" t="s">
        <v>51</v>
      </c>
      <c r="H23" s="1" t="s">
        <v>641</v>
      </c>
      <c r="I23" s="1" t="s">
        <v>53</v>
      </c>
      <c r="J23" s="1" t="s">
        <v>53</v>
      </c>
      <c r="K23" s="1" t="s">
        <v>53</v>
      </c>
      <c r="L23" s="1" t="s">
        <v>53</v>
      </c>
      <c r="M23" s="1"/>
      <c r="N23" s="1" t="s">
        <v>53</v>
      </c>
      <c r="O23" s="1" t="s">
        <v>642</v>
      </c>
      <c r="P23" s="1" t="s">
        <v>643</v>
      </c>
      <c r="Q23" s="2">
        <v>19500</v>
      </c>
      <c r="R23" s="2">
        <v>0</v>
      </c>
      <c r="S23" s="2">
        <v>19500</v>
      </c>
      <c r="T23" s="2">
        <v>0</v>
      </c>
      <c r="U23" s="2" t="s">
        <v>50</v>
      </c>
      <c r="V23" s="2">
        <v>0</v>
      </c>
      <c r="W23" s="2">
        <v>0</v>
      </c>
      <c r="X23" s="2" t="s">
        <v>50</v>
      </c>
      <c r="Y23" s="2">
        <v>0</v>
      </c>
      <c r="Z23" s="1">
        <v>0</v>
      </c>
      <c r="AA23" s="1" t="s">
        <v>50</v>
      </c>
      <c r="AB23" s="1">
        <v>0</v>
      </c>
      <c r="AC23" s="1">
        <v>0</v>
      </c>
      <c r="AD23" s="1" t="s">
        <v>50</v>
      </c>
      <c r="AE23" s="1">
        <v>0</v>
      </c>
      <c r="AF23" s="1">
        <v>0</v>
      </c>
      <c r="AG23" s="1" t="s">
        <v>50</v>
      </c>
      <c r="AH23" s="1">
        <v>0</v>
      </c>
      <c r="AI23" s="1">
        <v>0</v>
      </c>
      <c r="AJ23" s="1" t="s">
        <v>50</v>
      </c>
      <c r="AK23" s="1">
        <v>0</v>
      </c>
      <c r="AL23" s="1">
        <v>0</v>
      </c>
      <c r="AM23" s="1" t="s">
        <v>53</v>
      </c>
      <c r="AN23" s="1" t="s">
        <v>53</v>
      </c>
      <c r="AO23" s="15" t="s">
        <v>53</v>
      </c>
      <c r="AP23" s="1" t="s">
        <v>53</v>
      </c>
      <c r="AQ23" s="8"/>
    </row>
    <row r="24" spans="1:43" ht="15" x14ac:dyDescent="0.25">
      <c r="A24" s="173" t="s">
        <v>790</v>
      </c>
      <c r="B24" s="14" t="s">
        <v>632</v>
      </c>
      <c r="C24" s="1" t="s">
        <v>47</v>
      </c>
      <c r="D24" s="1" t="s">
        <v>386</v>
      </c>
      <c r="E24" s="1" t="s">
        <v>49</v>
      </c>
      <c r="F24" s="1" t="s">
        <v>638</v>
      </c>
      <c r="G24" s="1" t="s">
        <v>51</v>
      </c>
      <c r="H24" s="1" t="s">
        <v>644</v>
      </c>
      <c r="I24" s="1" t="s">
        <v>53</v>
      </c>
      <c r="J24" s="1" t="s">
        <v>53</v>
      </c>
      <c r="K24" s="1" t="s">
        <v>53</v>
      </c>
      <c r="L24" s="1" t="s">
        <v>53</v>
      </c>
      <c r="M24" s="1"/>
      <c r="N24" s="1" t="s">
        <v>53</v>
      </c>
      <c r="O24" s="1" t="s">
        <v>54</v>
      </c>
      <c r="P24" s="1" t="s">
        <v>53</v>
      </c>
      <c r="Q24" s="2">
        <v>12322471.767399998</v>
      </c>
      <c r="R24" s="2">
        <v>0</v>
      </c>
      <c r="S24" s="2">
        <v>11431925.394999998</v>
      </c>
      <c r="T24" s="2">
        <v>0</v>
      </c>
      <c r="U24" s="2" t="s">
        <v>50</v>
      </c>
      <c r="V24" s="2">
        <v>0</v>
      </c>
      <c r="W24" s="2">
        <v>767712.39</v>
      </c>
      <c r="X24" s="2" t="s">
        <v>50</v>
      </c>
      <c r="Y24" s="2">
        <v>122833.98239999999</v>
      </c>
      <c r="Z24" s="1">
        <v>0</v>
      </c>
      <c r="AA24" s="1" t="s">
        <v>50</v>
      </c>
      <c r="AB24" s="1">
        <v>0</v>
      </c>
      <c r="AC24" s="1">
        <v>0</v>
      </c>
      <c r="AD24" s="1" t="s">
        <v>50</v>
      </c>
      <c r="AE24" s="1">
        <v>0</v>
      </c>
      <c r="AF24" s="1">
        <v>0</v>
      </c>
      <c r="AG24" s="1" t="s">
        <v>50</v>
      </c>
      <c r="AH24" s="1">
        <v>0</v>
      </c>
      <c r="AI24" s="1">
        <v>0</v>
      </c>
      <c r="AJ24" s="1" t="s">
        <v>50</v>
      </c>
      <c r="AK24" s="1">
        <v>0</v>
      </c>
      <c r="AL24" s="1">
        <v>0</v>
      </c>
      <c r="AM24" s="1" t="s">
        <v>53</v>
      </c>
      <c r="AN24" s="1" t="s">
        <v>53</v>
      </c>
      <c r="AO24" s="15" t="s">
        <v>53</v>
      </c>
      <c r="AP24" s="1" t="s">
        <v>53</v>
      </c>
      <c r="AQ24" s="8"/>
    </row>
    <row r="25" spans="1:43" ht="15" x14ac:dyDescent="0.25">
      <c r="A25" s="173" t="s">
        <v>791</v>
      </c>
      <c r="B25" s="14">
        <v>43878</v>
      </c>
      <c r="C25" s="1" t="s">
        <v>346</v>
      </c>
      <c r="D25" s="1" t="s">
        <v>471</v>
      </c>
      <c r="E25" s="1" t="s">
        <v>472</v>
      </c>
      <c r="F25" s="1" t="s">
        <v>473</v>
      </c>
      <c r="G25" s="1" t="s">
        <v>51</v>
      </c>
      <c r="H25" s="1" t="s">
        <v>474</v>
      </c>
      <c r="I25" s="1"/>
      <c r="J25" s="1"/>
      <c r="K25" s="1"/>
      <c r="L25" s="1"/>
      <c r="M25" s="1"/>
      <c r="N25" s="1"/>
      <c r="O25" s="1" t="s">
        <v>54</v>
      </c>
      <c r="P25" s="1"/>
      <c r="Q25" s="2">
        <v>2674783.4</v>
      </c>
      <c r="R25" s="2"/>
      <c r="S25" s="2">
        <v>248520</v>
      </c>
      <c r="T25" s="2"/>
      <c r="U25" s="2"/>
      <c r="V25" s="2"/>
      <c r="W25" s="2">
        <v>2091606.38</v>
      </c>
      <c r="X25" s="2"/>
      <c r="Y25" s="2">
        <v>334657.02</v>
      </c>
      <c r="Z25" s="1">
        <v>0</v>
      </c>
      <c r="AA25" s="1" t="s">
        <v>50</v>
      </c>
      <c r="AB25" s="1">
        <v>0</v>
      </c>
      <c r="AC25" s="1">
        <v>0</v>
      </c>
      <c r="AD25" s="1"/>
      <c r="AE25" s="1">
        <v>0</v>
      </c>
      <c r="AF25" s="1">
        <v>0</v>
      </c>
      <c r="AG25" s="1" t="s">
        <v>50</v>
      </c>
      <c r="AH25" s="1">
        <v>0</v>
      </c>
      <c r="AI25" s="1">
        <v>0</v>
      </c>
      <c r="AJ25" s="1" t="s">
        <v>50</v>
      </c>
      <c r="AK25" s="1">
        <v>0</v>
      </c>
      <c r="AL25" s="1">
        <v>0</v>
      </c>
      <c r="AM25" s="1"/>
      <c r="AN25" s="1"/>
      <c r="AO25" s="15"/>
      <c r="AP25" s="1"/>
      <c r="AQ25" s="8"/>
    </row>
    <row r="26" spans="1:43" ht="15" x14ac:dyDescent="0.25">
      <c r="A26" s="173" t="s">
        <v>792</v>
      </c>
      <c r="B26" s="14" t="s">
        <v>632</v>
      </c>
      <c r="C26" s="1" t="s">
        <v>47</v>
      </c>
      <c r="D26" s="1" t="s">
        <v>646</v>
      </c>
      <c r="E26" s="1" t="s">
        <v>148</v>
      </c>
      <c r="F26" s="1" t="s">
        <v>647</v>
      </c>
      <c r="G26" s="1" t="s">
        <v>51</v>
      </c>
      <c r="H26" s="1" t="s">
        <v>648</v>
      </c>
      <c r="I26" s="1" t="s">
        <v>53</v>
      </c>
      <c r="J26" s="1" t="s">
        <v>53</v>
      </c>
      <c r="K26" s="1" t="s">
        <v>53</v>
      </c>
      <c r="L26" s="1" t="s">
        <v>53</v>
      </c>
      <c r="M26" s="1"/>
      <c r="N26" s="1" t="s">
        <v>53</v>
      </c>
      <c r="O26" s="1" t="s">
        <v>649</v>
      </c>
      <c r="P26" s="1" t="s">
        <v>650</v>
      </c>
      <c r="Q26" s="2">
        <v>79344</v>
      </c>
      <c r="R26" s="2">
        <v>0</v>
      </c>
      <c r="S26" s="2">
        <v>0</v>
      </c>
      <c r="T26" s="2">
        <v>0</v>
      </c>
      <c r="U26" s="2" t="s">
        <v>50</v>
      </c>
      <c r="V26" s="2">
        <v>0</v>
      </c>
      <c r="W26" s="2">
        <v>68400</v>
      </c>
      <c r="X26" s="2" t="s">
        <v>55</v>
      </c>
      <c r="Y26" s="2">
        <v>10944</v>
      </c>
      <c r="Z26" s="1">
        <v>0</v>
      </c>
      <c r="AA26" s="1" t="s">
        <v>50</v>
      </c>
      <c r="AB26" s="1">
        <v>0</v>
      </c>
      <c r="AC26" s="1">
        <v>0</v>
      </c>
      <c r="AD26" s="1" t="s">
        <v>50</v>
      </c>
      <c r="AE26" s="1">
        <v>0</v>
      </c>
      <c r="AF26" s="1">
        <v>0</v>
      </c>
      <c r="AG26" s="1" t="s">
        <v>50</v>
      </c>
      <c r="AH26" s="1">
        <v>0</v>
      </c>
      <c r="AI26" s="1">
        <v>0</v>
      </c>
      <c r="AJ26" s="1" t="s">
        <v>50</v>
      </c>
      <c r="AK26" s="1">
        <v>0</v>
      </c>
      <c r="AL26" s="1">
        <v>0</v>
      </c>
      <c r="AM26" s="1" t="s">
        <v>53</v>
      </c>
      <c r="AN26" s="1" t="s">
        <v>53</v>
      </c>
      <c r="AO26" s="15" t="s">
        <v>53</v>
      </c>
      <c r="AP26" s="1" t="s">
        <v>53</v>
      </c>
      <c r="AQ26" s="8"/>
    </row>
    <row r="27" spans="1:43" ht="15" x14ac:dyDescent="0.25">
      <c r="A27" s="173" t="s">
        <v>793</v>
      </c>
      <c r="B27" s="14">
        <v>43878</v>
      </c>
      <c r="C27" s="1" t="s">
        <v>346</v>
      </c>
      <c r="D27" s="1" t="s">
        <v>475</v>
      </c>
      <c r="E27" s="1" t="s">
        <v>476</v>
      </c>
      <c r="F27" s="1" t="s">
        <v>477</v>
      </c>
      <c r="G27" s="1" t="s">
        <v>51</v>
      </c>
      <c r="H27" s="1" t="s">
        <v>478</v>
      </c>
      <c r="I27" s="1"/>
      <c r="J27" s="1"/>
      <c r="K27" s="1"/>
      <c r="L27" s="1"/>
      <c r="M27" s="1"/>
      <c r="N27" s="1"/>
      <c r="O27" s="1" t="s">
        <v>54</v>
      </c>
      <c r="P27" s="1"/>
      <c r="Q27" s="2">
        <v>1489099.51</v>
      </c>
      <c r="R27" s="2"/>
      <c r="S27" s="2">
        <v>877521.11</v>
      </c>
      <c r="T27" s="2"/>
      <c r="U27" s="2"/>
      <c r="V27" s="2"/>
      <c r="W27" s="2">
        <v>527222.76</v>
      </c>
      <c r="X27" s="2"/>
      <c r="Y27" s="2">
        <v>84355.64</v>
      </c>
      <c r="Z27" s="1">
        <v>0</v>
      </c>
      <c r="AA27" s="1" t="s">
        <v>50</v>
      </c>
      <c r="AB27" s="1">
        <v>0</v>
      </c>
      <c r="AC27" s="1">
        <v>0</v>
      </c>
      <c r="AD27" s="1"/>
      <c r="AE27" s="1">
        <v>0</v>
      </c>
      <c r="AF27" s="1">
        <v>0</v>
      </c>
      <c r="AG27" s="1" t="s">
        <v>50</v>
      </c>
      <c r="AH27" s="1">
        <v>0</v>
      </c>
      <c r="AI27" s="1">
        <v>0</v>
      </c>
      <c r="AJ27" s="1" t="s">
        <v>50</v>
      </c>
      <c r="AK27" s="1">
        <v>0</v>
      </c>
      <c r="AL27" s="1">
        <v>0</v>
      </c>
      <c r="AM27" s="1"/>
      <c r="AN27" s="1"/>
      <c r="AO27" s="15"/>
      <c r="AP27" s="1"/>
      <c r="AQ27" s="8"/>
    </row>
    <row r="28" spans="1:43" ht="15" x14ac:dyDescent="0.25">
      <c r="A28" s="173" t="s">
        <v>794</v>
      </c>
      <c r="B28" s="14">
        <v>43878</v>
      </c>
      <c r="C28" s="1" t="s">
        <v>346</v>
      </c>
      <c r="D28" s="1" t="s">
        <v>479</v>
      </c>
      <c r="E28" s="1" t="s">
        <v>480</v>
      </c>
      <c r="F28" s="1" t="s">
        <v>481</v>
      </c>
      <c r="G28" s="1" t="s">
        <v>51</v>
      </c>
      <c r="H28" s="1" t="s">
        <v>482</v>
      </c>
      <c r="I28" s="1"/>
      <c r="J28" s="1"/>
      <c r="K28" s="1"/>
      <c r="L28" s="1"/>
      <c r="M28" s="1"/>
      <c r="N28" s="1"/>
      <c r="O28" s="1" t="s">
        <v>54</v>
      </c>
      <c r="P28" s="1"/>
      <c r="Q28" s="2">
        <v>114272.34</v>
      </c>
      <c r="R28" s="2"/>
      <c r="S28" s="2">
        <v>114272.34</v>
      </c>
      <c r="T28" s="2"/>
      <c r="U28" s="2"/>
      <c r="V28" s="2"/>
      <c r="W28" s="2">
        <v>0</v>
      </c>
      <c r="X28" s="2"/>
      <c r="Y28" s="2">
        <v>0</v>
      </c>
      <c r="Z28" s="1">
        <v>0</v>
      </c>
      <c r="AA28" s="1" t="s">
        <v>50</v>
      </c>
      <c r="AB28" s="1">
        <v>0</v>
      </c>
      <c r="AC28" s="1">
        <v>0</v>
      </c>
      <c r="AD28" s="1"/>
      <c r="AE28" s="1">
        <v>0</v>
      </c>
      <c r="AF28" s="1">
        <v>0</v>
      </c>
      <c r="AG28" s="1" t="s">
        <v>50</v>
      </c>
      <c r="AH28" s="1">
        <v>0</v>
      </c>
      <c r="AI28" s="1">
        <v>0</v>
      </c>
      <c r="AJ28" s="1" t="s">
        <v>50</v>
      </c>
      <c r="AK28" s="1">
        <v>0</v>
      </c>
      <c r="AL28" s="1">
        <v>0</v>
      </c>
      <c r="AM28" s="1"/>
      <c r="AN28" s="1"/>
      <c r="AO28" s="15"/>
      <c r="AP28" s="1"/>
      <c r="AQ28" s="8"/>
    </row>
    <row r="29" spans="1:43" ht="15" x14ac:dyDescent="0.25">
      <c r="A29" s="173" t="s">
        <v>795</v>
      </c>
      <c r="B29" s="14">
        <v>43879</v>
      </c>
      <c r="C29" s="1" t="s">
        <v>346</v>
      </c>
      <c r="D29" s="1" t="s">
        <v>48</v>
      </c>
      <c r="E29" s="1" t="s">
        <v>347</v>
      </c>
      <c r="F29" s="1" t="s">
        <v>484</v>
      </c>
      <c r="G29" s="1" t="s">
        <v>51</v>
      </c>
      <c r="H29" s="1" t="s">
        <v>485</v>
      </c>
      <c r="I29" s="1"/>
      <c r="J29" s="1"/>
      <c r="K29" s="1"/>
      <c r="L29" s="1"/>
      <c r="M29" s="1"/>
      <c r="N29" s="1"/>
      <c r="O29" s="1" t="s">
        <v>54</v>
      </c>
      <c r="P29" s="1"/>
      <c r="Q29" s="2">
        <v>50595211.809999995</v>
      </c>
      <c r="R29" s="2"/>
      <c r="S29" s="2">
        <v>37929980.899999999</v>
      </c>
      <c r="T29" s="2"/>
      <c r="U29" s="2"/>
      <c r="V29" s="2"/>
      <c r="W29" s="2">
        <v>10918302.51</v>
      </c>
      <c r="X29" s="2"/>
      <c r="Y29" s="2">
        <v>1746928.4</v>
      </c>
      <c r="Z29" s="1">
        <v>0</v>
      </c>
      <c r="AA29" s="1" t="s">
        <v>50</v>
      </c>
      <c r="AB29" s="1">
        <v>0</v>
      </c>
      <c r="AC29" s="1">
        <v>0</v>
      </c>
      <c r="AD29" s="1"/>
      <c r="AE29" s="1">
        <v>0</v>
      </c>
      <c r="AF29" s="1">
        <v>0</v>
      </c>
      <c r="AG29" s="1" t="s">
        <v>50</v>
      </c>
      <c r="AH29" s="1">
        <v>0</v>
      </c>
      <c r="AI29" s="1">
        <v>0</v>
      </c>
      <c r="AJ29" s="1" t="s">
        <v>50</v>
      </c>
      <c r="AK29" s="1">
        <v>0</v>
      </c>
      <c r="AL29" s="1">
        <v>0</v>
      </c>
      <c r="AM29" s="1"/>
      <c r="AN29" s="1"/>
      <c r="AO29" s="15"/>
      <c r="AP29" s="1"/>
      <c r="AQ29" s="8"/>
    </row>
    <row r="30" spans="1:43" ht="15" x14ac:dyDescent="0.25">
      <c r="A30" s="173" t="s">
        <v>796</v>
      </c>
      <c r="B30" s="14">
        <v>43879</v>
      </c>
      <c r="C30" s="1" t="s">
        <v>346</v>
      </c>
      <c r="D30" s="1" t="s">
        <v>48</v>
      </c>
      <c r="E30" s="1" t="s">
        <v>353</v>
      </c>
      <c r="F30" s="5">
        <v>1180</v>
      </c>
      <c r="G30" s="1" t="s">
        <v>51</v>
      </c>
      <c r="H30" s="1" t="s">
        <v>483</v>
      </c>
      <c r="I30" s="1"/>
      <c r="J30" s="1"/>
      <c r="K30" s="1"/>
      <c r="L30" s="1"/>
      <c r="M30" s="1"/>
      <c r="N30" s="1"/>
      <c r="O30" s="1" t="s">
        <v>54</v>
      </c>
      <c r="P30" s="1"/>
      <c r="Q30" s="2">
        <v>818711.52</v>
      </c>
      <c r="R30" s="2"/>
      <c r="S30" s="2">
        <v>818711.52</v>
      </c>
      <c r="T30" s="2"/>
      <c r="U30" s="2"/>
      <c r="V30" s="2"/>
      <c r="W30" s="2">
        <v>0</v>
      </c>
      <c r="X30" s="2">
        <v>0</v>
      </c>
      <c r="Y30" s="2">
        <v>0</v>
      </c>
      <c r="Z30" s="1">
        <v>0</v>
      </c>
      <c r="AA30" s="1" t="s">
        <v>50</v>
      </c>
      <c r="AB30" s="1">
        <v>0</v>
      </c>
      <c r="AC30" s="1">
        <v>0</v>
      </c>
      <c r="AD30" s="1"/>
      <c r="AE30" s="1">
        <v>0</v>
      </c>
      <c r="AF30" s="1">
        <v>0</v>
      </c>
      <c r="AG30" s="1" t="s">
        <v>50</v>
      </c>
      <c r="AH30" s="1">
        <v>0</v>
      </c>
      <c r="AI30" s="1">
        <v>0</v>
      </c>
      <c r="AJ30" s="1" t="s">
        <v>50</v>
      </c>
      <c r="AK30" s="1">
        <v>0</v>
      </c>
      <c r="AL30" s="1">
        <v>0</v>
      </c>
      <c r="AM30" s="1"/>
      <c r="AN30" s="1"/>
      <c r="AO30" s="15"/>
      <c r="AP30" s="1"/>
      <c r="AQ30" s="8"/>
    </row>
    <row r="31" spans="1:43" ht="15" x14ac:dyDescent="0.25">
      <c r="A31" s="173" t="s">
        <v>797</v>
      </c>
      <c r="B31" s="14" t="s">
        <v>651</v>
      </c>
      <c r="C31" s="1" t="s">
        <v>47</v>
      </c>
      <c r="D31" s="1" t="s">
        <v>56</v>
      </c>
      <c r="E31" s="1" t="s">
        <v>57</v>
      </c>
      <c r="F31" s="1" t="s">
        <v>652</v>
      </c>
      <c r="G31" s="1" t="s">
        <v>51</v>
      </c>
      <c r="H31" s="1" t="s">
        <v>653</v>
      </c>
      <c r="I31" s="1" t="s">
        <v>53</v>
      </c>
      <c r="J31" s="1" t="s">
        <v>53</v>
      </c>
      <c r="K31" s="1" t="s">
        <v>53</v>
      </c>
      <c r="L31" s="1" t="s">
        <v>53</v>
      </c>
      <c r="M31" s="1"/>
      <c r="N31" s="1" t="s">
        <v>53</v>
      </c>
      <c r="O31" s="1" t="s">
        <v>54</v>
      </c>
      <c r="P31" s="1" t="s">
        <v>53</v>
      </c>
      <c r="Q31" s="2">
        <v>16706218.071600005</v>
      </c>
      <c r="R31" s="2">
        <v>0</v>
      </c>
      <c r="S31" s="2">
        <v>14170732.400000006</v>
      </c>
      <c r="T31" s="2">
        <v>0</v>
      </c>
      <c r="U31" s="2" t="s">
        <v>50</v>
      </c>
      <c r="V31" s="2">
        <v>0</v>
      </c>
      <c r="W31" s="2">
        <v>2185763.5100000002</v>
      </c>
      <c r="X31" s="2" t="s">
        <v>50</v>
      </c>
      <c r="Y31" s="2">
        <v>349722.16159999993</v>
      </c>
      <c r="Z31" s="1">
        <v>0</v>
      </c>
      <c r="AA31" s="1" t="s">
        <v>50</v>
      </c>
      <c r="AB31" s="1">
        <v>0</v>
      </c>
      <c r="AC31" s="1">
        <v>0</v>
      </c>
      <c r="AD31" s="1" t="s">
        <v>50</v>
      </c>
      <c r="AE31" s="1">
        <v>0</v>
      </c>
      <c r="AF31" s="1">
        <v>0</v>
      </c>
      <c r="AG31" s="1" t="s">
        <v>50</v>
      </c>
      <c r="AH31" s="1">
        <v>0</v>
      </c>
      <c r="AI31" s="1">
        <v>0</v>
      </c>
      <c r="AJ31" s="1" t="s">
        <v>50</v>
      </c>
      <c r="AK31" s="1">
        <v>0</v>
      </c>
      <c r="AL31" s="1">
        <v>0</v>
      </c>
      <c r="AM31" s="1" t="s">
        <v>53</v>
      </c>
      <c r="AN31" s="1" t="s">
        <v>53</v>
      </c>
      <c r="AO31" s="15" t="s">
        <v>53</v>
      </c>
      <c r="AP31" s="1" t="s">
        <v>53</v>
      </c>
      <c r="AQ31" s="8"/>
    </row>
    <row r="32" spans="1:43" ht="15" x14ac:dyDescent="0.25">
      <c r="A32" s="173" t="s">
        <v>798</v>
      </c>
      <c r="B32" s="14">
        <v>43879</v>
      </c>
      <c r="C32" s="1" t="s">
        <v>346</v>
      </c>
      <c r="D32" s="1" t="s">
        <v>56</v>
      </c>
      <c r="E32" s="1" t="s">
        <v>367</v>
      </c>
      <c r="F32" s="1" t="s">
        <v>486</v>
      </c>
      <c r="G32" s="1" t="s">
        <v>51</v>
      </c>
      <c r="H32" s="1" t="s">
        <v>487</v>
      </c>
      <c r="I32" s="1"/>
      <c r="J32" s="1"/>
      <c r="K32" s="1"/>
      <c r="L32" s="1"/>
      <c r="M32" s="1"/>
      <c r="N32" s="1"/>
      <c r="O32" s="1" t="s">
        <v>54</v>
      </c>
      <c r="P32" s="1"/>
      <c r="Q32" s="2">
        <v>17136562.140000001</v>
      </c>
      <c r="R32" s="2"/>
      <c r="S32" s="2">
        <v>17136562.140000001</v>
      </c>
      <c r="T32" s="2">
        <v>0</v>
      </c>
      <c r="U32" s="2"/>
      <c r="V32" s="2"/>
      <c r="W32" s="2">
        <v>0</v>
      </c>
      <c r="X32" s="2">
        <v>0</v>
      </c>
      <c r="Y32" s="2">
        <v>0</v>
      </c>
      <c r="Z32" s="1">
        <v>0</v>
      </c>
      <c r="AA32" s="1" t="s">
        <v>50</v>
      </c>
      <c r="AB32" s="1">
        <v>0</v>
      </c>
      <c r="AC32" s="1">
        <v>0</v>
      </c>
      <c r="AD32" s="1"/>
      <c r="AE32" s="1">
        <v>0</v>
      </c>
      <c r="AF32" s="1">
        <v>0</v>
      </c>
      <c r="AG32" s="1" t="s">
        <v>50</v>
      </c>
      <c r="AH32" s="1">
        <v>0</v>
      </c>
      <c r="AI32" s="1">
        <v>0</v>
      </c>
      <c r="AJ32" s="1" t="s">
        <v>50</v>
      </c>
      <c r="AK32" s="1">
        <v>0</v>
      </c>
      <c r="AL32" s="1">
        <v>0</v>
      </c>
      <c r="AM32" s="1"/>
      <c r="AN32" s="1"/>
      <c r="AO32" s="15"/>
      <c r="AP32" s="1"/>
      <c r="AQ32" s="8"/>
    </row>
    <row r="33" spans="1:43" ht="15" x14ac:dyDescent="0.25">
      <c r="A33" s="173" t="s">
        <v>799</v>
      </c>
      <c r="B33" s="14">
        <v>43879</v>
      </c>
      <c r="C33" s="1" t="s">
        <v>346</v>
      </c>
      <c r="D33" s="1" t="s">
        <v>56</v>
      </c>
      <c r="E33" s="1" t="s">
        <v>367</v>
      </c>
      <c r="F33" s="1" t="s">
        <v>486</v>
      </c>
      <c r="G33" s="1" t="s">
        <v>108</v>
      </c>
      <c r="H33" s="1"/>
      <c r="I33" s="1" t="s">
        <v>488</v>
      </c>
      <c r="J33" s="1"/>
      <c r="K33" s="1"/>
      <c r="L33" s="1"/>
      <c r="M33" s="1"/>
      <c r="N33" s="1"/>
      <c r="O33" s="1" t="s">
        <v>54</v>
      </c>
      <c r="P33" s="1"/>
      <c r="Q33" s="2">
        <v>-534700</v>
      </c>
      <c r="R33" s="2"/>
      <c r="S33" s="2">
        <v>-534700</v>
      </c>
      <c r="T33" s="2">
        <v>0</v>
      </c>
      <c r="U33" s="2"/>
      <c r="V33" s="2"/>
      <c r="W33" s="2">
        <v>0</v>
      </c>
      <c r="X33" s="2">
        <v>0</v>
      </c>
      <c r="Y33" s="2">
        <v>0</v>
      </c>
      <c r="Z33" s="1">
        <v>0</v>
      </c>
      <c r="AA33" s="1" t="s">
        <v>50</v>
      </c>
      <c r="AB33" s="1">
        <v>0</v>
      </c>
      <c r="AC33" s="1">
        <v>0</v>
      </c>
      <c r="AD33" s="1"/>
      <c r="AE33" s="1">
        <v>0</v>
      </c>
      <c r="AF33" s="1">
        <v>0</v>
      </c>
      <c r="AG33" s="1" t="s">
        <v>50</v>
      </c>
      <c r="AH33" s="1">
        <v>0</v>
      </c>
      <c r="AI33" s="1">
        <v>0</v>
      </c>
      <c r="AJ33" s="1" t="s">
        <v>50</v>
      </c>
      <c r="AK33" s="1">
        <v>0</v>
      </c>
      <c r="AL33" s="1">
        <v>0</v>
      </c>
      <c r="AM33" s="1"/>
      <c r="AN33" s="1"/>
      <c r="AO33" s="15"/>
      <c r="AP33" s="1"/>
      <c r="AQ33" s="8"/>
    </row>
    <row r="34" spans="1:43" ht="15" x14ac:dyDescent="0.25">
      <c r="A34" s="173" t="s">
        <v>64</v>
      </c>
      <c r="B34" s="14">
        <v>43879</v>
      </c>
      <c r="C34" s="1" t="s">
        <v>346</v>
      </c>
      <c r="D34" s="1" t="s">
        <v>56</v>
      </c>
      <c r="E34" s="1" t="s">
        <v>359</v>
      </c>
      <c r="F34" s="1" t="s">
        <v>438</v>
      </c>
      <c r="G34" s="1" t="s">
        <v>51</v>
      </c>
      <c r="H34" s="1" t="s">
        <v>489</v>
      </c>
      <c r="I34" s="1"/>
      <c r="J34" s="1"/>
      <c r="K34" s="1"/>
      <c r="L34" s="1"/>
      <c r="M34" s="1"/>
      <c r="N34" s="1"/>
      <c r="O34" s="1" t="s">
        <v>54</v>
      </c>
      <c r="P34" s="1"/>
      <c r="Q34" s="2">
        <v>53349134.680000007</v>
      </c>
      <c r="R34" s="2"/>
      <c r="S34" s="2">
        <v>35057976.880000003</v>
      </c>
      <c r="T34" s="2">
        <v>0</v>
      </c>
      <c r="U34" s="2"/>
      <c r="V34" s="2"/>
      <c r="W34" s="2">
        <v>15768239.49</v>
      </c>
      <c r="X34" s="2"/>
      <c r="Y34" s="2">
        <v>2522918.31</v>
      </c>
      <c r="Z34" s="1">
        <v>0</v>
      </c>
      <c r="AA34" s="1" t="s">
        <v>50</v>
      </c>
      <c r="AB34" s="1">
        <v>0</v>
      </c>
      <c r="AC34" s="1">
        <v>0</v>
      </c>
      <c r="AD34" s="1"/>
      <c r="AE34" s="1">
        <v>0</v>
      </c>
      <c r="AF34" s="1">
        <v>0</v>
      </c>
      <c r="AG34" s="1" t="s">
        <v>50</v>
      </c>
      <c r="AH34" s="1">
        <v>0</v>
      </c>
      <c r="AI34" s="1">
        <v>0</v>
      </c>
      <c r="AJ34" s="1" t="s">
        <v>50</v>
      </c>
      <c r="AK34" s="1">
        <v>0</v>
      </c>
      <c r="AL34" s="1">
        <v>0</v>
      </c>
      <c r="AM34" s="1"/>
      <c r="AN34" s="1"/>
      <c r="AO34" s="15"/>
      <c r="AP34" s="1"/>
      <c r="AQ34" s="8"/>
    </row>
    <row r="35" spans="1:43" ht="15" x14ac:dyDescent="0.25">
      <c r="A35" s="173" t="s">
        <v>67</v>
      </c>
      <c r="B35" s="14" t="s">
        <v>651</v>
      </c>
      <c r="C35" s="1" t="s">
        <v>47</v>
      </c>
      <c r="D35" s="1" t="s">
        <v>60</v>
      </c>
      <c r="E35" s="1" t="s">
        <v>61</v>
      </c>
      <c r="F35" s="1" t="s">
        <v>654</v>
      </c>
      <c r="G35" s="1" t="s">
        <v>51</v>
      </c>
      <c r="H35" s="1" t="s">
        <v>655</v>
      </c>
      <c r="I35" s="1" t="s">
        <v>53</v>
      </c>
      <c r="J35" s="1" t="s">
        <v>53</v>
      </c>
      <c r="K35" s="1" t="s">
        <v>53</v>
      </c>
      <c r="L35" s="1" t="s">
        <v>53</v>
      </c>
      <c r="M35" s="1"/>
      <c r="N35" s="1" t="s">
        <v>53</v>
      </c>
      <c r="O35" s="1" t="s">
        <v>54</v>
      </c>
      <c r="P35" s="1" t="s">
        <v>53</v>
      </c>
      <c r="Q35" s="2">
        <v>20290614.656999998</v>
      </c>
      <c r="R35" s="2">
        <v>0</v>
      </c>
      <c r="S35" s="2">
        <v>18301870.114999998</v>
      </c>
      <c r="T35" s="2">
        <v>0</v>
      </c>
      <c r="U35" s="2" t="s">
        <v>50</v>
      </c>
      <c r="V35" s="2">
        <v>0</v>
      </c>
      <c r="W35" s="2">
        <v>1714434.9500000002</v>
      </c>
      <c r="X35" s="2" t="s">
        <v>55</v>
      </c>
      <c r="Y35" s="2">
        <v>274309.59199999995</v>
      </c>
      <c r="Z35" s="1">
        <v>0</v>
      </c>
      <c r="AA35" s="1" t="s">
        <v>50</v>
      </c>
      <c r="AB35" s="1">
        <v>0</v>
      </c>
      <c r="AC35" s="1">
        <v>0</v>
      </c>
      <c r="AD35" s="1" t="s">
        <v>50</v>
      </c>
      <c r="AE35" s="1">
        <v>0</v>
      </c>
      <c r="AF35" s="1">
        <v>0</v>
      </c>
      <c r="AG35" s="1" t="s">
        <v>50</v>
      </c>
      <c r="AH35" s="1">
        <v>0</v>
      </c>
      <c r="AI35" s="1">
        <v>0</v>
      </c>
      <c r="AJ35" s="1" t="s">
        <v>50</v>
      </c>
      <c r="AK35" s="1">
        <v>0</v>
      </c>
      <c r="AL35" s="1">
        <v>0</v>
      </c>
      <c r="AM35" s="1" t="s">
        <v>53</v>
      </c>
      <c r="AN35" s="1" t="s">
        <v>53</v>
      </c>
      <c r="AO35" s="15" t="s">
        <v>53</v>
      </c>
      <c r="AP35" s="1" t="s">
        <v>53</v>
      </c>
      <c r="AQ35" s="8"/>
    </row>
    <row r="36" spans="1:43" ht="15" x14ac:dyDescent="0.25">
      <c r="A36" s="173" t="s">
        <v>71</v>
      </c>
      <c r="B36" s="14">
        <v>43879</v>
      </c>
      <c r="C36" s="1" t="s">
        <v>346</v>
      </c>
      <c r="D36" s="1" t="s">
        <v>60</v>
      </c>
      <c r="E36" s="1" t="s">
        <v>387</v>
      </c>
      <c r="F36" s="1" t="s">
        <v>490</v>
      </c>
      <c r="G36" s="1" t="s">
        <v>51</v>
      </c>
      <c r="H36" s="1" t="s">
        <v>489</v>
      </c>
      <c r="I36" s="1"/>
      <c r="J36" s="1"/>
      <c r="K36" s="1"/>
      <c r="L36" s="1"/>
      <c r="M36" s="1"/>
      <c r="N36" s="1"/>
      <c r="O36" s="1" t="s">
        <v>54</v>
      </c>
      <c r="P36" s="1"/>
      <c r="Q36" s="2">
        <v>58834054.600000001</v>
      </c>
      <c r="R36" s="2"/>
      <c r="S36" s="2">
        <v>43315443.280000001</v>
      </c>
      <c r="T36" s="2">
        <v>0</v>
      </c>
      <c r="U36" s="2"/>
      <c r="V36" s="2"/>
      <c r="W36" s="2">
        <v>13378113.210000001</v>
      </c>
      <c r="X36" s="2"/>
      <c r="Y36" s="2">
        <v>2140498.11</v>
      </c>
      <c r="Z36" s="1">
        <v>0</v>
      </c>
      <c r="AA36" s="1" t="s">
        <v>50</v>
      </c>
      <c r="AB36" s="1">
        <v>0</v>
      </c>
      <c r="AC36" s="1">
        <v>0</v>
      </c>
      <c r="AD36" s="1"/>
      <c r="AE36" s="1">
        <v>0</v>
      </c>
      <c r="AF36" s="1">
        <v>0</v>
      </c>
      <c r="AG36" s="1" t="s">
        <v>50</v>
      </c>
      <c r="AH36" s="1">
        <v>0</v>
      </c>
      <c r="AI36" s="1">
        <v>0</v>
      </c>
      <c r="AJ36" s="1" t="s">
        <v>50</v>
      </c>
      <c r="AK36" s="1">
        <v>0</v>
      </c>
      <c r="AL36" s="1">
        <v>0</v>
      </c>
      <c r="AM36" s="1"/>
      <c r="AN36" s="1"/>
      <c r="AO36" s="15"/>
      <c r="AP36" s="1"/>
      <c r="AQ36" s="8"/>
    </row>
    <row r="37" spans="1:43" ht="15" x14ac:dyDescent="0.25">
      <c r="A37" s="173" t="s">
        <v>73</v>
      </c>
      <c r="B37" s="14">
        <v>43879</v>
      </c>
      <c r="C37" s="1" t="s">
        <v>346</v>
      </c>
      <c r="D37" s="1" t="s">
        <v>80</v>
      </c>
      <c r="E37" s="1" t="s">
        <v>406</v>
      </c>
      <c r="F37" s="1" t="s">
        <v>492</v>
      </c>
      <c r="G37" s="1" t="s">
        <v>51</v>
      </c>
      <c r="H37" s="1" t="s">
        <v>493</v>
      </c>
      <c r="I37" s="1"/>
      <c r="J37" s="1"/>
      <c r="K37" s="1"/>
      <c r="L37" s="1"/>
      <c r="M37" s="1"/>
      <c r="N37" s="1"/>
      <c r="O37" s="1" t="s">
        <v>54</v>
      </c>
      <c r="P37" s="1"/>
      <c r="Q37" s="2">
        <v>50321846.699999996</v>
      </c>
      <c r="R37" s="2"/>
      <c r="S37" s="2">
        <v>37901340.579999998</v>
      </c>
      <c r="T37" s="2"/>
      <c r="U37" s="2"/>
      <c r="V37" s="2"/>
      <c r="W37" s="2">
        <v>10707332.859999999</v>
      </c>
      <c r="X37" s="2"/>
      <c r="Y37" s="2">
        <v>1713173.26</v>
      </c>
      <c r="Z37" s="1">
        <v>0</v>
      </c>
      <c r="AA37" s="1" t="s">
        <v>50</v>
      </c>
      <c r="AB37" s="1">
        <v>0</v>
      </c>
      <c r="AC37" s="1">
        <v>0</v>
      </c>
      <c r="AD37" s="1"/>
      <c r="AE37" s="1">
        <v>0</v>
      </c>
      <c r="AF37" s="1">
        <v>0</v>
      </c>
      <c r="AG37" s="1" t="s">
        <v>50</v>
      </c>
      <c r="AH37" s="1">
        <v>0</v>
      </c>
      <c r="AI37" s="1">
        <v>0</v>
      </c>
      <c r="AJ37" s="1" t="s">
        <v>50</v>
      </c>
      <c r="AK37" s="1">
        <v>0</v>
      </c>
      <c r="AL37" s="1">
        <v>0</v>
      </c>
      <c r="AM37" s="1"/>
      <c r="AN37" s="1"/>
      <c r="AO37" s="15"/>
      <c r="AP37" s="1"/>
      <c r="AQ37" s="8"/>
    </row>
    <row r="38" spans="1:43" ht="15" x14ac:dyDescent="0.25">
      <c r="A38" s="173" t="s">
        <v>75</v>
      </c>
      <c r="B38" s="14">
        <v>43879</v>
      </c>
      <c r="C38" s="1" t="s">
        <v>346</v>
      </c>
      <c r="D38" s="1" t="s">
        <v>412</v>
      </c>
      <c r="E38" s="1" t="s">
        <v>413</v>
      </c>
      <c r="F38" s="1" t="s">
        <v>494</v>
      </c>
      <c r="G38" s="1" t="s">
        <v>51</v>
      </c>
      <c r="H38" s="1" t="s">
        <v>495</v>
      </c>
      <c r="I38" s="1"/>
      <c r="J38" s="1"/>
      <c r="K38" s="1"/>
      <c r="L38" s="1"/>
      <c r="M38" s="1"/>
      <c r="N38" s="1"/>
      <c r="O38" s="1" t="s">
        <v>54</v>
      </c>
      <c r="P38" s="1"/>
      <c r="Q38" s="2">
        <v>29178779.57</v>
      </c>
      <c r="R38" s="2"/>
      <c r="S38" s="2">
        <v>17770987.059999999</v>
      </c>
      <c r="T38" s="2"/>
      <c r="U38" s="2"/>
      <c r="V38" s="2"/>
      <c r="W38" s="2">
        <v>9834303.8900000006</v>
      </c>
      <c r="X38" s="2"/>
      <c r="Y38" s="2">
        <v>1573488.62</v>
      </c>
      <c r="Z38" s="1">
        <v>0</v>
      </c>
      <c r="AA38" s="1" t="s">
        <v>50</v>
      </c>
      <c r="AB38" s="1">
        <v>0</v>
      </c>
      <c r="AC38" s="1">
        <v>0</v>
      </c>
      <c r="AD38" s="1"/>
      <c r="AE38" s="1">
        <v>0</v>
      </c>
      <c r="AF38" s="1">
        <v>0</v>
      </c>
      <c r="AG38" s="1" t="s">
        <v>50</v>
      </c>
      <c r="AH38" s="1">
        <v>0</v>
      </c>
      <c r="AI38" s="1">
        <v>0</v>
      </c>
      <c r="AJ38" s="1" t="s">
        <v>50</v>
      </c>
      <c r="AK38" s="1">
        <v>0</v>
      </c>
      <c r="AL38" s="1">
        <v>0</v>
      </c>
      <c r="AM38" s="1"/>
      <c r="AN38" s="1"/>
      <c r="AO38" s="15"/>
      <c r="AP38" s="1"/>
      <c r="AQ38" s="8"/>
    </row>
    <row r="39" spans="1:43" ht="15" x14ac:dyDescent="0.25">
      <c r="A39" s="173" t="s">
        <v>77</v>
      </c>
      <c r="B39" s="14">
        <v>43879</v>
      </c>
      <c r="C39" s="1" t="s">
        <v>346</v>
      </c>
      <c r="D39" s="1" t="s">
        <v>420</v>
      </c>
      <c r="E39" s="1" t="s">
        <v>421</v>
      </c>
      <c r="F39" s="1" t="s">
        <v>496</v>
      </c>
      <c r="G39" s="1" t="s">
        <v>51</v>
      </c>
      <c r="H39" s="1" t="s">
        <v>497</v>
      </c>
      <c r="I39" s="1"/>
      <c r="J39" s="1"/>
      <c r="K39" s="1"/>
      <c r="L39" s="1"/>
      <c r="M39" s="1"/>
      <c r="N39" s="1"/>
      <c r="O39" s="1" t="s">
        <v>54</v>
      </c>
      <c r="P39" s="1"/>
      <c r="Q39" s="2">
        <v>34826126.490000002</v>
      </c>
      <c r="R39" s="2"/>
      <c r="S39" s="2">
        <v>22288014.460000001</v>
      </c>
      <c r="T39" s="2"/>
      <c r="U39" s="2"/>
      <c r="V39" s="2"/>
      <c r="W39" s="2">
        <v>10808717.27</v>
      </c>
      <c r="X39" s="2"/>
      <c r="Y39" s="2">
        <v>1729394.76</v>
      </c>
      <c r="Z39" s="1">
        <v>0</v>
      </c>
      <c r="AA39" s="1" t="s">
        <v>50</v>
      </c>
      <c r="AB39" s="1">
        <v>0</v>
      </c>
      <c r="AC39" s="1">
        <v>0</v>
      </c>
      <c r="AD39" s="1"/>
      <c r="AE39" s="1">
        <v>0</v>
      </c>
      <c r="AF39" s="1">
        <v>0</v>
      </c>
      <c r="AG39" s="1" t="s">
        <v>50</v>
      </c>
      <c r="AH39" s="1">
        <v>0</v>
      </c>
      <c r="AI39" s="1">
        <v>0</v>
      </c>
      <c r="AJ39" s="1" t="s">
        <v>50</v>
      </c>
      <c r="AK39" s="1">
        <v>0</v>
      </c>
      <c r="AL39" s="1">
        <v>0</v>
      </c>
      <c r="AM39" s="1"/>
      <c r="AN39" s="1"/>
      <c r="AO39" s="15"/>
      <c r="AP39" s="1"/>
      <c r="AQ39" s="8"/>
    </row>
    <row r="40" spans="1:43" ht="15" x14ac:dyDescent="0.25">
      <c r="A40" s="173" t="s">
        <v>79</v>
      </c>
      <c r="B40" s="14">
        <v>43879</v>
      </c>
      <c r="C40" s="1" t="s">
        <v>346</v>
      </c>
      <c r="D40" s="1" t="s">
        <v>429</v>
      </c>
      <c r="E40" s="1" t="s">
        <v>430</v>
      </c>
      <c r="F40" s="1" t="s">
        <v>434</v>
      </c>
      <c r="G40" s="1" t="s">
        <v>51</v>
      </c>
      <c r="H40" s="1" t="s">
        <v>435</v>
      </c>
      <c r="I40" s="1"/>
      <c r="J40" s="1"/>
      <c r="K40" s="1"/>
      <c r="L40" s="1"/>
      <c r="M40" s="1"/>
      <c r="N40" s="1"/>
      <c r="O40" s="1" t="s">
        <v>54</v>
      </c>
      <c r="P40" s="1"/>
      <c r="Q40" s="2">
        <v>30245802.309999999</v>
      </c>
      <c r="R40" s="2"/>
      <c r="S40" s="2">
        <v>20501295.77</v>
      </c>
      <c r="T40" s="2"/>
      <c r="U40" s="2"/>
      <c r="V40" s="2"/>
      <c r="W40" s="2">
        <v>8400436.6699999999</v>
      </c>
      <c r="X40" s="2"/>
      <c r="Y40" s="2">
        <v>1344069.87</v>
      </c>
      <c r="Z40" s="1">
        <v>0</v>
      </c>
      <c r="AA40" s="1" t="s">
        <v>50</v>
      </c>
      <c r="AB40" s="1">
        <v>0</v>
      </c>
      <c r="AC40" s="1">
        <v>0</v>
      </c>
      <c r="AD40" s="1"/>
      <c r="AE40" s="1">
        <v>0</v>
      </c>
      <c r="AF40" s="1">
        <v>0</v>
      </c>
      <c r="AG40" s="1" t="s">
        <v>50</v>
      </c>
      <c r="AH40" s="1">
        <v>0</v>
      </c>
      <c r="AI40" s="1">
        <v>0</v>
      </c>
      <c r="AJ40" s="1" t="s">
        <v>50</v>
      </c>
      <c r="AK40" s="1">
        <v>0</v>
      </c>
      <c r="AL40" s="1">
        <v>0</v>
      </c>
      <c r="AM40" s="1"/>
      <c r="AN40" s="1"/>
      <c r="AO40" s="15"/>
      <c r="AP40" s="1"/>
      <c r="AQ40" s="8"/>
    </row>
    <row r="41" spans="1:43" ht="15" x14ac:dyDescent="0.25">
      <c r="A41" s="173" t="s">
        <v>82</v>
      </c>
      <c r="B41" s="14">
        <v>43879</v>
      </c>
      <c r="C41" s="1" t="s">
        <v>346</v>
      </c>
      <c r="D41" s="1" t="s">
        <v>462</v>
      </c>
      <c r="E41" s="1" t="s">
        <v>463</v>
      </c>
      <c r="F41" s="1" t="s">
        <v>498</v>
      </c>
      <c r="G41" s="1" t="s">
        <v>51</v>
      </c>
      <c r="H41" s="1" t="s">
        <v>465</v>
      </c>
      <c r="I41" s="1"/>
      <c r="J41" s="1"/>
      <c r="K41" s="1"/>
      <c r="L41" s="1"/>
      <c r="M41" s="1"/>
      <c r="N41" s="1"/>
      <c r="O41" s="1" t="s">
        <v>899</v>
      </c>
      <c r="P41" s="1"/>
      <c r="Q41" s="2">
        <v>0</v>
      </c>
      <c r="R41" s="2"/>
      <c r="S41" s="2">
        <v>0</v>
      </c>
      <c r="T41" s="2"/>
      <c r="U41" s="2"/>
      <c r="V41" s="2"/>
      <c r="W41" s="2">
        <v>0</v>
      </c>
      <c r="X41" s="2"/>
      <c r="Y41" s="2">
        <v>0</v>
      </c>
      <c r="Z41" s="1">
        <v>0</v>
      </c>
      <c r="AA41" s="1" t="s">
        <v>50</v>
      </c>
      <c r="AB41" s="1">
        <v>0</v>
      </c>
      <c r="AC41" s="1">
        <v>0</v>
      </c>
      <c r="AD41" s="1"/>
      <c r="AE41" s="1">
        <v>0</v>
      </c>
      <c r="AF41" s="1">
        <v>0</v>
      </c>
      <c r="AG41" s="1" t="s">
        <v>50</v>
      </c>
      <c r="AH41" s="1">
        <v>0</v>
      </c>
      <c r="AI41" s="1">
        <v>0</v>
      </c>
      <c r="AJ41" s="1" t="s">
        <v>50</v>
      </c>
      <c r="AK41" s="1">
        <v>0</v>
      </c>
      <c r="AL41" s="1">
        <v>0</v>
      </c>
      <c r="AM41" s="1"/>
      <c r="AN41" s="1"/>
      <c r="AO41" s="15"/>
      <c r="AP41" s="1"/>
      <c r="AQ41" s="8"/>
    </row>
    <row r="42" spans="1:43" ht="15" x14ac:dyDescent="0.25">
      <c r="A42" s="173" t="s">
        <v>800</v>
      </c>
      <c r="B42" s="14">
        <v>43879</v>
      </c>
      <c r="C42" s="1" t="s">
        <v>346</v>
      </c>
      <c r="D42" s="1" t="s">
        <v>466</v>
      </c>
      <c r="E42" s="1" t="s">
        <v>467</v>
      </c>
      <c r="F42" s="1" t="s">
        <v>499</v>
      </c>
      <c r="G42" s="1" t="s">
        <v>51</v>
      </c>
      <c r="H42" s="1" t="s">
        <v>469</v>
      </c>
      <c r="I42" s="1"/>
      <c r="J42" s="1"/>
      <c r="K42" s="1"/>
      <c r="L42" s="1"/>
      <c r="M42" s="1"/>
      <c r="N42" s="1"/>
      <c r="O42" s="1" t="s">
        <v>899</v>
      </c>
      <c r="P42" s="1"/>
      <c r="Q42" s="2">
        <v>0</v>
      </c>
      <c r="R42" s="2"/>
      <c r="S42" s="2">
        <v>0</v>
      </c>
      <c r="T42" s="2"/>
      <c r="U42" s="2"/>
      <c r="V42" s="2"/>
      <c r="W42" s="2">
        <v>0</v>
      </c>
      <c r="X42" s="2">
        <v>0</v>
      </c>
      <c r="Y42" s="2">
        <v>0</v>
      </c>
      <c r="Z42" s="1">
        <v>0</v>
      </c>
      <c r="AA42" s="1" t="s">
        <v>50</v>
      </c>
      <c r="AB42" s="1">
        <v>0</v>
      </c>
      <c r="AC42" s="1">
        <v>0</v>
      </c>
      <c r="AD42" s="1"/>
      <c r="AE42" s="1">
        <v>0</v>
      </c>
      <c r="AF42" s="1">
        <v>0</v>
      </c>
      <c r="AG42" s="1" t="s">
        <v>50</v>
      </c>
      <c r="AH42" s="1">
        <v>0</v>
      </c>
      <c r="AI42" s="1">
        <v>0</v>
      </c>
      <c r="AJ42" s="1" t="s">
        <v>50</v>
      </c>
      <c r="AK42" s="1">
        <v>0</v>
      </c>
      <c r="AL42" s="1">
        <v>0</v>
      </c>
      <c r="AM42" s="1"/>
      <c r="AN42" s="1"/>
      <c r="AO42" s="15"/>
      <c r="AP42" s="1"/>
      <c r="AQ42" s="8"/>
    </row>
    <row r="43" spans="1:43" ht="15" x14ac:dyDescent="0.25">
      <c r="A43" s="173" t="s">
        <v>801</v>
      </c>
      <c r="B43" s="14" t="s">
        <v>651</v>
      </c>
      <c r="C43" s="1" t="s">
        <v>47</v>
      </c>
      <c r="D43" s="1" t="s">
        <v>386</v>
      </c>
      <c r="E43" s="1" t="s">
        <v>49</v>
      </c>
      <c r="F43" s="1" t="s">
        <v>656</v>
      </c>
      <c r="G43" s="1" t="s">
        <v>51</v>
      </c>
      <c r="H43" s="1" t="s">
        <v>657</v>
      </c>
      <c r="I43" s="1" t="s">
        <v>53</v>
      </c>
      <c r="J43" s="1" t="s">
        <v>53</v>
      </c>
      <c r="K43" s="1" t="s">
        <v>53</v>
      </c>
      <c r="L43" s="1" t="s">
        <v>53</v>
      </c>
      <c r="M43" s="1"/>
      <c r="N43" s="1" t="s">
        <v>53</v>
      </c>
      <c r="O43" s="1" t="s">
        <v>54</v>
      </c>
      <c r="P43" s="1" t="s">
        <v>53</v>
      </c>
      <c r="Q43" s="2">
        <v>15024007.012800001</v>
      </c>
      <c r="R43" s="2">
        <v>0</v>
      </c>
      <c r="S43" s="2">
        <v>13253292.73</v>
      </c>
      <c r="T43" s="2">
        <v>0</v>
      </c>
      <c r="U43" s="2" t="s">
        <v>50</v>
      </c>
      <c r="V43" s="2">
        <v>0</v>
      </c>
      <c r="W43" s="2">
        <v>1526477.8299999998</v>
      </c>
      <c r="X43" s="2" t="s">
        <v>50</v>
      </c>
      <c r="Y43" s="2">
        <v>244236.4528</v>
      </c>
      <c r="Z43" s="1">
        <v>0</v>
      </c>
      <c r="AA43" s="1" t="s">
        <v>50</v>
      </c>
      <c r="AB43" s="1">
        <v>0</v>
      </c>
      <c r="AC43" s="1">
        <v>0</v>
      </c>
      <c r="AD43" s="1" t="s">
        <v>50</v>
      </c>
      <c r="AE43" s="1">
        <v>0</v>
      </c>
      <c r="AF43" s="1">
        <v>0</v>
      </c>
      <c r="AG43" s="1" t="s">
        <v>50</v>
      </c>
      <c r="AH43" s="1">
        <v>0</v>
      </c>
      <c r="AI43" s="1">
        <v>0</v>
      </c>
      <c r="AJ43" s="1" t="s">
        <v>50</v>
      </c>
      <c r="AK43" s="1">
        <v>0</v>
      </c>
      <c r="AL43" s="1">
        <v>0</v>
      </c>
      <c r="AM43" s="1" t="s">
        <v>53</v>
      </c>
      <c r="AN43" s="1" t="s">
        <v>53</v>
      </c>
      <c r="AO43" s="15" t="s">
        <v>53</v>
      </c>
      <c r="AP43" s="1" t="s">
        <v>53</v>
      </c>
      <c r="AQ43" s="8"/>
    </row>
    <row r="44" spans="1:43" ht="15" x14ac:dyDescent="0.25">
      <c r="A44" s="173" t="s">
        <v>802</v>
      </c>
      <c r="B44" s="14">
        <v>43879</v>
      </c>
      <c r="C44" s="1" t="s">
        <v>346</v>
      </c>
      <c r="D44" s="1" t="s">
        <v>471</v>
      </c>
      <c r="E44" s="1" t="s">
        <v>472</v>
      </c>
      <c r="F44" s="1" t="s">
        <v>500</v>
      </c>
      <c r="G44" s="1" t="s">
        <v>51</v>
      </c>
      <c r="H44" s="1" t="s">
        <v>501</v>
      </c>
      <c r="I44" s="1"/>
      <c r="J44" s="1"/>
      <c r="K44" s="1"/>
      <c r="L44" s="1"/>
      <c r="M44" s="1"/>
      <c r="N44" s="1"/>
      <c r="O44" s="1" t="s">
        <v>54</v>
      </c>
      <c r="P44" s="1"/>
      <c r="Q44" s="2">
        <v>1512719.81</v>
      </c>
      <c r="R44" s="2"/>
      <c r="S44" s="2">
        <v>37240</v>
      </c>
      <c r="T44" s="2"/>
      <c r="U44" s="2"/>
      <c r="V44" s="2"/>
      <c r="W44" s="2">
        <v>1271965.3500000001</v>
      </c>
      <c r="X44" s="2"/>
      <c r="Y44" s="2">
        <v>203514.46</v>
      </c>
      <c r="Z44" s="1">
        <v>0</v>
      </c>
      <c r="AA44" s="1" t="s">
        <v>50</v>
      </c>
      <c r="AB44" s="1">
        <v>0</v>
      </c>
      <c r="AC44" s="1">
        <v>0</v>
      </c>
      <c r="AD44" s="1"/>
      <c r="AE44" s="1">
        <v>0</v>
      </c>
      <c r="AF44" s="1">
        <v>0</v>
      </c>
      <c r="AG44" s="1" t="s">
        <v>50</v>
      </c>
      <c r="AH44" s="1">
        <v>0</v>
      </c>
      <c r="AI44" s="1">
        <v>0</v>
      </c>
      <c r="AJ44" s="1" t="s">
        <v>50</v>
      </c>
      <c r="AK44" s="1">
        <v>0</v>
      </c>
      <c r="AL44" s="1">
        <v>0</v>
      </c>
      <c r="AM44" s="1"/>
      <c r="AN44" s="1"/>
      <c r="AO44" s="15"/>
      <c r="AP44" s="1"/>
      <c r="AQ44" s="8"/>
    </row>
    <row r="45" spans="1:43" ht="15" x14ac:dyDescent="0.25">
      <c r="A45" s="173" t="s">
        <v>87</v>
      </c>
      <c r="B45" s="14">
        <v>43879</v>
      </c>
      <c r="C45" s="1" t="s">
        <v>346</v>
      </c>
      <c r="D45" s="1" t="s">
        <v>475</v>
      </c>
      <c r="E45" s="1" t="s">
        <v>476</v>
      </c>
      <c r="F45" s="1" t="s">
        <v>502</v>
      </c>
      <c r="G45" s="1" t="s">
        <v>51</v>
      </c>
      <c r="H45" s="1" t="s">
        <v>503</v>
      </c>
      <c r="I45" s="1"/>
      <c r="J45" s="1"/>
      <c r="K45" s="1"/>
      <c r="L45" s="1"/>
      <c r="M45" s="1"/>
      <c r="N45" s="1"/>
      <c r="O45" s="1" t="s">
        <v>54</v>
      </c>
      <c r="P45" s="1"/>
      <c r="Q45" s="2">
        <v>2047194.12</v>
      </c>
      <c r="R45" s="2"/>
      <c r="S45" s="2">
        <v>961647.5</v>
      </c>
      <c r="T45" s="2"/>
      <c r="U45" s="2"/>
      <c r="V45" s="2"/>
      <c r="W45" s="2">
        <v>935816.05</v>
      </c>
      <c r="X45" s="2"/>
      <c r="Y45" s="2">
        <v>149730.57</v>
      </c>
      <c r="Z45" s="1">
        <v>0</v>
      </c>
      <c r="AA45" s="1" t="s">
        <v>50</v>
      </c>
      <c r="AB45" s="1">
        <v>0</v>
      </c>
      <c r="AC45" s="1">
        <v>0</v>
      </c>
      <c r="AD45" s="1"/>
      <c r="AE45" s="1">
        <v>0</v>
      </c>
      <c r="AF45" s="1">
        <v>0</v>
      </c>
      <c r="AG45" s="1" t="s">
        <v>50</v>
      </c>
      <c r="AH45" s="1">
        <v>0</v>
      </c>
      <c r="AI45" s="1">
        <v>0</v>
      </c>
      <c r="AJ45" s="1" t="s">
        <v>50</v>
      </c>
      <c r="AK45" s="1">
        <v>0</v>
      </c>
      <c r="AL45" s="1">
        <v>0</v>
      </c>
      <c r="AM45" s="1"/>
      <c r="AN45" s="1"/>
      <c r="AO45" s="15"/>
      <c r="AP45" s="1"/>
      <c r="AQ45" s="8"/>
    </row>
    <row r="46" spans="1:43" ht="15" x14ac:dyDescent="0.25">
      <c r="A46" s="173" t="s">
        <v>89</v>
      </c>
      <c r="B46" s="14">
        <v>43879</v>
      </c>
      <c r="C46" s="1" t="s">
        <v>346</v>
      </c>
      <c r="D46" s="1" t="s">
        <v>479</v>
      </c>
      <c r="E46" s="1" t="s">
        <v>480</v>
      </c>
      <c r="F46" s="1" t="s">
        <v>504</v>
      </c>
      <c r="G46" s="1" t="s">
        <v>51</v>
      </c>
      <c r="H46" s="1" t="s">
        <v>482</v>
      </c>
      <c r="I46" s="1"/>
      <c r="J46" s="1"/>
      <c r="K46" s="1"/>
      <c r="L46" s="1"/>
      <c r="M46" s="1"/>
      <c r="N46" s="1"/>
      <c r="O46" s="1" t="s">
        <v>899</v>
      </c>
      <c r="P46" s="1"/>
      <c r="Q46" s="2">
        <v>0</v>
      </c>
      <c r="R46" s="2"/>
      <c r="S46" s="2">
        <v>0</v>
      </c>
      <c r="T46" s="2"/>
      <c r="U46" s="2"/>
      <c r="V46" s="2"/>
      <c r="W46" s="2">
        <v>0</v>
      </c>
      <c r="X46" s="2"/>
      <c r="Y46" s="2">
        <v>0</v>
      </c>
      <c r="Z46" s="1">
        <v>0</v>
      </c>
      <c r="AA46" s="1" t="s">
        <v>50</v>
      </c>
      <c r="AB46" s="1">
        <v>0</v>
      </c>
      <c r="AC46" s="1">
        <v>0</v>
      </c>
      <c r="AD46" s="1"/>
      <c r="AE46" s="1">
        <v>0</v>
      </c>
      <c r="AF46" s="1">
        <v>0</v>
      </c>
      <c r="AG46" s="1" t="s">
        <v>50</v>
      </c>
      <c r="AH46" s="1">
        <v>0</v>
      </c>
      <c r="AI46" s="1">
        <v>0</v>
      </c>
      <c r="AJ46" s="1" t="s">
        <v>50</v>
      </c>
      <c r="AK46" s="1">
        <v>0</v>
      </c>
      <c r="AL46" s="1">
        <v>0</v>
      </c>
      <c r="AM46" s="1"/>
      <c r="AN46" s="1"/>
      <c r="AO46" s="15"/>
      <c r="AP46" s="1"/>
      <c r="AQ46" s="8"/>
    </row>
    <row r="47" spans="1:43" ht="15" x14ac:dyDescent="0.25">
      <c r="A47" s="173" t="s">
        <v>93</v>
      </c>
      <c r="B47" s="14">
        <v>43880</v>
      </c>
      <c r="C47" s="1" t="s">
        <v>346</v>
      </c>
      <c r="D47" s="1" t="s">
        <v>48</v>
      </c>
      <c r="E47" s="1" t="s">
        <v>347</v>
      </c>
      <c r="F47" s="1" t="s">
        <v>505</v>
      </c>
      <c r="G47" s="1" t="s">
        <v>51</v>
      </c>
      <c r="H47" s="1" t="s">
        <v>506</v>
      </c>
      <c r="I47" s="1"/>
      <c r="J47" s="1"/>
      <c r="K47" s="1"/>
      <c r="L47" s="1"/>
      <c r="M47" s="1"/>
      <c r="N47" s="1"/>
      <c r="O47" s="1" t="s">
        <v>54</v>
      </c>
      <c r="P47" s="1"/>
      <c r="Q47" s="2">
        <v>34643623.43</v>
      </c>
      <c r="R47" s="2"/>
      <c r="S47" s="2">
        <v>24135154.120000001</v>
      </c>
      <c r="T47" s="2"/>
      <c r="U47" s="2"/>
      <c r="V47" s="2"/>
      <c r="W47" s="2">
        <v>9059025.2699999996</v>
      </c>
      <c r="X47" s="2"/>
      <c r="Y47" s="2">
        <v>1449444.04</v>
      </c>
      <c r="Z47" s="1">
        <v>0</v>
      </c>
      <c r="AA47" s="1" t="s">
        <v>50</v>
      </c>
      <c r="AB47" s="1">
        <v>0</v>
      </c>
      <c r="AC47" s="1">
        <v>0</v>
      </c>
      <c r="AD47" s="1"/>
      <c r="AE47" s="1">
        <v>0</v>
      </c>
      <c r="AF47" s="1">
        <v>0</v>
      </c>
      <c r="AG47" s="1" t="s">
        <v>50</v>
      </c>
      <c r="AH47" s="1">
        <v>0</v>
      </c>
      <c r="AI47" s="1">
        <v>0</v>
      </c>
      <c r="AJ47" s="1" t="s">
        <v>50</v>
      </c>
      <c r="AK47" s="1">
        <v>0</v>
      </c>
      <c r="AL47" s="1">
        <v>0</v>
      </c>
      <c r="AM47" s="1"/>
      <c r="AN47" s="1"/>
      <c r="AO47" s="15"/>
      <c r="AP47" s="1"/>
      <c r="AQ47" s="8"/>
    </row>
    <row r="48" spans="1:43" ht="15" x14ac:dyDescent="0.25">
      <c r="A48" s="173" t="s">
        <v>803</v>
      </c>
      <c r="B48" s="14" t="s">
        <v>658</v>
      </c>
      <c r="C48" s="1" t="s">
        <v>47</v>
      </c>
      <c r="D48" s="1" t="s">
        <v>56</v>
      </c>
      <c r="E48" s="1" t="s">
        <v>57</v>
      </c>
      <c r="F48" s="1" t="s">
        <v>659</v>
      </c>
      <c r="G48" s="1" t="s">
        <v>51</v>
      </c>
      <c r="H48" s="1" t="s">
        <v>660</v>
      </c>
      <c r="I48" s="1" t="s">
        <v>53</v>
      </c>
      <c r="J48" s="1" t="s">
        <v>53</v>
      </c>
      <c r="K48" s="1" t="s">
        <v>53</v>
      </c>
      <c r="L48" s="1" t="s">
        <v>53</v>
      </c>
      <c r="M48" s="1"/>
      <c r="N48" s="1" t="s">
        <v>53</v>
      </c>
      <c r="O48" s="1" t="s">
        <v>54</v>
      </c>
      <c r="P48" s="1" t="s">
        <v>53</v>
      </c>
      <c r="Q48" s="2">
        <v>25031333.600000001</v>
      </c>
      <c r="R48" s="2">
        <v>0</v>
      </c>
      <c r="S48" s="2">
        <v>21595106.200000003</v>
      </c>
      <c r="T48" s="2">
        <v>0</v>
      </c>
      <c r="U48" s="2" t="s">
        <v>50</v>
      </c>
      <c r="V48" s="2">
        <v>0</v>
      </c>
      <c r="W48" s="2">
        <v>2962265.0000000009</v>
      </c>
      <c r="X48" s="2" t="s">
        <v>50</v>
      </c>
      <c r="Y48" s="2">
        <v>473962.39999999991</v>
      </c>
      <c r="Z48" s="1">
        <v>0</v>
      </c>
      <c r="AA48" s="1" t="s">
        <v>50</v>
      </c>
      <c r="AB48" s="1">
        <v>0</v>
      </c>
      <c r="AC48" s="1">
        <v>0</v>
      </c>
      <c r="AD48" s="1" t="s">
        <v>50</v>
      </c>
      <c r="AE48" s="1">
        <v>0</v>
      </c>
      <c r="AF48" s="1">
        <v>0</v>
      </c>
      <c r="AG48" s="1" t="s">
        <v>50</v>
      </c>
      <c r="AH48" s="1">
        <v>0</v>
      </c>
      <c r="AI48" s="1">
        <v>0</v>
      </c>
      <c r="AJ48" s="1" t="s">
        <v>50</v>
      </c>
      <c r="AK48" s="1">
        <v>0</v>
      </c>
      <c r="AL48" s="1">
        <v>0</v>
      </c>
      <c r="AM48" s="1" t="s">
        <v>53</v>
      </c>
      <c r="AN48" s="1" t="s">
        <v>53</v>
      </c>
      <c r="AO48" s="15" t="s">
        <v>53</v>
      </c>
      <c r="AP48" s="1" t="s">
        <v>53</v>
      </c>
      <c r="AQ48" s="8"/>
    </row>
    <row r="49" spans="1:43 16364:16384" ht="15" x14ac:dyDescent="0.25">
      <c r="A49" s="173" t="s">
        <v>804</v>
      </c>
      <c r="B49" s="14">
        <v>43880</v>
      </c>
      <c r="C49" s="1" t="s">
        <v>346</v>
      </c>
      <c r="D49" s="1" t="s">
        <v>56</v>
      </c>
      <c r="E49" s="1" t="s">
        <v>367</v>
      </c>
      <c r="F49" s="1" t="s">
        <v>507</v>
      </c>
      <c r="G49" s="1" t="s">
        <v>51</v>
      </c>
      <c r="H49" s="1" t="s">
        <v>508</v>
      </c>
      <c r="I49" s="1"/>
      <c r="J49" s="1"/>
      <c r="K49" s="1"/>
      <c r="L49" s="1"/>
      <c r="M49" s="1"/>
      <c r="N49" s="1"/>
      <c r="O49" s="1" t="s">
        <v>54</v>
      </c>
      <c r="P49" s="1"/>
      <c r="Q49" s="2">
        <v>18281599.289999999</v>
      </c>
      <c r="R49" s="2"/>
      <c r="S49" s="2">
        <v>18281599.289999999</v>
      </c>
      <c r="T49" s="2">
        <v>0</v>
      </c>
      <c r="U49" s="2"/>
      <c r="V49" s="2"/>
      <c r="W49" s="2">
        <v>0</v>
      </c>
      <c r="X49" s="2">
        <v>0</v>
      </c>
      <c r="Y49" s="2">
        <v>0</v>
      </c>
      <c r="Z49" s="1">
        <v>0</v>
      </c>
      <c r="AA49" s="1" t="s">
        <v>50</v>
      </c>
      <c r="AB49" s="1">
        <v>0</v>
      </c>
      <c r="AC49" s="1">
        <v>0</v>
      </c>
      <c r="AD49" s="1"/>
      <c r="AE49" s="1">
        <v>0</v>
      </c>
      <c r="AF49" s="1">
        <v>0</v>
      </c>
      <c r="AG49" s="1" t="s">
        <v>50</v>
      </c>
      <c r="AH49" s="1">
        <v>0</v>
      </c>
      <c r="AI49" s="1">
        <v>0</v>
      </c>
      <c r="AJ49" s="1" t="s">
        <v>50</v>
      </c>
      <c r="AK49" s="1">
        <v>0</v>
      </c>
      <c r="AL49" s="1">
        <v>0</v>
      </c>
      <c r="AM49" s="1"/>
      <c r="AN49" s="1"/>
      <c r="AO49" s="15"/>
      <c r="AP49" s="1"/>
      <c r="AQ49" s="8"/>
    </row>
    <row r="50" spans="1:43 16364:16384" ht="15" x14ac:dyDescent="0.25">
      <c r="A50" s="173" t="s">
        <v>805</v>
      </c>
      <c r="B50" s="14">
        <v>43880</v>
      </c>
      <c r="C50" s="1" t="s">
        <v>346</v>
      </c>
      <c r="D50" s="1" t="s">
        <v>56</v>
      </c>
      <c r="E50" s="1" t="s">
        <v>367</v>
      </c>
      <c r="F50" s="1" t="s">
        <v>507</v>
      </c>
      <c r="G50" s="1" t="s">
        <v>108</v>
      </c>
      <c r="H50" s="1"/>
      <c r="I50" s="1" t="s">
        <v>509</v>
      </c>
      <c r="J50" s="1"/>
      <c r="K50" s="1"/>
      <c r="L50" s="1"/>
      <c r="M50" s="1"/>
      <c r="N50" s="1"/>
      <c r="O50" s="1" t="s">
        <v>54</v>
      </c>
      <c r="P50" s="1"/>
      <c r="Q50" s="2">
        <v>-558830.1</v>
      </c>
      <c r="R50" s="2"/>
      <c r="S50" s="2">
        <v>-558830.1</v>
      </c>
      <c r="T50" s="2">
        <v>0</v>
      </c>
      <c r="U50" s="2"/>
      <c r="V50" s="2"/>
      <c r="W50" s="2">
        <v>0</v>
      </c>
      <c r="X50" s="2">
        <v>0</v>
      </c>
      <c r="Y50" s="2">
        <v>0</v>
      </c>
      <c r="Z50" s="1">
        <v>0</v>
      </c>
      <c r="AA50" s="1" t="s">
        <v>50</v>
      </c>
      <c r="AB50" s="1">
        <v>0</v>
      </c>
      <c r="AC50" s="1">
        <v>0</v>
      </c>
      <c r="AD50" s="1"/>
      <c r="AE50" s="1">
        <v>0</v>
      </c>
      <c r="AF50" s="1">
        <v>0</v>
      </c>
      <c r="AG50" s="1" t="s">
        <v>50</v>
      </c>
      <c r="AH50" s="1">
        <v>0</v>
      </c>
      <c r="AI50" s="1">
        <v>0</v>
      </c>
      <c r="AJ50" s="1" t="s">
        <v>50</v>
      </c>
      <c r="AK50" s="1">
        <v>0</v>
      </c>
      <c r="AL50" s="1">
        <v>0</v>
      </c>
      <c r="AM50" s="1"/>
      <c r="AN50" s="1"/>
      <c r="AO50" s="15"/>
      <c r="AP50" s="1"/>
      <c r="AQ50" s="8"/>
    </row>
    <row r="51" spans="1:43 16364:16384" ht="15" x14ac:dyDescent="0.25">
      <c r="A51" s="173" t="s">
        <v>806</v>
      </c>
      <c r="B51" s="14">
        <v>43880</v>
      </c>
      <c r="C51" s="1" t="s">
        <v>346</v>
      </c>
      <c r="D51" s="1" t="s">
        <v>56</v>
      </c>
      <c r="E51" s="1" t="s">
        <v>359</v>
      </c>
      <c r="F51" s="1" t="s">
        <v>440</v>
      </c>
      <c r="G51" s="1" t="s">
        <v>51</v>
      </c>
      <c r="H51" s="1" t="s">
        <v>510</v>
      </c>
      <c r="I51" s="1"/>
      <c r="J51" s="1"/>
      <c r="K51" s="1"/>
      <c r="L51" s="1"/>
      <c r="M51" s="1"/>
      <c r="N51" s="1"/>
      <c r="O51" s="1" t="s">
        <v>54</v>
      </c>
      <c r="P51" s="1"/>
      <c r="Q51" s="2">
        <v>35982723.289999999</v>
      </c>
      <c r="R51" s="2"/>
      <c r="S51" s="2">
        <v>27095430.66</v>
      </c>
      <c r="T51" s="2">
        <v>0</v>
      </c>
      <c r="U51" s="2"/>
      <c r="V51" s="2"/>
      <c r="W51" s="2">
        <v>7661459.1600000001</v>
      </c>
      <c r="X51" s="2"/>
      <c r="Y51" s="2">
        <v>1225833.47</v>
      </c>
      <c r="Z51" s="1">
        <v>0</v>
      </c>
      <c r="AA51" s="1" t="s">
        <v>50</v>
      </c>
      <c r="AB51" s="1">
        <v>0</v>
      </c>
      <c r="AC51" s="1">
        <v>0</v>
      </c>
      <c r="AD51" s="1"/>
      <c r="AE51" s="1">
        <v>0</v>
      </c>
      <c r="AF51" s="1">
        <v>0</v>
      </c>
      <c r="AG51" s="1" t="s">
        <v>50</v>
      </c>
      <c r="AH51" s="1">
        <v>0</v>
      </c>
      <c r="AI51" s="1">
        <v>0</v>
      </c>
      <c r="AJ51" s="1" t="s">
        <v>50</v>
      </c>
      <c r="AK51" s="1">
        <v>0</v>
      </c>
      <c r="AL51" s="1">
        <v>0</v>
      </c>
      <c r="AM51" s="1"/>
      <c r="AN51" s="1"/>
      <c r="AO51" s="15"/>
      <c r="AP51" s="1"/>
      <c r="AQ51" s="8"/>
    </row>
    <row r="52" spans="1:43 16364:16384" ht="15" x14ac:dyDescent="0.25">
      <c r="A52" s="173" t="s">
        <v>807</v>
      </c>
      <c r="B52" s="14" t="s">
        <v>658</v>
      </c>
      <c r="C52" s="1" t="s">
        <v>47</v>
      </c>
      <c r="D52" s="1" t="s">
        <v>60</v>
      </c>
      <c r="E52" s="1" t="s">
        <v>61</v>
      </c>
      <c r="F52" s="1" t="s">
        <v>661</v>
      </c>
      <c r="G52" s="1" t="s">
        <v>51</v>
      </c>
      <c r="H52" s="1" t="s">
        <v>662</v>
      </c>
      <c r="I52" s="1" t="s">
        <v>53</v>
      </c>
      <c r="J52" s="1" t="s">
        <v>53</v>
      </c>
      <c r="K52" s="1" t="s">
        <v>53</v>
      </c>
      <c r="L52" s="1" t="s">
        <v>53</v>
      </c>
      <c r="M52" s="1"/>
      <c r="N52" s="1" t="s">
        <v>53</v>
      </c>
      <c r="O52" s="1" t="s">
        <v>54</v>
      </c>
      <c r="P52" s="1" t="s">
        <v>53</v>
      </c>
      <c r="Q52" s="2">
        <v>10184713.304400001</v>
      </c>
      <c r="R52" s="2">
        <v>0</v>
      </c>
      <c r="S52" s="2">
        <v>8000336.9199999999</v>
      </c>
      <c r="T52" s="2">
        <v>0</v>
      </c>
      <c r="U52" s="2" t="s">
        <v>50</v>
      </c>
      <c r="V52" s="2">
        <v>0</v>
      </c>
      <c r="W52" s="2">
        <v>1883083.09</v>
      </c>
      <c r="X52" s="2" t="s">
        <v>50</v>
      </c>
      <c r="Y52" s="2">
        <v>301293.29440000001</v>
      </c>
      <c r="Z52" s="1">
        <v>0</v>
      </c>
      <c r="AA52" s="1" t="s">
        <v>50</v>
      </c>
      <c r="AB52" s="1">
        <v>0</v>
      </c>
      <c r="AC52" s="1">
        <v>0</v>
      </c>
      <c r="AD52" s="1" t="s">
        <v>50</v>
      </c>
      <c r="AE52" s="1">
        <v>0</v>
      </c>
      <c r="AF52" s="1">
        <v>0</v>
      </c>
      <c r="AG52" s="1" t="s">
        <v>50</v>
      </c>
      <c r="AH52" s="1">
        <v>0</v>
      </c>
      <c r="AI52" s="1">
        <v>0</v>
      </c>
      <c r="AJ52" s="1" t="s">
        <v>50</v>
      </c>
      <c r="AK52" s="1">
        <v>0</v>
      </c>
      <c r="AL52" s="1">
        <v>0</v>
      </c>
      <c r="AM52" s="1" t="s">
        <v>53</v>
      </c>
      <c r="AN52" s="1" t="s">
        <v>53</v>
      </c>
      <c r="AO52" s="15" t="s">
        <v>53</v>
      </c>
      <c r="AP52" s="1" t="s">
        <v>53</v>
      </c>
      <c r="AQ52" s="8"/>
    </row>
    <row r="53" spans="1:43 16364:16384" ht="15" x14ac:dyDescent="0.25">
      <c r="A53" s="173" t="s">
        <v>808</v>
      </c>
      <c r="B53" s="14">
        <v>43880</v>
      </c>
      <c r="C53" s="1" t="s">
        <v>346</v>
      </c>
      <c r="D53" s="1" t="s">
        <v>60</v>
      </c>
      <c r="E53" s="1" t="s">
        <v>387</v>
      </c>
      <c r="F53" s="1" t="s">
        <v>511</v>
      </c>
      <c r="G53" s="1" t="s">
        <v>51</v>
      </c>
      <c r="H53" s="1" t="s">
        <v>510</v>
      </c>
      <c r="I53" s="1"/>
      <c r="J53" s="1"/>
      <c r="K53" s="1"/>
      <c r="L53" s="1"/>
      <c r="M53" s="1"/>
      <c r="N53" s="1"/>
      <c r="O53" s="1" t="s">
        <v>54</v>
      </c>
      <c r="P53" s="1"/>
      <c r="Q53" s="2">
        <v>40047534.899999999</v>
      </c>
      <c r="R53" s="2"/>
      <c r="S53" s="2">
        <v>28863480.879999999</v>
      </c>
      <c r="T53" s="2">
        <v>0</v>
      </c>
      <c r="U53" s="2"/>
      <c r="V53" s="2"/>
      <c r="W53" s="2">
        <v>9641425.8800000008</v>
      </c>
      <c r="X53" s="2"/>
      <c r="Y53" s="2">
        <v>1542628.14</v>
      </c>
      <c r="Z53" s="1">
        <v>0</v>
      </c>
      <c r="AA53" s="1" t="s">
        <v>50</v>
      </c>
      <c r="AB53" s="1">
        <v>0</v>
      </c>
      <c r="AC53" s="1">
        <v>0</v>
      </c>
      <c r="AD53" s="1"/>
      <c r="AE53" s="1">
        <v>0</v>
      </c>
      <c r="AF53" s="1">
        <v>0</v>
      </c>
      <c r="AG53" s="1" t="s">
        <v>50</v>
      </c>
      <c r="AH53" s="1">
        <v>0</v>
      </c>
      <c r="AI53" s="1">
        <v>0</v>
      </c>
      <c r="AJ53" s="1" t="s">
        <v>50</v>
      </c>
      <c r="AK53" s="1">
        <v>0</v>
      </c>
      <c r="AL53" s="1">
        <v>0</v>
      </c>
      <c r="AM53" s="1"/>
      <c r="AN53" s="1"/>
      <c r="AO53" s="15"/>
      <c r="AP53" s="1"/>
      <c r="AQ53" s="8"/>
    </row>
    <row r="54" spans="1:43 16364:16384" ht="15" x14ac:dyDescent="0.25">
      <c r="A54" s="173" t="s">
        <v>809</v>
      </c>
      <c r="B54" s="14">
        <v>43880</v>
      </c>
      <c r="C54" s="1" t="s">
        <v>346</v>
      </c>
      <c r="D54" s="1" t="s">
        <v>80</v>
      </c>
      <c r="E54" s="1" t="s">
        <v>406</v>
      </c>
      <c r="F54" s="1" t="s">
        <v>512</v>
      </c>
      <c r="G54" s="1" t="s">
        <v>51</v>
      </c>
      <c r="H54" s="1" t="s">
        <v>513</v>
      </c>
      <c r="I54" s="1"/>
      <c r="J54" s="1"/>
      <c r="K54" s="1"/>
      <c r="L54" s="1"/>
      <c r="M54" s="1"/>
      <c r="N54" s="1"/>
      <c r="O54" s="1" t="s">
        <v>54</v>
      </c>
      <c r="P54" s="1"/>
      <c r="Q54" s="2">
        <v>52497862.859999999</v>
      </c>
      <c r="R54" s="2"/>
      <c r="S54" s="2">
        <v>35424895.060000002</v>
      </c>
      <c r="T54" s="2"/>
      <c r="U54" s="2"/>
      <c r="V54" s="2"/>
      <c r="W54" s="2">
        <v>14718075.689999999</v>
      </c>
      <c r="X54" s="2"/>
      <c r="Y54" s="2">
        <v>2354892.11</v>
      </c>
      <c r="Z54" s="1">
        <v>0</v>
      </c>
      <c r="AA54" s="1" t="s">
        <v>50</v>
      </c>
      <c r="AB54" s="1">
        <v>0</v>
      </c>
      <c r="AC54" s="1">
        <v>0</v>
      </c>
      <c r="AD54" s="1"/>
      <c r="AE54" s="1">
        <v>0</v>
      </c>
      <c r="AF54" s="1">
        <v>0</v>
      </c>
      <c r="AG54" s="1" t="s">
        <v>50</v>
      </c>
      <c r="AH54" s="1">
        <v>0</v>
      </c>
      <c r="AI54" s="1">
        <v>0</v>
      </c>
      <c r="AJ54" s="1" t="s">
        <v>50</v>
      </c>
      <c r="AK54" s="1">
        <v>0</v>
      </c>
      <c r="AL54" s="1">
        <v>0</v>
      </c>
      <c r="AM54" s="1"/>
      <c r="AN54" s="1"/>
      <c r="AO54" s="15"/>
      <c r="AP54" s="1"/>
      <c r="AQ54" s="8"/>
    </row>
    <row r="55" spans="1:43 16364:16384" ht="15" x14ac:dyDescent="0.25">
      <c r="A55" s="173" t="s">
        <v>810</v>
      </c>
      <c r="B55" s="14">
        <v>43880</v>
      </c>
      <c r="C55" s="1" t="s">
        <v>346</v>
      </c>
      <c r="D55" s="1" t="s">
        <v>412</v>
      </c>
      <c r="E55" s="1" t="s">
        <v>413</v>
      </c>
      <c r="F55" s="1" t="s">
        <v>514</v>
      </c>
      <c r="G55" s="1" t="s">
        <v>51</v>
      </c>
      <c r="H55" s="1" t="s">
        <v>515</v>
      </c>
      <c r="I55" s="1"/>
      <c r="J55" s="1"/>
      <c r="K55" s="1"/>
      <c r="L55" s="1"/>
      <c r="M55" s="1"/>
      <c r="N55" s="1"/>
      <c r="O55" s="1" t="s">
        <v>54</v>
      </c>
      <c r="P55" s="1"/>
      <c r="Q55" s="2">
        <v>43608987.619999997</v>
      </c>
      <c r="R55" s="2"/>
      <c r="S55" s="2">
        <v>33954161.450000003</v>
      </c>
      <c r="T55" s="2"/>
      <c r="U55" s="2"/>
      <c r="V55" s="2"/>
      <c r="W55" s="2">
        <v>8323126.0099999998</v>
      </c>
      <c r="X55" s="2"/>
      <c r="Y55" s="2">
        <v>1331700.1599999999</v>
      </c>
      <c r="Z55" s="1">
        <v>0</v>
      </c>
      <c r="AA55" s="1" t="s">
        <v>50</v>
      </c>
      <c r="AB55" s="1">
        <v>0</v>
      </c>
      <c r="AC55" s="1">
        <v>0</v>
      </c>
      <c r="AD55" s="1"/>
      <c r="AE55" s="1">
        <v>0</v>
      </c>
      <c r="AF55" s="1">
        <v>0</v>
      </c>
      <c r="AG55" s="1" t="s">
        <v>50</v>
      </c>
      <c r="AH55" s="1">
        <v>0</v>
      </c>
      <c r="AI55" s="1">
        <v>0</v>
      </c>
      <c r="AJ55" s="1" t="s">
        <v>50</v>
      </c>
      <c r="AK55" s="1">
        <v>0</v>
      </c>
      <c r="AL55" s="1">
        <v>0</v>
      </c>
      <c r="AM55" s="1"/>
      <c r="AN55" s="1"/>
      <c r="AO55" s="15"/>
      <c r="AP55" s="1"/>
      <c r="AQ55" s="8"/>
    </row>
    <row r="56" spans="1:43 16364:16384" ht="15" x14ac:dyDescent="0.25">
      <c r="A56" s="173" t="s">
        <v>811</v>
      </c>
      <c r="B56" s="14">
        <v>43880</v>
      </c>
      <c r="C56" s="1" t="s">
        <v>346</v>
      </c>
      <c r="D56" s="1" t="s">
        <v>420</v>
      </c>
      <c r="E56" s="1" t="s">
        <v>421</v>
      </c>
      <c r="F56" s="1" t="s">
        <v>516</v>
      </c>
      <c r="G56" s="1" t="s">
        <v>51</v>
      </c>
      <c r="H56" s="1" t="s">
        <v>517</v>
      </c>
      <c r="I56" s="1"/>
      <c r="J56" s="1"/>
      <c r="K56" s="1"/>
      <c r="L56" s="1"/>
      <c r="M56" s="1"/>
      <c r="N56" s="1"/>
      <c r="O56" s="1" t="s">
        <v>54</v>
      </c>
      <c r="P56" s="1"/>
      <c r="Q56" s="2">
        <v>23423808.16</v>
      </c>
      <c r="R56" s="2"/>
      <c r="S56" s="2">
        <v>15538075.26</v>
      </c>
      <c r="T56" s="2"/>
      <c r="U56" s="2"/>
      <c r="V56" s="2"/>
      <c r="W56" s="2">
        <v>6798045.5999999996</v>
      </c>
      <c r="X56" s="2"/>
      <c r="Y56" s="2">
        <v>1087687.3</v>
      </c>
      <c r="Z56" s="1">
        <v>0</v>
      </c>
      <c r="AA56" s="1" t="s">
        <v>50</v>
      </c>
      <c r="AB56" s="1">
        <v>0</v>
      </c>
      <c r="AC56" s="1">
        <v>0</v>
      </c>
      <c r="AD56" s="1"/>
      <c r="AE56" s="1">
        <v>0</v>
      </c>
      <c r="AF56" s="1">
        <v>0</v>
      </c>
      <c r="AG56" s="1" t="s">
        <v>50</v>
      </c>
      <c r="AH56" s="1">
        <v>0</v>
      </c>
      <c r="AI56" s="1">
        <v>0</v>
      </c>
      <c r="AJ56" s="1" t="s">
        <v>50</v>
      </c>
      <c r="AK56" s="1">
        <v>0</v>
      </c>
      <c r="AL56" s="1">
        <v>0</v>
      </c>
      <c r="AM56" s="1"/>
      <c r="AN56" s="1"/>
      <c r="AO56" s="15"/>
      <c r="AP56" s="1"/>
      <c r="AQ56" s="8"/>
    </row>
    <row r="57" spans="1:43 16364:16384" ht="15" x14ac:dyDescent="0.25">
      <c r="A57" s="173" t="s">
        <v>812</v>
      </c>
      <c r="B57" s="14">
        <v>43880</v>
      </c>
      <c r="C57" s="1" t="s">
        <v>346</v>
      </c>
      <c r="D57" s="1" t="s">
        <v>429</v>
      </c>
      <c r="E57" s="1" t="s">
        <v>430</v>
      </c>
      <c r="F57" s="1" t="s">
        <v>436</v>
      </c>
      <c r="G57" s="1" t="s">
        <v>51</v>
      </c>
      <c r="H57" s="1" t="s">
        <v>437</v>
      </c>
      <c r="I57" s="1"/>
      <c r="J57" s="1"/>
      <c r="K57" s="1"/>
      <c r="L57" s="1"/>
      <c r="M57" s="1"/>
      <c r="N57" s="1"/>
      <c r="O57" s="1" t="s">
        <v>54</v>
      </c>
      <c r="P57" s="1"/>
      <c r="Q57" s="2">
        <v>38691205.710000001</v>
      </c>
      <c r="R57" s="2"/>
      <c r="S57" s="2">
        <v>23563069.629999999</v>
      </c>
      <c r="T57" s="2"/>
      <c r="U57" s="2"/>
      <c r="V57" s="2"/>
      <c r="W57" s="2">
        <v>13041496.619999999</v>
      </c>
      <c r="X57" s="2"/>
      <c r="Y57" s="2">
        <v>2086639.46</v>
      </c>
      <c r="Z57" s="1">
        <v>0</v>
      </c>
      <c r="AA57" s="1" t="s">
        <v>50</v>
      </c>
      <c r="AB57" s="1">
        <v>0</v>
      </c>
      <c r="AC57" s="1">
        <v>0</v>
      </c>
      <c r="AD57" s="1"/>
      <c r="AE57" s="1">
        <v>0</v>
      </c>
      <c r="AF57" s="1">
        <v>0</v>
      </c>
      <c r="AG57" s="1" t="s">
        <v>50</v>
      </c>
      <c r="AH57" s="1">
        <v>0</v>
      </c>
      <c r="AI57" s="1">
        <v>0</v>
      </c>
      <c r="AJ57" s="1" t="s">
        <v>50</v>
      </c>
      <c r="AK57" s="1">
        <v>0</v>
      </c>
      <c r="AL57" s="1">
        <v>0</v>
      </c>
      <c r="AM57" s="1"/>
      <c r="AN57" s="1"/>
      <c r="AO57" s="15"/>
      <c r="AP57" s="1"/>
      <c r="AQ57" s="8"/>
    </row>
    <row r="58" spans="1:43 16364:16384" ht="15" x14ac:dyDescent="0.25">
      <c r="A58" s="173" t="s">
        <v>813</v>
      </c>
      <c r="B58" s="14">
        <v>43880</v>
      </c>
      <c r="C58" s="1" t="s">
        <v>346</v>
      </c>
      <c r="D58" s="1" t="s">
        <v>462</v>
      </c>
      <c r="E58" s="1" t="s">
        <v>463</v>
      </c>
      <c r="F58" s="1" t="s">
        <v>518</v>
      </c>
      <c r="G58" s="1" t="s">
        <v>51</v>
      </c>
      <c r="H58" s="1" t="s">
        <v>519</v>
      </c>
      <c r="I58" s="1"/>
      <c r="J58" s="1"/>
      <c r="K58" s="1"/>
      <c r="L58" s="1"/>
      <c r="M58" s="1"/>
      <c r="N58" s="1"/>
      <c r="O58" s="1" t="s">
        <v>54</v>
      </c>
      <c r="P58" s="1"/>
      <c r="Q58" s="2">
        <v>9238927.0199999996</v>
      </c>
      <c r="R58" s="2"/>
      <c r="S58" s="2">
        <v>6093820.9299999997</v>
      </c>
      <c r="T58" s="2"/>
      <c r="U58" s="2"/>
      <c r="V58" s="9"/>
      <c r="W58" s="9">
        <v>2711298.35</v>
      </c>
      <c r="X58" s="9"/>
      <c r="Y58" s="9">
        <v>433807.74</v>
      </c>
      <c r="Z58" s="1">
        <v>0</v>
      </c>
      <c r="AA58" s="1" t="s">
        <v>50</v>
      </c>
      <c r="AB58" s="1">
        <v>0</v>
      </c>
      <c r="AC58" s="1">
        <v>0</v>
      </c>
      <c r="AD58" s="8"/>
      <c r="AE58" s="1">
        <v>0</v>
      </c>
      <c r="AF58" s="1">
        <v>0</v>
      </c>
      <c r="AG58" s="1" t="s">
        <v>50</v>
      </c>
      <c r="AH58" s="1">
        <v>0</v>
      </c>
      <c r="AI58" s="1">
        <v>0</v>
      </c>
      <c r="AJ58" s="1" t="s">
        <v>50</v>
      </c>
      <c r="AK58" s="1">
        <v>0</v>
      </c>
      <c r="AL58" s="1">
        <v>0</v>
      </c>
      <c r="AM58" s="8"/>
      <c r="AN58" s="8"/>
      <c r="AO58" s="8"/>
      <c r="AP58" s="1"/>
      <c r="AQ58" s="8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:43 16364:16384" ht="15" x14ac:dyDescent="0.25">
      <c r="A59" s="173" t="s">
        <v>814</v>
      </c>
      <c r="B59" s="14">
        <v>43880</v>
      </c>
      <c r="C59" s="1" t="s">
        <v>346</v>
      </c>
      <c r="D59" s="1" t="s">
        <v>466</v>
      </c>
      <c r="E59" s="1" t="s">
        <v>467</v>
      </c>
      <c r="F59" s="1" t="s">
        <v>520</v>
      </c>
      <c r="G59" s="1" t="s">
        <v>51</v>
      </c>
      <c r="H59" s="1" t="s">
        <v>469</v>
      </c>
      <c r="I59" s="1"/>
      <c r="J59" s="1"/>
      <c r="K59" s="1"/>
      <c r="L59" s="1"/>
      <c r="M59" s="1"/>
      <c r="N59" s="1"/>
      <c r="O59" s="1" t="s">
        <v>899</v>
      </c>
      <c r="P59" s="1"/>
      <c r="Q59" s="2">
        <v>0</v>
      </c>
      <c r="R59" s="2"/>
      <c r="S59" s="2">
        <v>0</v>
      </c>
      <c r="T59" s="2"/>
      <c r="U59" s="2"/>
      <c r="V59" s="2"/>
      <c r="W59" s="2">
        <v>0</v>
      </c>
      <c r="X59" s="2">
        <v>0</v>
      </c>
      <c r="Y59" s="2">
        <v>0</v>
      </c>
      <c r="Z59" s="1">
        <v>0</v>
      </c>
      <c r="AA59" s="1" t="s">
        <v>50</v>
      </c>
      <c r="AB59" s="1">
        <v>0</v>
      </c>
      <c r="AC59" s="1">
        <v>0</v>
      </c>
      <c r="AD59" s="1"/>
      <c r="AE59" s="1">
        <v>0</v>
      </c>
      <c r="AF59" s="1">
        <v>0</v>
      </c>
      <c r="AG59" s="1" t="s">
        <v>50</v>
      </c>
      <c r="AH59" s="1">
        <v>0</v>
      </c>
      <c r="AI59" s="1">
        <v>0</v>
      </c>
      <c r="AJ59" s="1" t="s">
        <v>50</v>
      </c>
      <c r="AK59" s="1">
        <v>0</v>
      </c>
      <c r="AL59" s="1">
        <v>0</v>
      </c>
      <c r="AM59" s="1"/>
      <c r="AN59" s="1"/>
      <c r="AO59" s="15"/>
      <c r="AP59" s="1"/>
      <c r="AQ59" s="8"/>
    </row>
    <row r="60" spans="1:43 16364:16384" ht="15" x14ac:dyDescent="0.25">
      <c r="A60" s="173" t="s">
        <v>815</v>
      </c>
      <c r="B60" s="14" t="s">
        <v>658</v>
      </c>
      <c r="C60" s="1" t="s">
        <v>47</v>
      </c>
      <c r="D60" s="1" t="s">
        <v>386</v>
      </c>
      <c r="E60" s="1" t="s">
        <v>49</v>
      </c>
      <c r="F60" s="1" t="s">
        <v>663</v>
      </c>
      <c r="G60" s="1" t="s">
        <v>51</v>
      </c>
      <c r="H60" s="1" t="s">
        <v>664</v>
      </c>
      <c r="I60" s="1" t="s">
        <v>53</v>
      </c>
      <c r="J60" s="1" t="s">
        <v>53</v>
      </c>
      <c r="K60" s="1" t="s">
        <v>53</v>
      </c>
      <c r="L60" s="1" t="s">
        <v>53</v>
      </c>
      <c r="M60" s="1"/>
      <c r="N60" s="1" t="s">
        <v>53</v>
      </c>
      <c r="O60" s="1" t="s">
        <v>54</v>
      </c>
      <c r="P60" s="1" t="s">
        <v>53</v>
      </c>
      <c r="Q60" s="2">
        <v>11999385.040800001</v>
      </c>
      <c r="R60" s="2">
        <v>0</v>
      </c>
      <c r="S60" s="2">
        <v>10127719.380000003</v>
      </c>
      <c r="T60" s="2">
        <v>0</v>
      </c>
      <c r="U60" s="2" t="s">
        <v>50</v>
      </c>
      <c r="V60" s="2">
        <v>0</v>
      </c>
      <c r="W60" s="2">
        <v>1613504.8799999997</v>
      </c>
      <c r="X60" s="2" t="s">
        <v>50</v>
      </c>
      <c r="Y60" s="2">
        <v>258160.78080000001</v>
      </c>
      <c r="Z60" s="1">
        <v>0</v>
      </c>
      <c r="AA60" s="1" t="s">
        <v>50</v>
      </c>
      <c r="AB60" s="1">
        <v>0</v>
      </c>
      <c r="AC60" s="1">
        <v>0</v>
      </c>
      <c r="AD60" s="1" t="s">
        <v>50</v>
      </c>
      <c r="AE60" s="1">
        <v>0</v>
      </c>
      <c r="AF60" s="1">
        <v>0</v>
      </c>
      <c r="AG60" s="1" t="s">
        <v>50</v>
      </c>
      <c r="AH60" s="1">
        <v>0</v>
      </c>
      <c r="AI60" s="1">
        <v>0</v>
      </c>
      <c r="AJ60" s="1" t="s">
        <v>50</v>
      </c>
      <c r="AK60" s="1">
        <v>0</v>
      </c>
      <c r="AL60" s="1">
        <v>0</v>
      </c>
      <c r="AM60" s="1" t="s">
        <v>53</v>
      </c>
      <c r="AN60" s="1" t="s">
        <v>53</v>
      </c>
      <c r="AO60" s="15" t="s">
        <v>53</v>
      </c>
      <c r="AP60" s="1" t="s">
        <v>53</v>
      </c>
      <c r="AQ60" s="8"/>
    </row>
    <row r="61" spans="1:43 16364:16384" ht="15" x14ac:dyDescent="0.25">
      <c r="A61" s="173" t="s">
        <v>816</v>
      </c>
      <c r="B61" s="14">
        <v>43880</v>
      </c>
      <c r="C61" s="1" t="s">
        <v>346</v>
      </c>
      <c r="D61" s="1" t="s">
        <v>471</v>
      </c>
      <c r="E61" s="1" t="s">
        <v>472</v>
      </c>
      <c r="F61" s="1" t="s">
        <v>521</v>
      </c>
      <c r="G61" s="1" t="s">
        <v>51</v>
      </c>
      <c r="H61" s="1" t="s">
        <v>522</v>
      </c>
      <c r="I61" s="1"/>
      <c r="J61" s="1"/>
      <c r="K61" s="1"/>
      <c r="L61" s="1"/>
      <c r="M61" s="1"/>
      <c r="N61" s="1"/>
      <c r="O61" s="1" t="s">
        <v>899</v>
      </c>
      <c r="P61" s="1"/>
      <c r="Q61" s="2">
        <v>0</v>
      </c>
      <c r="R61" s="2"/>
      <c r="S61" s="2">
        <v>0</v>
      </c>
      <c r="T61" s="2"/>
      <c r="U61" s="2"/>
      <c r="V61" s="2"/>
      <c r="W61" s="2">
        <v>0</v>
      </c>
      <c r="X61" s="2"/>
      <c r="Y61" s="2">
        <v>0</v>
      </c>
      <c r="Z61" s="1">
        <v>0</v>
      </c>
      <c r="AA61" s="1" t="s">
        <v>50</v>
      </c>
      <c r="AB61" s="1">
        <v>0</v>
      </c>
      <c r="AC61" s="1">
        <v>0</v>
      </c>
      <c r="AD61" s="1"/>
      <c r="AE61" s="1">
        <v>0</v>
      </c>
      <c r="AF61" s="1">
        <v>0</v>
      </c>
      <c r="AG61" s="1" t="s">
        <v>50</v>
      </c>
      <c r="AH61" s="1">
        <v>0</v>
      </c>
      <c r="AI61" s="1">
        <v>0</v>
      </c>
      <c r="AJ61" s="1" t="s">
        <v>50</v>
      </c>
      <c r="AK61" s="1">
        <v>0</v>
      </c>
      <c r="AL61" s="1">
        <v>0</v>
      </c>
      <c r="AM61" s="1"/>
      <c r="AN61" s="1"/>
      <c r="AO61" s="15"/>
      <c r="AP61" s="1"/>
      <c r="AQ61" s="8"/>
    </row>
    <row r="62" spans="1:43 16364:16384" ht="15" x14ac:dyDescent="0.25">
      <c r="A62" s="173" t="s">
        <v>817</v>
      </c>
      <c r="B62" s="14" t="s">
        <v>658</v>
      </c>
      <c r="C62" s="1" t="s">
        <v>47</v>
      </c>
      <c r="D62" s="1" t="s">
        <v>646</v>
      </c>
      <c r="E62" s="1" t="s">
        <v>148</v>
      </c>
      <c r="F62" s="1" t="s">
        <v>665</v>
      </c>
      <c r="G62" s="1" t="s">
        <v>51</v>
      </c>
      <c r="H62" s="1" t="s">
        <v>666</v>
      </c>
      <c r="I62" s="1" t="s">
        <v>53</v>
      </c>
      <c r="J62" s="1" t="s">
        <v>53</v>
      </c>
      <c r="K62" s="1" t="s">
        <v>53</v>
      </c>
      <c r="L62" s="1" t="s">
        <v>53</v>
      </c>
      <c r="M62" s="1"/>
      <c r="N62" s="1" t="s">
        <v>53</v>
      </c>
      <c r="O62" s="1" t="s">
        <v>54</v>
      </c>
      <c r="P62" s="1" t="s">
        <v>53</v>
      </c>
      <c r="Q62" s="2">
        <v>1204166.3935999998</v>
      </c>
      <c r="R62" s="2">
        <v>0</v>
      </c>
      <c r="S62" s="2">
        <v>870354.98</v>
      </c>
      <c r="T62" s="2">
        <v>0</v>
      </c>
      <c r="U62" s="2" t="s">
        <v>50</v>
      </c>
      <c r="V62" s="2">
        <v>0</v>
      </c>
      <c r="W62" s="2">
        <v>287768.46000000002</v>
      </c>
      <c r="X62" s="2" t="s">
        <v>50</v>
      </c>
      <c r="Y62" s="2">
        <v>46042.953599999993</v>
      </c>
      <c r="Z62" s="1">
        <v>0</v>
      </c>
      <c r="AA62" s="1" t="s">
        <v>50</v>
      </c>
      <c r="AB62" s="1">
        <v>0</v>
      </c>
      <c r="AC62" s="1">
        <v>0</v>
      </c>
      <c r="AD62" s="1" t="s">
        <v>50</v>
      </c>
      <c r="AE62" s="1">
        <v>0</v>
      </c>
      <c r="AF62" s="1">
        <v>0</v>
      </c>
      <c r="AG62" s="1" t="s">
        <v>50</v>
      </c>
      <c r="AH62" s="1">
        <v>0</v>
      </c>
      <c r="AI62" s="1">
        <v>0</v>
      </c>
      <c r="AJ62" s="1" t="s">
        <v>50</v>
      </c>
      <c r="AK62" s="1">
        <v>0</v>
      </c>
      <c r="AL62" s="1">
        <v>0</v>
      </c>
      <c r="AM62" s="1" t="s">
        <v>53</v>
      </c>
      <c r="AN62" s="1" t="s">
        <v>53</v>
      </c>
      <c r="AO62" s="15" t="s">
        <v>53</v>
      </c>
      <c r="AP62" s="1" t="s">
        <v>53</v>
      </c>
      <c r="AQ62" s="8"/>
    </row>
    <row r="63" spans="1:43 16364:16384" ht="15" x14ac:dyDescent="0.25">
      <c r="A63" s="173" t="s">
        <v>818</v>
      </c>
      <c r="B63" s="14">
        <v>43880</v>
      </c>
      <c r="C63" s="1" t="s">
        <v>346</v>
      </c>
      <c r="D63" s="1" t="s">
        <v>475</v>
      </c>
      <c r="E63" s="1" t="s">
        <v>476</v>
      </c>
      <c r="F63" s="1" t="s">
        <v>523</v>
      </c>
      <c r="G63" s="1" t="s">
        <v>51</v>
      </c>
      <c r="H63" s="1" t="s">
        <v>524</v>
      </c>
      <c r="I63" s="1"/>
      <c r="J63" s="1"/>
      <c r="K63" s="1"/>
      <c r="L63" s="1"/>
      <c r="M63" s="1"/>
      <c r="N63" s="1"/>
      <c r="O63" s="1" t="s">
        <v>54</v>
      </c>
      <c r="P63" s="1"/>
      <c r="Q63" s="2">
        <v>428115.1</v>
      </c>
      <c r="R63" s="2"/>
      <c r="S63" s="2">
        <v>0</v>
      </c>
      <c r="T63" s="2"/>
      <c r="U63" s="2"/>
      <c r="V63" s="2"/>
      <c r="W63" s="2">
        <v>369064.74</v>
      </c>
      <c r="X63" s="2"/>
      <c r="Y63" s="2">
        <v>59050.36</v>
      </c>
      <c r="Z63" s="1">
        <v>0</v>
      </c>
      <c r="AA63" s="1" t="s">
        <v>50</v>
      </c>
      <c r="AB63" s="1">
        <v>0</v>
      </c>
      <c r="AC63" s="1">
        <v>0</v>
      </c>
      <c r="AD63" s="1"/>
      <c r="AE63" s="1">
        <v>0</v>
      </c>
      <c r="AF63" s="1">
        <v>0</v>
      </c>
      <c r="AG63" s="1" t="s">
        <v>50</v>
      </c>
      <c r="AH63" s="1">
        <v>0</v>
      </c>
      <c r="AI63" s="1">
        <v>0</v>
      </c>
      <c r="AJ63" s="1" t="s">
        <v>50</v>
      </c>
      <c r="AK63" s="1">
        <v>0</v>
      </c>
      <c r="AL63" s="1">
        <v>0</v>
      </c>
      <c r="AM63" s="1"/>
      <c r="AN63" s="1"/>
      <c r="AO63" s="15"/>
      <c r="AP63" s="1"/>
      <c r="AQ63" s="8"/>
    </row>
    <row r="64" spans="1:43 16364:16384" s="18" customFormat="1" ht="15" x14ac:dyDescent="0.25">
      <c r="A64" s="173" t="s">
        <v>819</v>
      </c>
      <c r="B64" s="14">
        <v>43880</v>
      </c>
      <c r="C64" s="1" t="s">
        <v>346</v>
      </c>
      <c r="D64" s="1" t="s">
        <v>479</v>
      </c>
      <c r="E64" s="1" t="s">
        <v>480</v>
      </c>
      <c r="F64" s="1" t="s">
        <v>525</v>
      </c>
      <c r="G64" s="1" t="s">
        <v>51</v>
      </c>
      <c r="H64" s="1" t="s">
        <v>482</v>
      </c>
      <c r="I64" s="1"/>
      <c r="J64" s="1"/>
      <c r="K64" s="1"/>
      <c r="L64" s="1"/>
      <c r="M64" s="1"/>
      <c r="N64" s="1"/>
      <c r="O64" s="1" t="s">
        <v>899</v>
      </c>
      <c r="P64" s="1"/>
      <c r="Q64" s="2">
        <v>0</v>
      </c>
      <c r="R64" s="2"/>
      <c r="S64" s="2">
        <v>0</v>
      </c>
      <c r="T64" s="2"/>
      <c r="U64" s="2"/>
      <c r="V64" s="2"/>
      <c r="W64" s="2">
        <v>0</v>
      </c>
      <c r="X64" s="2"/>
      <c r="Y64" s="2">
        <v>0</v>
      </c>
      <c r="Z64" s="1">
        <v>0</v>
      </c>
      <c r="AA64" s="1" t="s">
        <v>50</v>
      </c>
      <c r="AB64" s="1">
        <v>0</v>
      </c>
      <c r="AC64" s="1">
        <v>0</v>
      </c>
      <c r="AD64" s="1"/>
      <c r="AE64" s="1">
        <v>0</v>
      </c>
      <c r="AF64" s="1">
        <v>0</v>
      </c>
      <c r="AG64" s="1" t="s">
        <v>50</v>
      </c>
      <c r="AH64" s="1">
        <v>0</v>
      </c>
      <c r="AI64" s="1">
        <v>0</v>
      </c>
      <c r="AJ64" s="1" t="s">
        <v>50</v>
      </c>
      <c r="AK64" s="1">
        <v>0</v>
      </c>
      <c r="AL64" s="1">
        <v>0</v>
      </c>
      <c r="AM64" s="1"/>
      <c r="AN64" s="1"/>
      <c r="AO64" s="15"/>
      <c r="AP64" s="1"/>
    </row>
    <row r="65" spans="1:43 16259:16382" ht="15" x14ac:dyDescent="0.25">
      <c r="A65" s="173" t="s">
        <v>820</v>
      </c>
      <c r="B65" s="14">
        <v>43881</v>
      </c>
      <c r="C65" s="1" t="s">
        <v>346</v>
      </c>
      <c r="D65" s="1" t="s">
        <v>48</v>
      </c>
      <c r="E65" s="1" t="s">
        <v>347</v>
      </c>
      <c r="F65" s="1" t="s">
        <v>526</v>
      </c>
      <c r="G65" s="1" t="s">
        <v>51</v>
      </c>
      <c r="H65" s="1" t="s">
        <v>527</v>
      </c>
      <c r="I65" s="1"/>
      <c r="J65" s="1"/>
      <c r="K65" s="1"/>
      <c r="L65" s="1"/>
      <c r="M65" s="1"/>
      <c r="N65" s="1"/>
      <c r="O65" s="1" t="s">
        <v>54</v>
      </c>
      <c r="P65" s="1"/>
      <c r="Q65" s="2">
        <v>48924276.539999999</v>
      </c>
      <c r="R65" s="2"/>
      <c r="S65" s="2">
        <v>36734017.93</v>
      </c>
      <c r="T65" s="2"/>
      <c r="U65" s="2"/>
      <c r="V65" s="2"/>
      <c r="W65" s="2">
        <v>10508843.630000001</v>
      </c>
      <c r="X65" s="2"/>
      <c r="Y65" s="2">
        <v>1681414.98</v>
      </c>
      <c r="Z65" s="1">
        <v>0</v>
      </c>
      <c r="AA65" s="1" t="s">
        <v>50</v>
      </c>
      <c r="AB65" s="1">
        <v>0</v>
      </c>
      <c r="AC65" s="1">
        <v>0</v>
      </c>
      <c r="AD65" s="1"/>
      <c r="AE65" s="1">
        <v>0</v>
      </c>
      <c r="AF65" s="1">
        <v>0</v>
      </c>
      <c r="AG65" s="1" t="s">
        <v>50</v>
      </c>
      <c r="AH65" s="1">
        <v>0</v>
      </c>
      <c r="AI65" s="1">
        <v>0</v>
      </c>
      <c r="AJ65" s="1" t="s">
        <v>50</v>
      </c>
      <c r="AK65" s="1">
        <v>0</v>
      </c>
      <c r="AL65" s="1">
        <v>0</v>
      </c>
      <c r="AM65" s="1"/>
      <c r="AN65" s="1"/>
      <c r="AO65" s="15"/>
      <c r="AP65" s="1"/>
      <c r="AQ65" s="8"/>
    </row>
    <row r="66" spans="1:43 16259:16382" ht="15" x14ac:dyDescent="0.25">
      <c r="A66" s="173" t="s">
        <v>821</v>
      </c>
      <c r="B66" s="14" t="s">
        <v>668</v>
      </c>
      <c r="C66" s="1" t="s">
        <v>47</v>
      </c>
      <c r="D66" s="1" t="s">
        <v>56</v>
      </c>
      <c r="E66" s="1" t="s">
        <v>57</v>
      </c>
      <c r="F66" s="1" t="s">
        <v>382</v>
      </c>
      <c r="G66" s="1" t="s">
        <v>51</v>
      </c>
      <c r="H66" s="1" t="s">
        <v>669</v>
      </c>
      <c r="I66" s="1" t="s">
        <v>53</v>
      </c>
      <c r="J66" s="1" t="s">
        <v>53</v>
      </c>
      <c r="K66" s="1" t="s">
        <v>53</v>
      </c>
      <c r="L66" s="1" t="s">
        <v>53</v>
      </c>
      <c r="M66" s="1"/>
      <c r="N66" s="1" t="s">
        <v>53</v>
      </c>
      <c r="O66" s="1" t="s">
        <v>54</v>
      </c>
      <c r="P66" s="1" t="s">
        <v>53</v>
      </c>
      <c r="Q66" s="2">
        <v>6648935.3484000005</v>
      </c>
      <c r="R66" s="2">
        <v>0</v>
      </c>
      <c r="S66" s="2">
        <v>5641382.5600000005</v>
      </c>
      <c r="T66" s="2">
        <v>0</v>
      </c>
      <c r="U66" s="2" t="s">
        <v>50</v>
      </c>
      <c r="V66" s="2">
        <v>0</v>
      </c>
      <c r="W66" s="2">
        <v>868579.99000000011</v>
      </c>
      <c r="X66" s="2" t="s">
        <v>50</v>
      </c>
      <c r="Y66" s="2">
        <v>138972.79840000003</v>
      </c>
      <c r="Z66" s="1">
        <v>0</v>
      </c>
      <c r="AA66" s="1" t="s">
        <v>50</v>
      </c>
      <c r="AB66" s="1">
        <v>0</v>
      </c>
      <c r="AC66" s="1">
        <v>0</v>
      </c>
      <c r="AD66" s="1" t="s">
        <v>50</v>
      </c>
      <c r="AE66" s="1">
        <v>0</v>
      </c>
      <c r="AF66" s="1">
        <v>0</v>
      </c>
      <c r="AG66" s="1" t="s">
        <v>50</v>
      </c>
      <c r="AH66" s="1">
        <v>0</v>
      </c>
      <c r="AI66" s="1">
        <v>0</v>
      </c>
      <c r="AJ66" s="1" t="s">
        <v>50</v>
      </c>
      <c r="AK66" s="1">
        <v>0</v>
      </c>
      <c r="AL66" s="1">
        <v>0</v>
      </c>
      <c r="AM66" s="1" t="s">
        <v>53</v>
      </c>
      <c r="AN66" s="1" t="s">
        <v>53</v>
      </c>
      <c r="AO66" s="15" t="s">
        <v>53</v>
      </c>
      <c r="AP66" s="1" t="s">
        <v>53</v>
      </c>
      <c r="AQ66" s="8"/>
    </row>
    <row r="67" spans="1:43 16259:16382" ht="15" x14ac:dyDescent="0.25">
      <c r="A67" s="173" t="s">
        <v>822</v>
      </c>
      <c r="B67" s="14">
        <v>43881</v>
      </c>
      <c r="C67" s="1" t="s">
        <v>346</v>
      </c>
      <c r="D67" s="1" t="s">
        <v>56</v>
      </c>
      <c r="E67" s="1" t="s">
        <v>367</v>
      </c>
      <c r="F67" s="1" t="s">
        <v>528</v>
      </c>
      <c r="G67" s="1" t="s">
        <v>51</v>
      </c>
      <c r="H67" s="1" t="s">
        <v>529</v>
      </c>
      <c r="I67" s="1"/>
      <c r="J67" s="1"/>
      <c r="K67" s="1"/>
      <c r="L67" s="1"/>
      <c r="M67" s="1"/>
      <c r="N67" s="1"/>
      <c r="O67" s="1" t="s">
        <v>54</v>
      </c>
      <c r="P67" s="1"/>
      <c r="Q67" s="2">
        <v>19497306.039999999</v>
      </c>
      <c r="R67" s="2"/>
      <c r="S67" s="2">
        <v>19497306.039999999</v>
      </c>
      <c r="T67" s="2">
        <v>0</v>
      </c>
      <c r="U67" s="2"/>
      <c r="V67" s="2"/>
      <c r="W67" s="2">
        <v>0</v>
      </c>
      <c r="X67" s="2">
        <v>0</v>
      </c>
      <c r="Y67" s="2">
        <v>0</v>
      </c>
      <c r="Z67" s="1">
        <v>0</v>
      </c>
      <c r="AA67" s="1" t="s">
        <v>50</v>
      </c>
      <c r="AB67" s="1">
        <v>0</v>
      </c>
      <c r="AC67" s="1">
        <v>0</v>
      </c>
      <c r="AD67" s="1"/>
      <c r="AE67" s="1">
        <v>0</v>
      </c>
      <c r="AF67" s="1">
        <v>0</v>
      </c>
      <c r="AG67" s="1" t="s">
        <v>50</v>
      </c>
      <c r="AH67" s="1">
        <v>0</v>
      </c>
      <c r="AI67" s="1">
        <v>0</v>
      </c>
      <c r="AJ67" s="1" t="s">
        <v>50</v>
      </c>
      <c r="AK67" s="1">
        <v>0</v>
      </c>
      <c r="AL67" s="1">
        <v>0</v>
      </c>
      <c r="AM67" s="1"/>
      <c r="AN67" s="1"/>
      <c r="AO67" s="15"/>
      <c r="AP67" s="1"/>
      <c r="AQ67" s="8"/>
    </row>
    <row r="68" spans="1:43 16259:16382" ht="15" x14ac:dyDescent="0.25">
      <c r="A68" s="173" t="s">
        <v>823</v>
      </c>
      <c r="B68" s="14">
        <v>43881</v>
      </c>
      <c r="C68" s="1" t="s">
        <v>346</v>
      </c>
      <c r="D68" s="1" t="s">
        <v>56</v>
      </c>
      <c r="E68" s="1" t="s">
        <v>367</v>
      </c>
      <c r="F68" s="1" t="s">
        <v>528</v>
      </c>
      <c r="G68" s="1" t="s">
        <v>108</v>
      </c>
      <c r="H68" s="1"/>
      <c r="I68" s="1" t="s">
        <v>530</v>
      </c>
      <c r="J68" s="1"/>
      <c r="K68" s="1"/>
      <c r="L68" s="1"/>
      <c r="M68" s="1"/>
      <c r="N68" s="1"/>
      <c r="O68" s="1" t="s">
        <v>54</v>
      </c>
      <c r="P68" s="1"/>
      <c r="Q68" s="2">
        <v>-564739.11</v>
      </c>
      <c r="R68" s="2"/>
      <c r="S68" s="2">
        <v>-564739.11</v>
      </c>
      <c r="T68" s="9">
        <v>0</v>
      </c>
      <c r="U68" s="9"/>
      <c r="V68" s="9"/>
      <c r="W68" s="9">
        <v>0</v>
      </c>
      <c r="X68" s="9">
        <v>0</v>
      </c>
      <c r="Y68" s="9">
        <v>0</v>
      </c>
      <c r="Z68" s="1">
        <v>0</v>
      </c>
      <c r="AA68" s="1" t="s">
        <v>50</v>
      </c>
      <c r="AB68" s="1">
        <v>0</v>
      </c>
      <c r="AC68" s="1">
        <v>0</v>
      </c>
      <c r="AD68" s="8"/>
      <c r="AE68" s="1">
        <v>0</v>
      </c>
      <c r="AF68" s="1">
        <v>0</v>
      </c>
      <c r="AG68" s="1" t="s">
        <v>50</v>
      </c>
      <c r="AH68" s="1">
        <v>0</v>
      </c>
      <c r="AI68" s="1">
        <v>0</v>
      </c>
      <c r="AJ68" s="1" t="s">
        <v>50</v>
      </c>
      <c r="AK68" s="1">
        <v>0</v>
      </c>
      <c r="AL68" s="1">
        <v>0</v>
      </c>
      <c r="AM68" s="8"/>
      <c r="AN68" s="8"/>
      <c r="AO68" s="8"/>
      <c r="AP68" s="1"/>
      <c r="AQ68" s="8"/>
      <c r="XDO68" s="1"/>
      <c r="XDP68" s="1"/>
      <c r="XDQ68" s="1"/>
      <c r="XDR68" s="1"/>
      <c r="XDS68" s="1"/>
      <c r="XDT68" s="1"/>
      <c r="XDU68" s="1"/>
      <c r="XDV68" s="1"/>
      <c r="XDW68" s="1"/>
      <c r="XDX68" s="1"/>
      <c r="XDY68" s="1"/>
      <c r="XDZ68" s="1"/>
      <c r="XEA68" s="1"/>
      <c r="XEB68" s="1"/>
      <c r="XEC68" s="1"/>
      <c r="XED68" s="1"/>
      <c r="XEE68" s="1"/>
      <c r="XEF68" s="1"/>
      <c r="XEG68" s="1"/>
      <c r="XEH68" s="1"/>
      <c r="XEI68" s="1"/>
      <c r="XEJ68" s="1"/>
      <c r="XEK68" s="1"/>
      <c r="XEL68" s="1"/>
      <c r="XEM68" s="1"/>
      <c r="XEN68" s="1"/>
      <c r="XEO68" s="1"/>
      <c r="XEP68" s="1"/>
      <c r="XEQ68" s="1"/>
      <c r="XER68" s="1"/>
      <c r="XES68" s="1"/>
      <c r="XET68" s="1"/>
      <c r="XEU68" s="1"/>
      <c r="XEV68" s="1"/>
      <c r="XEW68" s="1"/>
      <c r="XEX68" s="1"/>
      <c r="XEY68" s="1"/>
      <c r="XEZ68" s="1"/>
      <c r="XFA68" s="1"/>
      <c r="XFB68" s="1"/>
    </row>
    <row r="69" spans="1:43 16259:16382" ht="15" x14ac:dyDescent="0.25">
      <c r="A69" s="173" t="s">
        <v>824</v>
      </c>
      <c r="B69" s="14">
        <v>43881</v>
      </c>
      <c r="C69" s="1" t="s">
        <v>346</v>
      </c>
      <c r="D69" s="1" t="s">
        <v>56</v>
      </c>
      <c r="E69" s="1" t="s">
        <v>359</v>
      </c>
      <c r="F69" s="1" t="s">
        <v>442</v>
      </c>
      <c r="G69" s="1" t="s">
        <v>51</v>
      </c>
      <c r="H69" s="1" t="s">
        <v>531</v>
      </c>
      <c r="I69" s="1"/>
      <c r="J69" s="1"/>
      <c r="K69" s="1"/>
      <c r="L69" s="1"/>
      <c r="M69" s="1"/>
      <c r="N69" s="1"/>
      <c r="O69" s="1" t="s">
        <v>54</v>
      </c>
      <c r="P69" s="1"/>
      <c r="Q69" s="2">
        <v>74200154.530000001</v>
      </c>
      <c r="R69" s="2"/>
      <c r="S69" s="2">
        <v>55183602.5</v>
      </c>
      <c r="T69" s="2">
        <v>0</v>
      </c>
      <c r="U69" s="2"/>
      <c r="V69" s="2"/>
      <c r="W69" s="2">
        <v>16393579.34</v>
      </c>
      <c r="X69" s="2"/>
      <c r="Y69" s="2">
        <v>2622972.69</v>
      </c>
      <c r="Z69" s="1">
        <v>0</v>
      </c>
      <c r="AA69" s="1" t="s">
        <v>50</v>
      </c>
      <c r="AB69" s="1">
        <v>0</v>
      </c>
      <c r="AC69" s="1">
        <v>0</v>
      </c>
      <c r="AD69" s="1"/>
      <c r="AE69" s="1">
        <v>0</v>
      </c>
      <c r="AF69" s="1">
        <v>0</v>
      </c>
      <c r="AG69" s="1" t="s">
        <v>50</v>
      </c>
      <c r="AH69" s="1">
        <v>0</v>
      </c>
      <c r="AI69" s="1">
        <v>0</v>
      </c>
      <c r="AJ69" s="1" t="s">
        <v>50</v>
      </c>
      <c r="AK69" s="1">
        <v>0</v>
      </c>
      <c r="AL69" s="1">
        <v>0</v>
      </c>
      <c r="AM69" s="1"/>
      <c r="AN69" s="1"/>
      <c r="AO69" s="15"/>
      <c r="AP69" s="1"/>
      <c r="AQ69" s="8"/>
    </row>
    <row r="70" spans="1:43 16259:16382" ht="15" x14ac:dyDescent="0.25">
      <c r="A70" s="173" t="s">
        <v>825</v>
      </c>
      <c r="B70" s="14" t="s">
        <v>668</v>
      </c>
      <c r="C70" s="1" t="s">
        <v>47</v>
      </c>
      <c r="D70" s="1" t="s">
        <v>60</v>
      </c>
      <c r="E70" s="1" t="s">
        <v>61</v>
      </c>
      <c r="F70" s="1" t="s">
        <v>671</v>
      </c>
      <c r="G70" s="1" t="s">
        <v>51</v>
      </c>
      <c r="H70" s="1" t="s">
        <v>672</v>
      </c>
      <c r="I70" s="1" t="s">
        <v>53</v>
      </c>
      <c r="J70" s="1" t="s">
        <v>53</v>
      </c>
      <c r="K70" s="1" t="s">
        <v>53</v>
      </c>
      <c r="L70" s="1" t="s">
        <v>53</v>
      </c>
      <c r="M70" s="1"/>
      <c r="N70" s="1" t="s">
        <v>53</v>
      </c>
      <c r="O70" s="1" t="s">
        <v>54</v>
      </c>
      <c r="P70" s="1" t="s">
        <v>53</v>
      </c>
      <c r="Q70" s="2">
        <v>13332708.131199997</v>
      </c>
      <c r="R70" s="2">
        <v>0</v>
      </c>
      <c r="S70" s="2">
        <v>10861608.479999997</v>
      </c>
      <c r="T70" s="2">
        <v>0</v>
      </c>
      <c r="U70" s="2" t="s">
        <v>50</v>
      </c>
      <c r="V70" s="2">
        <v>0</v>
      </c>
      <c r="W70" s="2">
        <v>2130258.3200000003</v>
      </c>
      <c r="X70" s="2" t="s">
        <v>50</v>
      </c>
      <c r="Y70" s="2">
        <v>340841.3311999999</v>
      </c>
      <c r="Z70" s="1">
        <v>0</v>
      </c>
      <c r="AA70" s="1" t="s">
        <v>50</v>
      </c>
      <c r="AB70" s="1">
        <v>0</v>
      </c>
      <c r="AC70" s="1">
        <v>0</v>
      </c>
      <c r="AD70" s="1" t="s">
        <v>50</v>
      </c>
      <c r="AE70" s="1">
        <v>0</v>
      </c>
      <c r="AF70" s="1">
        <v>0</v>
      </c>
      <c r="AG70" s="1" t="s">
        <v>50</v>
      </c>
      <c r="AH70" s="1">
        <v>0</v>
      </c>
      <c r="AI70" s="1">
        <v>0</v>
      </c>
      <c r="AJ70" s="1" t="s">
        <v>50</v>
      </c>
      <c r="AK70" s="1">
        <v>0</v>
      </c>
      <c r="AL70" s="1">
        <v>0</v>
      </c>
      <c r="AM70" s="1" t="s">
        <v>53</v>
      </c>
      <c r="AN70" s="1" t="s">
        <v>53</v>
      </c>
      <c r="AO70" s="15" t="s">
        <v>53</v>
      </c>
      <c r="AP70" s="1" t="s">
        <v>53</v>
      </c>
      <c r="AQ70" s="8"/>
    </row>
    <row r="71" spans="1:43 16259:16382" ht="15" x14ac:dyDescent="0.25">
      <c r="A71" s="173" t="s">
        <v>826</v>
      </c>
      <c r="B71" s="14">
        <v>43881</v>
      </c>
      <c r="C71" s="1" t="s">
        <v>346</v>
      </c>
      <c r="D71" s="1" t="s">
        <v>60</v>
      </c>
      <c r="E71" s="1" t="s">
        <v>387</v>
      </c>
      <c r="F71" s="1" t="s">
        <v>532</v>
      </c>
      <c r="G71" s="1" t="s">
        <v>51</v>
      </c>
      <c r="H71" s="1" t="s">
        <v>531</v>
      </c>
      <c r="I71" s="1"/>
      <c r="J71" s="1"/>
      <c r="K71" s="1"/>
      <c r="L71" s="1"/>
      <c r="M71" s="1"/>
      <c r="N71" s="1"/>
      <c r="O71" s="1" t="s">
        <v>54</v>
      </c>
      <c r="P71" s="1"/>
      <c r="Q71" s="2">
        <v>61301311.329999998</v>
      </c>
      <c r="R71" s="2"/>
      <c r="S71" s="2">
        <v>46300453.350000001</v>
      </c>
      <c r="T71" s="2">
        <v>0</v>
      </c>
      <c r="U71" s="2"/>
      <c r="V71" s="2"/>
      <c r="W71" s="2">
        <v>12931774.119999999</v>
      </c>
      <c r="X71" s="2"/>
      <c r="Y71" s="2">
        <v>2069083.86</v>
      </c>
      <c r="Z71" s="1">
        <v>0</v>
      </c>
      <c r="AA71" s="1" t="s">
        <v>50</v>
      </c>
      <c r="AB71" s="1">
        <v>0</v>
      </c>
      <c r="AC71" s="1">
        <v>0</v>
      </c>
      <c r="AD71" s="1"/>
      <c r="AE71" s="1">
        <v>0</v>
      </c>
      <c r="AF71" s="1">
        <v>0</v>
      </c>
      <c r="AG71" s="1" t="s">
        <v>50</v>
      </c>
      <c r="AH71" s="1">
        <v>0</v>
      </c>
      <c r="AI71" s="1">
        <v>0</v>
      </c>
      <c r="AJ71" s="1" t="s">
        <v>50</v>
      </c>
      <c r="AK71" s="1">
        <v>0</v>
      </c>
      <c r="AL71" s="1">
        <v>0</v>
      </c>
      <c r="AM71" s="1"/>
      <c r="AN71" s="1"/>
      <c r="AO71" s="15"/>
      <c r="AP71" s="1"/>
      <c r="AQ71" s="8"/>
    </row>
    <row r="72" spans="1:43 16259:16382" ht="15" x14ac:dyDescent="0.25">
      <c r="A72" s="173" t="s">
        <v>827</v>
      </c>
      <c r="B72" s="14">
        <v>43881</v>
      </c>
      <c r="C72" s="1" t="s">
        <v>346</v>
      </c>
      <c r="D72" s="1" t="s">
        <v>80</v>
      </c>
      <c r="E72" s="1" t="s">
        <v>406</v>
      </c>
      <c r="F72" s="1" t="s">
        <v>533</v>
      </c>
      <c r="G72" s="1" t="s">
        <v>51</v>
      </c>
      <c r="H72" s="1" t="s">
        <v>534</v>
      </c>
      <c r="I72" s="1"/>
      <c r="J72" s="1"/>
      <c r="K72" s="1"/>
      <c r="L72" s="1"/>
      <c r="M72" s="1"/>
      <c r="N72" s="1"/>
      <c r="O72" s="1" t="s">
        <v>54</v>
      </c>
      <c r="P72" s="1"/>
      <c r="Q72" s="2">
        <v>29501986.539999999</v>
      </c>
      <c r="R72" s="2"/>
      <c r="S72" s="2">
        <v>20913331.48</v>
      </c>
      <c r="T72" s="2"/>
      <c r="U72" s="2"/>
      <c r="V72" s="2"/>
      <c r="W72" s="2">
        <v>7404012.9800000004</v>
      </c>
      <c r="X72" s="2"/>
      <c r="Y72" s="2">
        <v>1184642.08</v>
      </c>
      <c r="Z72" s="1">
        <v>0</v>
      </c>
      <c r="AA72" s="1" t="s">
        <v>50</v>
      </c>
      <c r="AB72" s="1">
        <v>0</v>
      </c>
      <c r="AC72" s="1">
        <v>0</v>
      </c>
      <c r="AD72" s="1"/>
      <c r="AE72" s="1">
        <v>0</v>
      </c>
      <c r="AF72" s="1">
        <v>0</v>
      </c>
      <c r="AG72" s="1" t="s">
        <v>50</v>
      </c>
      <c r="AH72" s="1">
        <v>0</v>
      </c>
      <c r="AI72" s="1">
        <v>0</v>
      </c>
      <c r="AJ72" s="1" t="s">
        <v>50</v>
      </c>
      <c r="AK72" s="1">
        <v>0</v>
      </c>
      <c r="AL72" s="1">
        <v>0</v>
      </c>
      <c r="AM72" s="1"/>
      <c r="AN72" s="1"/>
      <c r="AO72" s="15"/>
      <c r="AP72" s="1"/>
      <c r="AQ72" s="8"/>
    </row>
    <row r="73" spans="1:43 16259:16382" ht="15" x14ac:dyDescent="0.25">
      <c r="A73" s="173" t="s">
        <v>828</v>
      </c>
      <c r="B73" s="14">
        <v>43881</v>
      </c>
      <c r="C73" s="1" t="s">
        <v>346</v>
      </c>
      <c r="D73" s="1" t="s">
        <v>412</v>
      </c>
      <c r="E73" s="1" t="s">
        <v>413</v>
      </c>
      <c r="F73" s="1" t="s">
        <v>535</v>
      </c>
      <c r="G73" s="1" t="s">
        <v>51</v>
      </c>
      <c r="H73" s="1" t="s">
        <v>536</v>
      </c>
      <c r="I73" s="1"/>
      <c r="J73" s="1"/>
      <c r="K73" s="1"/>
      <c r="L73" s="1"/>
      <c r="M73" s="1"/>
      <c r="N73" s="1"/>
      <c r="O73" s="1" t="s">
        <v>54</v>
      </c>
      <c r="P73" s="1"/>
      <c r="Q73" s="2">
        <v>41241331.060000002</v>
      </c>
      <c r="R73" s="2"/>
      <c r="S73" s="2">
        <v>29710245.91</v>
      </c>
      <c r="T73" s="2"/>
      <c r="U73" s="2"/>
      <c r="V73" s="2"/>
      <c r="W73" s="2">
        <v>9940590.6500000004</v>
      </c>
      <c r="X73" s="2"/>
      <c r="Y73" s="2">
        <v>1590494.5</v>
      </c>
      <c r="Z73" s="1">
        <v>0</v>
      </c>
      <c r="AA73" s="1" t="s">
        <v>50</v>
      </c>
      <c r="AB73" s="1">
        <v>0</v>
      </c>
      <c r="AC73" s="1">
        <v>0</v>
      </c>
      <c r="AD73" s="1"/>
      <c r="AE73" s="1">
        <v>0</v>
      </c>
      <c r="AF73" s="1">
        <v>0</v>
      </c>
      <c r="AG73" s="1" t="s">
        <v>50</v>
      </c>
      <c r="AH73" s="1">
        <v>0</v>
      </c>
      <c r="AI73" s="1">
        <v>0</v>
      </c>
      <c r="AJ73" s="1" t="s">
        <v>50</v>
      </c>
      <c r="AK73" s="1">
        <v>0</v>
      </c>
      <c r="AL73" s="1">
        <v>0</v>
      </c>
      <c r="AM73" s="1"/>
      <c r="AN73" s="1"/>
      <c r="AO73" s="15"/>
      <c r="AP73" s="1"/>
      <c r="AQ73" s="8"/>
    </row>
    <row r="74" spans="1:43 16259:16382" ht="15" x14ac:dyDescent="0.25">
      <c r="A74" s="173" t="s">
        <v>829</v>
      </c>
      <c r="B74" s="14">
        <v>43881</v>
      </c>
      <c r="C74" s="1" t="s">
        <v>346</v>
      </c>
      <c r="D74" s="1" t="s">
        <v>420</v>
      </c>
      <c r="E74" s="1" t="s">
        <v>421</v>
      </c>
      <c r="F74" s="1" t="s">
        <v>537</v>
      </c>
      <c r="G74" s="1" t="s">
        <v>51</v>
      </c>
      <c r="H74" s="1" t="s">
        <v>538</v>
      </c>
      <c r="I74" s="1"/>
      <c r="J74" s="1"/>
      <c r="K74" s="1"/>
      <c r="L74" s="1"/>
      <c r="M74" s="1"/>
      <c r="N74" s="1"/>
      <c r="O74" s="1" t="s">
        <v>54</v>
      </c>
      <c r="P74" s="1"/>
      <c r="Q74" s="2">
        <v>31094566.760000002</v>
      </c>
      <c r="R74" s="2"/>
      <c r="S74" s="2">
        <v>21002458.43</v>
      </c>
      <c r="T74" s="2"/>
      <c r="U74" s="2"/>
      <c r="V74" s="2"/>
      <c r="W74" s="2">
        <v>8700093.3900000006</v>
      </c>
      <c r="X74" s="2"/>
      <c r="Y74" s="2">
        <v>1392014.94</v>
      </c>
      <c r="Z74" s="1">
        <v>0</v>
      </c>
      <c r="AA74" s="1" t="s">
        <v>50</v>
      </c>
      <c r="AB74" s="1">
        <v>0</v>
      </c>
      <c r="AC74" s="1">
        <v>0</v>
      </c>
      <c r="AD74" s="1"/>
      <c r="AE74" s="1">
        <v>0</v>
      </c>
      <c r="AF74" s="1">
        <v>0</v>
      </c>
      <c r="AG74" s="1" t="s">
        <v>50</v>
      </c>
      <c r="AH74" s="1">
        <v>0</v>
      </c>
      <c r="AI74" s="1">
        <v>0</v>
      </c>
      <c r="AJ74" s="1" t="s">
        <v>50</v>
      </c>
      <c r="AK74" s="1">
        <v>0</v>
      </c>
      <c r="AL74" s="1">
        <v>0</v>
      </c>
      <c r="AM74" s="1"/>
      <c r="AN74" s="1"/>
      <c r="AO74" s="15"/>
      <c r="AP74" s="1"/>
      <c r="AQ74" s="8"/>
    </row>
    <row r="75" spans="1:43 16259:16382" ht="15" x14ac:dyDescent="0.25">
      <c r="A75" s="173" t="s">
        <v>830</v>
      </c>
      <c r="B75" s="14">
        <v>43881</v>
      </c>
      <c r="C75" s="1" t="s">
        <v>346</v>
      </c>
      <c r="D75" s="1" t="s">
        <v>429</v>
      </c>
      <c r="E75" s="1" t="s">
        <v>430</v>
      </c>
      <c r="F75" s="1" t="s">
        <v>438</v>
      </c>
      <c r="G75" s="1" t="s">
        <v>51</v>
      </c>
      <c r="H75" s="1" t="s">
        <v>439</v>
      </c>
      <c r="I75" s="1"/>
      <c r="J75" s="1"/>
      <c r="K75" s="1"/>
      <c r="L75" s="1"/>
      <c r="M75" s="1"/>
      <c r="N75" s="1"/>
      <c r="O75" s="1" t="s">
        <v>54</v>
      </c>
      <c r="P75" s="1"/>
      <c r="Q75" s="2">
        <v>16718820.199999999</v>
      </c>
      <c r="R75" s="2"/>
      <c r="S75" s="2">
        <v>10257169.529999999</v>
      </c>
      <c r="T75" s="2"/>
      <c r="U75" s="2"/>
      <c r="V75" s="2"/>
      <c r="W75" s="2">
        <v>5570388.5099999998</v>
      </c>
      <c r="X75" s="2"/>
      <c r="Y75" s="2">
        <v>891262.16</v>
      </c>
      <c r="Z75" s="1">
        <v>0</v>
      </c>
      <c r="AA75" s="1" t="s">
        <v>50</v>
      </c>
      <c r="AB75" s="1">
        <v>0</v>
      </c>
      <c r="AC75" s="1">
        <v>0</v>
      </c>
      <c r="AD75" s="1"/>
      <c r="AE75" s="1">
        <v>0</v>
      </c>
      <c r="AF75" s="1">
        <v>0</v>
      </c>
      <c r="AG75" s="1" t="s">
        <v>50</v>
      </c>
      <c r="AH75" s="1">
        <v>0</v>
      </c>
      <c r="AI75" s="1">
        <v>0</v>
      </c>
      <c r="AJ75" s="1" t="s">
        <v>50</v>
      </c>
      <c r="AK75" s="1">
        <v>0</v>
      </c>
      <c r="AL75" s="1">
        <v>0</v>
      </c>
      <c r="AM75" s="1"/>
      <c r="AN75" s="1"/>
      <c r="AO75" s="15"/>
      <c r="AP75" s="1"/>
      <c r="AQ75" s="8"/>
    </row>
    <row r="76" spans="1:43 16259:16382" ht="15" x14ac:dyDescent="0.25">
      <c r="A76" s="173" t="s">
        <v>831</v>
      </c>
      <c r="B76" s="14">
        <v>43881</v>
      </c>
      <c r="C76" s="1" t="s">
        <v>346</v>
      </c>
      <c r="D76" s="1" t="s">
        <v>462</v>
      </c>
      <c r="E76" s="1" t="s">
        <v>463</v>
      </c>
      <c r="F76" s="1" t="s">
        <v>539</v>
      </c>
      <c r="G76" s="1" t="s">
        <v>51</v>
      </c>
      <c r="H76" s="1" t="s">
        <v>540</v>
      </c>
      <c r="I76" s="1"/>
      <c r="J76" s="1"/>
      <c r="K76" s="1"/>
      <c r="L76" s="1"/>
      <c r="M76" s="1"/>
      <c r="N76" s="1"/>
      <c r="O76" s="1" t="s">
        <v>54</v>
      </c>
      <c r="P76" s="1"/>
      <c r="Q76" s="2">
        <v>28406297.460000001</v>
      </c>
      <c r="R76" s="2"/>
      <c r="S76" s="2">
        <v>19205439.739999998</v>
      </c>
      <c r="T76" s="9"/>
      <c r="U76" s="9"/>
      <c r="V76" s="9"/>
      <c r="W76" s="9">
        <v>7931773.9000000004</v>
      </c>
      <c r="X76" s="9"/>
      <c r="Y76" s="9">
        <v>1269083.82</v>
      </c>
      <c r="Z76" s="1">
        <v>0</v>
      </c>
      <c r="AA76" s="1" t="s">
        <v>50</v>
      </c>
      <c r="AB76" s="1">
        <v>0</v>
      </c>
      <c r="AC76" s="1">
        <v>0</v>
      </c>
      <c r="AD76" s="8"/>
      <c r="AE76" s="1">
        <v>0</v>
      </c>
      <c r="AF76" s="1">
        <v>0</v>
      </c>
      <c r="AG76" s="1" t="s">
        <v>50</v>
      </c>
      <c r="AH76" s="1">
        <v>0</v>
      </c>
      <c r="AI76" s="1">
        <v>0</v>
      </c>
      <c r="AJ76" s="1" t="s">
        <v>50</v>
      </c>
      <c r="AK76" s="1">
        <v>0</v>
      </c>
      <c r="AL76" s="1">
        <v>0</v>
      </c>
      <c r="AM76" s="8"/>
      <c r="AN76" s="8"/>
      <c r="AO76" s="8"/>
      <c r="AP76" s="1"/>
      <c r="AQ76" s="8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</row>
    <row r="77" spans="1:43 16259:16382" ht="15" x14ac:dyDescent="0.25">
      <c r="A77" s="173" t="s">
        <v>832</v>
      </c>
      <c r="B77" s="14">
        <v>43881</v>
      </c>
      <c r="C77" s="1" t="s">
        <v>346</v>
      </c>
      <c r="D77" s="1" t="s">
        <v>466</v>
      </c>
      <c r="E77" s="1" t="s">
        <v>467</v>
      </c>
      <c r="F77" s="1" t="s">
        <v>541</v>
      </c>
      <c r="G77" s="1" t="s">
        <v>51</v>
      </c>
      <c r="H77" s="1" t="s">
        <v>469</v>
      </c>
      <c r="I77" s="1"/>
      <c r="J77" s="1"/>
      <c r="K77" s="1"/>
      <c r="L77" s="1"/>
      <c r="M77" s="1"/>
      <c r="N77" s="1"/>
      <c r="O77" s="1" t="s">
        <v>899</v>
      </c>
      <c r="P77" s="1"/>
      <c r="Q77" s="2">
        <v>0</v>
      </c>
      <c r="R77" s="2"/>
      <c r="S77" s="2">
        <v>0</v>
      </c>
      <c r="T77" s="2"/>
      <c r="U77" s="2"/>
      <c r="V77" s="2"/>
      <c r="W77" s="2">
        <v>0</v>
      </c>
      <c r="X77" s="2">
        <v>0</v>
      </c>
      <c r="Y77" s="2">
        <v>0</v>
      </c>
      <c r="Z77" s="1">
        <v>0</v>
      </c>
      <c r="AA77" s="1" t="s">
        <v>50</v>
      </c>
      <c r="AB77" s="1">
        <v>0</v>
      </c>
      <c r="AC77" s="1">
        <v>0</v>
      </c>
      <c r="AD77" s="1"/>
      <c r="AE77" s="1">
        <v>0</v>
      </c>
      <c r="AF77" s="1">
        <v>0</v>
      </c>
      <c r="AG77" s="1" t="s">
        <v>50</v>
      </c>
      <c r="AH77" s="1">
        <v>0</v>
      </c>
      <c r="AI77" s="1">
        <v>0</v>
      </c>
      <c r="AJ77" s="1" t="s">
        <v>50</v>
      </c>
      <c r="AK77" s="1">
        <v>0</v>
      </c>
      <c r="AL77" s="1">
        <v>0</v>
      </c>
      <c r="AM77" s="1"/>
      <c r="AN77" s="1"/>
      <c r="AO77" s="15"/>
      <c r="AP77" s="1"/>
      <c r="AQ77" s="8"/>
    </row>
    <row r="78" spans="1:43 16259:16382" ht="15" x14ac:dyDescent="0.25">
      <c r="A78" s="173" t="s">
        <v>833</v>
      </c>
      <c r="B78" s="14" t="s">
        <v>668</v>
      </c>
      <c r="C78" s="1" t="s">
        <v>47</v>
      </c>
      <c r="D78" s="1" t="s">
        <v>386</v>
      </c>
      <c r="E78" s="1" t="s">
        <v>49</v>
      </c>
      <c r="F78" s="1" t="s">
        <v>674</v>
      </c>
      <c r="G78" s="1" t="s">
        <v>51</v>
      </c>
      <c r="H78" s="1" t="s">
        <v>675</v>
      </c>
      <c r="I78" s="1" t="s">
        <v>53</v>
      </c>
      <c r="J78" s="1" t="s">
        <v>53</v>
      </c>
      <c r="K78" s="1" t="s">
        <v>53</v>
      </c>
      <c r="L78" s="1" t="s">
        <v>53</v>
      </c>
      <c r="M78" s="1"/>
      <c r="N78" s="1" t="s">
        <v>53</v>
      </c>
      <c r="O78" s="1" t="s">
        <v>54</v>
      </c>
      <c r="P78" s="1" t="s">
        <v>53</v>
      </c>
      <c r="Q78" s="2">
        <v>9170980.0228000004</v>
      </c>
      <c r="R78" s="2">
        <v>0</v>
      </c>
      <c r="S78" s="2">
        <v>8291318</v>
      </c>
      <c r="T78" s="2">
        <v>0</v>
      </c>
      <c r="U78" s="2" t="s">
        <v>50</v>
      </c>
      <c r="V78" s="2">
        <v>0</v>
      </c>
      <c r="W78" s="2">
        <v>758329.33000000007</v>
      </c>
      <c r="X78" s="2" t="s">
        <v>50</v>
      </c>
      <c r="Y78" s="2">
        <v>121332.69279999999</v>
      </c>
      <c r="Z78" s="1">
        <v>0</v>
      </c>
      <c r="AA78" s="1" t="s">
        <v>50</v>
      </c>
      <c r="AB78" s="1">
        <v>0</v>
      </c>
      <c r="AC78" s="1">
        <v>0</v>
      </c>
      <c r="AD78" s="1" t="s">
        <v>50</v>
      </c>
      <c r="AE78" s="1">
        <v>0</v>
      </c>
      <c r="AF78" s="1">
        <v>0</v>
      </c>
      <c r="AG78" s="1" t="s">
        <v>50</v>
      </c>
      <c r="AH78" s="1">
        <v>0</v>
      </c>
      <c r="AI78" s="1">
        <v>0</v>
      </c>
      <c r="AJ78" s="1" t="s">
        <v>50</v>
      </c>
      <c r="AK78" s="1">
        <v>0</v>
      </c>
      <c r="AL78" s="1">
        <v>0</v>
      </c>
      <c r="AM78" s="1" t="s">
        <v>53</v>
      </c>
      <c r="AN78" s="1" t="s">
        <v>53</v>
      </c>
      <c r="AO78" s="15" t="s">
        <v>53</v>
      </c>
      <c r="AP78" s="1" t="s">
        <v>53</v>
      </c>
      <c r="AQ78" s="8"/>
    </row>
    <row r="79" spans="1:43 16259:16382" ht="15" x14ac:dyDescent="0.25">
      <c r="A79" s="173" t="s">
        <v>95</v>
      </c>
      <c r="B79" s="14">
        <v>43881</v>
      </c>
      <c r="C79" s="1" t="s">
        <v>346</v>
      </c>
      <c r="D79" s="1" t="s">
        <v>471</v>
      </c>
      <c r="E79" s="1" t="s">
        <v>472</v>
      </c>
      <c r="F79" s="1" t="s">
        <v>542</v>
      </c>
      <c r="G79" s="1" t="s">
        <v>51</v>
      </c>
      <c r="H79" s="1" t="s">
        <v>522</v>
      </c>
      <c r="I79" s="1"/>
      <c r="J79" s="1"/>
      <c r="K79" s="1"/>
      <c r="L79" s="1"/>
      <c r="M79" s="1"/>
      <c r="N79" s="1"/>
      <c r="O79" s="1" t="s">
        <v>899</v>
      </c>
      <c r="P79" s="1"/>
      <c r="Q79" s="2">
        <v>0</v>
      </c>
      <c r="R79" s="2"/>
      <c r="S79" s="2">
        <v>0</v>
      </c>
      <c r="T79" s="2"/>
      <c r="U79" s="2"/>
      <c r="V79" s="2"/>
      <c r="W79" s="2">
        <v>0</v>
      </c>
      <c r="X79" s="2"/>
      <c r="Y79" s="2">
        <v>0</v>
      </c>
      <c r="Z79" s="1">
        <v>0</v>
      </c>
      <c r="AA79" s="1" t="s">
        <v>50</v>
      </c>
      <c r="AB79" s="1">
        <v>0</v>
      </c>
      <c r="AC79" s="1">
        <v>0</v>
      </c>
      <c r="AD79" s="1"/>
      <c r="AE79" s="1">
        <v>0</v>
      </c>
      <c r="AF79" s="1">
        <v>0</v>
      </c>
      <c r="AG79" s="1" t="s">
        <v>50</v>
      </c>
      <c r="AH79" s="1">
        <v>0</v>
      </c>
      <c r="AI79" s="1">
        <v>0</v>
      </c>
      <c r="AJ79" s="1" t="s">
        <v>50</v>
      </c>
      <c r="AK79" s="1">
        <v>0</v>
      </c>
      <c r="AL79" s="1">
        <v>0</v>
      </c>
      <c r="AM79" s="1"/>
      <c r="AN79" s="1"/>
      <c r="AO79" s="15"/>
      <c r="AP79" s="1"/>
      <c r="AQ79" s="8"/>
    </row>
    <row r="80" spans="1:43 16259:16382" ht="15" x14ac:dyDescent="0.25">
      <c r="A80" s="173" t="s">
        <v>97</v>
      </c>
      <c r="B80" s="14" t="s">
        <v>668</v>
      </c>
      <c r="C80" s="1" t="s">
        <v>47</v>
      </c>
      <c r="D80" s="1" t="s">
        <v>646</v>
      </c>
      <c r="E80" s="1" t="s">
        <v>148</v>
      </c>
      <c r="F80" s="1" t="s">
        <v>677</v>
      </c>
      <c r="G80" s="1" t="s">
        <v>51</v>
      </c>
      <c r="H80" s="1" t="s">
        <v>678</v>
      </c>
      <c r="I80" s="1" t="s">
        <v>53</v>
      </c>
      <c r="J80" s="1" t="s">
        <v>53</v>
      </c>
      <c r="K80" s="1" t="s">
        <v>53</v>
      </c>
      <c r="L80" s="1" t="s">
        <v>53</v>
      </c>
      <c r="M80" s="1"/>
      <c r="N80" s="1" t="s">
        <v>53</v>
      </c>
      <c r="O80" s="1" t="s">
        <v>54</v>
      </c>
      <c r="P80" s="1" t="s">
        <v>53</v>
      </c>
      <c r="Q80" s="2">
        <v>78993.789600000004</v>
      </c>
      <c r="R80" s="2">
        <v>0</v>
      </c>
      <c r="S80" s="2">
        <v>15000</v>
      </c>
      <c r="T80" s="2">
        <v>0</v>
      </c>
      <c r="U80" s="2" t="s">
        <v>50</v>
      </c>
      <c r="V80" s="2">
        <v>0</v>
      </c>
      <c r="W80" s="2">
        <v>55167.06</v>
      </c>
      <c r="X80" s="2" t="s">
        <v>55</v>
      </c>
      <c r="Y80" s="2">
        <v>8826.7296000000006</v>
      </c>
      <c r="Z80" s="1">
        <v>0</v>
      </c>
      <c r="AA80" s="1" t="s">
        <v>50</v>
      </c>
      <c r="AB80" s="1">
        <v>0</v>
      </c>
      <c r="AC80" s="1">
        <v>0</v>
      </c>
      <c r="AD80" s="1" t="s">
        <v>50</v>
      </c>
      <c r="AE80" s="1">
        <v>0</v>
      </c>
      <c r="AF80" s="1">
        <v>0</v>
      </c>
      <c r="AG80" s="1" t="s">
        <v>50</v>
      </c>
      <c r="AH80" s="1">
        <v>0</v>
      </c>
      <c r="AI80" s="1">
        <v>0</v>
      </c>
      <c r="AJ80" s="1" t="s">
        <v>50</v>
      </c>
      <c r="AK80" s="1">
        <v>0</v>
      </c>
      <c r="AL80" s="1">
        <v>0</v>
      </c>
      <c r="AM80" s="1" t="s">
        <v>53</v>
      </c>
      <c r="AN80" s="1" t="s">
        <v>53</v>
      </c>
      <c r="AO80" s="15" t="s">
        <v>53</v>
      </c>
      <c r="AP80" s="1" t="s">
        <v>53</v>
      </c>
      <c r="AQ80" s="8"/>
    </row>
    <row r="81" spans="1:43 16238:16382" ht="15" x14ac:dyDescent="0.25">
      <c r="A81" s="173" t="s">
        <v>99</v>
      </c>
      <c r="B81" s="14">
        <v>43881</v>
      </c>
      <c r="C81" s="1" t="s">
        <v>346</v>
      </c>
      <c r="D81" s="1" t="s">
        <v>475</v>
      </c>
      <c r="E81" s="1" t="s">
        <v>476</v>
      </c>
      <c r="F81" s="1" t="s">
        <v>543</v>
      </c>
      <c r="G81" s="1" t="s">
        <v>51</v>
      </c>
      <c r="H81" s="1" t="s">
        <v>544</v>
      </c>
      <c r="I81" s="1"/>
      <c r="J81" s="1"/>
      <c r="K81" s="1"/>
      <c r="L81" s="1"/>
      <c r="M81" s="1"/>
      <c r="N81" s="1"/>
      <c r="O81" s="1" t="s">
        <v>54</v>
      </c>
      <c r="P81" s="1"/>
      <c r="Q81" s="2">
        <v>246000.35</v>
      </c>
      <c r="R81" s="2"/>
      <c r="S81" s="2">
        <v>60800</v>
      </c>
      <c r="T81" s="2"/>
      <c r="U81" s="2"/>
      <c r="V81" s="2"/>
      <c r="W81" s="2">
        <v>159655.47</v>
      </c>
      <c r="X81" s="2"/>
      <c r="Y81" s="2">
        <v>25544.880000000001</v>
      </c>
      <c r="Z81" s="1">
        <v>0</v>
      </c>
      <c r="AA81" s="1" t="s">
        <v>50</v>
      </c>
      <c r="AB81" s="1">
        <v>0</v>
      </c>
      <c r="AC81" s="1">
        <v>0</v>
      </c>
      <c r="AD81" s="1"/>
      <c r="AE81" s="1">
        <v>0</v>
      </c>
      <c r="AF81" s="1">
        <v>0</v>
      </c>
      <c r="AG81" s="1" t="s">
        <v>50</v>
      </c>
      <c r="AH81" s="1">
        <v>0</v>
      </c>
      <c r="AI81" s="1">
        <v>0</v>
      </c>
      <c r="AJ81" s="1" t="s">
        <v>50</v>
      </c>
      <c r="AK81" s="1">
        <v>0</v>
      </c>
      <c r="AL81" s="1">
        <v>0</v>
      </c>
      <c r="AM81" s="1"/>
      <c r="AN81" s="1"/>
      <c r="AO81" s="15"/>
      <c r="AP81" s="1"/>
      <c r="AQ81" s="8"/>
    </row>
    <row r="82" spans="1:43 16238:16382" ht="15" x14ac:dyDescent="0.25">
      <c r="A82" s="173" t="s">
        <v>103</v>
      </c>
      <c r="B82" s="14">
        <v>43881</v>
      </c>
      <c r="C82" s="1" t="s">
        <v>346</v>
      </c>
      <c r="D82" s="1" t="s">
        <v>479</v>
      </c>
      <c r="E82" s="1" t="s">
        <v>480</v>
      </c>
      <c r="F82" s="1" t="s">
        <v>545</v>
      </c>
      <c r="G82" s="1" t="s">
        <v>51</v>
      </c>
      <c r="H82" s="1" t="s">
        <v>482</v>
      </c>
      <c r="I82" s="1"/>
      <c r="J82" s="1"/>
      <c r="K82" s="1"/>
      <c r="L82" s="1"/>
      <c r="M82" s="1"/>
      <c r="N82" s="1"/>
      <c r="O82" s="1" t="s">
        <v>899</v>
      </c>
      <c r="P82" s="1"/>
      <c r="Q82" s="2">
        <v>0</v>
      </c>
      <c r="R82" s="2"/>
      <c r="S82" s="2">
        <v>0</v>
      </c>
      <c r="T82" s="2"/>
      <c r="U82" s="2"/>
      <c r="V82" s="2"/>
      <c r="W82" s="2">
        <v>0</v>
      </c>
      <c r="X82" s="2"/>
      <c r="Y82" s="2">
        <v>0</v>
      </c>
      <c r="Z82" s="1">
        <v>0</v>
      </c>
      <c r="AA82" s="1" t="s">
        <v>50</v>
      </c>
      <c r="AB82" s="1">
        <v>0</v>
      </c>
      <c r="AC82" s="1">
        <v>0</v>
      </c>
      <c r="AD82" s="1"/>
      <c r="AE82" s="1">
        <v>0</v>
      </c>
      <c r="AF82" s="1">
        <v>0</v>
      </c>
      <c r="AG82" s="1" t="s">
        <v>50</v>
      </c>
      <c r="AH82" s="1">
        <v>0</v>
      </c>
      <c r="AI82" s="1">
        <v>0</v>
      </c>
      <c r="AJ82" s="1" t="s">
        <v>50</v>
      </c>
      <c r="AK82" s="1">
        <v>0</v>
      </c>
      <c r="AL82" s="1">
        <v>0</v>
      </c>
      <c r="AM82" s="1"/>
      <c r="AN82" s="1"/>
      <c r="AO82" s="15"/>
      <c r="AP82" s="1"/>
      <c r="AQ82" s="8"/>
    </row>
    <row r="83" spans="1:43 16238:16382" ht="15" x14ac:dyDescent="0.25">
      <c r="A83" s="173" t="s">
        <v>105</v>
      </c>
      <c r="B83" s="14">
        <v>43882</v>
      </c>
      <c r="C83" s="1" t="s">
        <v>346</v>
      </c>
      <c r="D83" s="1" t="s">
        <v>48</v>
      </c>
      <c r="E83" s="1" t="s">
        <v>347</v>
      </c>
      <c r="F83" s="1" t="s">
        <v>548</v>
      </c>
      <c r="G83" s="1" t="s">
        <v>51</v>
      </c>
      <c r="H83" s="1" t="s">
        <v>549</v>
      </c>
      <c r="I83" s="1"/>
      <c r="J83" s="1"/>
      <c r="K83" s="1"/>
      <c r="L83" s="1"/>
      <c r="M83" s="1"/>
      <c r="N83" s="1"/>
      <c r="O83" s="1" t="s">
        <v>54</v>
      </c>
      <c r="P83" s="1"/>
      <c r="Q83" s="2">
        <v>70822095.320000008</v>
      </c>
      <c r="R83" s="2"/>
      <c r="S83" s="2">
        <v>54342302.780000001</v>
      </c>
      <c r="T83" s="2"/>
      <c r="U83" s="2"/>
      <c r="V83" s="2"/>
      <c r="W83" s="2">
        <v>14206717.710000001</v>
      </c>
      <c r="X83" s="2"/>
      <c r="Y83" s="2">
        <v>2273074.83</v>
      </c>
      <c r="Z83" s="1">
        <v>0</v>
      </c>
      <c r="AA83" s="1" t="s">
        <v>50</v>
      </c>
      <c r="AB83" s="1">
        <v>0</v>
      </c>
      <c r="AC83" s="1">
        <v>0</v>
      </c>
      <c r="AD83" s="1"/>
      <c r="AE83" s="1">
        <v>0</v>
      </c>
      <c r="AF83" s="1">
        <v>0</v>
      </c>
      <c r="AG83" s="1" t="s">
        <v>50</v>
      </c>
      <c r="AH83" s="1">
        <v>0</v>
      </c>
      <c r="AI83" s="1">
        <v>0</v>
      </c>
      <c r="AJ83" s="1" t="s">
        <v>50</v>
      </c>
      <c r="AK83" s="1">
        <v>0</v>
      </c>
      <c r="AL83" s="1">
        <v>0</v>
      </c>
      <c r="AM83" s="1"/>
      <c r="AN83" s="1"/>
      <c r="AO83" s="15"/>
      <c r="AP83" s="1"/>
      <c r="AQ83" s="8"/>
    </row>
    <row r="84" spans="1:43 16238:16382" ht="15" x14ac:dyDescent="0.25">
      <c r="A84" s="173" t="s">
        <v>107</v>
      </c>
      <c r="B84" s="14">
        <v>43882</v>
      </c>
      <c r="C84" s="1" t="s">
        <v>346</v>
      </c>
      <c r="D84" s="1" t="s">
        <v>48</v>
      </c>
      <c r="E84" s="1" t="s">
        <v>353</v>
      </c>
      <c r="F84" s="5">
        <v>1181</v>
      </c>
      <c r="G84" s="1" t="s">
        <v>51</v>
      </c>
      <c r="H84" s="1" t="s">
        <v>546</v>
      </c>
      <c r="I84" s="1"/>
      <c r="J84" s="1"/>
      <c r="K84" s="1"/>
      <c r="L84" s="1"/>
      <c r="M84" s="1"/>
      <c r="N84" s="1"/>
      <c r="O84" s="1" t="s">
        <v>899</v>
      </c>
      <c r="P84" s="1"/>
      <c r="Q84" s="2">
        <v>0</v>
      </c>
      <c r="R84" s="2"/>
      <c r="S84" s="2">
        <v>0</v>
      </c>
      <c r="T84" s="9"/>
      <c r="U84" s="9"/>
      <c r="V84" s="9"/>
      <c r="W84" s="9">
        <v>0</v>
      </c>
      <c r="X84" s="9">
        <v>0</v>
      </c>
      <c r="Y84" s="9">
        <v>0</v>
      </c>
      <c r="Z84" s="1">
        <v>0</v>
      </c>
      <c r="AA84" s="1" t="s">
        <v>50</v>
      </c>
      <c r="AB84" s="1">
        <v>0</v>
      </c>
      <c r="AC84" s="1">
        <v>0</v>
      </c>
      <c r="AD84" s="8"/>
      <c r="AE84" s="1">
        <v>0</v>
      </c>
      <c r="AF84" s="1">
        <v>0</v>
      </c>
      <c r="AG84" s="1" t="s">
        <v>50</v>
      </c>
      <c r="AH84" s="1">
        <v>0</v>
      </c>
      <c r="AI84" s="1">
        <v>0</v>
      </c>
      <c r="AJ84" s="1" t="s">
        <v>50</v>
      </c>
      <c r="AK84" s="1">
        <v>0</v>
      </c>
      <c r="AL84" s="1">
        <v>0</v>
      </c>
      <c r="AM84" s="8"/>
      <c r="AN84" s="8"/>
      <c r="AO84" s="8"/>
      <c r="AP84" s="1"/>
      <c r="AQ84" s="8"/>
      <c r="WZN84" s="1"/>
      <c r="WZO84" s="1"/>
      <c r="WZP84" s="1"/>
      <c r="WZQ84" s="1"/>
      <c r="WZR84" s="1"/>
      <c r="WZS84" s="1"/>
      <c r="WZT84" s="1"/>
      <c r="WZU84" s="1"/>
      <c r="WZV84" s="1"/>
      <c r="WZW84" s="1"/>
      <c r="WZX84" s="1"/>
      <c r="WZY84" s="1"/>
      <c r="WZZ84" s="1"/>
      <c r="XAA84" s="1"/>
      <c r="XAB84" s="1"/>
      <c r="XAC84" s="1"/>
      <c r="XAD84" s="1"/>
      <c r="XAE84" s="1"/>
      <c r="XAF84" s="1"/>
      <c r="XAG84" s="1"/>
      <c r="XAH84" s="1"/>
      <c r="XAI84" s="1"/>
      <c r="XAJ84" s="1"/>
      <c r="XAK84" s="1"/>
      <c r="XAL84" s="1"/>
      <c r="XAM84" s="1"/>
      <c r="XAN84" s="1"/>
      <c r="XAO84" s="1"/>
      <c r="XAP84" s="1"/>
      <c r="XAQ84" s="1"/>
      <c r="XAR84" s="1"/>
      <c r="XAS84" s="1"/>
      <c r="XAT84" s="1"/>
      <c r="XAU84" s="1"/>
      <c r="XAV84" s="1"/>
      <c r="XAW84" s="1"/>
      <c r="XAX84" s="1"/>
      <c r="XAY84" s="1"/>
      <c r="XAZ84" s="1"/>
      <c r="XBA84" s="1"/>
      <c r="XBD84" s="1"/>
      <c r="XBE84" s="1"/>
      <c r="XBF84" s="1"/>
      <c r="XBG84" s="1"/>
      <c r="XBH84" s="1"/>
      <c r="XBI84" s="1"/>
      <c r="XBJ84" s="1"/>
      <c r="XBK84" s="1"/>
      <c r="XBL84" s="1"/>
      <c r="XBM84" s="1"/>
      <c r="XBN84" s="1"/>
      <c r="XBO84" s="1"/>
      <c r="XBP84" s="1"/>
      <c r="XBQ84" s="1"/>
      <c r="XBR84" s="1"/>
      <c r="XBS84" s="1"/>
      <c r="XBT84" s="1"/>
      <c r="XBU84" s="1"/>
      <c r="XBV84" s="1"/>
      <c r="XBY84" s="1"/>
      <c r="XBZ84" s="1"/>
      <c r="XCA84" s="1"/>
      <c r="XCB84" s="1"/>
      <c r="XCC84" s="1"/>
      <c r="XCD84" s="1"/>
      <c r="XCE84" s="1"/>
      <c r="XCF84" s="1"/>
      <c r="XCG84" s="1"/>
      <c r="XCH84" s="1"/>
      <c r="XCI84" s="1"/>
      <c r="XCJ84" s="1"/>
      <c r="XCK84" s="1"/>
      <c r="XCL84" s="1"/>
      <c r="XCM84" s="1"/>
      <c r="XCN84" s="1"/>
      <c r="XCO84" s="1"/>
      <c r="XCP84" s="1"/>
      <c r="XCQ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O84" s="1"/>
      <c r="XDP84" s="1"/>
      <c r="XDQ84" s="1"/>
      <c r="XDR84" s="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  <c r="XFA84" s="1"/>
      <c r="XFB84" s="1"/>
    </row>
    <row r="85" spans="1:43 16238:16382" ht="15" x14ac:dyDescent="0.25">
      <c r="A85" s="173" t="s">
        <v>114</v>
      </c>
      <c r="B85" s="14">
        <v>43882</v>
      </c>
      <c r="C85" s="1" t="s">
        <v>346</v>
      </c>
      <c r="D85" s="1" t="s">
        <v>48</v>
      </c>
      <c r="E85" s="1" t="s">
        <v>353</v>
      </c>
      <c r="F85" s="5">
        <v>1182</v>
      </c>
      <c r="G85" s="1" t="s">
        <v>51</v>
      </c>
      <c r="H85" s="1" t="s">
        <v>547</v>
      </c>
      <c r="I85" s="1"/>
      <c r="J85" s="1"/>
      <c r="K85" s="1"/>
      <c r="L85" s="1"/>
      <c r="M85" s="1"/>
      <c r="N85" s="1"/>
      <c r="O85" s="1" t="s">
        <v>54</v>
      </c>
      <c r="P85" s="1"/>
      <c r="Q85" s="2">
        <v>1779765.77</v>
      </c>
      <c r="R85" s="2"/>
      <c r="S85" s="2">
        <v>1779765.77</v>
      </c>
      <c r="T85" s="2"/>
      <c r="U85" s="2"/>
      <c r="V85" s="2"/>
      <c r="W85" s="2">
        <v>0</v>
      </c>
      <c r="X85" s="2">
        <v>0</v>
      </c>
      <c r="Y85" s="2">
        <v>0</v>
      </c>
      <c r="Z85" s="1">
        <v>0</v>
      </c>
      <c r="AA85" s="1" t="s">
        <v>50</v>
      </c>
      <c r="AB85" s="1">
        <v>0</v>
      </c>
      <c r="AC85" s="1">
        <v>0</v>
      </c>
      <c r="AD85" s="1"/>
      <c r="AE85" s="1">
        <v>0</v>
      </c>
      <c r="AF85" s="1">
        <v>0</v>
      </c>
      <c r="AG85" s="1" t="s">
        <v>50</v>
      </c>
      <c r="AH85" s="1">
        <v>0</v>
      </c>
      <c r="AI85" s="1">
        <v>0</v>
      </c>
      <c r="AJ85" s="1" t="s">
        <v>50</v>
      </c>
      <c r="AK85" s="1">
        <v>0</v>
      </c>
      <c r="AL85" s="1">
        <v>0</v>
      </c>
      <c r="AM85" s="1"/>
      <c r="AN85" s="1"/>
      <c r="AO85" s="15"/>
      <c r="AP85" s="1"/>
      <c r="AQ85" s="8"/>
    </row>
    <row r="86" spans="1:43 16238:16382" ht="15" x14ac:dyDescent="0.25">
      <c r="A86" s="173" t="s">
        <v>116</v>
      </c>
      <c r="B86" s="14" t="s">
        <v>679</v>
      </c>
      <c r="C86" s="1" t="s">
        <v>47</v>
      </c>
      <c r="D86" s="1" t="s">
        <v>56</v>
      </c>
      <c r="E86" s="1" t="s">
        <v>57</v>
      </c>
      <c r="F86" s="1" t="s">
        <v>383</v>
      </c>
      <c r="G86" s="1" t="s">
        <v>51</v>
      </c>
      <c r="H86" s="1" t="s">
        <v>680</v>
      </c>
      <c r="I86" s="1" t="s">
        <v>53</v>
      </c>
      <c r="J86" s="1" t="s">
        <v>53</v>
      </c>
      <c r="K86" s="1" t="s">
        <v>53</v>
      </c>
      <c r="L86" s="1" t="s">
        <v>53</v>
      </c>
      <c r="M86" s="1"/>
      <c r="N86" s="1" t="s">
        <v>53</v>
      </c>
      <c r="O86" s="1" t="s">
        <v>54</v>
      </c>
      <c r="P86" s="1" t="s">
        <v>53</v>
      </c>
      <c r="Q86" s="2">
        <v>178112.8</v>
      </c>
      <c r="R86" s="2">
        <v>0</v>
      </c>
      <c r="S86" s="2">
        <v>82900</v>
      </c>
      <c r="T86" s="2">
        <v>0</v>
      </c>
      <c r="U86" s="2" t="s">
        <v>50</v>
      </c>
      <c r="V86" s="2">
        <v>0</v>
      </c>
      <c r="W86" s="2">
        <v>82080</v>
      </c>
      <c r="X86" s="2" t="s">
        <v>50</v>
      </c>
      <c r="Y86" s="2">
        <v>13132.8</v>
      </c>
      <c r="Z86" s="1">
        <v>0</v>
      </c>
      <c r="AA86" s="1" t="s">
        <v>50</v>
      </c>
      <c r="AB86" s="1">
        <v>0</v>
      </c>
      <c r="AC86" s="1">
        <v>0</v>
      </c>
      <c r="AD86" s="1" t="s">
        <v>50</v>
      </c>
      <c r="AE86" s="1">
        <v>0</v>
      </c>
      <c r="AF86" s="1">
        <v>0</v>
      </c>
      <c r="AG86" s="1" t="s">
        <v>50</v>
      </c>
      <c r="AH86" s="1">
        <v>0</v>
      </c>
      <c r="AI86" s="1">
        <v>0</v>
      </c>
      <c r="AJ86" s="1" t="s">
        <v>50</v>
      </c>
      <c r="AK86" s="1">
        <v>0</v>
      </c>
      <c r="AL86" s="1">
        <v>0</v>
      </c>
      <c r="AM86" s="1" t="s">
        <v>53</v>
      </c>
      <c r="AN86" s="1" t="s">
        <v>53</v>
      </c>
      <c r="AO86" s="15" t="s">
        <v>53</v>
      </c>
      <c r="AP86" s="1" t="s">
        <v>53</v>
      </c>
      <c r="AQ86" s="8"/>
    </row>
    <row r="87" spans="1:43 16238:16382" ht="15" x14ac:dyDescent="0.25">
      <c r="A87" s="173" t="s">
        <v>120</v>
      </c>
      <c r="B87" s="14">
        <v>43882</v>
      </c>
      <c r="C87" s="1" t="s">
        <v>346</v>
      </c>
      <c r="D87" s="1" t="s">
        <v>56</v>
      </c>
      <c r="E87" s="1" t="s">
        <v>367</v>
      </c>
      <c r="F87" s="1" t="s">
        <v>550</v>
      </c>
      <c r="G87" s="1" t="s">
        <v>51</v>
      </c>
      <c r="H87" s="1" t="s">
        <v>551</v>
      </c>
      <c r="I87" s="1"/>
      <c r="J87" s="1"/>
      <c r="K87" s="1"/>
      <c r="L87" s="1"/>
      <c r="M87" s="1"/>
      <c r="N87" s="1"/>
      <c r="O87" s="1" t="s">
        <v>54</v>
      </c>
      <c r="P87" s="1"/>
      <c r="Q87" s="2">
        <v>48408207.399999999</v>
      </c>
      <c r="R87" s="2"/>
      <c r="S87" s="2">
        <v>48408207.399999999</v>
      </c>
      <c r="T87" s="2">
        <v>0</v>
      </c>
      <c r="U87" s="2"/>
      <c r="V87" s="2"/>
      <c r="W87" s="2">
        <v>0</v>
      </c>
      <c r="X87" s="2">
        <v>0</v>
      </c>
      <c r="Y87" s="2">
        <v>0</v>
      </c>
      <c r="Z87" s="1">
        <v>0</v>
      </c>
      <c r="AA87" s="1" t="s">
        <v>50</v>
      </c>
      <c r="AB87" s="1">
        <v>0</v>
      </c>
      <c r="AC87" s="1">
        <v>0</v>
      </c>
      <c r="AD87" s="1"/>
      <c r="AE87" s="1">
        <v>0</v>
      </c>
      <c r="AF87" s="1">
        <v>0</v>
      </c>
      <c r="AG87" s="1" t="s">
        <v>50</v>
      </c>
      <c r="AH87" s="1">
        <v>0</v>
      </c>
      <c r="AI87" s="1">
        <v>0</v>
      </c>
      <c r="AJ87" s="1" t="s">
        <v>50</v>
      </c>
      <c r="AK87" s="1">
        <v>0</v>
      </c>
      <c r="AL87" s="1">
        <v>0</v>
      </c>
      <c r="AM87" s="1"/>
      <c r="AN87" s="1"/>
      <c r="AO87" s="15"/>
      <c r="AP87" s="1"/>
      <c r="AQ87" s="8"/>
    </row>
    <row r="88" spans="1:43 16238:16382" ht="15" x14ac:dyDescent="0.25">
      <c r="A88" s="173" t="s">
        <v>122</v>
      </c>
      <c r="B88" s="14">
        <v>43882</v>
      </c>
      <c r="C88" s="1" t="s">
        <v>346</v>
      </c>
      <c r="D88" s="1" t="s">
        <v>56</v>
      </c>
      <c r="E88" s="1" t="s">
        <v>367</v>
      </c>
      <c r="F88" s="1" t="s">
        <v>550</v>
      </c>
      <c r="G88" s="1" t="s">
        <v>108</v>
      </c>
      <c r="H88" s="1"/>
      <c r="I88" s="1" t="s">
        <v>552</v>
      </c>
      <c r="J88" s="1"/>
      <c r="K88" s="1"/>
      <c r="L88" s="1"/>
      <c r="M88" s="1"/>
      <c r="N88" s="1"/>
      <c r="O88" s="1" t="s">
        <v>54</v>
      </c>
      <c r="P88" s="1"/>
      <c r="Q88" s="2">
        <v>-207350</v>
      </c>
      <c r="R88" s="2"/>
      <c r="S88" s="2">
        <v>-207350</v>
      </c>
      <c r="T88" s="2">
        <v>0</v>
      </c>
      <c r="U88" s="2"/>
      <c r="V88" s="2"/>
      <c r="W88" s="2">
        <v>0</v>
      </c>
      <c r="X88" s="2">
        <v>0</v>
      </c>
      <c r="Y88" s="2">
        <v>0</v>
      </c>
      <c r="Z88" s="1">
        <v>0</v>
      </c>
      <c r="AA88" s="1" t="s">
        <v>50</v>
      </c>
      <c r="AB88" s="1">
        <v>0</v>
      </c>
      <c r="AC88" s="1">
        <v>0</v>
      </c>
      <c r="AD88" s="1"/>
      <c r="AE88" s="1">
        <v>0</v>
      </c>
      <c r="AF88" s="1">
        <v>0</v>
      </c>
      <c r="AG88" s="1" t="s">
        <v>50</v>
      </c>
      <c r="AH88" s="1">
        <v>0</v>
      </c>
      <c r="AI88" s="1">
        <v>0</v>
      </c>
      <c r="AJ88" s="1" t="s">
        <v>50</v>
      </c>
      <c r="AK88" s="1">
        <v>0</v>
      </c>
      <c r="AL88" s="1">
        <v>0</v>
      </c>
      <c r="AM88" s="1"/>
      <c r="AN88" s="1"/>
      <c r="AO88" s="15"/>
      <c r="AP88" s="1"/>
      <c r="AQ88" s="8"/>
    </row>
    <row r="89" spans="1:43 16238:16382" ht="15" x14ac:dyDescent="0.25">
      <c r="A89" s="173" t="s">
        <v>126</v>
      </c>
      <c r="B89" s="14">
        <v>43882</v>
      </c>
      <c r="C89" s="1" t="s">
        <v>346</v>
      </c>
      <c r="D89" s="1" t="s">
        <v>56</v>
      </c>
      <c r="E89" s="1" t="s">
        <v>359</v>
      </c>
      <c r="F89" s="1" t="s">
        <v>444</v>
      </c>
      <c r="G89" s="1" t="s">
        <v>51</v>
      </c>
      <c r="H89" s="1" t="s">
        <v>553</v>
      </c>
      <c r="I89" s="1"/>
      <c r="J89" s="1"/>
      <c r="K89" s="1"/>
      <c r="L89" s="1"/>
      <c r="M89" s="1"/>
      <c r="N89" s="1"/>
      <c r="O89" s="1" t="s">
        <v>54</v>
      </c>
      <c r="P89" s="1"/>
      <c r="Q89" s="2">
        <v>69320156.5</v>
      </c>
      <c r="R89" s="2"/>
      <c r="S89" s="2">
        <v>48028047.909999996</v>
      </c>
      <c r="T89" s="2">
        <v>0</v>
      </c>
      <c r="U89" s="2"/>
      <c r="V89" s="2"/>
      <c r="W89" s="2">
        <v>18355266.030000001</v>
      </c>
      <c r="X89" s="2"/>
      <c r="Y89" s="2">
        <v>2936842.56</v>
      </c>
      <c r="Z89" s="1">
        <v>0</v>
      </c>
      <c r="AA89" s="1" t="s">
        <v>50</v>
      </c>
      <c r="AB89" s="1">
        <v>0</v>
      </c>
      <c r="AC89" s="1">
        <v>0</v>
      </c>
      <c r="AD89" s="1"/>
      <c r="AE89" s="1">
        <v>0</v>
      </c>
      <c r="AF89" s="1">
        <v>0</v>
      </c>
      <c r="AG89" s="1" t="s">
        <v>50</v>
      </c>
      <c r="AH89" s="1">
        <v>0</v>
      </c>
      <c r="AI89" s="1">
        <v>0</v>
      </c>
      <c r="AJ89" s="1" t="s">
        <v>50</v>
      </c>
      <c r="AK89" s="1">
        <v>0</v>
      </c>
      <c r="AL89" s="1">
        <v>0</v>
      </c>
      <c r="AM89" s="1"/>
      <c r="AN89" s="1"/>
      <c r="AO89" s="15"/>
      <c r="AP89" s="1"/>
      <c r="AQ89" s="8"/>
    </row>
    <row r="90" spans="1:43 16238:16382" ht="15" x14ac:dyDescent="0.25">
      <c r="A90" s="173" t="s">
        <v>128</v>
      </c>
      <c r="B90" s="14" t="s">
        <v>679</v>
      </c>
      <c r="C90" s="1" t="s">
        <v>47</v>
      </c>
      <c r="D90" s="1" t="s">
        <v>60</v>
      </c>
      <c r="E90" s="1" t="s">
        <v>61</v>
      </c>
      <c r="F90" s="1" t="s">
        <v>633</v>
      </c>
      <c r="G90" s="1" t="s">
        <v>51</v>
      </c>
      <c r="H90" s="1" t="s">
        <v>681</v>
      </c>
      <c r="I90" s="1" t="s">
        <v>53</v>
      </c>
      <c r="J90" s="1" t="s">
        <v>53</v>
      </c>
      <c r="K90" s="1" t="s">
        <v>53</v>
      </c>
      <c r="L90" s="1" t="s">
        <v>53</v>
      </c>
      <c r="M90" s="1"/>
      <c r="N90" s="1" t="s">
        <v>53</v>
      </c>
      <c r="O90" s="1" t="s">
        <v>54</v>
      </c>
      <c r="P90" s="1" t="s">
        <v>53</v>
      </c>
      <c r="Q90" s="2">
        <v>2752510.2056</v>
      </c>
      <c r="R90" s="2">
        <v>0</v>
      </c>
      <c r="S90" s="2">
        <v>2284943.31</v>
      </c>
      <c r="T90" s="2">
        <v>0</v>
      </c>
      <c r="U90" s="2" t="s">
        <v>50</v>
      </c>
      <c r="V90" s="2">
        <v>0</v>
      </c>
      <c r="W90" s="2">
        <v>403074.91000000003</v>
      </c>
      <c r="X90" s="2" t="s">
        <v>50</v>
      </c>
      <c r="Y90" s="2">
        <v>64491.985600000007</v>
      </c>
      <c r="Z90" s="1">
        <v>0</v>
      </c>
      <c r="AA90" s="1" t="s">
        <v>50</v>
      </c>
      <c r="AB90" s="1">
        <v>0</v>
      </c>
      <c r="AC90" s="1">
        <v>0</v>
      </c>
      <c r="AD90" s="1" t="s">
        <v>50</v>
      </c>
      <c r="AE90" s="1">
        <v>0</v>
      </c>
      <c r="AF90" s="1">
        <v>0</v>
      </c>
      <c r="AG90" s="1" t="s">
        <v>50</v>
      </c>
      <c r="AH90" s="1">
        <v>0</v>
      </c>
      <c r="AI90" s="1">
        <v>0</v>
      </c>
      <c r="AJ90" s="1" t="s">
        <v>50</v>
      </c>
      <c r="AK90" s="1">
        <v>0</v>
      </c>
      <c r="AL90" s="1">
        <v>0</v>
      </c>
      <c r="AM90" s="1" t="s">
        <v>53</v>
      </c>
      <c r="AN90" s="1" t="s">
        <v>53</v>
      </c>
      <c r="AO90" s="15" t="s">
        <v>53</v>
      </c>
      <c r="AP90" s="1" t="s">
        <v>53</v>
      </c>
      <c r="AQ90" s="8"/>
    </row>
    <row r="91" spans="1:43 16238:16382" ht="15" x14ac:dyDescent="0.25">
      <c r="A91" s="173" t="s">
        <v>133</v>
      </c>
      <c r="B91" s="14" t="s">
        <v>679</v>
      </c>
      <c r="C91" s="1" t="s">
        <v>47</v>
      </c>
      <c r="D91" s="1" t="s">
        <v>60</v>
      </c>
      <c r="E91" s="1" t="s">
        <v>61</v>
      </c>
      <c r="F91" s="1" t="s">
        <v>633</v>
      </c>
      <c r="G91" s="1" t="s">
        <v>51</v>
      </c>
      <c r="H91" s="1" t="s">
        <v>682</v>
      </c>
      <c r="I91" s="1" t="s">
        <v>53</v>
      </c>
      <c r="J91" s="1" t="s">
        <v>53</v>
      </c>
      <c r="K91" s="1" t="s">
        <v>53</v>
      </c>
      <c r="L91" s="1" t="s">
        <v>53</v>
      </c>
      <c r="M91" s="1"/>
      <c r="N91" s="1" t="s">
        <v>53</v>
      </c>
      <c r="O91" s="1" t="s">
        <v>683</v>
      </c>
      <c r="P91" s="1" t="s">
        <v>684</v>
      </c>
      <c r="Q91" s="2">
        <v>45000</v>
      </c>
      <c r="R91" s="2">
        <v>0</v>
      </c>
      <c r="S91" s="2">
        <v>45000</v>
      </c>
      <c r="T91" s="2">
        <v>0</v>
      </c>
      <c r="U91" s="2" t="s">
        <v>50</v>
      </c>
      <c r="V91" s="2">
        <v>0</v>
      </c>
      <c r="W91" s="2">
        <v>0</v>
      </c>
      <c r="X91" s="2" t="s">
        <v>50</v>
      </c>
      <c r="Y91" s="2">
        <v>0</v>
      </c>
      <c r="Z91" s="1">
        <v>0</v>
      </c>
      <c r="AA91" s="1" t="s">
        <v>50</v>
      </c>
      <c r="AB91" s="1">
        <v>0</v>
      </c>
      <c r="AC91" s="1">
        <v>0</v>
      </c>
      <c r="AD91" s="1" t="s">
        <v>50</v>
      </c>
      <c r="AE91" s="1">
        <v>0</v>
      </c>
      <c r="AF91" s="1">
        <v>0</v>
      </c>
      <c r="AG91" s="1" t="s">
        <v>50</v>
      </c>
      <c r="AH91" s="1">
        <v>0</v>
      </c>
      <c r="AI91" s="1">
        <v>0</v>
      </c>
      <c r="AJ91" s="1" t="s">
        <v>50</v>
      </c>
      <c r="AK91" s="1">
        <v>0</v>
      </c>
      <c r="AL91" s="1">
        <v>0</v>
      </c>
      <c r="AM91" s="1" t="s">
        <v>53</v>
      </c>
      <c r="AN91" s="1" t="s">
        <v>53</v>
      </c>
      <c r="AO91" s="15" t="s">
        <v>53</v>
      </c>
      <c r="AP91" s="1" t="s">
        <v>53</v>
      </c>
      <c r="AQ91" s="8"/>
    </row>
    <row r="92" spans="1:43 16238:16382" ht="15" x14ac:dyDescent="0.25">
      <c r="A92" s="173" t="s">
        <v>136</v>
      </c>
      <c r="B92" s="14" t="s">
        <v>679</v>
      </c>
      <c r="C92" s="1" t="s">
        <v>47</v>
      </c>
      <c r="D92" s="1" t="s">
        <v>60</v>
      </c>
      <c r="E92" s="1" t="s">
        <v>61</v>
      </c>
      <c r="F92" s="1" t="s">
        <v>633</v>
      </c>
      <c r="G92" s="1" t="s">
        <v>51</v>
      </c>
      <c r="H92" s="1" t="s">
        <v>685</v>
      </c>
      <c r="I92" s="1" t="s">
        <v>53</v>
      </c>
      <c r="J92" s="1" t="s">
        <v>53</v>
      </c>
      <c r="K92" s="1" t="s">
        <v>53</v>
      </c>
      <c r="L92" s="1" t="s">
        <v>53</v>
      </c>
      <c r="M92" s="1"/>
      <c r="N92" s="1" t="s">
        <v>53</v>
      </c>
      <c r="O92" s="1" t="s">
        <v>54</v>
      </c>
      <c r="P92" s="1" t="s">
        <v>53</v>
      </c>
      <c r="Q92" s="2">
        <v>21001357.747200008</v>
      </c>
      <c r="R92" s="2">
        <v>0</v>
      </c>
      <c r="S92" s="2">
        <v>17670571.540000007</v>
      </c>
      <c r="T92" s="2">
        <v>0</v>
      </c>
      <c r="U92" s="2" t="s">
        <v>50</v>
      </c>
      <c r="V92" s="2">
        <v>0</v>
      </c>
      <c r="W92" s="2">
        <v>2871367.4200000004</v>
      </c>
      <c r="X92" s="2" t="s">
        <v>50</v>
      </c>
      <c r="Y92" s="2">
        <v>459418.78719999996</v>
      </c>
      <c r="Z92" s="1">
        <v>0</v>
      </c>
      <c r="AA92" s="1" t="s">
        <v>50</v>
      </c>
      <c r="AB92" s="1">
        <v>0</v>
      </c>
      <c r="AC92" s="1">
        <v>0</v>
      </c>
      <c r="AD92" s="1" t="s">
        <v>50</v>
      </c>
      <c r="AE92" s="1">
        <v>0</v>
      </c>
      <c r="AF92" s="1">
        <v>0</v>
      </c>
      <c r="AG92" s="1" t="s">
        <v>50</v>
      </c>
      <c r="AH92" s="1">
        <v>0</v>
      </c>
      <c r="AI92" s="1">
        <v>0</v>
      </c>
      <c r="AJ92" s="1" t="s">
        <v>50</v>
      </c>
      <c r="AK92" s="1">
        <v>0</v>
      </c>
      <c r="AL92" s="1">
        <v>0</v>
      </c>
      <c r="AM92" s="1" t="s">
        <v>53</v>
      </c>
      <c r="AN92" s="1" t="s">
        <v>53</v>
      </c>
      <c r="AO92" s="15" t="s">
        <v>53</v>
      </c>
      <c r="AP92" s="1" t="s">
        <v>53</v>
      </c>
      <c r="AQ92" s="8"/>
    </row>
    <row r="93" spans="1:43 16238:16382" ht="15" x14ac:dyDescent="0.25">
      <c r="A93" s="173" t="s">
        <v>834</v>
      </c>
      <c r="B93" s="14" t="s">
        <v>679</v>
      </c>
      <c r="C93" s="1" t="s">
        <v>47</v>
      </c>
      <c r="D93" s="1" t="s">
        <v>60</v>
      </c>
      <c r="E93" s="1" t="s">
        <v>61</v>
      </c>
      <c r="F93" s="1" t="s">
        <v>633</v>
      </c>
      <c r="G93" s="1" t="s">
        <v>51</v>
      </c>
      <c r="H93" s="1" t="s">
        <v>686</v>
      </c>
      <c r="I93" s="1" t="s">
        <v>53</v>
      </c>
      <c r="J93" s="1" t="s">
        <v>53</v>
      </c>
      <c r="K93" s="1" t="s">
        <v>53</v>
      </c>
      <c r="L93" s="1" t="s">
        <v>53</v>
      </c>
      <c r="M93" s="1"/>
      <c r="N93" s="1" t="s">
        <v>53</v>
      </c>
      <c r="O93" s="1" t="s">
        <v>687</v>
      </c>
      <c r="P93" s="1" t="s">
        <v>688</v>
      </c>
      <c r="Q93" s="2">
        <v>30000</v>
      </c>
      <c r="R93" s="2">
        <v>0</v>
      </c>
      <c r="S93" s="2">
        <v>30000</v>
      </c>
      <c r="T93" s="2">
        <v>0</v>
      </c>
      <c r="U93" s="2" t="s">
        <v>50</v>
      </c>
      <c r="V93" s="2">
        <v>0</v>
      </c>
      <c r="W93" s="2">
        <v>0</v>
      </c>
      <c r="X93" s="2" t="s">
        <v>50</v>
      </c>
      <c r="Y93" s="2">
        <v>0</v>
      </c>
      <c r="Z93" s="1">
        <v>0</v>
      </c>
      <c r="AA93" s="1" t="s">
        <v>50</v>
      </c>
      <c r="AB93" s="1">
        <v>0</v>
      </c>
      <c r="AC93" s="1">
        <v>0</v>
      </c>
      <c r="AD93" s="1" t="s">
        <v>50</v>
      </c>
      <c r="AE93" s="1">
        <v>0</v>
      </c>
      <c r="AF93" s="1">
        <v>0</v>
      </c>
      <c r="AG93" s="1" t="s">
        <v>50</v>
      </c>
      <c r="AH93" s="1">
        <v>0</v>
      </c>
      <c r="AI93" s="1">
        <v>0</v>
      </c>
      <c r="AJ93" s="1" t="s">
        <v>50</v>
      </c>
      <c r="AK93" s="1">
        <v>0</v>
      </c>
      <c r="AL93" s="1">
        <v>0</v>
      </c>
      <c r="AM93" s="1" t="s">
        <v>53</v>
      </c>
      <c r="AN93" s="1" t="s">
        <v>53</v>
      </c>
      <c r="AO93" s="15" t="s">
        <v>53</v>
      </c>
      <c r="AP93" s="1" t="s">
        <v>53</v>
      </c>
      <c r="AQ93" s="8"/>
    </row>
    <row r="94" spans="1:43 16238:16382" ht="15" x14ac:dyDescent="0.25">
      <c r="A94" s="173" t="s">
        <v>835</v>
      </c>
      <c r="B94" s="14" t="s">
        <v>679</v>
      </c>
      <c r="C94" s="1" t="s">
        <v>47</v>
      </c>
      <c r="D94" s="1" t="s">
        <v>60</v>
      </c>
      <c r="E94" s="1" t="s">
        <v>61</v>
      </c>
      <c r="F94" s="1" t="s">
        <v>633</v>
      </c>
      <c r="G94" s="1" t="s">
        <v>51</v>
      </c>
      <c r="H94" s="1" t="s">
        <v>689</v>
      </c>
      <c r="I94" s="1" t="s">
        <v>53</v>
      </c>
      <c r="J94" s="1" t="s">
        <v>53</v>
      </c>
      <c r="K94" s="1" t="s">
        <v>53</v>
      </c>
      <c r="L94" s="1" t="s">
        <v>53</v>
      </c>
      <c r="M94" s="1"/>
      <c r="N94" s="1" t="s">
        <v>53</v>
      </c>
      <c r="O94" s="1" t="s">
        <v>54</v>
      </c>
      <c r="P94" s="1" t="s">
        <v>53</v>
      </c>
      <c r="Q94" s="2">
        <v>3159083.0520000006</v>
      </c>
      <c r="R94" s="2">
        <v>0</v>
      </c>
      <c r="S94" s="2">
        <v>2485045.1000000006</v>
      </c>
      <c r="T94" s="2">
        <v>0</v>
      </c>
      <c r="U94" s="2" t="s">
        <v>50</v>
      </c>
      <c r="V94" s="2">
        <v>0</v>
      </c>
      <c r="W94" s="2">
        <v>581067.20000000007</v>
      </c>
      <c r="X94" s="2" t="s">
        <v>50</v>
      </c>
      <c r="Y94" s="2">
        <v>92970.751999999993</v>
      </c>
      <c r="Z94" s="1">
        <v>0</v>
      </c>
      <c r="AA94" s="1" t="s">
        <v>50</v>
      </c>
      <c r="AB94" s="1">
        <v>0</v>
      </c>
      <c r="AC94" s="1">
        <v>0</v>
      </c>
      <c r="AD94" s="1" t="s">
        <v>50</v>
      </c>
      <c r="AE94" s="1">
        <v>0</v>
      </c>
      <c r="AF94" s="1">
        <v>0</v>
      </c>
      <c r="AG94" s="1" t="s">
        <v>50</v>
      </c>
      <c r="AH94" s="1">
        <v>0</v>
      </c>
      <c r="AI94" s="1">
        <v>0</v>
      </c>
      <c r="AJ94" s="1" t="s">
        <v>50</v>
      </c>
      <c r="AK94" s="1">
        <v>0</v>
      </c>
      <c r="AL94" s="1">
        <v>0</v>
      </c>
      <c r="AM94" s="1" t="s">
        <v>53</v>
      </c>
      <c r="AN94" s="1" t="s">
        <v>53</v>
      </c>
      <c r="AO94" s="15" t="s">
        <v>53</v>
      </c>
      <c r="AP94" s="1" t="s">
        <v>53</v>
      </c>
      <c r="AQ94" s="8"/>
    </row>
    <row r="95" spans="1:43 16238:16382" ht="15" x14ac:dyDescent="0.25">
      <c r="A95" s="173" t="s">
        <v>836</v>
      </c>
      <c r="B95" s="14">
        <v>43882</v>
      </c>
      <c r="C95" s="1" t="s">
        <v>346</v>
      </c>
      <c r="D95" s="1" t="s">
        <v>60</v>
      </c>
      <c r="E95" s="1" t="s">
        <v>387</v>
      </c>
      <c r="F95" s="1" t="s">
        <v>554</v>
      </c>
      <c r="G95" s="1" t="s">
        <v>51</v>
      </c>
      <c r="H95" s="1" t="s">
        <v>553</v>
      </c>
      <c r="I95" s="1"/>
      <c r="J95" s="1"/>
      <c r="K95" s="1"/>
      <c r="L95" s="1"/>
      <c r="M95" s="1"/>
      <c r="N95" s="1"/>
      <c r="O95" s="1" t="s">
        <v>54</v>
      </c>
      <c r="P95" s="1"/>
      <c r="Q95" s="2">
        <v>65156882.829999998</v>
      </c>
      <c r="R95" s="2"/>
      <c r="S95" s="2">
        <v>48705821.25</v>
      </c>
      <c r="T95" s="2">
        <v>0</v>
      </c>
      <c r="U95" s="2"/>
      <c r="V95" s="2"/>
      <c r="W95" s="2">
        <v>14181949.640000001</v>
      </c>
      <c r="X95" s="2"/>
      <c r="Y95" s="2">
        <v>2269111.94</v>
      </c>
      <c r="Z95" s="1">
        <v>0</v>
      </c>
      <c r="AA95" s="1" t="s">
        <v>50</v>
      </c>
      <c r="AB95" s="1">
        <v>0</v>
      </c>
      <c r="AC95" s="1">
        <v>0</v>
      </c>
      <c r="AD95" s="1"/>
      <c r="AE95" s="1">
        <v>0</v>
      </c>
      <c r="AF95" s="1">
        <v>0</v>
      </c>
      <c r="AG95" s="1" t="s">
        <v>50</v>
      </c>
      <c r="AH95" s="1">
        <v>0</v>
      </c>
      <c r="AI95" s="1">
        <v>0</v>
      </c>
      <c r="AJ95" s="1" t="s">
        <v>50</v>
      </c>
      <c r="AK95" s="1">
        <v>0</v>
      </c>
      <c r="AL95" s="1">
        <v>0</v>
      </c>
      <c r="AM95" s="1"/>
      <c r="AN95" s="1"/>
      <c r="AO95" s="15"/>
      <c r="AP95" s="1"/>
      <c r="AQ95" s="8"/>
    </row>
    <row r="96" spans="1:43 16238:16382" ht="15" x14ac:dyDescent="0.25">
      <c r="A96" s="173" t="s">
        <v>145</v>
      </c>
      <c r="B96" s="14">
        <v>43882</v>
      </c>
      <c r="C96" s="1" t="s">
        <v>346</v>
      </c>
      <c r="D96" s="1" t="s">
        <v>80</v>
      </c>
      <c r="E96" s="1" t="s">
        <v>406</v>
      </c>
      <c r="F96" s="1" t="s">
        <v>555</v>
      </c>
      <c r="G96" s="1" t="s">
        <v>51</v>
      </c>
      <c r="H96" s="1" t="s">
        <v>556</v>
      </c>
      <c r="I96" s="1"/>
      <c r="J96" s="1"/>
      <c r="K96" s="1"/>
      <c r="L96" s="1"/>
      <c r="M96" s="1"/>
      <c r="N96" s="1"/>
      <c r="O96" s="1" t="s">
        <v>54</v>
      </c>
      <c r="P96" s="1"/>
      <c r="Q96" s="2">
        <v>40309584.119999997</v>
      </c>
      <c r="R96" s="2"/>
      <c r="S96" s="2">
        <v>29488682.82</v>
      </c>
      <c r="T96" s="2"/>
      <c r="U96" s="2"/>
      <c r="V96" s="2"/>
      <c r="W96" s="2">
        <v>9328363.1899999995</v>
      </c>
      <c r="X96" s="2"/>
      <c r="Y96" s="2">
        <v>1492538.11</v>
      </c>
      <c r="Z96" s="1">
        <v>0</v>
      </c>
      <c r="AA96" s="1" t="s">
        <v>50</v>
      </c>
      <c r="AB96" s="1">
        <v>0</v>
      </c>
      <c r="AC96" s="1">
        <v>0</v>
      </c>
      <c r="AD96" s="1"/>
      <c r="AE96" s="1">
        <v>0</v>
      </c>
      <c r="AF96" s="1">
        <v>0</v>
      </c>
      <c r="AG96" s="1" t="s">
        <v>50</v>
      </c>
      <c r="AH96" s="1">
        <v>0</v>
      </c>
      <c r="AI96" s="1">
        <v>0</v>
      </c>
      <c r="AJ96" s="1" t="s">
        <v>50</v>
      </c>
      <c r="AK96" s="1">
        <v>0</v>
      </c>
      <c r="AL96" s="1">
        <v>0</v>
      </c>
      <c r="AM96" s="1"/>
      <c r="AN96" s="1"/>
      <c r="AO96" s="15"/>
      <c r="AP96" s="1"/>
      <c r="AQ96" s="8"/>
    </row>
    <row r="97" spans="1:43" ht="15" x14ac:dyDescent="0.25">
      <c r="A97" s="173" t="s">
        <v>147</v>
      </c>
      <c r="B97" s="14">
        <v>43882</v>
      </c>
      <c r="C97" s="1" t="s">
        <v>346</v>
      </c>
      <c r="D97" s="1" t="s">
        <v>412</v>
      </c>
      <c r="E97" s="1" t="s">
        <v>413</v>
      </c>
      <c r="F97" s="1" t="s">
        <v>557</v>
      </c>
      <c r="G97" s="1" t="s">
        <v>51</v>
      </c>
      <c r="H97" s="1" t="s">
        <v>558</v>
      </c>
      <c r="I97" s="1"/>
      <c r="J97" s="1"/>
      <c r="K97" s="1"/>
      <c r="L97" s="1"/>
      <c r="M97" s="1"/>
      <c r="N97" s="1"/>
      <c r="O97" s="1" t="s">
        <v>54</v>
      </c>
      <c r="P97" s="1"/>
      <c r="Q97" s="2">
        <v>74427153.61999999</v>
      </c>
      <c r="R97" s="2"/>
      <c r="S97" s="2">
        <v>52840543.299999997</v>
      </c>
      <c r="T97" s="2"/>
      <c r="U97" s="2"/>
      <c r="V97" s="2"/>
      <c r="W97" s="2">
        <v>18609146.829999998</v>
      </c>
      <c r="X97" s="2"/>
      <c r="Y97" s="2">
        <v>2977463.49</v>
      </c>
      <c r="Z97" s="1">
        <v>0</v>
      </c>
      <c r="AA97" s="1" t="s">
        <v>50</v>
      </c>
      <c r="AB97" s="1">
        <v>0</v>
      </c>
      <c r="AC97" s="1">
        <v>0</v>
      </c>
      <c r="AD97" s="1"/>
      <c r="AE97" s="1">
        <v>0</v>
      </c>
      <c r="AF97" s="1">
        <v>0</v>
      </c>
      <c r="AG97" s="1" t="s">
        <v>50</v>
      </c>
      <c r="AH97" s="1">
        <v>0</v>
      </c>
      <c r="AI97" s="1">
        <v>0</v>
      </c>
      <c r="AJ97" s="1" t="s">
        <v>50</v>
      </c>
      <c r="AK97" s="1">
        <v>0</v>
      </c>
      <c r="AL97" s="1">
        <v>0</v>
      </c>
      <c r="AM97" s="1"/>
      <c r="AN97" s="1"/>
      <c r="AO97" s="15"/>
      <c r="AP97" s="1"/>
      <c r="AQ97" s="8"/>
    </row>
    <row r="98" spans="1:43" ht="15" x14ac:dyDescent="0.25">
      <c r="A98" s="173" t="s">
        <v>673</v>
      </c>
      <c r="B98" s="14">
        <v>43882</v>
      </c>
      <c r="C98" s="1" t="s">
        <v>346</v>
      </c>
      <c r="D98" s="1" t="s">
        <v>420</v>
      </c>
      <c r="E98" s="1" t="s">
        <v>421</v>
      </c>
      <c r="F98" s="1" t="s">
        <v>559</v>
      </c>
      <c r="G98" s="1" t="s">
        <v>51</v>
      </c>
      <c r="H98" s="1" t="s">
        <v>560</v>
      </c>
      <c r="I98" s="1"/>
      <c r="J98" s="1"/>
      <c r="K98" s="1"/>
      <c r="L98" s="1"/>
      <c r="M98" s="1"/>
      <c r="N98" s="1"/>
      <c r="O98" s="1" t="s">
        <v>54</v>
      </c>
      <c r="P98" s="1"/>
      <c r="Q98" s="2">
        <v>38738480.420000002</v>
      </c>
      <c r="R98" s="2"/>
      <c r="S98" s="2">
        <v>26696895.98</v>
      </c>
      <c r="T98" s="2"/>
      <c r="U98" s="2"/>
      <c r="V98" s="2"/>
      <c r="W98" s="2">
        <v>10380676.24</v>
      </c>
      <c r="X98" s="2"/>
      <c r="Y98" s="2">
        <v>1660908.2</v>
      </c>
      <c r="Z98" s="1">
        <v>0</v>
      </c>
      <c r="AA98" s="1" t="s">
        <v>50</v>
      </c>
      <c r="AB98" s="1">
        <v>0</v>
      </c>
      <c r="AC98" s="1">
        <v>0</v>
      </c>
      <c r="AD98" s="1"/>
      <c r="AE98" s="1">
        <v>0</v>
      </c>
      <c r="AF98" s="1">
        <v>0</v>
      </c>
      <c r="AG98" s="1" t="s">
        <v>50</v>
      </c>
      <c r="AH98" s="1">
        <v>0</v>
      </c>
      <c r="AI98" s="1">
        <v>0</v>
      </c>
      <c r="AJ98" s="1" t="s">
        <v>50</v>
      </c>
      <c r="AK98" s="1">
        <v>0</v>
      </c>
      <c r="AL98" s="1">
        <v>0</v>
      </c>
      <c r="AM98" s="1"/>
      <c r="AN98" s="1"/>
      <c r="AO98" s="15"/>
      <c r="AP98" s="1"/>
      <c r="AQ98" s="8"/>
    </row>
    <row r="99" spans="1:43" ht="15" x14ac:dyDescent="0.25">
      <c r="A99" s="173" t="s">
        <v>667</v>
      </c>
      <c r="B99" s="14">
        <v>43882</v>
      </c>
      <c r="C99" s="1" t="s">
        <v>346</v>
      </c>
      <c r="D99" s="1" t="s">
        <v>429</v>
      </c>
      <c r="E99" s="1" t="s">
        <v>430</v>
      </c>
      <c r="F99" s="1" t="s">
        <v>440</v>
      </c>
      <c r="G99" s="1" t="s">
        <v>51</v>
      </c>
      <c r="H99" s="1" t="s">
        <v>441</v>
      </c>
      <c r="I99" s="1"/>
      <c r="J99" s="1"/>
      <c r="K99" s="1"/>
      <c r="L99" s="1"/>
      <c r="M99" s="1"/>
      <c r="N99" s="1"/>
      <c r="O99" s="1" t="s">
        <v>54</v>
      </c>
      <c r="P99" s="1"/>
      <c r="Q99" s="2">
        <v>44218507.640000001</v>
      </c>
      <c r="R99" s="2"/>
      <c r="S99" s="2">
        <v>32378334.260000002</v>
      </c>
      <c r="T99" s="2"/>
      <c r="U99" s="2"/>
      <c r="V99" s="2"/>
      <c r="W99" s="2">
        <v>10207046.02</v>
      </c>
      <c r="X99" s="2"/>
      <c r="Y99" s="2">
        <v>1633127.36</v>
      </c>
      <c r="Z99" s="1">
        <v>0</v>
      </c>
      <c r="AA99" s="1" t="s">
        <v>50</v>
      </c>
      <c r="AB99" s="1">
        <v>0</v>
      </c>
      <c r="AC99" s="1">
        <v>0</v>
      </c>
      <c r="AD99" s="1"/>
      <c r="AE99" s="1">
        <v>0</v>
      </c>
      <c r="AF99" s="1">
        <v>0</v>
      </c>
      <c r="AG99" s="1" t="s">
        <v>50</v>
      </c>
      <c r="AH99" s="1">
        <v>0</v>
      </c>
      <c r="AI99" s="1">
        <v>0</v>
      </c>
      <c r="AJ99" s="1" t="s">
        <v>50</v>
      </c>
      <c r="AK99" s="1">
        <v>0</v>
      </c>
      <c r="AL99" s="1">
        <v>0</v>
      </c>
      <c r="AM99" s="1"/>
      <c r="AN99" s="1"/>
      <c r="AO99" s="15"/>
      <c r="AP99" s="1"/>
      <c r="AQ99" s="8"/>
    </row>
    <row r="100" spans="1:43" ht="15" x14ac:dyDescent="0.25">
      <c r="A100" s="173" t="s">
        <v>670</v>
      </c>
      <c r="B100" s="14">
        <v>43882</v>
      </c>
      <c r="C100" s="1" t="s">
        <v>346</v>
      </c>
      <c r="D100" s="1" t="s">
        <v>462</v>
      </c>
      <c r="E100" s="1" t="s">
        <v>463</v>
      </c>
      <c r="F100" s="1" t="s">
        <v>561</v>
      </c>
      <c r="G100" s="1" t="s">
        <v>51</v>
      </c>
      <c r="H100" s="1" t="s">
        <v>562</v>
      </c>
      <c r="I100" s="1"/>
      <c r="J100" s="1"/>
      <c r="K100" s="1"/>
      <c r="L100" s="1"/>
      <c r="M100" s="1"/>
      <c r="N100" s="1"/>
      <c r="O100" s="1" t="s">
        <v>54</v>
      </c>
      <c r="P100" s="1"/>
      <c r="Q100" s="2">
        <v>44577764.700000003</v>
      </c>
      <c r="R100" s="2"/>
      <c r="S100" s="2">
        <v>31678176.82</v>
      </c>
      <c r="T100" s="2"/>
      <c r="U100" s="2"/>
      <c r="V100" s="2"/>
      <c r="W100" s="2">
        <v>11120334.380000001</v>
      </c>
      <c r="X100" s="2"/>
      <c r="Y100" s="2">
        <v>1779253.5</v>
      </c>
      <c r="Z100" s="1">
        <v>0</v>
      </c>
      <c r="AA100" s="1" t="s">
        <v>50</v>
      </c>
      <c r="AB100" s="1">
        <v>0</v>
      </c>
      <c r="AC100" s="1">
        <v>0</v>
      </c>
      <c r="AD100" s="1"/>
      <c r="AE100" s="1">
        <v>0</v>
      </c>
      <c r="AF100" s="1">
        <v>0</v>
      </c>
      <c r="AG100" s="1" t="s">
        <v>50</v>
      </c>
      <c r="AH100" s="1">
        <v>0</v>
      </c>
      <c r="AI100" s="1">
        <v>0</v>
      </c>
      <c r="AJ100" s="1" t="s">
        <v>50</v>
      </c>
      <c r="AK100" s="1">
        <v>0</v>
      </c>
      <c r="AL100" s="1">
        <v>0</v>
      </c>
      <c r="AM100" s="1"/>
      <c r="AN100" s="1"/>
      <c r="AO100" s="15"/>
      <c r="AP100" s="1"/>
      <c r="AQ100" s="8"/>
    </row>
    <row r="101" spans="1:43" ht="15" x14ac:dyDescent="0.25">
      <c r="A101" s="173" t="s">
        <v>676</v>
      </c>
      <c r="B101" s="14">
        <v>43882</v>
      </c>
      <c r="C101" s="1" t="s">
        <v>346</v>
      </c>
      <c r="D101" s="1" t="s">
        <v>466</v>
      </c>
      <c r="E101" s="1" t="s">
        <v>467</v>
      </c>
      <c r="F101" s="1" t="s">
        <v>563</v>
      </c>
      <c r="G101" s="1" t="s">
        <v>51</v>
      </c>
      <c r="H101" s="1" t="s">
        <v>564</v>
      </c>
      <c r="I101" s="1"/>
      <c r="J101" s="1"/>
      <c r="K101" s="1"/>
      <c r="L101" s="1"/>
      <c r="M101" s="1"/>
      <c r="N101" s="1"/>
      <c r="O101" s="1" t="s">
        <v>54</v>
      </c>
      <c r="P101" s="1"/>
      <c r="Q101" s="2">
        <v>82900</v>
      </c>
      <c r="R101" s="2"/>
      <c r="S101" s="2">
        <v>82900</v>
      </c>
      <c r="T101" s="2"/>
      <c r="U101" s="2"/>
      <c r="V101" s="2"/>
      <c r="W101" s="2">
        <v>0</v>
      </c>
      <c r="X101" s="2">
        <v>0</v>
      </c>
      <c r="Y101" s="2">
        <v>0</v>
      </c>
      <c r="Z101" s="1">
        <v>0</v>
      </c>
      <c r="AA101" s="1" t="s">
        <v>50</v>
      </c>
      <c r="AB101" s="1">
        <v>0</v>
      </c>
      <c r="AC101" s="1">
        <v>0</v>
      </c>
      <c r="AD101" s="1"/>
      <c r="AE101" s="1">
        <v>0</v>
      </c>
      <c r="AF101" s="1">
        <v>0</v>
      </c>
      <c r="AG101" s="1" t="s">
        <v>50</v>
      </c>
      <c r="AH101" s="1">
        <v>0</v>
      </c>
      <c r="AI101" s="1">
        <v>0</v>
      </c>
      <c r="AJ101" s="1" t="s">
        <v>50</v>
      </c>
      <c r="AK101" s="1">
        <v>0</v>
      </c>
      <c r="AL101" s="1">
        <v>0</v>
      </c>
      <c r="AM101" s="1"/>
      <c r="AN101" s="1"/>
      <c r="AO101" s="15"/>
      <c r="AP101" s="1"/>
      <c r="AQ101" s="8"/>
    </row>
    <row r="102" spans="1:43" ht="15" x14ac:dyDescent="0.25">
      <c r="A102" s="173" t="s">
        <v>837</v>
      </c>
      <c r="B102" s="14" t="s">
        <v>679</v>
      </c>
      <c r="C102" s="1" t="s">
        <v>47</v>
      </c>
      <c r="D102" s="1" t="s">
        <v>386</v>
      </c>
      <c r="E102" s="1" t="s">
        <v>49</v>
      </c>
      <c r="F102" s="1" t="s">
        <v>690</v>
      </c>
      <c r="G102" s="1" t="s">
        <v>51</v>
      </c>
      <c r="H102" s="1" t="s">
        <v>691</v>
      </c>
      <c r="I102" s="1" t="s">
        <v>53</v>
      </c>
      <c r="J102" s="1" t="s">
        <v>53</v>
      </c>
      <c r="K102" s="1" t="s">
        <v>53</v>
      </c>
      <c r="L102" s="1" t="s">
        <v>53</v>
      </c>
      <c r="M102" s="1"/>
      <c r="N102" s="1" t="s">
        <v>53</v>
      </c>
      <c r="O102" s="1" t="s">
        <v>54</v>
      </c>
      <c r="P102" s="1" t="s">
        <v>53</v>
      </c>
      <c r="Q102" s="2">
        <v>13576893.230800001</v>
      </c>
      <c r="R102" s="2">
        <v>0</v>
      </c>
      <c r="S102" s="2">
        <v>10208127.51</v>
      </c>
      <c r="T102" s="2">
        <v>0</v>
      </c>
      <c r="U102" s="2" t="s">
        <v>50</v>
      </c>
      <c r="V102" s="2">
        <v>0</v>
      </c>
      <c r="W102" s="2">
        <v>2904108.3800000004</v>
      </c>
      <c r="X102" s="2" t="s">
        <v>55</v>
      </c>
      <c r="Y102" s="2">
        <v>464657.34080000001</v>
      </c>
      <c r="Z102" s="1">
        <v>0</v>
      </c>
      <c r="AA102" s="1" t="s">
        <v>50</v>
      </c>
      <c r="AB102" s="1">
        <v>0</v>
      </c>
      <c r="AC102" s="1">
        <v>0</v>
      </c>
      <c r="AD102" s="1" t="s">
        <v>50</v>
      </c>
      <c r="AE102" s="1">
        <v>0</v>
      </c>
      <c r="AF102" s="1">
        <v>0</v>
      </c>
      <c r="AG102" s="1" t="s">
        <v>50</v>
      </c>
      <c r="AH102" s="1">
        <v>0</v>
      </c>
      <c r="AI102" s="1">
        <v>0</v>
      </c>
      <c r="AJ102" s="1" t="s">
        <v>50</v>
      </c>
      <c r="AK102" s="1">
        <v>0</v>
      </c>
      <c r="AL102" s="1">
        <v>0</v>
      </c>
      <c r="AM102" s="1" t="s">
        <v>53</v>
      </c>
      <c r="AN102" s="1" t="s">
        <v>53</v>
      </c>
      <c r="AO102" s="15" t="s">
        <v>53</v>
      </c>
      <c r="AP102" s="1" t="s">
        <v>53</v>
      </c>
      <c r="AQ102" s="8"/>
    </row>
    <row r="103" spans="1:43" ht="15" x14ac:dyDescent="0.25">
      <c r="A103" s="173" t="s">
        <v>838</v>
      </c>
      <c r="B103" s="14">
        <v>43882</v>
      </c>
      <c r="C103" s="1" t="s">
        <v>346</v>
      </c>
      <c r="D103" s="1" t="s">
        <v>471</v>
      </c>
      <c r="E103" s="1" t="s">
        <v>472</v>
      </c>
      <c r="F103" s="1" t="s">
        <v>565</v>
      </c>
      <c r="G103" s="1" t="s">
        <v>51</v>
      </c>
      <c r="H103" s="1" t="s">
        <v>566</v>
      </c>
      <c r="I103" s="1"/>
      <c r="J103" s="1"/>
      <c r="K103" s="1"/>
      <c r="L103" s="1"/>
      <c r="M103" s="1"/>
      <c r="N103" s="1"/>
      <c r="O103" s="1" t="s">
        <v>54</v>
      </c>
      <c r="P103" s="1"/>
      <c r="Q103" s="2">
        <v>4660617.68</v>
      </c>
      <c r="R103" s="2"/>
      <c r="S103" s="2">
        <v>736182.5</v>
      </c>
      <c r="T103" s="2"/>
      <c r="U103" s="2"/>
      <c r="V103" s="2"/>
      <c r="W103" s="2">
        <v>3383133.78</v>
      </c>
      <c r="X103" s="2"/>
      <c r="Y103" s="2">
        <v>541301.4</v>
      </c>
      <c r="Z103" s="1">
        <v>0</v>
      </c>
      <c r="AA103" s="1" t="s">
        <v>50</v>
      </c>
      <c r="AB103" s="1">
        <v>0</v>
      </c>
      <c r="AC103" s="1">
        <v>0</v>
      </c>
      <c r="AD103" s="1"/>
      <c r="AE103" s="1">
        <v>0</v>
      </c>
      <c r="AF103" s="1">
        <v>0</v>
      </c>
      <c r="AG103" s="1" t="s">
        <v>50</v>
      </c>
      <c r="AH103" s="1">
        <v>0</v>
      </c>
      <c r="AI103" s="1">
        <v>0</v>
      </c>
      <c r="AJ103" s="1" t="s">
        <v>50</v>
      </c>
      <c r="AK103" s="1">
        <v>0</v>
      </c>
      <c r="AL103" s="1">
        <v>0</v>
      </c>
      <c r="AM103" s="1"/>
      <c r="AN103" s="1"/>
      <c r="AO103" s="15"/>
      <c r="AP103" s="1"/>
      <c r="AQ103" s="8"/>
    </row>
    <row r="104" spans="1:43" ht="15" x14ac:dyDescent="0.25">
      <c r="A104" s="173" t="s">
        <v>839</v>
      </c>
      <c r="B104" s="14" t="s">
        <v>679</v>
      </c>
      <c r="C104" s="1" t="s">
        <v>47</v>
      </c>
      <c r="D104" s="1" t="s">
        <v>646</v>
      </c>
      <c r="E104" s="1" t="s">
        <v>148</v>
      </c>
      <c r="F104" s="1" t="s">
        <v>692</v>
      </c>
      <c r="G104" s="1" t="s">
        <v>51</v>
      </c>
      <c r="H104" s="1" t="s">
        <v>693</v>
      </c>
      <c r="I104" s="1" t="s">
        <v>53</v>
      </c>
      <c r="J104" s="1" t="s">
        <v>53</v>
      </c>
      <c r="K104" s="1" t="s">
        <v>53</v>
      </c>
      <c r="L104" s="1" t="s">
        <v>53</v>
      </c>
      <c r="M104" s="1"/>
      <c r="N104" s="1" t="s">
        <v>53</v>
      </c>
      <c r="O104" s="1" t="s">
        <v>694</v>
      </c>
      <c r="P104" s="1" t="s">
        <v>695</v>
      </c>
      <c r="Q104" s="2">
        <v>39000</v>
      </c>
      <c r="R104" s="2">
        <v>0</v>
      </c>
      <c r="S104" s="2">
        <v>39000</v>
      </c>
      <c r="T104" s="2">
        <v>0</v>
      </c>
      <c r="U104" s="2" t="s">
        <v>50</v>
      </c>
      <c r="V104" s="2">
        <v>0</v>
      </c>
      <c r="W104" s="2">
        <v>0</v>
      </c>
      <c r="X104" s="2" t="s">
        <v>50</v>
      </c>
      <c r="Y104" s="2">
        <v>0</v>
      </c>
      <c r="Z104" s="1">
        <v>0</v>
      </c>
      <c r="AA104" s="1" t="s">
        <v>50</v>
      </c>
      <c r="AB104" s="1">
        <v>0</v>
      </c>
      <c r="AC104" s="1">
        <v>0</v>
      </c>
      <c r="AD104" s="1" t="s">
        <v>50</v>
      </c>
      <c r="AE104" s="1">
        <v>0</v>
      </c>
      <c r="AF104" s="1">
        <v>0</v>
      </c>
      <c r="AG104" s="1" t="s">
        <v>50</v>
      </c>
      <c r="AH104" s="1">
        <v>0</v>
      </c>
      <c r="AI104" s="1">
        <v>0</v>
      </c>
      <c r="AJ104" s="1" t="s">
        <v>50</v>
      </c>
      <c r="AK104" s="1">
        <v>0</v>
      </c>
      <c r="AL104" s="1">
        <v>0</v>
      </c>
      <c r="AM104" s="1" t="s">
        <v>53</v>
      </c>
      <c r="AN104" s="1" t="s">
        <v>53</v>
      </c>
      <c r="AO104" s="15" t="s">
        <v>53</v>
      </c>
      <c r="AP104" s="1" t="s">
        <v>53</v>
      </c>
      <c r="AQ104" s="8"/>
    </row>
    <row r="105" spans="1:43" ht="15" x14ac:dyDescent="0.25">
      <c r="A105" s="173" t="s">
        <v>840</v>
      </c>
      <c r="B105" s="14">
        <v>43882</v>
      </c>
      <c r="C105" s="1" t="s">
        <v>346</v>
      </c>
      <c r="D105" s="1" t="s">
        <v>475</v>
      </c>
      <c r="E105" s="1" t="s">
        <v>476</v>
      </c>
      <c r="F105" s="1" t="s">
        <v>567</v>
      </c>
      <c r="G105" s="1" t="s">
        <v>51</v>
      </c>
      <c r="H105" s="1" t="s">
        <v>568</v>
      </c>
      <c r="I105" s="1"/>
      <c r="J105" s="1"/>
      <c r="K105" s="1"/>
      <c r="L105" s="1"/>
      <c r="M105" s="1"/>
      <c r="N105" s="1"/>
      <c r="O105" s="1" t="s">
        <v>54</v>
      </c>
      <c r="P105" s="1"/>
      <c r="Q105" s="2">
        <v>1151345.27</v>
      </c>
      <c r="R105" s="2"/>
      <c r="S105" s="2">
        <v>608958</v>
      </c>
      <c r="T105" s="2"/>
      <c r="U105" s="2"/>
      <c r="V105" s="2"/>
      <c r="W105" s="2">
        <v>467575.23</v>
      </c>
      <c r="X105" s="2"/>
      <c r="Y105" s="2">
        <v>74812.039999999994</v>
      </c>
      <c r="Z105" s="1">
        <v>0</v>
      </c>
      <c r="AA105" s="1" t="s">
        <v>50</v>
      </c>
      <c r="AB105" s="1">
        <v>0</v>
      </c>
      <c r="AC105" s="1">
        <v>0</v>
      </c>
      <c r="AD105" s="1"/>
      <c r="AE105" s="1">
        <v>0</v>
      </c>
      <c r="AF105" s="1">
        <v>0</v>
      </c>
      <c r="AG105" s="1" t="s">
        <v>50</v>
      </c>
      <c r="AH105" s="1">
        <v>0</v>
      </c>
      <c r="AI105" s="1">
        <v>0</v>
      </c>
      <c r="AJ105" s="1" t="s">
        <v>50</v>
      </c>
      <c r="AK105" s="1">
        <v>0</v>
      </c>
      <c r="AL105" s="1">
        <v>0</v>
      </c>
      <c r="AM105" s="1"/>
      <c r="AN105" s="1"/>
      <c r="AO105" s="15"/>
      <c r="AP105" s="1"/>
      <c r="AQ105" s="8"/>
    </row>
    <row r="106" spans="1:43" ht="15" x14ac:dyDescent="0.25">
      <c r="A106" s="173" t="s">
        <v>841</v>
      </c>
      <c r="B106" s="14">
        <v>43882</v>
      </c>
      <c r="C106" s="1" t="s">
        <v>346</v>
      </c>
      <c r="D106" s="1" t="s">
        <v>479</v>
      </c>
      <c r="E106" s="1" t="s">
        <v>480</v>
      </c>
      <c r="F106" s="1" t="s">
        <v>569</v>
      </c>
      <c r="G106" s="1" t="s">
        <v>51</v>
      </c>
      <c r="H106" s="1" t="s">
        <v>570</v>
      </c>
      <c r="I106" s="1"/>
      <c r="J106" s="1"/>
      <c r="K106" s="1"/>
      <c r="L106" s="1"/>
      <c r="M106" s="1"/>
      <c r="N106" s="1"/>
      <c r="O106" s="1" t="s">
        <v>54</v>
      </c>
      <c r="P106" s="1"/>
      <c r="Q106" s="2">
        <v>27999929.509999998</v>
      </c>
      <c r="R106" s="2"/>
      <c r="S106" s="2">
        <v>17750150.34</v>
      </c>
      <c r="T106" s="2"/>
      <c r="U106" s="2"/>
      <c r="V106" s="2"/>
      <c r="W106" s="2">
        <v>8836016.5299999993</v>
      </c>
      <c r="X106" s="2"/>
      <c r="Y106" s="2">
        <v>1413762.64</v>
      </c>
      <c r="Z106" s="1">
        <v>0</v>
      </c>
      <c r="AA106" s="1" t="s">
        <v>50</v>
      </c>
      <c r="AB106" s="1">
        <v>0</v>
      </c>
      <c r="AC106" s="1">
        <v>0</v>
      </c>
      <c r="AD106" s="1"/>
      <c r="AE106" s="1">
        <v>0</v>
      </c>
      <c r="AF106" s="1">
        <v>0</v>
      </c>
      <c r="AG106" s="1" t="s">
        <v>50</v>
      </c>
      <c r="AH106" s="1">
        <v>0</v>
      </c>
      <c r="AI106" s="1">
        <v>0</v>
      </c>
      <c r="AJ106" s="1" t="s">
        <v>50</v>
      </c>
      <c r="AK106" s="1">
        <v>0</v>
      </c>
      <c r="AL106" s="1">
        <v>0</v>
      </c>
      <c r="AM106" s="1"/>
      <c r="AN106" s="1"/>
      <c r="AO106" s="15"/>
      <c r="AP106" s="1"/>
      <c r="AQ106" s="8"/>
    </row>
    <row r="107" spans="1:43" ht="15" x14ac:dyDescent="0.25">
      <c r="A107" s="173" t="s">
        <v>842</v>
      </c>
      <c r="B107" s="14" t="s">
        <v>696</v>
      </c>
      <c r="C107" s="1" t="s">
        <v>65</v>
      </c>
      <c r="D107" s="1" t="s">
        <v>48</v>
      </c>
      <c r="E107" s="1" t="s">
        <v>697</v>
      </c>
      <c r="F107" s="1" t="s">
        <v>698</v>
      </c>
      <c r="G107" s="1" t="s">
        <v>51</v>
      </c>
      <c r="H107" s="1" t="s">
        <v>699</v>
      </c>
      <c r="I107" s="1" t="s">
        <v>53</v>
      </c>
      <c r="J107" s="1" t="s">
        <v>53</v>
      </c>
      <c r="K107" s="1" t="s">
        <v>53</v>
      </c>
      <c r="L107" s="1" t="s">
        <v>53</v>
      </c>
      <c r="M107" s="1"/>
      <c r="N107" s="1" t="s">
        <v>53</v>
      </c>
      <c r="O107" s="1" t="s">
        <v>700</v>
      </c>
      <c r="P107" s="1" t="s">
        <v>701</v>
      </c>
      <c r="Q107" s="2">
        <v>73382.740000000005</v>
      </c>
      <c r="R107" s="2">
        <v>0</v>
      </c>
      <c r="S107" s="2">
        <v>73382.740000000005</v>
      </c>
      <c r="T107" s="2">
        <v>0</v>
      </c>
      <c r="U107" s="2" t="s">
        <v>50</v>
      </c>
      <c r="V107" s="2">
        <v>0</v>
      </c>
      <c r="W107" s="2">
        <v>0</v>
      </c>
      <c r="X107" s="2" t="s">
        <v>50</v>
      </c>
      <c r="Y107" s="2">
        <v>0</v>
      </c>
      <c r="Z107" s="1">
        <v>0</v>
      </c>
      <c r="AA107" s="1" t="s">
        <v>50</v>
      </c>
      <c r="AB107" s="1">
        <v>0</v>
      </c>
      <c r="AC107" s="1">
        <v>0</v>
      </c>
      <c r="AD107" s="1" t="s">
        <v>50</v>
      </c>
      <c r="AE107" s="1">
        <v>0</v>
      </c>
      <c r="AF107" s="1">
        <v>0</v>
      </c>
      <c r="AG107" s="1" t="s">
        <v>50</v>
      </c>
      <c r="AH107" s="1">
        <v>0</v>
      </c>
      <c r="AI107" s="1">
        <v>0</v>
      </c>
      <c r="AJ107" s="1" t="s">
        <v>50</v>
      </c>
      <c r="AK107" s="1">
        <v>0</v>
      </c>
      <c r="AL107" s="1">
        <v>0</v>
      </c>
      <c r="AM107" s="1" t="s">
        <v>53</v>
      </c>
      <c r="AN107" s="1" t="s">
        <v>53</v>
      </c>
      <c r="AO107" s="15" t="s">
        <v>53</v>
      </c>
      <c r="AP107" s="1" t="s">
        <v>53</v>
      </c>
      <c r="AQ107" s="8"/>
    </row>
    <row r="108" spans="1:43" ht="15" x14ac:dyDescent="0.25">
      <c r="A108" s="173" t="s">
        <v>843</v>
      </c>
      <c r="B108" s="14" t="s">
        <v>696</v>
      </c>
      <c r="C108" s="1" t="s">
        <v>65</v>
      </c>
      <c r="D108" s="1" t="s">
        <v>48</v>
      </c>
      <c r="E108" s="1" t="s">
        <v>697</v>
      </c>
      <c r="F108" s="1" t="s">
        <v>698</v>
      </c>
      <c r="G108" s="1" t="s">
        <v>108</v>
      </c>
      <c r="H108" s="1" t="s">
        <v>53</v>
      </c>
      <c r="I108" s="1" t="s">
        <v>703</v>
      </c>
      <c r="J108" s="1" t="s">
        <v>53</v>
      </c>
      <c r="K108" s="1" t="s">
        <v>699</v>
      </c>
      <c r="L108" s="1" t="s">
        <v>704</v>
      </c>
      <c r="M108" s="1"/>
      <c r="N108" s="1" t="s">
        <v>112</v>
      </c>
      <c r="O108" s="1" t="s">
        <v>700</v>
      </c>
      <c r="P108" s="1" t="s">
        <v>701</v>
      </c>
      <c r="Q108" s="2">
        <v>-73382.740000000005</v>
      </c>
      <c r="R108" s="2">
        <v>0</v>
      </c>
      <c r="S108" s="2">
        <v>-73382.740000000005</v>
      </c>
      <c r="T108" s="2">
        <v>0</v>
      </c>
      <c r="U108" s="2" t="s">
        <v>50</v>
      </c>
      <c r="V108" s="2">
        <v>0</v>
      </c>
      <c r="W108" s="2">
        <v>0</v>
      </c>
      <c r="X108" s="2" t="s">
        <v>50</v>
      </c>
      <c r="Y108" s="2">
        <v>0</v>
      </c>
      <c r="Z108" s="1">
        <v>0</v>
      </c>
      <c r="AA108" s="1" t="s">
        <v>50</v>
      </c>
      <c r="AB108" s="1">
        <v>0</v>
      </c>
      <c r="AC108" s="1">
        <v>0</v>
      </c>
      <c r="AD108" s="1" t="s">
        <v>50</v>
      </c>
      <c r="AE108" s="1">
        <v>0</v>
      </c>
      <c r="AF108" s="1">
        <v>0</v>
      </c>
      <c r="AG108" s="1" t="s">
        <v>50</v>
      </c>
      <c r="AH108" s="1">
        <v>0</v>
      </c>
      <c r="AI108" s="1">
        <v>0</v>
      </c>
      <c r="AJ108" s="1" t="s">
        <v>50</v>
      </c>
      <c r="AK108" s="1">
        <v>0</v>
      </c>
      <c r="AL108" s="1">
        <v>0</v>
      </c>
      <c r="AM108" s="1" t="s">
        <v>53</v>
      </c>
      <c r="AN108" s="1" t="s">
        <v>53</v>
      </c>
      <c r="AO108" s="15" t="s">
        <v>53</v>
      </c>
      <c r="AP108" s="1" t="s">
        <v>53</v>
      </c>
      <c r="AQ108" s="8"/>
    </row>
    <row r="109" spans="1:43" ht="15" x14ac:dyDescent="0.25">
      <c r="A109" s="173" t="s">
        <v>844</v>
      </c>
      <c r="B109" s="14">
        <v>43883</v>
      </c>
      <c r="C109" s="1" t="s">
        <v>346</v>
      </c>
      <c r="D109" s="1" t="s">
        <v>48</v>
      </c>
      <c r="E109" s="1" t="s">
        <v>347</v>
      </c>
      <c r="F109" s="1" t="s">
        <v>572</v>
      </c>
      <c r="G109" s="1" t="s">
        <v>51</v>
      </c>
      <c r="H109" s="1" t="s">
        <v>573</v>
      </c>
      <c r="I109" s="1"/>
      <c r="J109" s="1"/>
      <c r="K109" s="1"/>
      <c r="L109" s="1"/>
      <c r="M109" s="1"/>
      <c r="N109" s="1"/>
      <c r="O109" s="1" t="s">
        <v>54</v>
      </c>
      <c r="P109" s="1"/>
      <c r="Q109" s="2">
        <v>92907041.530000001</v>
      </c>
      <c r="R109" s="2"/>
      <c r="S109" s="2">
        <v>72560724.230000004</v>
      </c>
      <c r="T109" s="2"/>
      <c r="U109" s="2"/>
      <c r="V109" s="2"/>
      <c r="W109" s="2">
        <v>17539928.710000001</v>
      </c>
      <c r="X109" s="2"/>
      <c r="Y109" s="2">
        <v>2806388.59</v>
      </c>
      <c r="Z109" s="1">
        <v>0</v>
      </c>
      <c r="AA109" s="1" t="s">
        <v>50</v>
      </c>
      <c r="AB109" s="1">
        <v>0</v>
      </c>
      <c r="AC109" s="1">
        <v>0</v>
      </c>
      <c r="AD109" s="1"/>
      <c r="AE109" s="1">
        <v>0</v>
      </c>
      <c r="AF109" s="1">
        <v>0</v>
      </c>
      <c r="AG109" s="1" t="s">
        <v>50</v>
      </c>
      <c r="AH109" s="1">
        <v>0</v>
      </c>
      <c r="AI109" s="1">
        <v>0</v>
      </c>
      <c r="AJ109" s="1" t="s">
        <v>50</v>
      </c>
      <c r="AK109" s="1">
        <v>0</v>
      </c>
      <c r="AL109" s="1">
        <v>0</v>
      </c>
      <c r="AM109" s="1"/>
      <c r="AN109" s="1"/>
      <c r="AO109" s="15"/>
      <c r="AP109" s="1"/>
      <c r="AQ109" s="8"/>
    </row>
    <row r="110" spans="1:43" ht="15" x14ac:dyDescent="0.25">
      <c r="A110" s="173" t="s">
        <v>845</v>
      </c>
      <c r="B110" s="14">
        <v>43883</v>
      </c>
      <c r="C110" s="1" t="s">
        <v>346</v>
      </c>
      <c r="D110" s="1" t="s">
        <v>48</v>
      </c>
      <c r="E110" s="1" t="s">
        <v>353</v>
      </c>
      <c r="F110" s="5">
        <v>1183</v>
      </c>
      <c r="G110" s="1" t="s">
        <v>51</v>
      </c>
      <c r="H110" s="1" t="s">
        <v>571</v>
      </c>
      <c r="I110" s="1"/>
      <c r="J110" s="1"/>
      <c r="K110" s="1"/>
      <c r="L110" s="1"/>
      <c r="M110" s="1"/>
      <c r="N110" s="1"/>
      <c r="O110" s="1" t="s">
        <v>54</v>
      </c>
      <c r="P110" s="1"/>
      <c r="Q110" s="2">
        <v>16105179.82</v>
      </c>
      <c r="R110" s="2"/>
      <c r="S110" s="2">
        <v>16105179.82</v>
      </c>
      <c r="T110" s="2"/>
      <c r="U110" s="2"/>
      <c r="V110" s="2"/>
      <c r="W110" s="2">
        <v>0</v>
      </c>
      <c r="X110" s="2">
        <v>0</v>
      </c>
      <c r="Y110" s="2">
        <v>0</v>
      </c>
      <c r="Z110" s="1">
        <v>0</v>
      </c>
      <c r="AA110" s="1" t="s">
        <v>50</v>
      </c>
      <c r="AB110" s="1">
        <v>0</v>
      </c>
      <c r="AC110" s="1">
        <v>0</v>
      </c>
      <c r="AD110" s="1"/>
      <c r="AE110" s="1">
        <v>0</v>
      </c>
      <c r="AF110" s="1">
        <v>0</v>
      </c>
      <c r="AG110" s="1" t="s">
        <v>50</v>
      </c>
      <c r="AH110" s="1">
        <v>0</v>
      </c>
      <c r="AI110" s="1">
        <v>0</v>
      </c>
      <c r="AJ110" s="1" t="s">
        <v>50</v>
      </c>
      <c r="AK110" s="1">
        <v>0</v>
      </c>
      <c r="AL110" s="1">
        <v>0</v>
      </c>
      <c r="AM110" s="1"/>
      <c r="AN110" s="1"/>
      <c r="AO110" s="15"/>
      <c r="AP110" s="1"/>
      <c r="AQ110" s="8"/>
    </row>
    <row r="111" spans="1:43" ht="15" x14ac:dyDescent="0.25">
      <c r="A111" s="173" t="s">
        <v>846</v>
      </c>
      <c r="B111" s="14" t="s">
        <v>696</v>
      </c>
      <c r="C111" s="1" t="s">
        <v>65</v>
      </c>
      <c r="D111" s="1" t="s">
        <v>56</v>
      </c>
      <c r="E111" s="1" t="s">
        <v>708</v>
      </c>
      <c r="F111" s="1" t="s">
        <v>698</v>
      </c>
      <c r="G111" s="1" t="s">
        <v>51</v>
      </c>
      <c r="H111" s="1" t="s">
        <v>709</v>
      </c>
      <c r="I111" s="1" t="s">
        <v>53</v>
      </c>
      <c r="J111" s="1" t="s">
        <v>53</v>
      </c>
      <c r="K111" s="1" t="s">
        <v>53</v>
      </c>
      <c r="L111" s="1" t="s">
        <v>53</v>
      </c>
      <c r="M111" s="1"/>
      <c r="N111" s="1" t="s">
        <v>53</v>
      </c>
      <c r="O111" s="1" t="s">
        <v>700</v>
      </c>
      <c r="P111" s="1" t="s">
        <v>710</v>
      </c>
      <c r="Q111" s="2">
        <v>113465.476</v>
      </c>
      <c r="R111" s="2">
        <v>0</v>
      </c>
      <c r="S111" s="2">
        <v>4943.8799999999901</v>
      </c>
      <c r="T111" s="2">
        <v>0</v>
      </c>
      <c r="U111" s="2" t="s">
        <v>50</v>
      </c>
      <c r="V111" s="2">
        <v>0</v>
      </c>
      <c r="W111" s="2">
        <v>93553.1</v>
      </c>
      <c r="X111" s="2" t="s">
        <v>55</v>
      </c>
      <c r="Y111" s="2">
        <v>14968.495999999999</v>
      </c>
      <c r="Z111" s="1">
        <v>0</v>
      </c>
      <c r="AA111" s="1" t="s">
        <v>50</v>
      </c>
      <c r="AB111" s="1">
        <v>0</v>
      </c>
      <c r="AC111" s="1">
        <v>0</v>
      </c>
      <c r="AD111" s="1" t="s">
        <v>50</v>
      </c>
      <c r="AE111" s="1">
        <v>0</v>
      </c>
      <c r="AF111" s="1">
        <v>0</v>
      </c>
      <c r="AG111" s="1" t="s">
        <v>50</v>
      </c>
      <c r="AH111" s="1">
        <v>0</v>
      </c>
      <c r="AI111" s="1">
        <v>0</v>
      </c>
      <c r="AJ111" s="1" t="s">
        <v>50</v>
      </c>
      <c r="AK111" s="1">
        <v>0</v>
      </c>
      <c r="AL111" s="1">
        <v>0</v>
      </c>
      <c r="AM111" s="1" t="s">
        <v>53</v>
      </c>
      <c r="AN111" s="1" t="s">
        <v>53</v>
      </c>
      <c r="AO111" s="15" t="s">
        <v>53</v>
      </c>
      <c r="AP111" s="1" t="s">
        <v>53</v>
      </c>
      <c r="AQ111" s="9"/>
    </row>
    <row r="112" spans="1:43" ht="15" x14ac:dyDescent="0.25">
      <c r="A112" s="173" t="s">
        <v>847</v>
      </c>
      <c r="B112" s="14" t="s">
        <v>696</v>
      </c>
      <c r="C112" s="1" t="s">
        <v>65</v>
      </c>
      <c r="D112" s="1" t="s">
        <v>56</v>
      </c>
      <c r="E112" s="1" t="s">
        <v>708</v>
      </c>
      <c r="F112" s="1" t="s">
        <v>698</v>
      </c>
      <c r="G112" s="1" t="s">
        <v>108</v>
      </c>
      <c r="H112" s="1" t="s">
        <v>53</v>
      </c>
      <c r="I112" s="1" t="s">
        <v>712</v>
      </c>
      <c r="J112" s="1" t="s">
        <v>53</v>
      </c>
      <c r="K112" s="1" t="s">
        <v>709</v>
      </c>
      <c r="L112" s="1" t="s">
        <v>713</v>
      </c>
      <c r="M112" s="1"/>
      <c r="N112" s="1" t="s">
        <v>112</v>
      </c>
      <c r="O112" s="1" t="s">
        <v>700</v>
      </c>
      <c r="P112" s="1" t="s">
        <v>710</v>
      </c>
      <c r="Q112" s="2">
        <v>-113465.476</v>
      </c>
      <c r="R112" s="2">
        <v>0</v>
      </c>
      <c r="S112" s="2">
        <v>-4943.8799999999901</v>
      </c>
      <c r="T112" s="2">
        <v>0</v>
      </c>
      <c r="U112" s="2" t="s">
        <v>50</v>
      </c>
      <c r="V112" s="2">
        <v>0</v>
      </c>
      <c r="W112" s="2">
        <v>-93553.1</v>
      </c>
      <c r="X112" s="2" t="s">
        <v>55</v>
      </c>
      <c r="Y112" s="2">
        <v>-14968.495999999999</v>
      </c>
      <c r="Z112" s="1">
        <v>0</v>
      </c>
      <c r="AA112" s="1" t="s">
        <v>50</v>
      </c>
      <c r="AB112" s="1">
        <v>0</v>
      </c>
      <c r="AC112" s="1">
        <v>0</v>
      </c>
      <c r="AD112" s="1" t="s">
        <v>50</v>
      </c>
      <c r="AE112" s="1">
        <v>0</v>
      </c>
      <c r="AF112" s="1">
        <v>0</v>
      </c>
      <c r="AG112" s="1" t="s">
        <v>50</v>
      </c>
      <c r="AH112" s="1">
        <v>0</v>
      </c>
      <c r="AI112" s="1">
        <v>0</v>
      </c>
      <c r="AJ112" s="1" t="s">
        <v>50</v>
      </c>
      <c r="AK112" s="1">
        <v>0</v>
      </c>
      <c r="AL112" s="1">
        <v>0</v>
      </c>
      <c r="AM112" s="1" t="s">
        <v>53</v>
      </c>
      <c r="AN112" s="1" t="s">
        <v>53</v>
      </c>
      <c r="AO112" s="15" t="s">
        <v>53</v>
      </c>
      <c r="AP112" s="1" t="s">
        <v>53</v>
      </c>
      <c r="AQ112" s="9"/>
    </row>
    <row r="113" spans="1:43 16217:16382" ht="15" x14ac:dyDescent="0.25">
      <c r="A113" s="173" t="s">
        <v>150</v>
      </c>
      <c r="B113" s="14" t="s">
        <v>696</v>
      </c>
      <c r="C113" s="1" t="s">
        <v>47</v>
      </c>
      <c r="D113" s="1" t="s">
        <v>56</v>
      </c>
      <c r="E113" s="1" t="s">
        <v>57</v>
      </c>
      <c r="F113" s="1" t="s">
        <v>384</v>
      </c>
      <c r="G113" s="1" t="s">
        <v>51</v>
      </c>
      <c r="H113" s="1" t="s">
        <v>706</v>
      </c>
      <c r="I113" s="1" t="s">
        <v>53</v>
      </c>
      <c r="J113" s="1" t="s">
        <v>53</v>
      </c>
      <c r="K113" s="1" t="s">
        <v>53</v>
      </c>
      <c r="L113" s="1" t="s">
        <v>53</v>
      </c>
      <c r="M113" s="1"/>
      <c r="N113" s="1" t="s">
        <v>53</v>
      </c>
      <c r="O113" s="1" t="s">
        <v>54</v>
      </c>
      <c r="P113" s="1" t="s">
        <v>53</v>
      </c>
      <c r="Q113" s="2">
        <v>19144134.452200003</v>
      </c>
      <c r="R113" s="2">
        <v>0</v>
      </c>
      <c r="S113" s="2">
        <v>16861409.115000002</v>
      </c>
      <c r="T113" s="2">
        <v>0</v>
      </c>
      <c r="U113" s="2" t="s">
        <v>50</v>
      </c>
      <c r="V113" s="2">
        <v>0</v>
      </c>
      <c r="W113" s="2">
        <v>1967866.67</v>
      </c>
      <c r="X113" s="2" t="s">
        <v>55</v>
      </c>
      <c r="Y113" s="2">
        <v>314858.66720000003</v>
      </c>
      <c r="Z113" s="1">
        <v>0</v>
      </c>
      <c r="AA113" s="1" t="s">
        <v>50</v>
      </c>
      <c r="AB113" s="1">
        <v>0</v>
      </c>
      <c r="AC113" s="1">
        <v>0</v>
      </c>
      <c r="AD113" s="1" t="s">
        <v>50</v>
      </c>
      <c r="AE113" s="1">
        <v>0</v>
      </c>
      <c r="AF113" s="1">
        <v>0</v>
      </c>
      <c r="AG113" s="1" t="s">
        <v>50</v>
      </c>
      <c r="AH113" s="1">
        <v>0</v>
      </c>
      <c r="AI113" s="1">
        <v>0</v>
      </c>
      <c r="AJ113" s="1" t="s">
        <v>50</v>
      </c>
      <c r="AK113" s="1">
        <v>0</v>
      </c>
      <c r="AL113" s="1">
        <v>0</v>
      </c>
      <c r="AM113" s="1" t="s">
        <v>53</v>
      </c>
      <c r="AN113" s="1" t="s">
        <v>53</v>
      </c>
      <c r="AO113" s="15" t="s">
        <v>53</v>
      </c>
      <c r="AP113" s="1" t="s">
        <v>53</v>
      </c>
      <c r="AQ113" s="8"/>
    </row>
    <row r="114" spans="1:43 16217:16382" ht="15" x14ac:dyDescent="0.25">
      <c r="A114" s="173" t="s">
        <v>153</v>
      </c>
      <c r="B114" s="14">
        <v>43883</v>
      </c>
      <c r="C114" s="1" t="s">
        <v>346</v>
      </c>
      <c r="D114" s="1" t="s">
        <v>56</v>
      </c>
      <c r="E114" s="1" t="s">
        <v>367</v>
      </c>
      <c r="F114" s="1" t="s">
        <v>574</v>
      </c>
      <c r="G114" s="1" t="s">
        <v>51</v>
      </c>
      <c r="H114" s="1" t="s">
        <v>575</v>
      </c>
      <c r="I114" s="1"/>
      <c r="J114" s="1"/>
      <c r="K114" s="1"/>
      <c r="L114" s="1"/>
      <c r="M114" s="1"/>
      <c r="N114" s="1"/>
      <c r="O114" s="1" t="s">
        <v>54</v>
      </c>
      <c r="P114" s="1"/>
      <c r="Q114" s="2">
        <v>30167067.670000002</v>
      </c>
      <c r="R114" s="2"/>
      <c r="S114" s="2">
        <v>30167067.670000002</v>
      </c>
      <c r="T114" s="2">
        <v>0</v>
      </c>
      <c r="U114" s="2"/>
      <c r="V114" s="2"/>
      <c r="W114" s="2">
        <v>0</v>
      </c>
      <c r="X114" s="2">
        <v>0</v>
      </c>
      <c r="Y114" s="2">
        <v>0</v>
      </c>
      <c r="Z114" s="1">
        <v>0</v>
      </c>
      <c r="AA114" s="1" t="s">
        <v>50</v>
      </c>
      <c r="AB114" s="1">
        <v>0</v>
      </c>
      <c r="AC114" s="1">
        <v>0</v>
      </c>
      <c r="AD114" s="1"/>
      <c r="AE114" s="1">
        <v>0</v>
      </c>
      <c r="AF114" s="1">
        <v>0</v>
      </c>
      <c r="AG114" s="1" t="s">
        <v>50</v>
      </c>
      <c r="AH114" s="1">
        <v>0</v>
      </c>
      <c r="AI114" s="1">
        <v>0</v>
      </c>
      <c r="AJ114" s="1" t="s">
        <v>50</v>
      </c>
      <c r="AK114" s="1">
        <v>0</v>
      </c>
      <c r="AL114" s="1">
        <v>0</v>
      </c>
      <c r="AM114" s="1"/>
      <c r="AN114" s="1"/>
      <c r="AO114" s="15"/>
      <c r="AP114" s="1"/>
      <c r="AQ114" s="8"/>
    </row>
    <row r="115" spans="1:43 16217:16382" ht="15" x14ac:dyDescent="0.25">
      <c r="A115" s="173" t="s">
        <v>155</v>
      </c>
      <c r="B115" s="14">
        <v>43883</v>
      </c>
      <c r="C115" s="1" t="s">
        <v>346</v>
      </c>
      <c r="D115" s="1" t="s">
        <v>56</v>
      </c>
      <c r="E115" s="1" t="s">
        <v>359</v>
      </c>
      <c r="F115" s="1" t="s">
        <v>576</v>
      </c>
      <c r="G115" s="1" t="s">
        <v>51</v>
      </c>
      <c r="H115" s="1" t="s">
        <v>577</v>
      </c>
      <c r="I115" s="1"/>
      <c r="J115" s="1"/>
      <c r="K115" s="1"/>
      <c r="L115" s="1"/>
      <c r="M115" s="1"/>
      <c r="N115" s="1"/>
      <c r="O115" s="1" t="s">
        <v>54</v>
      </c>
      <c r="P115" s="1"/>
      <c r="Q115" s="2">
        <v>81259116.25999999</v>
      </c>
      <c r="R115" s="2"/>
      <c r="S115" s="2">
        <v>58249809.579999998</v>
      </c>
      <c r="T115" s="2">
        <v>0</v>
      </c>
      <c r="U115" s="2"/>
      <c r="V115" s="2"/>
      <c r="W115" s="2">
        <v>19835609.210000001</v>
      </c>
      <c r="X115" s="2"/>
      <c r="Y115" s="2">
        <v>3173697.47</v>
      </c>
      <c r="Z115" s="1">
        <v>0</v>
      </c>
      <c r="AA115" s="1" t="s">
        <v>50</v>
      </c>
      <c r="AB115" s="1">
        <v>0</v>
      </c>
      <c r="AC115" s="1">
        <v>0</v>
      </c>
      <c r="AD115" s="1"/>
      <c r="AE115" s="1">
        <v>0</v>
      </c>
      <c r="AF115" s="1">
        <v>0</v>
      </c>
      <c r="AG115" s="1" t="s">
        <v>50</v>
      </c>
      <c r="AH115" s="1">
        <v>0</v>
      </c>
      <c r="AI115" s="1">
        <v>0</v>
      </c>
      <c r="AJ115" s="1" t="s">
        <v>50</v>
      </c>
      <c r="AK115" s="1">
        <v>0</v>
      </c>
      <c r="AL115" s="1">
        <v>0</v>
      </c>
      <c r="AM115" s="1"/>
      <c r="AN115" s="1"/>
      <c r="AO115" s="15"/>
      <c r="AP115" s="1"/>
      <c r="AQ115" s="8"/>
    </row>
    <row r="116" spans="1:43 16217:16382" ht="15" x14ac:dyDescent="0.25">
      <c r="A116" s="173" t="s">
        <v>159</v>
      </c>
      <c r="B116" s="14" t="s">
        <v>696</v>
      </c>
      <c r="C116" s="1" t="s">
        <v>65</v>
      </c>
      <c r="D116" s="1" t="s">
        <v>60</v>
      </c>
      <c r="E116" s="1" t="s">
        <v>716</v>
      </c>
      <c r="F116" s="1" t="s">
        <v>698</v>
      </c>
      <c r="G116" s="1" t="s">
        <v>51</v>
      </c>
      <c r="H116" s="1" t="s">
        <v>717</v>
      </c>
      <c r="I116" s="1" t="s">
        <v>53</v>
      </c>
      <c r="J116" s="1" t="s">
        <v>53</v>
      </c>
      <c r="K116" s="1" t="s">
        <v>53</v>
      </c>
      <c r="L116" s="1" t="s">
        <v>53</v>
      </c>
      <c r="M116" s="1"/>
      <c r="N116" s="1" t="s">
        <v>53</v>
      </c>
      <c r="O116" s="1" t="s">
        <v>700</v>
      </c>
      <c r="P116" s="1" t="s">
        <v>701</v>
      </c>
      <c r="Q116" s="2">
        <v>708899.1</v>
      </c>
      <c r="R116" s="2">
        <v>0</v>
      </c>
      <c r="S116" s="2">
        <v>708899.1</v>
      </c>
      <c r="T116" s="2">
        <v>0</v>
      </c>
      <c r="U116" s="2" t="s">
        <v>50</v>
      </c>
      <c r="V116" s="2">
        <v>0</v>
      </c>
      <c r="W116" s="2">
        <v>0</v>
      </c>
      <c r="X116" s="2" t="s">
        <v>50</v>
      </c>
      <c r="Y116" s="2">
        <v>0</v>
      </c>
      <c r="Z116" s="1">
        <v>0</v>
      </c>
      <c r="AA116" s="1" t="s">
        <v>50</v>
      </c>
      <c r="AB116" s="1">
        <v>0</v>
      </c>
      <c r="AC116" s="1">
        <v>0</v>
      </c>
      <c r="AD116" s="1" t="s">
        <v>50</v>
      </c>
      <c r="AE116" s="1">
        <v>0</v>
      </c>
      <c r="AF116" s="1">
        <v>0</v>
      </c>
      <c r="AG116" s="1" t="s">
        <v>50</v>
      </c>
      <c r="AH116" s="1">
        <v>0</v>
      </c>
      <c r="AI116" s="1">
        <v>0</v>
      </c>
      <c r="AJ116" s="1" t="s">
        <v>50</v>
      </c>
      <c r="AK116" s="1">
        <v>0</v>
      </c>
      <c r="AL116" s="1">
        <v>0</v>
      </c>
      <c r="AM116" s="1" t="s">
        <v>53</v>
      </c>
      <c r="AN116" s="1" t="s">
        <v>53</v>
      </c>
      <c r="AO116" s="15" t="s">
        <v>53</v>
      </c>
      <c r="AP116" s="1" t="s">
        <v>53</v>
      </c>
      <c r="AQ116" s="8"/>
    </row>
    <row r="117" spans="1:43 16217:16382" ht="15" x14ac:dyDescent="0.25">
      <c r="A117" s="173" t="s">
        <v>163</v>
      </c>
      <c r="B117" s="14" t="s">
        <v>696</v>
      </c>
      <c r="C117" s="1" t="s">
        <v>65</v>
      </c>
      <c r="D117" s="1" t="s">
        <v>60</v>
      </c>
      <c r="E117" s="1" t="s">
        <v>716</v>
      </c>
      <c r="F117" s="1" t="s">
        <v>698</v>
      </c>
      <c r="G117" s="1" t="s">
        <v>108</v>
      </c>
      <c r="H117" s="1" t="s">
        <v>53</v>
      </c>
      <c r="I117" s="1" t="s">
        <v>718</v>
      </c>
      <c r="J117" s="1" t="s">
        <v>53</v>
      </c>
      <c r="K117" s="1" t="s">
        <v>717</v>
      </c>
      <c r="L117" s="1" t="s">
        <v>713</v>
      </c>
      <c r="M117" s="1"/>
      <c r="N117" s="1" t="s">
        <v>112</v>
      </c>
      <c r="O117" s="1" t="s">
        <v>700</v>
      </c>
      <c r="P117" s="1" t="s">
        <v>701</v>
      </c>
      <c r="Q117" s="2">
        <v>-708899.1</v>
      </c>
      <c r="R117" s="2">
        <v>0</v>
      </c>
      <c r="S117" s="2">
        <v>-708899.1</v>
      </c>
      <c r="T117" s="9">
        <v>0</v>
      </c>
      <c r="U117" s="9" t="s">
        <v>50</v>
      </c>
      <c r="V117" s="9">
        <v>0</v>
      </c>
      <c r="W117" s="9">
        <v>0</v>
      </c>
      <c r="X117" s="9" t="s">
        <v>50</v>
      </c>
      <c r="Y117" s="9">
        <v>0</v>
      </c>
      <c r="Z117" s="1">
        <v>0</v>
      </c>
      <c r="AA117" s="1" t="s">
        <v>50</v>
      </c>
      <c r="AB117" s="1">
        <v>0</v>
      </c>
      <c r="AC117" s="1">
        <v>0</v>
      </c>
      <c r="AD117" s="8" t="s">
        <v>50</v>
      </c>
      <c r="AE117" s="1">
        <v>0</v>
      </c>
      <c r="AF117" s="1">
        <v>0</v>
      </c>
      <c r="AG117" s="1" t="s">
        <v>50</v>
      </c>
      <c r="AH117" s="1">
        <v>0</v>
      </c>
      <c r="AI117" s="1">
        <v>0</v>
      </c>
      <c r="AJ117" s="1" t="s">
        <v>50</v>
      </c>
      <c r="AK117" s="1">
        <v>0</v>
      </c>
      <c r="AL117" s="1">
        <v>0</v>
      </c>
      <c r="AM117" s="8" t="s">
        <v>53</v>
      </c>
      <c r="AN117" s="8" t="s">
        <v>53</v>
      </c>
      <c r="AO117" s="8" t="s">
        <v>53</v>
      </c>
      <c r="AP117" s="1" t="s">
        <v>53</v>
      </c>
      <c r="AQ117" s="8"/>
      <c r="WYS117" s="1"/>
      <c r="WYT117" s="1"/>
      <c r="WYU117" s="1"/>
      <c r="WYV117" s="1"/>
      <c r="WYW117" s="1"/>
      <c r="WYX117" s="1"/>
      <c r="WYY117" s="1"/>
      <c r="WYZ117" s="1"/>
      <c r="WZA117" s="1"/>
      <c r="WZB117" s="1"/>
      <c r="WZC117" s="1"/>
      <c r="WZD117" s="1"/>
      <c r="WZE117" s="1"/>
      <c r="WZF117" s="1"/>
      <c r="WZG117" s="1"/>
      <c r="WZH117" s="1"/>
      <c r="WZI117" s="1"/>
      <c r="WZJ117" s="1"/>
      <c r="WZK117" s="1"/>
      <c r="WZL117" s="1"/>
      <c r="WZM117" s="1"/>
      <c r="WZN117" s="1"/>
      <c r="WZO117" s="1"/>
      <c r="WZP117" s="1"/>
      <c r="WZQ117" s="1"/>
      <c r="WZR117" s="1"/>
      <c r="WZS117" s="1"/>
      <c r="WZT117" s="1"/>
      <c r="WZU117" s="1"/>
      <c r="WZV117" s="1"/>
      <c r="WZW117" s="1"/>
      <c r="WZX117" s="1"/>
      <c r="WZY117" s="1"/>
      <c r="WZZ117" s="1"/>
      <c r="XAA117" s="1"/>
      <c r="XAB117" s="1"/>
      <c r="XAC117" s="1"/>
      <c r="XAD117" s="1"/>
      <c r="XAE117" s="1"/>
      <c r="XAF117" s="1"/>
      <c r="XAI117" s="1"/>
      <c r="XAJ117" s="1"/>
      <c r="XAK117" s="1"/>
      <c r="XAL117" s="1"/>
      <c r="XAM117" s="1"/>
      <c r="XAN117" s="1"/>
      <c r="XAO117" s="1"/>
      <c r="XAP117" s="1"/>
      <c r="XAQ117" s="1"/>
      <c r="XAR117" s="1"/>
      <c r="XAS117" s="1"/>
      <c r="XAT117" s="1"/>
      <c r="XAU117" s="1"/>
      <c r="XAV117" s="1"/>
      <c r="XAW117" s="1"/>
      <c r="XAX117" s="1"/>
      <c r="XAY117" s="1"/>
      <c r="XAZ117" s="1"/>
      <c r="XBA117" s="1"/>
      <c r="XBD117" s="1"/>
      <c r="XBE117" s="1"/>
      <c r="XBF117" s="1"/>
      <c r="XBG117" s="1"/>
      <c r="XBH117" s="1"/>
      <c r="XBI117" s="1"/>
      <c r="XBJ117" s="1"/>
      <c r="XBK117" s="1"/>
      <c r="XBL117" s="1"/>
      <c r="XBM117" s="1"/>
      <c r="XBN117" s="1"/>
      <c r="XBO117" s="1"/>
      <c r="XBP117" s="1"/>
      <c r="XBQ117" s="1"/>
      <c r="XBR117" s="1"/>
      <c r="XBS117" s="1"/>
      <c r="XBT117" s="1"/>
      <c r="XBU117" s="1"/>
      <c r="XBV117" s="1"/>
      <c r="XBY117" s="1"/>
      <c r="XBZ117" s="1"/>
      <c r="XCA117" s="1"/>
      <c r="XCB117" s="1"/>
      <c r="XCC117" s="1"/>
      <c r="XCD117" s="1"/>
      <c r="XCE117" s="1"/>
      <c r="XCF117" s="1"/>
      <c r="XCG117" s="1"/>
      <c r="XCH117" s="1"/>
      <c r="XCI117" s="1"/>
      <c r="XCJ117" s="1"/>
      <c r="XCK117" s="1"/>
      <c r="XCL117" s="1"/>
      <c r="XCM117" s="1"/>
      <c r="XCN117" s="1"/>
      <c r="XCO117" s="1"/>
      <c r="XCP117" s="1"/>
      <c r="XCQ117" s="1"/>
      <c r="XCT117" s="1"/>
      <c r="XCU117" s="1"/>
      <c r="XCV117" s="1"/>
      <c r="XCW117" s="1"/>
      <c r="XCX117" s="1"/>
      <c r="XCY117" s="1"/>
      <c r="XCZ117" s="1"/>
      <c r="XDA117" s="1"/>
      <c r="XDB117" s="1"/>
      <c r="XDC117" s="1"/>
      <c r="XDD117" s="1"/>
      <c r="XDE117" s="1"/>
      <c r="XDF117" s="1"/>
      <c r="XDG117" s="1"/>
      <c r="XDH117" s="1"/>
      <c r="XDI117" s="1"/>
      <c r="XDJ117" s="1"/>
      <c r="XDK117" s="1"/>
      <c r="XDL117" s="1"/>
      <c r="XDO117" s="1"/>
      <c r="XDP117" s="1"/>
      <c r="XDQ117" s="1"/>
      <c r="XDR117" s="1"/>
      <c r="XDS117" s="1"/>
      <c r="XDT117" s="1"/>
      <c r="XDU117" s="1"/>
      <c r="XDV117" s="1"/>
      <c r="XDW117" s="1"/>
      <c r="XDX117" s="1"/>
      <c r="XDY117" s="1"/>
      <c r="XDZ117" s="1"/>
      <c r="XEA117" s="1"/>
      <c r="XEB117" s="1"/>
      <c r="XEC117" s="1"/>
      <c r="XED117" s="1"/>
      <c r="XEE117" s="1"/>
      <c r="XEF117" s="1"/>
      <c r="XEG117" s="1"/>
      <c r="XEJ117" s="1"/>
      <c r="XEK117" s="1"/>
      <c r="XEL117" s="1"/>
      <c r="XEM117" s="1"/>
      <c r="XEN117" s="1"/>
      <c r="XEO117" s="1"/>
      <c r="XEP117" s="1"/>
      <c r="XEQ117" s="1"/>
      <c r="XER117" s="1"/>
      <c r="XES117" s="1"/>
      <c r="XET117" s="1"/>
      <c r="XEU117" s="1"/>
      <c r="XEV117" s="1"/>
      <c r="XEW117" s="1"/>
      <c r="XEX117" s="1"/>
      <c r="XEY117" s="1"/>
      <c r="XEZ117" s="1"/>
      <c r="XFA117" s="1"/>
      <c r="XFB117" s="1"/>
    </row>
    <row r="118" spans="1:43 16217:16382" ht="15" x14ac:dyDescent="0.25">
      <c r="A118" s="173" t="s">
        <v>165</v>
      </c>
      <c r="B118" s="14" t="s">
        <v>696</v>
      </c>
      <c r="C118" s="1" t="s">
        <v>47</v>
      </c>
      <c r="D118" s="1" t="s">
        <v>60</v>
      </c>
      <c r="E118" s="1" t="s">
        <v>61</v>
      </c>
      <c r="F118" s="1" t="s">
        <v>652</v>
      </c>
      <c r="G118" s="1" t="s">
        <v>51</v>
      </c>
      <c r="H118" s="1" t="s">
        <v>715</v>
      </c>
      <c r="I118" s="1" t="s">
        <v>53</v>
      </c>
      <c r="J118" s="1" t="s">
        <v>53</v>
      </c>
      <c r="K118" s="1" t="s">
        <v>53</v>
      </c>
      <c r="L118" s="1" t="s">
        <v>53</v>
      </c>
      <c r="M118" s="1"/>
      <c r="N118" s="1" t="s">
        <v>53</v>
      </c>
      <c r="O118" s="1" t="s">
        <v>54</v>
      </c>
      <c r="P118" s="1" t="s">
        <v>53</v>
      </c>
      <c r="Q118" s="2">
        <v>23604044.113599997</v>
      </c>
      <c r="R118" s="2">
        <v>0</v>
      </c>
      <c r="S118" s="2">
        <v>20677949.959999997</v>
      </c>
      <c r="T118" s="2">
        <v>0</v>
      </c>
      <c r="U118" s="2" t="s">
        <v>50</v>
      </c>
      <c r="V118" s="2">
        <v>0</v>
      </c>
      <c r="W118" s="2">
        <v>2522494.96</v>
      </c>
      <c r="X118" s="2" t="s">
        <v>50</v>
      </c>
      <c r="Y118" s="2">
        <v>403599.19359999994</v>
      </c>
      <c r="Z118" s="1">
        <v>0</v>
      </c>
      <c r="AA118" s="1" t="s">
        <v>50</v>
      </c>
      <c r="AB118" s="1">
        <v>0</v>
      </c>
      <c r="AC118" s="1">
        <v>0</v>
      </c>
      <c r="AD118" s="1" t="s">
        <v>50</v>
      </c>
      <c r="AE118" s="1">
        <v>0</v>
      </c>
      <c r="AF118" s="1">
        <v>0</v>
      </c>
      <c r="AG118" s="1" t="s">
        <v>50</v>
      </c>
      <c r="AH118" s="1">
        <v>0</v>
      </c>
      <c r="AI118" s="1">
        <v>0</v>
      </c>
      <c r="AJ118" s="1" t="s">
        <v>50</v>
      </c>
      <c r="AK118" s="1">
        <v>0</v>
      </c>
      <c r="AL118" s="1">
        <v>0</v>
      </c>
      <c r="AM118" s="1" t="s">
        <v>53</v>
      </c>
      <c r="AN118" s="1" t="s">
        <v>53</v>
      </c>
      <c r="AO118" s="15" t="s">
        <v>53</v>
      </c>
      <c r="AP118" s="1" t="s">
        <v>53</v>
      </c>
      <c r="AQ118" s="8"/>
    </row>
    <row r="119" spans="1:43 16217:16382" ht="15" x14ac:dyDescent="0.25">
      <c r="A119" s="173" t="s">
        <v>169</v>
      </c>
      <c r="B119" s="14">
        <v>43883</v>
      </c>
      <c r="C119" s="1" t="s">
        <v>346</v>
      </c>
      <c r="D119" s="1" t="s">
        <v>60</v>
      </c>
      <c r="E119" s="1" t="s">
        <v>387</v>
      </c>
      <c r="F119" s="1" t="s">
        <v>578</v>
      </c>
      <c r="G119" s="1" t="s">
        <v>51</v>
      </c>
      <c r="H119" s="1" t="s">
        <v>577</v>
      </c>
      <c r="I119" s="1"/>
      <c r="J119" s="1"/>
      <c r="K119" s="1"/>
      <c r="L119" s="1"/>
      <c r="M119" s="1"/>
      <c r="N119" s="1"/>
      <c r="O119" s="1" t="s">
        <v>54</v>
      </c>
      <c r="P119" s="1"/>
      <c r="Q119" s="2">
        <v>107619785.48999999</v>
      </c>
      <c r="R119" s="2"/>
      <c r="S119" s="2">
        <v>79569385.069999993</v>
      </c>
      <c r="T119" s="2">
        <v>0</v>
      </c>
      <c r="U119" s="2"/>
      <c r="V119" s="2"/>
      <c r="W119" s="2">
        <v>24181379.670000002</v>
      </c>
      <c r="X119" s="2"/>
      <c r="Y119" s="2">
        <v>3869020.75</v>
      </c>
      <c r="Z119" s="1">
        <v>0</v>
      </c>
      <c r="AA119" s="1" t="s">
        <v>50</v>
      </c>
      <c r="AB119" s="1">
        <v>0</v>
      </c>
      <c r="AC119" s="1">
        <v>0</v>
      </c>
      <c r="AD119" s="1"/>
      <c r="AE119" s="1">
        <v>0</v>
      </c>
      <c r="AF119" s="1">
        <v>0</v>
      </c>
      <c r="AG119" s="1" t="s">
        <v>50</v>
      </c>
      <c r="AH119" s="1">
        <v>0</v>
      </c>
      <c r="AI119" s="1">
        <v>0</v>
      </c>
      <c r="AJ119" s="1" t="s">
        <v>50</v>
      </c>
      <c r="AK119" s="1">
        <v>0</v>
      </c>
      <c r="AL119" s="1">
        <v>0</v>
      </c>
      <c r="AM119" s="1"/>
      <c r="AN119" s="1"/>
      <c r="AO119" s="15"/>
      <c r="AP119" s="1"/>
      <c r="AQ119" s="8"/>
    </row>
    <row r="120" spans="1:43 16217:16382" ht="15" x14ac:dyDescent="0.25">
      <c r="A120" s="173" t="s">
        <v>171</v>
      </c>
      <c r="B120" s="14" t="s">
        <v>696</v>
      </c>
      <c r="C120" s="1" t="s">
        <v>65</v>
      </c>
      <c r="D120" s="1" t="s">
        <v>63</v>
      </c>
      <c r="E120" s="1" t="s">
        <v>719</v>
      </c>
      <c r="F120" s="1" t="s">
        <v>698</v>
      </c>
      <c r="G120" s="1" t="s">
        <v>51</v>
      </c>
      <c r="H120" s="1" t="s">
        <v>720</v>
      </c>
      <c r="I120" s="1" t="s">
        <v>53</v>
      </c>
      <c r="J120" s="1" t="s">
        <v>53</v>
      </c>
      <c r="K120" s="1" t="s">
        <v>53</v>
      </c>
      <c r="L120" s="1" t="s">
        <v>53</v>
      </c>
      <c r="M120" s="1"/>
      <c r="N120" s="1" t="s">
        <v>53</v>
      </c>
      <c r="O120" s="1" t="s">
        <v>700</v>
      </c>
      <c r="P120" s="1" t="s">
        <v>701</v>
      </c>
      <c r="Q120" s="2">
        <v>517671.30920000002</v>
      </c>
      <c r="R120" s="2">
        <v>0</v>
      </c>
      <c r="S120" s="2">
        <v>0</v>
      </c>
      <c r="T120" s="2">
        <v>0</v>
      </c>
      <c r="U120" s="2" t="s">
        <v>50</v>
      </c>
      <c r="V120" s="2">
        <v>0</v>
      </c>
      <c r="W120" s="2">
        <v>446268.37</v>
      </c>
      <c r="X120" s="2" t="s">
        <v>55</v>
      </c>
      <c r="Y120" s="2">
        <v>71402.939199999993</v>
      </c>
      <c r="Z120" s="1">
        <v>0</v>
      </c>
      <c r="AA120" s="1" t="s">
        <v>50</v>
      </c>
      <c r="AB120" s="1">
        <v>0</v>
      </c>
      <c r="AC120" s="1">
        <v>0</v>
      </c>
      <c r="AD120" s="1" t="s">
        <v>50</v>
      </c>
      <c r="AE120" s="1">
        <v>0</v>
      </c>
      <c r="AF120" s="1">
        <v>0</v>
      </c>
      <c r="AG120" s="1" t="s">
        <v>50</v>
      </c>
      <c r="AH120" s="1">
        <v>0</v>
      </c>
      <c r="AI120" s="1">
        <v>0</v>
      </c>
      <c r="AJ120" s="1" t="s">
        <v>50</v>
      </c>
      <c r="AK120" s="1">
        <v>0</v>
      </c>
      <c r="AL120" s="1">
        <v>0</v>
      </c>
      <c r="AM120" s="1" t="s">
        <v>53</v>
      </c>
      <c r="AN120" s="1" t="s">
        <v>53</v>
      </c>
      <c r="AO120" s="15" t="s">
        <v>53</v>
      </c>
      <c r="AP120" s="1" t="s">
        <v>53</v>
      </c>
      <c r="AQ120" s="8"/>
    </row>
    <row r="121" spans="1:43 16217:16382" ht="15" x14ac:dyDescent="0.25">
      <c r="A121" s="173" t="s">
        <v>176</v>
      </c>
      <c r="B121" s="14" t="s">
        <v>696</v>
      </c>
      <c r="C121" s="1" t="s">
        <v>65</v>
      </c>
      <c r="D121" s="1" t="s">
        <v>80</v>
      </c>
      <c r="E121" s="1" t="s">
        <v>722</v>
      </c>
      <c r="F121" s="1" t="s">
        <v>698</v>
      </c>
      <c r="G121" s="1" t="s">
        <v>51</v>
      </c>
      <c r="H121" s="1" t="s">
        <v>723</v>
      </c>
      <c r="I121" s="1" t="s">
        <v>53</v>
      </c>
      <c r="J121" s="1" t="s">
        <v>53</v>
      </c>
      <c r="K121" s="1" t="s">
        <v>53</v>
      </c>
      <c r="L121" s="1" t="s">
        <v>53</v>
      </c>
      <c r="M121" s="1"/>
      <c r="N121" s="1" t="s">
        <v>53</v>
      </c>
      <c r="O121" s="1" t="s">
        <v>700</v>
      </c>
      <c r="P121" s="1" t="s">
        <v>701</v>
      </c>
      <c r="Q121" s="2">
        <v>635878.75099999993</v>
      </c>
      <c r="R121" s="2">
        <v>0</v>
      </c>
      <c r="S121" s="2">
        <v>96589.994999999995</v>
      </c>
      <c r="T121" s="2">
        <v>0</v>
      </c>
      <c r="U121" s="2" t="s">
        <v>50</v>
      </c>
      <c r="V121" s="2">
        <v>0</v>
      </c>
      <c r="W121" s="2">
        <v>464904.1</v>
      </c>
      <c r="X121" s="2" t="s">
        <v>55</v>
      </c>
      <c r="Y121" s="2">
        <v>74384.656000000003</v>
      </c>
      <c r="Z121" s="1">
        <v>0</v>
      </c>
      <c r="AA121" s="1" t="s">
        <v>50</v>
      </c>
      <c r="AB121" s="1">
        <v>0</v>
      </c>
      <c r="AC121" s="1">
        <v>0</v>
      </c>
      <c r="AD121" s="1" t="s">
        <v>50</v>
      </c>
      <c r="AE121" s="1">
        <v>0</v>
      </c>
      <c r="AF121" s="1">
        <v>0</v>
      </c>
      <c r="AG121" s="1" t="s">
        <v>50</v>
      </c>
      <c r="AH121" s="1">
        <v>0</v>
      </c>
      <c r="AI121" s="1">
        <v>0</v>
      </c>
      <c r="AJ121" s="1" t="s">
        <v>50</v>
      </c>
      <c r="AK121" s="1">
        <v>0</v>
      </c>
      <c r="AL121" s="1">
        <v>0</v>
      </c>
      <c r="AM121" s="1" t="s">
        <v>53</v>
      </c>
      <c r="AN121" s="1" t="s">
        <v>53</v>
      </c>
      <c r="AO121" s="15" t="s">
        <v>53</v>
      </c>
      <c r="AP121" s="1" t="s">
        <v>53</v>
      </c>
      <c r="AQ121" s="8"/>
    </row>
    <row r="122" spans="1:43 16217:16382" ht="15" x14ac:dyDescent="0.25">
      <c r="A122" s="173" t="s">
        <v>178</v>
      </c>
      <c r="B122" s="14" t="s">
        <v>696</v>
      </c>
      <c r="C122" s="1" t="s">
        <v>65</v>
      </c>
      <c r="D122" s="1" t="s">
        <v>80</v>
      </c>
      <c r="E122" s="1" t="s">
        <v>722</v>
      </c>
      <c r="F122" s="1" t="s">
        <v>698</v>
      </c>
      <c r="G122" s="1" t="s">
        <v>108</v>
      </c>
      <c r="H122" s="1" t="s">
        <v>53</v>
      </c>
      <c r="I122" s="1" t="s">
        <v>725</v>
      </c>
      <c r="J122" s="1" t="s">
        <v>53</v>
      </c>
      <c r="K122" s="1" t="s">
        <v>723</v>
      </c>
      <c r="L122" s="1" t="s">
        <v>704</v>
      </c>
      <c r="M122" s="1"/>
      <c r="N122" s="1" t="s">
        <v>112</v>
      </c>
      <c r="O122" s="1" t="s">
        <v>700</v>
      </c>
      <c r="P122" s="1" t="s">
        <v>701</v>
      </c>
      <c r="Q122" s="2">
        <v>-635878.75099999993</v>
      </c>
      <c r="R122" s="2">
        <v>0</v>
      </c>
      <c r="S122" s="2">
        <v>-96589.994999999995</v>
      </c>
      <c r="T122" s="2">
        <v>0</v>
      </c>
      <c r="U122" s="2" t="s">
        <v>50</v>
      </c>
      <c r="V122" s="2">
        <v>0</v>
      </c>
      <c r="W122" s="2">
        <v>-464904.1</v>
      </c>
      <c r="X122" s="2" t="s">
        <v>55</v>
      </c>
      <c r="Y122" s="2">
        <v>-74384.656000000003</v>
      </c>
      <c r="Z122" s="1">
        <v>0</v>
      </c>
      <c r="AA122" s="1" t="s">
        <v>50</v>
      </c>
      <c r="AB122" s="1">
        <v>0</v>
      </c>
      <c r="AC122" s="1">
        <v>0</v>
      </c>
      <c r="AD122" s="1" t="s">
        <v>50</v>
      </c>
      <c r="AE122" s="1">
        <v>0</v>
      </c>
      <c r="AF122" s="1">
        <v>0</v>
      </c>
      <c r="AG122" s="1" t="s">
        <v>50</v>
      </c>
      <c r="AH122" s="1">
        <v>0</v>
      </c>
      <c r="AI122" s="1">
        <v>0</v>
      </c>
      <c r="AJ122" s="1" t="s">
        <v>50</v>
      </c>
      <c r="AK122" s="1">
        <v>0</v>
      </c>
      <c r="AL122" s="1">
        <v>0</v>
      </c>
      <c r="AM122" s="1" t="s">
        <v>53</v>
      </c>
      <c r="AN122" s="1" t="s">
        <v>53</v>
      </c>
      <c r="AO122" s="15" t="s">
        <v>53</v>
      </c>
      <c r="AP122" s="1" t="s">
        <v>53</v>
      </c>
      <c r="AQ122" s="8"/>
    </row>
    <row r="123" spans="1:43 16217:16382" ht="15" x14ac:dyDescent="0.25">
      <c r="A123" s="173" t="s">
        <v>183</v>
      </c>
      <c r="B123" s="14">
        <v>43883</v>
      </c>
      <c r="C123" s="1" t="s">
        <v>346</v>
      </c>
      <c r="D123" s="1" t="s">
        <v>80</v>
      </c>
      <c r="E123" s="1" t="s">
        <v>406</v>
      </c>
      <c r="F123" s="1" t="s">
        <v>579</v>
      </c>
      <c r="G123" s="1" t="s">
        <v>51</v>
      </c>
      <c r="H123" s="1" t="s">
        <v>580</v>
      </c>
      <c r="I123" s="1"/>
      <c r="J123" s="1"/>
      <c r="K123" s="1"/>
      <c r="L123" s="1"/>
      <c r="M123" s="1"/>
      <c r="N123" s="1"/>
      <c r="O123" s="1" t="s">
        <v>54</v>
      </c>
      <c r="P123" s="1"/>
      <c r="Q123" s="2">
        <v>72932906.659999996</v>
      </c>
      <c r="R123" s="2"/>
      <c r="S123" s="2">
        <v>51189377.060000002</v>
      </c>
      <c r="T123" s="2"/>
      <c r="U123" s="2"/>
      <c r="V123" s="2"/>
      <c r="W123" s="2">
        <v>18744422.07</v>
      </c>
      <c r="X123" s="2"/>
      <c r="Y123" s="2">
        <v>2999107.53</v>
      </c>
      <c r="Z123" s="1">
        <v>0</v>
      </c>
      <c r="AA123" s="1" t="s">
        <v>50</v>
      </c>
      <c r="AB123" s="1">
        <v>0</v>
      </c>
      <c r="AC123" s="1">
        <v>0</v>
      </c>
      <c r="AD123" s="1"/>
      <c r="AE123" s="1">
        <v>0</v>
      </c>
      <c r="AF123" s="1">
        <v>0</v>
      </c>
      <c r="AG123" s="1" t="s">
        <v>50</v>
      </c>
      <c r="AH123" s="1">
        <v>0</v>
      </c>
      <c r="AI123" s="1">
        <v>0</v>
      </c>
      <c r="AJ123" s="1" t="s">
        <v>50</v>
      </c>
      <c r="AK123" s="1">
        <v>0</v>
      </c>
      <c r="AL123" s="1">
        <v>0</v>
      </c>
      <c r="AM123" s="1"/>
      <c r="AN123" s="1"/>
      <c r="AO123" s="15"/>
      <c r="AP123" s="1"/>
      <c r="AQ123" s="8"/>
    </row>
    <row r="124" spans="1:43 16217:16382" ht="15" x14ac:dyDescent="0.25">
      <c r="A124" s="173" t="s">
        <v>186</v>
      </c>
      <c r="B124" s="14">
        <v>43883</v>
      </c>
      <c r="C124" s="1" t="s">
        <v>346</v>
      </c>
      <c r="D124" s="1" t="s">
        <v>412</v>
      </c>
      <c r="E124" s="1" t="s">
        <v>413</v>
      </c>
      <c r="F124" s="1" t="s">
        <v>581</v>
      </c>
      <c r="G124" s="1" t="s">
        <v>51</v>
      </c>
      <c r="H124" s="1" t="s">
        <v>582</v>
      </c>
      <c r="I124" s="1"/>
      <c r="J124" s="1"/>
      <c r="K124" s="1"/>
      <c r="L124" s="1"/>
      <c r="M124" s="1"/>
      <c r="N124" s="1"/>
      <c r="O124" s="1" t="s">
        <v>54</v>
      </c>
      <c r="P124" s="1"/>
      <c r="Q124" s="2">
        <v>67531398.260000005</v>
      </c>
      <c r="R124" s="2"/>
      <c r="S124" s="2">
        <v>48210008.25</v>
      </c>
      <c r="T124" s="2"/>
      <c r="U124" s="2"/>
      <c r="V124" s="2"/>
      <c r="W124" s="2">
        <v>16656370.699999999</v>
      </c>
      <c r="X124" s="2"/>
      <c r="Y124" s="2">
        <v>2665019.31</v>
      </c>
      <c r="Z124" s="1">
        <v>0</v>
      </c>
      <c r="AA124" s="1" t="s">
        <v>50</v>
      </c>
      <c r="AB124" s="1">
        <v>0</v>
      </c>
      <c r="AC124" s="1">
        <v>0</v>
      </c>
      <c r="AD124" s="1"/>
      <c r="AE124" s="1">
        <v>0</v>
      </c>
      <c r="AF124" s="1">
        <v>0</v>
      </c>
      <c r="AG124" s="1" t="s">
        <v>50</v>
      </c>
      <c r="AH124" s="1">
        <v>0</v>
      </c>
      <c r="AI124" s="1">
        <v>0</v>
      </c>
      <c r="AJ124" s="1" t="s">
        <v>50</v>
      </c>
      <c r="AK124" s="1">
        <v>0</v>
      </c>
      <c r="AL124" s="1">
        <v>0</v>
      </c>
      <c r="AM124" s="1"/>
      <c r="AN124" s="1"/>
      <c r="AO124" s="15"/>
      <c r="AP124" s="1"/>
      <c r="AQ124" s="8"/>
    </row>
    <row r="125" spans="1:43 16217:16382" ht="15" x14ac:dyDescent="0.25">
      <c r="A125" s="173" t="s">
        <v>188</v>
      </c>
      <c r="B125" s="14">
        <v>43883</v>
      </c>
      <c r="C125" s="1" t="s">
        <v>346</v>
      </c>
      <c r="D125" s="1" t="s">
        <v>420</v>
      </c>
      <c r="E125" s="1" t="s">
        <v>421</v>
      </c>
      <c r="F125" s="1" t="s">
        <v>583</v>
      </c>
      <c r="G125" s="1" t="s">
        <v>51</v>
      </c>
      <c r="H125" s="1" t="s">
        <v>584</v>
      </c>
      <c r="I125" s="1"/>
      <c r="J125" s="1"/>
      <c r="K125" s="1"/>
      <c r="L125" s="1"/>
      <c r="M125" s="1"/>
      <c r="N125" s="1"/>
      <c r="O125" s="1" t="s">
        <v>54</v>
      </c>
      <c r="P125" s="1"/>
      <c r="Q125" s="2">
        <v>8752501.8599999994</v>
      </c>
      <c r="R125" s="2"/>
      <c r="S125" s="2">
        <v>6146926</v>
      </c>
      <c r="T125" s="2"/>
      <c r="U125" s="2"/>
      <c r="V125" s="2"/>
      <c r="W125" s="2">
        <v>2246186.09</v>
      </c>
      <c r="X125" s="2"/>
      <c r="Y125" s="2">
        <v>359389.77</v>
      </c>
      <c r="Z125" s="1">
        <v>0</v>
      </c>
      <c r="AA125" s="1" t="s">
        <v>50</v>
      </c>
      <c r="AB125" s="1">
        <v>0</v>
      </c>
      <c r="AC125" s="1">
        <v>0</v>
      </c>
      <c r="AD125" s="1"/>
      <c r="AE125" s="1">
        <v>0</v>
      </c>
      <c r="AF125" s="1">
        <v>0</v>
      </c>
      <c r="AG125" s="1" t="s">
        <v>50</v>
      </c>
      <c r="AH125" s="1">
        <v>0</v>
      </c>
      <c r="AI125" s="1">
        <v>0</v>
      </c>
      <c r="AJ125" s="1" t="s">
        <v>50</v>
      </c>
      <c r="AK125" s="1">
        <v>0</v>
      </c>
      <c r="AL125" s="1">
        <v>0</v>
      </c>
      <c r="AM125" s="1"/>
      <c r="AN125" s="1"/>
      <c r="AO125" s="15"/>
      <c r="AP125" s="1"/>
      <c r="AQ125" s="8"/>
    </row>
    <row r="126" spans="1:43 16217:16382" ht="15" x14ac:dyDescent="0.25">
      <c r="A126" s="173" t="s">
        <v>192</v>
      </c>
      <c r="B126" s="14">
        <v>43883</v>
      </c>
      <c r="C126" s="1" t="s">
        <v>346</v>
      </c>
      <c r="D126" s="1" t="s">
        <v>429</v>
      </c>
      <c r="E126" s="1" t="s">
        <v>430</v>
      </c>
      <c r="F126" s="1" t="s">
        <v>442</v>
      </c>
      <c r="G126" s="1" t="s">
        <v>51</v>
      </c>
      <c r="H126" s="1" t="s">
        <v>443</v>
      </c>
      <c r="I126" s="1"/>
      <c r="J126" s="1"/>
      <c r="K126" s="1"/>
      <c r="L126" s="1"/>
      <c r="M126" s="1"/>
      <c r="N126" s="1"/>
      <c r="O126" s="1" t="s">
        <v>54</v>
      </c>
      <c r="P126" s="1"/>
      <c r="Q126" s="2">
        <v>46432183.229999997</v>
      </c>
      <c r="R126" s="2"/>
      <c r="S126" s="2">
        <v>37679970.329999998</v>
      </c>
      <c r="T126" s="2"/>
      <c r="U126" s="2"/>
      <c r="V126" s="2"/>
      <c r="W126" s="2">
        <v>7545011.1200000001</v>
      </c>
      <c r="X126" s="2"/>
      <c r="Y126" s="2">
        <v>1207201.78</v>
      </c>
      <c r="Z126" s="1">
        <v>0</v>
      </c>
      <c r="AA126" s="1" t="s">
        <v>50</v>
      </c>
      <c r="AB126" s="1">
        <v>0</v>
      </c>
      <c r="AC126" s="1">
        <v>0</v>
      </c>
      <c r="AD126" s="1"/>
      <c r="AE126" s="1">
        <v>0</v>
      </c>
      <c r="AF126" s="1">
        <v>0</v>
      </c>
      <c r="AG126" s="1" t="s">
        <v>50</v>
      </c>
      <c r="AH126" s="1">
        <v>0</v>
      </c>
      <c r="AI126" s="1">
        <v>0</v>
      </c>
      <c r="AJ126" s="1" t="s">
        <v>50</v>
      </c>
      <c r="AK126" s="1">
        <v>0</v>
      </c>
      <c r="AL126" s="1">
        <v>0</v>
      </c>
      <c r="AM126" s="1"/>
      <c r="AN126" s="1"/>
      <c r="AO126" s="15"/>
      <c r="AP126" s="1"/>
      <c r="AQ126" s="8"/>
    </row>
    <row r="127" spans="1:43 16217:16382" ht="15" x14ac:dyDescent="0.25">
      <c r="A127" s="173" t="s">
        <v>195</v>
      </c>
      <c r="B127" s="14">
        <v>43883</v>
      </c>
      <c r="C127" s="1" t="s">
        <v>346</v>
      </c>
      <c r="D127" s="1" t="s">
        <v>462</v>
      </c>
      <c r="E127" s="1" t="s">
        <v>463</v>
      </c>
      <c r="F127" s="1" t="s">
        <v>432</v>
      </c>
      <c r="G127" s="1" t="s">
        <v>51</v>
      </c>
      <c r="H127" s="1" t="s">
        <v>585</v>
      </c>
      <c r="I127" s="1"/>
      <c r="J127" s="1"/>
      <c r="K127" s="1"/>
      <c r="L127" s="1"/>
      <c r="M127" s="1"/>
      <c r="N127" s="1"/>
      <c r="O127" s="1" t="s">
        <v>54</v>
      </c>
      <c r="P127" s="1"/>
      <c r="Q127" s="2">
        <v>32868900.75</v>
      </c>
      <c r="R127" s="2"/>
      <c r="S127" s="2">
        <v>20522498.199999999</v>
      </c>
      <c r="T127" s="2"/>
      <c r="U127" s="2"/>
      <c r="V127" s="2"/>
      <c r="W127" s="2">
        <v>10643450.470000001</v>
      </c>
      <c r="X127" s="2"/>
      <c r="Y127" s="2">
        <v>1702952.08</v>
      </c>
      <c r="Z127" s="1">
        <v>0</v>
      </c>
      <c r="AA127" s="1" t="s">
        <v>50</v>
      </c>
      <c r="AB127" s="1">
        <v>0</v>
      </c>
      <c r="AC127" s="1">
        <v>0</v>
      </c>
      <c r="AD127" s="1"/>
      <c r="AE127" s="1">
        <v>0</v>
      </c>
      <c r="AF127" s="1">
        <v>0</v>
      </c>
      <c r="AG127" s="1" t="s">
        <v>50</v>
      </c>
      <c r="AH127" s="1">
        <v>0</v>
      </c>
      <c r="AI127" s="1">
        <v>0</v>
      </c>
      <c r="AJ127" s="1" t="s">
        <v>50</v>
      </c>
      <c r="AK127" s="1">
        <v>0</v>
      </c>
      <c r="AL127" s="1">
        <v>0</v>
      </c>
      <c r="AM127" s="1"/>
      <c r="AN127" s="1"/>
      <c r="AO127" s="15"/>
      <c r="AP127" s="1"/>
      <c r="AQ127" s="8"/>
    </row>
    <row r="128" spans="1:43 16217:16382" ht="15" x14ac:dyDescent="0.25">
      <c r="A128" s="173" t="s">
        <v>199</v>
      </c>
      <c r="B128" s="14">
        <v>43883</v>
      </c>
      <c r="C128" s="1" t="s">
        <v>346</v>
      </c>
      <c r="D128" s="1" t="s">
        <v>466</v>
      </c>
      <c r="E128" s="1" t="s">
        <v>467</v>
      </c>
      <c r="F128" s="1" t="s">
        <v>586</v>
      </c>
      <c r="G128" s="1" t="s">
        <v>51</v>
      </c>
      <c r="H128" s="1" t="s">
        <v>587</v>
      </c>
      <c r="I128" s="1"/>
      <c r="J128" s="1"/>
      <c r="K128" s="1"/>
      <c r="L128" s="1"/>
      <c r="M128" s="1"/>
      <c r="N128" s="1"/>
      <c r="O128" s="1" t="s">
        <v>54</v>
      </c>
      <c r="P128" s="1"/>
      <c r="Q128" s="2">
        <v>948912.88</v>
      </c>
      <c r="R128" s="2"/>
      <c r="S128" s="2">
        <v>937312.88</v>
      </c>
      <c r="T128" s="2"/>
      <c r="U128" s="2"/>
      <c r="V128" s="2"/>
      <c r="W128" s="2">
        <v>10000</v>
      </c>
      <c r="X128" s="2"/>
      <c r="Y128" s="2">
        <v>1600</v>
      </c>
      <c r="Z128" s="1">
        <v>0</v>
      </c>
      <c r="AA128" s="1" t="s">
        <v>50</v>
      </c>
      <c r="AB128" s="1">
        <v>0</v>
      </c>
      <c r="AC128" s="1">
        <v>0</v>
      </c>
      <c r="AD128" s="1"/>
      <c r="AE128" s="1">
        <v>0</v>
      </c>
      <c r="AF128" s="1">
        <v>0</v>
      </c>
      <c r="AG128" s="1" t="s">
        <v>50</v>
      </c>
      <c r="AH128" s="1">
        <v>0</v>
      </c>
      <c r="AI128" s="1">
        <v>0</v>
      </c>
      <c r="AJ128" s="1" t="s">
        <v>50</v>
      </c>
      <c r="AK128" s="1">
        <v>0</v>
      </c>
      <c r="AL128" s="1">
        <v>0</v>
      </c>
      <c r="AM128" s="1"/>
      <c r="AN128" s="1"/>
      <c r="AO128" s="15"/>
      <c r="AP128" s="1"/>
      <c r="AQ128" s="8"/>
    </row>
    <row r="129" spans="1:43 16196:16382" ht="15" x14ac:dyDescent="0.25">
      <c r="A129" s="173" t="s">
        <v>201</v>
      </c>
      <c r="B129" s="14" t="s">
        <v>696</v>
      </c>
      <c r="C129" s="1" t="s">
        <v>47</v>
      </c>
      <c r="D129" s="1" t="s">
        <v>386</v>
      </c>
      <c r="E129" s="1" t="s">
        <v>49</v>
      </c>
      <c r="F129" s="1" t="s">
        <v>727</v>
      </c>
      <c r="G129" s="1" t="s">
        <v>51</v>
      </c>
      <c r="H129" s="1" t="s">
        <v>728</v>
      </c>
      <c r="I129" s="1" t="s">
        <v>53</v>
      </c>
      <c r="J129" s="1" t="s">
        <v>53</v>
      </c>
      <c r="K129" s="1" t="s">
        <v>53</v>
      </c>
      <c r="L129" s="1" t="s">
        <v>53</v>
      </c>
      <c r="M129" s="1"/>
      <c r="N129" s="1" t="s">
        <v>53</v>
      </c>
      <c r="O129" s="1" t="s">
        <v>54</v>
      </c>
      <c r="P129" s="1" t="s">
        <v>53</v>
      </c>
      <c r="Q129" s="2">
        <v>6370549.5671999995</v>
      </c>
      <c r="R129" s="2">
        <v>0</v>
      </c>
      <c r="S129" s="2">
        <v>4642679.1999999993</v>
      </c>
      <c r="T129" s="2">
        <v>0</v>
      </c>
      <c r="U129" s="2" t="s">
        <v>50</v>
      </c>
      <c r="V129" s="2">
        <v>0</v>
      </c>
      <c r="W129" s="2">
        <v>1489543.42</v>
      </c>
      <c r="X129" s="2" t="s">
        <v>55</v>
      </c>
      <c r="Y129" s="2">
        <v>238326.9472</v>
      </c>
      <c r="Z129" s="1">
        <v>0</v>
      </c>
      <c r="AA129" s="1" t="s">
        <v>50</v>
      </c>
      <c r="AB129" s="1">
        <v>0</v>
      </c>
      <c r="AC129" s="1">
        <v>0</v>
      </c>
      <c r="AD129" s="1" t="s">
        <v>50</v>
      </c>
      <c r="AE129" s="1">
        <v>0</v>
      </c>
      <c r="AF129" s="1">
        <v>0</v>
      </c>
      <c r="AG129" s="1" t="s">
        <v>50</v>
      </c>
      <c r="AH129" s="1">
        <v>0</v>
      </c>
      <c r="AI129" s="1">
        <v>0</v>
      </c>
      <c r="AJ129" s="1" t="s">
        <v>50</v>
      </c>
      <c r="AK129" s="1">
        <v>0</v>
      </c>
      <c r="AL129" s="1">
        <v>0</v>
      </c>
      <c r="AM129" s="1" t="s">
        <v>53</v>
      </c>
      <c r="AN129" s="1" t="s">
        <v>53</v>
      </c>
      <c r="AO129" s="15" t="s">
        <v>53</v>
      </c>
      <c r="AP129" s="1" t="s">
        <v>53</v>
      </c>
      <c r="AQ129" s="8"/>
    </row>
    <row r="130" spans="1:43 16196:16382" ht="15" x14ac:dyDescent="0.25">
      <c r="A130" s="173" t="s">
        <v>203</v>
      </c>
      <c r="B130" s="14" t="s">
        <v>696</v>
      </c>
      <c r="C130" s="1" t="s">
        <v>47</v>
      </c>
      <c r="D130" s="1" t="s">
        <v>386</v>
      </c>
      <c r="E130" s="1" t="s">
        <v>49</v>
      </c>
      <c r="F130" s="1" t="s">
        <v>727</v>
      </c>
      <c r="G130" s="1" t="s">
        <v>51</v>
      </c>
      <c r="H130" s="1" t="s">
        <v>730</v>
      </c>
      <c r="I130" s="1" t="s">
        <v>53</v>
      </c>
      <c r="J130" s="1" t="s">
        <v>53</v>
      </c>
      <c r="K130" s="1" t="s">
        <v>53</v>
      </c>
      <c r="L130" s="1" t="s">
        <v>53</v>
      </c>
      <c r="M130" s="1"/>
      <c r="N130" s="1" t="s">
        <v>53</v>
      </c>
      <c r="O130" s="1" t="s">
        <v>731</v>
      </c>
      <c r="P130" s="1" t="s">
        <v>732</v>
      </c>
      <c r="Q130" s="2">
        <v>47800</v>
      </c>
      <c r="R130" s="2">
        <v>0</v>
      </c>
      <c r="S130" s="2">
        <v>47800</v>
      </c>
      <c r="T130" s="2">
        <v>0</v>
      </c>
      <c r="U130" s="2" t="s">
        <v>50</v>
      </c>
      <c r="V130" s="2">
        <v>0</v>
      </c>
      <c r="W130" s="2">
        <v>0</v>
      </c>
      <c r="X130" s="2" t="s">
        <v>50</v>
      </c>
      <c r="Y130" s="2">
        <v>0</v>
      </c>
      <c r="Z130" s="1">
        <v>0</v>
      </c>
      <c r="AA130" s="1" t="s">
        <v>50</v>
      </c>
      <c r="AB130" s="1">
        <v>0</v>
      </c>
      <c r="AC130" s="1">
        <v>0</v>
      </c>
      <c r="AD130" s="1" t="s">
        <v>50</v>
      </c>
      <c r="AE130" s="1">
        <v>0</v>
      </c>
      <c r="AF130" s="1">
        <v>0</v>
      </c>
      <c r="AG130" s="1" t="s">
        <v>50</v>
      </c>
      <c r="AH130" s="1">
        <v>0</v>
      </c>
      <c r="AI130" s="1">
        <v>0</v>
      </c>
      <c r="AJ130" s="1" t="s">
        <v>50</v>
      </c>
      <c r="AK130" s="1">
        <v>0</v>
      </c>
      <c r="AL130" s="1">
        <v>0</v>
      </c>
      <c r="AM130" s="1" t="s">
        <v>53</v>
      </c>
      <c r="AN130" s="1" t="s">
        <v>53</v>
      </c>
      <c r="AO130" s="15" t="s">
        <v>53</v>
      </c>
      <c r="AP130" s="1" t="s">
        <v>53</v>
      </c>
      <c r="AQ130" s="8"/>
    </row>
    <row r="131" spans="1:43 16196:16382" ht="15" x14ac:dyDescent="0.25">
      <c r="A131" s="173" t="s">
        <v>206</v>
      </c>
      <c r="B131" s="14" t="s">
        <v>696</v>
      </c>
      <c r="C131" s="1" t="s">
        <v>47</v>
      </c>
      <c r="D131" s="1" t="s">
        <v>386</v>
      </c>
      <c r="E131" s="1" t="s">
        <v>49</v>
      </c>
      <c r="F131" s="1" t="s">
        <v>727</v>
      </c>
      <c r="G131" s="1" t="s">
        <v>51</v>
      </c>
      <c r="H131" s="1" t="s">
        <v>734</v>
      </c>
      <c r="I131" s="1" t="s">
        <v>53</v>
      </c>
      <c r="J131" s="1" t="s">
        <v>53</v>
      </c>
      <c r="K131" s="1" t="s">
        <v>53</v>
      </c>
      <c r="L131" s="1" t="s">
        <v>53</v>
      </c>
      <c r="M131" s="1"/>
      <c r="N131" s="1" t="s">
        <v>53</v>
      </c>
      <c r="O131" s="1" t="s">
        <v>54</v>
      </c>
      <c r="P131" s="1" t="s">
        <v>53</v>
      </c>
      <c r="Q131" s="2">
        <v>1072213.8703999999</v>
      </c>
      <c r="R131" s="2">
        <v>0</v>
      </c>
      <c r="S131" s="2">
        <v>938615</v>
      </c>
      <c r="T131" s="9">
        <v>0</v>
      </c>
      <c r="U131" s="9" t="s">
        <v>50</v>
      </c>
      <c r="V131" s="9">
        <v>0</v>
      </c>
      <c r="W131" s="9">
        <v>115171.44</v>
      </c>
      <c r="X131" s="9" t="s">
        <v>50</v>
      </c>
      <c r="Y131" s="9">
        <v>18427.430399999997</v>
      </c>
      <c r="Z131" s="1">
        <v>0</v>
      </c>
      <c r="AA131" s="1" t="s">
        <v>50</v>
      </c>
      <c r="AB131" s="1">
        <v>0</v>
      </c>
      <c r="AC131" s="1">
        <v>0</v>
      </c>
      <c r="AD131" s="8" t="s">
        <v>50</v>
      </c>
      <c r="AE131" s="1">
        <v>0</v>
      </c>
      <c r="AF131" s="1">
        <v>0</v>
      </c>
      <c r="AG131" s="1" t="s">
        <v>50</v>
      </c>
      <c r="AH131" s="1">
        <v>0</v>
      </c>
      <c r="AI131" s="1">
        <v>0</v>
      </c>
      <c r="AJ131" s="1" t="s">
        <v>50</v>
      </c>
      <c r="AK131" s="1">
        <v>0</v>
      </c>
      <c r="AL131" s="1">
        <v>0</v>
      </c>
      <c r="AM131" s="8" t="s">
        <v>53</v>
      </c>
      <c r="AN131" s="8" t="s">
        <v>53</v>
      </c>
      <c r="AO131" s="8" t="s">
        <v>53</v>
      </c>
      <c r="AP131" s="1" t="s">
        <v>53</v>
      </c>
      <c r="AQ131" s="8"/>
      <c r="XBD131" s="1"/>
      <c r="XBE131" s="1"/>
      <c r="XBF131" s="1"/>
      <c r="XBG131" s="1"/>
      <c r="XBH131" s="1"/>
      <c r="XBI131" s="1"/>
      <c r="XBJ131" s="1"/>
      <c r="XBK131" s="1"/>
      <c r="XBL131" s="1"/>
      <c r="XBM131" s="1"/>
      <c r="XBN131" s="1"/>
      <c r="XBO131" s="1"/>
      <c r="XBP131" s="1"/>
      <c r="XBQ131" s="1"/>
      <c r="XBR131" s="1"/>
      <c r="XBS131" s="1"/>
      <c r="XBT131" s="1"/>
      <c r="XBU131" s="1"/>
      <c r="XBV131" s="1"/>
      <c r="XBW131" s="1"/>
      <c r="XBX131" s="1"/>
      <c r="XBY131" s="1"/>
      <c r="XBZ131" s="1"/>
      <c r="XCA131" s="1"/>
      <c r="XCB131" s="1"/>
      <c r="XCC131" s="1"/>
      <c r="XCD131" s="1"/>
      <c r="XCE131" s="1"/>
      <c r="XCF131" s="1"/>
      <c r="XCG131" s="1"/>
      <c r="XCH131" s="1"/>
      <c r="XCI131" s="1"/>
      <c r="XCJ131" s="1"/>
      <c r="XCK131" s="1"/>
      <c r="XCL131" s="1"/>
      <c r="XCM131" s="1"/>
      <c r="XCN131" s="1"/>
      <c r="XCO131" s="1"/>
      <c r="XCP131" s="1"/>
      <c r="XCQ131" s="1"/>
      <c r="XCT131" s="1"/>
      <c r="XCU131" s="1"/>
      <c r="XCV131" s="1"/>
      <c r="XCW131" s="1"/>
      <c r="XCX131" s="1"/>
      <c r="XCY131" s="1"/>
      <c r="XCZ131" s="1"/>
      <c r="XDA131" s="1"/>
      <c r="XDB131" s="1"/>
      <c r="XDC131" s="1"/>
      <c r="XDD131" s="1"/>
      <c r="XDE131" s="1"/>
      <c r="XDF131" s="1"/>
      <c r="XDG131" s="1"/>
      <c r="XDH131" s="1"/>
      <c r="XDI131" s="1"/>
      <c r="XDJ131" s="1"/>
      <c r="XDK131" s="1"/>
      <c r="XDL131" s="1"/>
      <c r="XDO131" s="1"/>
      <c r="XDP131" s="1"/>
      <c r="XDQ131" s="1"/>
      <c r="XDR131" s="1"/>
      <c r="XDS131" s="1"/>
      <c r="XDT131" s="1"/>
      <c r="XDU131" s="1"/>
      <c r="XDV131" s="1"/>
      <c r="XDW131" s="1"/>
      <c r="XDX131" s="1"/>
      <c r="XDY131" s="1"/>
      <c r="XDZ131" s="1"/>
      <c r="XEA131" s="1"/>
      <c r="XEB131" s="1"/>
      <c r="XEC131" s="1"/>
      <c r="XED131" s="1"/>
      <c r="XEE131" s="1"/>
      <c r="XEF131" s="1"/>
      <c r="XEG131" s="1"/>
      <c r="XEJ131" s="1"/>
      <c r="XEK131" s="1"/>
      <c r="XEL131" s="1"/>
      <c r="XEM131" s="1"/>
      <c r="XEN131" s="1"/>
      <c r="XEO131" s="1"/>
      <c r="XEP131" s="1"/>
      <c r="XEQ131" s="1"/>
      <c r="XER131" s="1"/>
      <c r="XES131" s="1"/>
      <c r="XET131" s="1"/>
      <c r="XEU131" s="1"/>
      <c r="XEV131" s="1"/>
      <c r="XEW131" s="1"/>
      <c r="XEX131" s="1"/>
      <c r="XEY131" s="1"/>
      <c r="XEZ131" s="1"/>
      <c r="XFA131" s="1"/>
      <c r="XFB131" s="1"/>
    </row>
    <row r="132" spans="1:43 16196:16382" ht="15" x14ac:dyDescent="0.25">
      <c r="A132" s="173" t="s">
        <v>210</v>
      </c>
      <c r="B132" s="14" t="s">
        <v>696</v>
      </c>
      <c r="C132" s="1" t="s">
        <v>47</v>
      </c>
      <c r="D132" s="1" t="s">
        <v>386</v>
      </c>
      <c r="E132" s="1" t="s">
        <v>49</v>
      </c>
      <c r="F132" s="1" t="s">
        <v>727</v>
      </c>
      <c r="G132" s="1" t="s">
        <v>51</v>
      </c>
      <c r="H132" s="1" t="s">
        <v>736</v>
      </c>
      <c r="I132" s="1" t="s">
        <v>53</v>
      </c>
      <c r="J132" s="1" t="s">
        <v>53</v>
      </c>
      <c r="K132" s="1" t="s">
        <v>53</v>
      </c>
      <c r="L132" s="1" t="s">
        <v>53</v>
      </c>
      <c r="M132" s="1"/>
      <c r="N132" s="1" t="s">
        <v>53</v>
      </c>
      <c r="O132" s="1" t="s">
        <v>247</v>
      </c>
      <c r="P132" s="1" t="s">
        <v>248</v>
      </c>
      <c r="Q132" s="2">
        <v>364384.005</v>
      </c>
      <c r="R132" s="2">
        <v>0</v>
      </c>
      <c r="S132" s="2">
        <v>359744.005</v>
      </c>
      <c r="T132" s="9">
        <v>4000</v>
      </c>
      <c r="U132" s="9" t="s">
        <v>55</v>
      </c>
      <c r="V132" s="9">
        <v>640</v>
      </c>
      <c r="W132" s="9">
        <v>0</v>
      </c>
      <c r="X132" s="9" t="s">
        <v>50</v>
      </c>
      <c r="Y132" s="9">
        <v>0</v>
      </c>
      <c r="Z132" s="1">
        <v>0</v>
      </c>
      <c r="AA132" s="1" t="s">
        <v>50</v>
      </c>
      <c r="AB132" s="1">
        <v>0</v>
      </c>
      <c r="AC132" s="1">
        <v>0</v>
      </c>
      <c r="AD132" s="8" t="s">
        <v>50</v>
      </c>
      <c r="AE132" s="1">
        <v>0</v>
      </c>
      <c r="AF132" s="1">
        <v>0</v>
      </c>
      <c r="AG132" s="1" t="s">
        <v>50</v>
      </c>
      <c r="AH132" s="1">
        <v>0</v>
      </c>
      <c r="AI132" s="1">
        <v>0</v>
      </c>
      <c r="AJ132" s="1" t="s">
        <v>50</v>
      </c>
      <c r="AK132" s="1">
        <v>0</v>
      </c>
      <c r="AL132" s="1">
        <v>0</v>
      </c>
      <c r="AM132" s="8" t="s">
        <v>53</v>
      </c>
      <c r="AN132" s="8" t="s">
        <v>53</v>
      </c>
      <c r="AO132" s="8" t="s">
        <v>53</v>
      </c>
      <c r="AP132" s="1" t="s">
        <v>53</v>
      </c>
      <c r="AQ132" s="8"/>
      <c r="WXX132" s="1"/>
      <c r="WXY132" s="1"/>
      <c r="WXZ132" s="1"/>
      <c r="WYA132" s="1"/>
      <c r="WYB132" s="1"/>
      <c r="WYC132" s="1"/>
      <c r="WYD132" s="1"/>
      <c r="WYE132" s="1"/>
      <c r="WYF132" s="1"/>
      <c r="WYG132" s="1"/>
      <c r="WYH132" s="1"/>
      <c r="WYI132" s="1"/>
      <c r="WYJ132" s="1"/>
      <c r="WYK132" s="1"/>
      <c r="WYL132" s="1"/>
      <c r="WYM132" s="1"/>
      <c r="WYN132" s="1"/>
      <c r="WYO132" s="1"/>
      <c r="WYP132" s="1"/>
      <c r="WYQ132" s="1"/>
      <c r="WYR132" s="1"/>
      <c r="WYS132" s="1"/>
      <c r="WYT132" s="1"/>
      <c r="WYU132" s="1"/>
      <c r="WYV132" s="1"/>
      <c r="WYW132" s="1"/>
      <c r="WYX132" s="1"/>
      <c r="WYY132" s="1"/>
      <c r="WYZ132" s="1"/>
      <c r="WZA132" s="1"/>
      <c r="WZB132" s="1"/>
      <c r="WZC132" s="1"/>
      <c r="WZD132" s="1"/>
      <c r="WZE132" s="1"/>
      <c r="WZF132" s="1"/>
      <c r="WZG132" s="1"/>
      <c r="WZH132" s="1"/>
      <c r="WZI132" s="1"/>
      <c r="WZJ132" s="1"/>
      <c r="WZK132" s="1"/>
      <c r="WZN132" s="1"/>
      <c r="WZO132" s="1"/>
      <c r="WZP132" s="1"/>
      <c r="WZQ132" s="1"/>
      <c r="WZR132" s="1"/>
      <c r="WZS132" s="1"/>
      <c r="WZT132" s="1"/>
      <c r="WZU132" s="1"/>
      <c r="WZV132" s="1"/>
      <c r="WZW132" s="1"/>
      <c r="WZX132" s="1"/>
      <c r="WZY132" s="1"/>
      <c r="WZZ132" s="1"/>
      <c r="XAA132" s="1"/>
      <c r="XAB132" s="1"/>
      <c r="XAC132" s="1"/>
      <c r="XAD132" s="1"/>
      <c r="XAE132" s="1"/>
      <c r="XAF132" s="1"/>
      <c r="XAI132" s="1"/>
      <c r="XAJ132" s="1"/>
      <c r="XAK132" s="1"/>
      <c r="XAL132" s="1"/>
      <c r="XAM132" s="1"/>
      <c r="XAN132" s="1"/>
      <c r="XAO132" s="1"/>
      <c r="XAP132" s="1"/>
      <c r="XAQ132" s="1"/>
      <c r="XAR132" s="1"/>
      <c r="XAS132" s="1"/>
      <c r="XAT132" s="1"/>
      <c r="XAU132" s="1"/>
      <c r="XAV132" s="1"/>
      <c r="XAW132" s="1"/>
      <c r="XAX132" s="1"/>
      <c r="XAY132" s="1"/>
      <c r="XAZ132" s="1"/>
      <c r="XBA132" s="1"/>
      <c r="XBD132" s="1"/>
      <c r="XBE132" s="1"/>
      <c r="XBF132" s="1"/>
      <c r="XBG132" s="1"/>
      <c r="XBH132" s="1"/>
      <c r="XBI132" s="1"/>
      <c r="XBJ132" s="1"/>
      <c r="XBK132" s="1"/>
      <c r="XBL132" s="1"/>
      <c r="XBM132" s="1"/>
      <c r="XBN132" s="1"/>
      <c r="XBO132" s="1"/>
      <c r="XBP132" s="1"/>
      <c r="XBQ132" s="1"/>
      <c r="XBR132" s="1"/>
      <c r="XBS132" s="1"/>
      <c r="XBT132" s="1"/>
      <c r="XBU132" s="1"/>
      <c r="XBV132" s="1"/>
      <c r="XBY132" s="1"/>
      <c r="XBZ132" s="1"/>
      <c r="XCA132" s="1"/>
      <c r="XCB132" s="1"/>
      <c r="XCC132" s="1"/>
      <c r="XCD132" s="1"/>
      <c r="XCE132" s="1"/>
      <c r="XCF132" s="1"/>
      <c r="XCG132" s="1"/>
      <c r="XCH132" s="1"/>
      <c r="XCI132" s="1"/>
      <c r="XCJ132" s="1"/>
      <c r="XCK132" s="1"/>
      <c r="XCL132" s="1"/>
      <c r="XCM132" s="1"/>
      <c r="XCN132" s="1"/>
      <c r="XCO132" s="1"/>
      <c r="XCP132" s="1"/>
      <c r="XCQ132" s="1"/>
      <c r="XCT132" s="1"/>
      <c r="XCU132" s="1"/>
      <c r="XCV132" s="1"/>
      <c r="XCW132" s="1"/>
      <c r="XCX132" s="1"/>
      <c r="XCY132" s="1"/>
      <c r="XCZ132" s="1"/>
      <c r="XDA132" s="1"/>
      <c r="XDB132" s="1"/>
      <c r="XDC132" s="1"/>
      <c r="XDD132" s="1"/>
      <c r="XDE132" s="1"/>
      <c r="XDF132" s="1"/>
      <c r="XDG132" s="1"/>
      <c r="XDH132" s="1"/>
      <c r="XDI132" s="1"/>
      <c r="XDJ132" s="1"/>
      <c r="XDK132" s="1"/>
      <c r="XDL132" s="1"/>
      <c r="XDO132" s="1"/>
      <c r="XDP132" s="1"/>
      <c r="XDQ132" s="1"/>
      <c r="XDR132" s="1"/>
      <c r="XDS132" s="1"/>
      <c r="XDT132" s="1"/>
      <c r="XDU132" s="1"/>
      <c r="XDV132" s="1"/>
      <c r="XDW132" s="1"/>
      <c r="XDX132" s="1"/>
      <c r="XDY132" s="1"/>
      <c r="XDZ132" s="1"/>
      <c r="XEA132" s="1"/>
      <c r="XEB132" s="1"/>
      <c r="XEC132" s="1"/>
      <c r="XED132" s="1"/>
      <c r="XEE132" s="1"/>
      <c r="XEF132" s="1"/>
      <c r="XEG132" s="1"/>
      <c r="XEJ132" s="1"/>
      <c r="XEK132" s="1"/>
      <c r="XEL132" s="1"/>
      <c r="XEM132" s="1"/>
      <c r="XEN132" s="1"/>
      <c r="XEO132" s="1"/>
      <c r="XEP132" s="1"/>
      <c r="XEQ132" s="1"/>
      <c r="XER132" s="1"/>
      <c r="XES132" s="1"/>
      <c r="XET132" s="1"/>
      <c r="XEU132" s="1"/>
      <c r="XEV132" s="1"/>
      <c r="XEW132" s="1"/>
      <c r="XEX132" s="1"/>
      <c r="XEY132" s="1"/>
      <c r="XEZ132" s="1"/>
      <c r="XFA132" s="1"/>
      <c r="XFB132" s="1"/>
    </row>
    <row r="133" spans="1:43 16196:16382" ht="15" x14ac:dyDescent="0.25">
      <c r="A133" s="173" t="s">
        <v>848</v>
      </c>
      <c r="B133" s="14" t="s">
        <v>696</v>
      </c>
      <c r="C133" s="1" t="s">
        <v>47</v>
      </c>
      <c r="D133" s="1" t="s">
        <v>386</v>
      </c>
      <c r="E133" s="1" t="s">
        <v>49</v>
      </c>
      <c r="F133" s="1" t="s">
        <v>727</v>
      </c>
      <c r="G133" s="1" t="s">
        <v>51</v>
      </c>
      <c r="H133" s="1" t="s">
        <v>738</v>
      </c>
      <c r="I133" s="1" t="s">
        <v>53</v>
      </c>
      <c r="J133" s="1" t="s">
        <v>53</v>
      </c>
      <c r="K133" s="1" t="s">
        <v>53</v>
      </c>
      <c r="L133" s="1" t="s">
        <v>53</v>
      </c>
      <c r="M133" s="1"/>
      <c r="N133" s="1" t="s">
        <v>53</v>
      </c>
      <c r="O133" s="1" t="s">
        <v>247</v>
      </c>
      <c r="P133" s="1" t="s">
        <v>248</v>
      </c>
      <c r="Q133" s="2">
        <v>260638</v>
      </c>
      <c r="R133" s="2">
        <v>0</v>
      </c>
      <c r="S133" s="2">
        <v>255998</v>
      </c>
      <c r="T133" s="2">
        <v>4000</v>
      </c>
      <c r="U133" s="2" t="s">
        <v>55</v>
      </c>
      <c r="V133" s="2">
        <v>640</v>
      </c>
      <c r="W133" s="2">
        <v>0</v>
      </c>
      <c r="X133" s="2" t="s">
        <v>50</v>
      </c>
      <c r="Y133" s="2">
        <v>0</v>
      </c>
      <c r="Z133" s="1">
        <v>0</v>
      </c>
      <c r="AA133" s="1" t="s">
        <v>50</v>
      </c>
      <c r="AB133" s="1">
        <v>0</v>
      </c>
      <c r="AC133" s="1">
        <v>0</v>
      </c>
      <c r="AD133" s="1" t="s">
        <v>50</v>
      </c>
      <c r="AE133" s="1">
        <v>0</v>
      </c>
      <c r="AF133" s="1">
        <v>0</v>
      </c>
      <c r="AG133" s="1" t="s">
        <v>50</v>
      </c>
      <c r="AH133" s="1">
        <v>0</v>
      </c>
      <c r="AI133" s="1">
        <v>0</v>
      </c>
      <c r="AJ133" s="1" t="s">
        <v>50</v>
      </c>
      <c r="AK133" s="1">
        <v>0</v>
      </c>
      <c r="AL133" s="1">
        <v>0</v>
      </c>
      <c r="AM133" s="1" t="s">
        <v>53</v>
      </c>
      <c r="AN133" s="1" t="s">
        <v>53</v>
      </c>
      <c r="AO133" s="15" t="s">
        <v>53</v>
      </c>
      <c r="AP133" s="1" t="s">
        <v>53</v>
      </c>
      <c r="AQ133" s="8"/>
    </row>
    <row r="134" spans="1:43 16196:16382" ht="15" x14ac:dyDescent="0.25">
      <c r="A134" s="173" t="s">
        <v>214</v>
      </c>
      <c r="B134" s="14" t="s">
        <v>696</v>
      </c>
      <c r="C134" s="1" t="s">
        <v>47</v>
      </c>
      <c r="D134" s="1" t="s">
        <v>386</v>
      </c>
      <c r="E134" s="1" t="s">
        <v>49</v>
      </c>
      <c r="F134" s="1" t="s">
        <v>727</v>
      </c>
      <c r="G134" s="1" t="s">
        <v>51</v>
      </c>
      <c r="H134" s="1" t="s">
        <v>740</v>
      </c>
      <c r="I134" s="1" t="s">
        <v>53</v>
      </c>
      <c r="J134" s="1" t="s">
        <v>53</v>
      </c>
      <c r="K134" s="1" t="s">
        <v>53</v>
      </c>
      <c r="L134" s="1" t="s">
        <v>53</v>
      </c>
      <c r="M134" s="1"/>
      <c r="N134" s="1" t="s">
        <v>53</v>
      </c>
      <c r="O134" s="1" t="s">
        <v>54</v>
      </c>
      <c r="P134" s="1" t="s">
        <v>53</v>
      </c>
      <c r="Q134" s="2">
        <v>15561532.4102</v>
      </c>
      <c r="R134" s="2">
        <v>0</v>
      </c>
      <c r="S134" s="2">
        <v>13797164.3598</v>
      </c>
      <c r="T134" s="2">
        <v>0</v>
      </c>
      <c r="U134" s="2" t="s">
        <v>50</v>
      </c>
      <c r="V134" s="2">
        <v>0</v>
      </c>
      <c r="W134" s="2">
        <v>1521006.9400000002</v>
      </c>
      <c r="X134" s="2" t="s">
        <v>50</v>
      </c>
      <c r="Y134" s="2">
        <v>243361.11040000001</v>
      </c>
      <c r="Z134" s="1">
        <v>0</v>
      </c>
      <c r="AA134" s="1" t="s">
        <v>50</v>
      </c>
      <c r="AB134" s="1">
        <v>0</v>
      </c>
      <c r="AC134" s="1">
        <v>0</v>
      </c>
      <c r="AD134" s="1" t="s">
        <v>50</v>
      </c>
      <c r="AE134" s="1">
        <v>0</v>
      </c>
      <c r="AF134" s="1">
        <v>0</v>
      </c>
      <c r="AG134" s="1" t="s">
        <v>50</v>
      </c>
      <c r="AH134" s="1">
        <v>0</v>
      </c>
      <c r="AI134" s="1">
        <v>0</v>
      </c>
      <c r="AJ134" s="1" t="s">
        <v>50</v>
      </c>
      <c r="AK134" s="1">
        <v>0</v>
      </c>
      <c r="AL134" s="1">
        <v>0</v>
      </c>
      <c r="AM134" s="1" t="s">
        <v>53</v>
      </c>
      <c r="AN134" s="1" t="s">
        <v>53</v>
      </c>
      <c r="AO134" s="15" t="s">
        <v>53</v>
      </c>
      <c r="AP134" s="1" t="s">
        <v>53</v>
      </c>
      <c r="AQ134" s="8"/>
    </row>
    <row r="135" spans="1:43 16196:16382" ht="15" x14ac:dyDescent="0.25">
      <c r="A135" s="173" t="s">
        <v>849</v>
      </c>
      <c r="B135" s="14">
        <v>43883</v>
      </c>
      <c r="C135" s="1" t="s">
        <v>346</v>
      </c>
      <c r="D135" s="1" t="s">
        <v>471</v>
      </c>
      <c r="E135" s="1" t="s">
        <v>472</v>
      </c>
      <c r="F135" s="1" t="s">
        <v>588</v>
      </c>
      <c r="G135" s="1" t="s">
        <v>51</v>
      </c>
      <c r="H135" s="1" t="s">
        <v>589</v>
      </c>
      <c r="I135" s="1"/>
      <c r="J135" s="1"/>
      <c r="K135" s="1"/>
      <c r="L135" s="1"/>
      <c r="M135" s="1"/>
      <c r="N135" s="1"/>
      <c r="O135" s="1" t="s">
        <v>54</v>
      </c>
      <c r="P135" s="1"/>
      <c r="Q135" s="2">
        <v>2725377.76</v>
      </c>
      <c r="R135" s="2"/>
      <c r="S135" s="2">
        <v>688080</v>
      </c>
      <c r="T135" s="2"/>
      <c r="U135" s="2"/>
      <c r="V135" s="2"/>
      <c r="W135" s="2">
        <v>1756291.17</v>
      </c>
      <c r="X135" s="2"/>
      <c r="Y135" s="2">
        <v>281006.59000000003</v>
      </c>
      <c r="Z135" s="1">
        <v>0</v>
      </c>
      <c r="AA135" s="1" t="s">
        <v>50</v>
      </c>
      <c r="AB135" s="1">
        <v>0</v>
      </c>
      <c r="AC135" s="1">
        <v>0</v>
      </c>
      <c r="AD135" s="1"/>
      <c r="AE135" s="1">
        <v>0</v>
      </c>
      <c r="AF135" s="1">
        <v>0</v>
      </c>
      <c r="AG135" s="1" t="s">
        <v>50</v>
      </c>
      <c r="AH135" s="1">
        <v>0</v>
      </c>
      <c r="AI135" s="1">
        <v>0</v>
      </c>
      <c r="AJ135" s="1" t="s">
        <v>50</v>
      </c>
      <c r="AK135" s="1">
        <v>0</v>
      </c>
      <c r="AL135" s="1">
        <v>0</v>
      </c>
      <c r="AM135" s="1"/>
      <c r="AN135" s="1"/>
      <c r="AO135" s="15"/>
      <c r="AP135" s="1"/>
      <c r="AQ135" s="8"/>
    </row>
    <row r="136" spans="1:43 16196:16382" ht="15" x14ac:dyDescent="0.25">
      <c r="A136" s="173" t="s">
        <v>726</v>
      </c>
      <c r="B136" s="14" t="s">
        <v>696</v>
      </c>
      <c r="C136" s="1" t="s">
        <v>47</v>
      </c>
      <c r="D136" s="1" t="s">
        <v>646</v>
      </c>
      <c r="E136" s="1" t="s">
        <v>148</v>
      </c>
      <c r="F136" s="1" t="s">
        <v>742</v>
      </c>
      <c r="G136" s="1" t="s">
        <v>51</v>
      </c>
      <c r="H136" s="1" t="s">
        <v>743</v>
      </c>
      <c r="I136" s="1" t="s">
        <v>53</v>
      </c>
      <c r="J136" s="1" t="s">
        <v>53</v>
      </c>
      <c r="K136" s="1" t="s">
        <v>53</v>
      </c>
      <c r="L136" s="1" t="s">
        <v>53</v>
      </c>
      <c r="M136" s="1"/>
      <c r="N136" s="1" t="s">
        <v>53</v>
      </c>
      <c r="O136" s="1" t="s">
        <v>54</v>
      </c>
      <c r="P136" s="1" t="s">
        <v>53</v>
      </c>
      <c r="Q136" s="2">
        <v>1955569.889</v>
      </c>
      <c r="R136" s="2">
        <v>0</v>
      </c>
      <c r="S136" s="2">
        <v>1585820.585</v>
      </c>
      <c r="T136" s="2">
        <v>0</v>
      </c>
      <c r="U136" s="2" t="s">
        <v>50</v>
      </c>
      <c r="V136" s="2">
        <v>0</v>
      </c>
      <c r="W136" s="2">
        <v>318749.40000000002</v>
      </c>
      <c r="X136" s="2" t="s">
        <v>50</v>
      </c>
      <c r="Y136" s="2">
        <v>50999.903999999995</v>
      </c>
      <c r="Z136" s="1">
        <v>0</v>
      </c>
      <c r="AA136" s="1" t="s">
        <v>50</v>
      </c>
      <c r="AB136" s="1">
        <v>0</v>
      </c>
      <c r="AC136" s="1">
        <v>0</v>
      </c>
      <c r="AD136" s="1" t="s">
        <v>50</v>
      </c>
      <c r="AE136" s="1">
        <v>0</v>
      </c>
      <c r="AF136" s="1">
        <v>0</v>
      </c>
      <c r="AG136" s="1" t="s">
        <v>50</v>
      </c>
      <c r="AH136" s="1">
        <v>0</v>
      </c>
      <c r="AI136" s="1">
        <v>0</v>
      </c>
      <c r="AJ136" s="1" t="s">
        <v>50</v>
      </c>
      <c r="AK136" s="1">
        <v>0</v>
      </c>
      <c r="AL136" s="1">
        <v>0</v>
      </c>
      <c r="AM136" s="1" t="s">
        <v>53</v>
      </c>
      <c r="AN136" s="1" t="s">
        <v>53</v>
      </c>
      <c r="AO136" s="15" t="s">
        <v>53</v>
      </c>
      <c r="AP136" s="1" t="s">
        <v>53</v>
      </c>
      <c r="AQ136" s="8"/>
    </row>
    <row r="137" spans="1:43 16196:16382" ht="15" x14ac:dyDescent="0.25">
      <c r="A137" s="173" t="s">
        <v>729</v>
      </c>
      <c r="B137" s="14">
        <v>43883</v>
      </c>
      <c r="C137" s="1" t="s">
        <v>346</v>
      </c>
      <c r="D137" s="1" t="s">
        <v>475</v>
      </c>
      <c r="E137" s="1" t="s">
        <v>476</v>
      </c>
      <c r="F137" s="1" t="s">
        <v>590</v>
      </c>
      <c r="G137" s="1" t="s">
        <v>51</v>
      </c>
      <c r="H137" s="1" t="s">
        <v>591</v>
      </c>
      <c r="I137" s="1"/>
      <c r="J137" s="1"/>
      <c r="K137" s="1"/>
      <c r="L137" s="1"/>
      <c r="M137" s="1"/>
      <c r="N137" s="1"/>
      <c r="O137" s="1" t="s">
        <v>54</v>
      </c>
      <c r="P137" s="1"/>
      <c r="Q137" s="2">
        <v>4637896.4800000004</v>
      </c>
      <c r="R137" s="2"/>
      <c r="S137" s="2">
        <v>1666244.06</v>
      </c>
      <c r="T137" s="2"/>
      <c r="U137" s="2"/>
      <c r="V137" s="2"/>
      <c r="W137" s="2">
        <v>2561769.33</v>
      </c>
      <c r="X137" s="2"/>
      <c r="Y137" s="2">
        <v>409883.09</v>
      </c>
      <c r="Z137" s="1">
        <v>0</v>
      </c>
      <c r="AA137" s="1" t="s">
        <v>50</v>
      </c>
      <c r="AB137" s="1">
        <v>0</v>
      </c>
      <c r="AC137" s="1">
        <v>0</v>
      </c>
      <c r="AD137" s="1"/>
      <c r="AE137" s="1">
        <v>0</v>
      </c>
      <c r="AF137" s="1">
        <v>0</v>
      </c>
      <c r="AG137" s="1" t="s">
        <v>50</v>
      </c>
      <c r="AH137" s="1">
        <v>0</v>
      </c>
      <c r="AI137" s="1">
        <v>0</v>
      </c>
      <c r="AJ137" s="1" t="s">
        <v>50</v>
      </c>
      <c r="AK137" s="1">
        <v>0</v>
      </c>
      <c r="AL137" s="1">
        <v>0</v>
      </c>
      <c r="AM137" s="1"/>
      <c r="AN137" s="1"/>
      <c r="AO137" s="15"/>
      <c r="AP137" s="1"/>
      <c r="AQ137" s="8"/>
    </row>
    <row r="138" spans="1:43 16196:16382" s="18" customFormat="1" ht="15" x14ac:dyDescent="0.25">
      <c r="A138" s="173" t="s">
        <v>733</v>
      </c>
      <c r="B138" s="14">
        <v>43883</v>
      </c>
      <c r="C138" s="1" t="s">
        <v>346</v>
      </c>
      <c r="D138" s="1" t="s">
        <v>479</v>
      </c>
      <c r="E138" s="1" t="s">
        <v>480</v>
      </c>
      <c r="F138" s="1" t="s">
        <v>592</v>
      </c>
      <c r="G138" s="1" t="s">
        <v>51</v>
      </c>
      <c r="H138" s="1" t="s">
        <v>593</v>
      </c>
      <c r="I138" s="1"/>
      <c r="J138" s="1"/>
      <c r="K138" s="1"/>
      <c r="L138" s="1"/>
      <c r="M138" s="1"/>
      <c r="N138" s="1"/>
      <c r="O138" s="1" t="s">
        <v>54</v>
      </c>
      <c r="P138" s="1"/>
      <c r="Q138" s="2">
        <v>75513146.730000004</v>
      </c>
      <c r="R138" s="2"/>
      <c r="S138" s="2">
        <v>58003633.07</v>
      </c>
      <c r="T138" s="2"/>
      <c r="U138" s="2"/>
      <c r="V138" s="2"/>
      <c r="W138" s="2">
        <v>15094408.33</v>
      </c>
      <c r="X138" s="2"/>
      <c r="Y138" s="2">
        <v>2415105.33</v>
      </c>
      <c r="Z138" s="1">
        <v>0</v>
      </c>
      <c r="AA138" s="1" t="s">
        <v>50</v>
      </c>
      <c r="AB138" s="1">
        <v>0</v>
      </c>
      <c r="AC138" s="1">
        <v>0</v>
      </c>
      <c r="AD138" s="1"/>
      <c r="AE138" s="1">
        <v>0</v>
      </c>
      <c r="AF138" s="1">
        <v>0</v>
      </c>
      <c r="AG138" s="1" t="s">
        <v>50</v>
      </c>
      <c r="AH138" s="1">
        <v>0</v>
      </c>
      <c r="AI138" s="1">
        <v>0</v>
      </c>
      <c r="AJ138" s="1" t="s">
        <v>50</v>
      </c>
      <c r="AK138" s="1">
        <v>0</v>
      </c>
      <c r="AL138" s="1">
        <v>0</v>
      </c>
      <c r="AM138" s="1"/>
      <c r="AN138" s="1"/>
      <c r="AO138" s="15"/>
      <c r="AP138" s="1"/>
    </row>
    <row r="139" spans="1:43 16196:16382" ht="15" x14ac:dyDescent="0.25">
      <c r="A139" s="173" t="s">
        <v>735</v>
      </c>
      <c r="B139" s="14" t="s">
        <v>744</v>
      </c>
      <c r="C139" s="1" t="s">
        <v>65</v>
      </c>
      <c r="D139" s="1" t="s">
        <v>48</v>
      </c>
      <c r="E139" s="1" t="s">
        <v>697</v>
      </c>
      <c r="F139" s="1" t="s">
        <v>745</v>
      </c>
      <c r="G139" s="1" t="s">
        <v>51</v>
      </c>
      <c r="H139" s="1" t="s">
        <v>746</v>
      </c>
      <c r="I139" s="1" t="s">
        <v>53</v>
      </c>
      <c r="J139" s="1" t="s">
        <v>53</v>
      </c>
      <c r="K139" s="1" t="s">
        <v>53</v>
      </c>
      <c r="L139" s="1" t="s">
        <v>53</v>
      </c>
      <c r="M139" s="1"/>
      <c r="N139" s="1" t="s">
        <v>53</v>
      </c>
      <c r="O139" s="1" t="s">
        <v>54</v>
      </c>
      <c r="P139" s="1" t="s">
        <v>53</v>
      </c>
      <c r="Q139" s="2">
        <v>31536562.684450001</v>
      </c>
      <c r="R139" s="2">
        <v>0</v>
      </c>
      <c r="S139" s="2">
        <v>21371872.345749997</v>
      </c>
      <c r="T139" s="2">
        <v>0</v>
      </c>
      <c r="U139" s="2" t="s">
        <v>50</v>
      </c>
      <c r="V139" s="2">
        <v>0</v>
      </c>
      <c r="W139" s="2">
        <v>8762664.0851000007</v>
      </c>
      <c r="X139" s="2" t="s">
        <v>55</v>
      </c>
      <c r="Y139" s="2">
        <v>1402026.2535999999</v>
      </c>
      <c r="Z139" s="1">
        <v>0</v>
      </c>
      <c r="AA139" s="1" t="s">
        <v>50</v>
      </c>
      <c r="AB139" s="1">
        <v>0</v>
      </c>
      <c r="AC139" s="1">
        <v>0</v>
      </c>
      <c r="AD139" s="1" t="s">
        <v>50</v>
      </c>
      <c r="AE139" s="1">
        <v>0</v>
      </c>
      <c r="AF139" s="1">
        <v>0</v>
      </c>
      <c r="AG139" s="1" t="s">
        <v>50</v>
      </c>
      <c r="AH139" s="1">
        <v>0</v>
      </c>
      <c r="AI139" s="1">
        <v>0</v>
      </c>
      <c r="AJ139" s="1" t="s">
        <v>50</v>
      </c>
      <c r="AK139" s="1">
        <v>0</v>
      </c>
      <c r="AL139" s="1">
        <v>0</v>
      </c>
      <c r="AM139" s="1" t="s">
        <v>53</v>
      </c>
      <c r="AN139" s="1" t="s">
        <v>53</v>
      </c>
      <c r="AO139" s="15" t="s">
        <v>53</v>
      </c>
      <c r="AP139" s="1" t="s">
        <v>53</v>
      </c>
      <c r="AQ139" s="8"/>
    </row>
    <row r="140" spans="1:43 16196:16382" ht="15" x14ac:dyDescent="0.25">
      <c r="A140" s="173" t="s">
        <v>737</v>
      </c>
      <c r="B140" s="14">
        <v>43884</v>
      </c>
      <c r="C140" s="1" t="s">
        <v>346</v>
      </c>
      <c r="D140" s="1" t="s">
        <v>48</v>
      </c>
      <c r="E140" s="1" t="s">
        <v>347</v>
      </c>
      <c r="F140" s="1" t="s">
        <v>595</v>
      </c>
      <c r="G140" s="1" t="s">
        <v>51</v>
      </c>
      <c r="H140" s="1" t="s">
        <v>596</v>
      </c>
      <c r="I140" s="1"/>
      <c r="J140" s="1"/>
      <c r="K140" s="1"/>
      <c r="L140" s="1"/>
      <c r="M140" s="1"/>
      <c r="N140" s="1"/>
      <c r="O140" s="1" t="s">
        <v>54</v>
      </c>
      <c r="P140" s="1"/>
      <c r="Q140" s="2">
        <v>70630266.570000008</v>
      </c>
      <c r="R140" s="2"/>
      <c r="S140" s="2">
        <v>51198281.590000004</v>
      </c>
      <c r="T140" s="2"/>
      <c r="U140" s="2"/>
      <c r="V140" s="2"/>
      <c r="W140" s="2">
        <v>16751711.189999999</v>
      </c>
      <c r="X140" s="2"/>
      <c r="Y140" s="2">
        <v>2680273.79</v>
      </c>
      <c r="Z140" s="1">
        <v>0</v>
      </c>
      <c r="AA140" s="1" t="s">
        <v>50</v>
      </c>
      <c r="AB140" s="1">
        <v>0</v>
      </c>
      <c r="AC140" s="1">
        <v>0</v>
      </c>
      <c r="AD140" s="1"/>
      <c r="AE140" s="1">
        <v>0</v>
      </c>
      <c r="AF140" s="1">
        <v>0</v>
      </c>
      <c r="AG140" s="1" t="s">
        <v>50</v>
      </c>
      <c r="AH140" s="1">
        <v>0</v>
      </c>
      <c r="AI140" s="1">
        <v>0</v>
      </c>
      <c r="AJ140" s="1" t="s">
        <v>50</v>
      </c>
      <c r="AK140" s="1">
        <v>0</v>
      </c>
      <c r="AL140" s="1">
        <v>0</v>
      </c>
      <c r="AM140" s="1"/>
      <c r="AN140" s="1"/>
      <c r="AO140" s="15"/>
      <c r="AP140" s="1"/>
      <c r="AQ140" s="8"/>
    </row>
    <row r="141" spans="1:43 16196:16382" ht="15" x14ac:dyDescent="0.25">
      <c r="A141" s="173" t="s">
        <v>739</v>
      </c>
      <c r="B141" s="14">
        <v>43884</v>
      </c>
      <c r="C141" s="1" t="s">
        <v>346</v>
      </c>
      <c r="D141" s="1" t="s">
        <v>48</v>
      </c>
      <c r="E141" s="1" t="s">
        <v>353</v>
      </c>
      <c r="F141" s="5">
        <v>1184</v>
      </c>
      <c r="G141" s="1" t="s">
        <v>51</v>
      </c>
      <c r="H141" s="1" t="s">
        <v>594</v>
      </c>
      <c r="I141" s="1"/>
      <c r="J141" s="1"/>
      <c r="K141" s="1"/>
      <c r="L141" s="1"/>
      <c r="M141" s="1"/>
      <c r="N141" s="1"/>
      <c r="O141" s="1" t="s">
        <v>54</v>
      </c>
      <c r="P141" s="1"/>
      <c r="Q141" s="2">
        <v>22374827.510000002</v>
      </c>
      <c r="R141" s="2"/>
      <c r="S141" s="2">
        <v>22374827.510000002</v>
      </c>
      <c r="T141" s="2"/>
      <c r="U141" s="2"/>
      <c r="V141" s="2"/>
      <c r="W141" s="2">
        <v>0</v>
      </c>
      <c r="X141" s="2">
        <v>0</v>
      </c>
      <c r="Y141" s="2">
        <v>0</v>
      </c>
      <c r="Z141" s="1">
        <v>0</v>
      </c>
      <c r="AA141" s="1" t="s">
        <v>50</v>
      </c>
      <c r="AB141" s="1">
        <v>0</v>
      </c>
      <c r="AC141" s="1">
        <v>0</v>
      </c>
      <c r="AD141" s="1"/>
      <c r="AE141" s="1">
        <v>0</v>
      </c>
      <c r="AF141" s="1">
        <v>0</v>
      </c>
      <c r="AG141" s="1" t="s">
        <v>50</v>
      </c>
      <c r="AH141" s="1">
        <v>0</v>
      </c>
      <c r="AI141" s="1">
        <v>0</v>
      </c>
      <c r="AJ141" s="1" t="s">
        <v>50</v>
      </c>
      <c r="AK141" s="1">
        <v>0</v>
      </c>
      <c r="AL141" s="1">
        <v>0</v>
      </c>
      <c r="AM141" s="1"/>
      <c r="AN141" s="1"/>
      <c r="AO141" s="15"/>
      <c r="AP141" s="1"/>
      <c r="AQ141" s="8"/>
    </row>
    <row r="142" spans="1:43 16196:16382" ht="15" x14ac:dyDescent="0.25">
      <c r="A142" s="173" t="s">
        <v>705</v>
      </c>
      <c r="B142" s="14" t="s">
        <v>744</v>
      </c>
      <c r="C142" s="1" t="s">
        <v>65</v>
      </c>
      <c r="D142" s="1" t="s">
        <v>56</v>
      </c>
      <c r="E142" s="1" t="s">
        <v>708</v>
      </c>
      <c r="F142" s="1" t="s">
        <v>745</v>
      </c>
      <c r="G142" s="1" t="s">
        <v>51</v>
      </c>
      <c r="H142" s="1" t="s">
        <v>766</v>
      </c>
      <c r="I142" s="1" t="s">
        <v>53</v>
      </c>
      <c r="J142" s="1" t="s">
        <v>53</v>
      </c>
      <c r="K142" s="1" t="s">
        <v>53</v>
      </c>
      <c r="L142" s="1" t="s">
        <v>53</v>
      </c>
      <c r="M142" s="1"/>
      <c r="N142" s="1" t="s">
        <v>53</v>
      </c>
      <c r="O142" s="1" t="s">
        <v>54</v>
      </c>
      <c r="P142" s="1" t="s">
        <v>53</v>
      </c>
      <c r="Q142" s="2">
        <v>19278027.727850005</v>
      </c>
      <c r="R142" s="2">
        <v>0</v>
      </c>
      <c r="S142" s="2">
        <v>11508308.939150006</v>
      </c>
      <c r="T142" s="2">
        <v>0</v>
      </c>
      <c r="U142" s="2" t="s">
        <v>50</v>
      </c>
      <c r="V142" s="2">
        <v>0</v>
      </c>
      <c r="W142" s="2">
        <v>6698033.4386</v>
      </c>
      <c r="X142" s="2" t="s">
        <v>50</v>
      </c>
      <c r="Y142" s="2">
        <v>1071685.3500999999</v>
      </c>
      <c r="Z142" s="1">
        <v>0</v>
      </c>
      <c r="AA142" s="1" t="s">
        <v>50</v>
      </c>
      <c r="AB142" s="1">
        <v>0</v>
      </c>
      <c r="AC142" s="1">
        <v>0</v>
      </c>
      <c r="AD142" s="1" t="s">
        <v>50</v>
      </c>
      <c r="AE142" s="1">
        <v>0</v>
      </c>
      <c r="AF142" s="1">
        <v>0</v>
      </c>
      <c r="AG142" s="1" t="s">
        <v>50</v>
      </c>
      <c r="AH142" s="1">
        <v>0</v>
      </c>
      <c r="AI142" s="1">
        <v>0</v>
      </c>
      <c r="AJ142" s="1" t="s">
        <v>50</v>
      </c>
      <c r="AK142" s="1">
        <v>0</v>
      </c>
      <c r="AL142" s="1">
        <v>0</v>
      </c>
      <c r="AM142" s="1" t="s">
        <v>53</v>
      </c>
      <c r="AN142" s="1" t="s">
        <v>53</v>
      </c>
      <c r="AO142" s="15" t="s">
        <v>53</v>
      </c>
      <c r="AP142" s="1" t="s">
        <v>53</v>
      </c>
      <c r="AQ142" s="9"/>
    </row>
    <row r="143" spans="1:43 16196:16382" ht="15" x14ac:dyDescent="0.25">
      <c r="A143" s="173" t="s">
        <v>714</v>
      </c>
      <c r="B143" s="14" t="s">
        <v>744</v>
      </c>
      <c r="C143" s="1" t="s">
        <v>47</v>
      </c>
      <c r="D143" s="1" t="s">
        <v>56</v>
      </c>
      <c r="E143" s="1" t="s">
        <v>57</v>
      </c>
      <c r="F143" s="1" t="s">
        <v>385</v>
      </c>
      <c r="G143" s="1" t="s">
        <v>51</v>
      </c>
      <c r="H143" s="1" t="s">
        <v>747</v>
      </c>
      <c r="I143" s="1" t="s">
        <v>53</v>
      </c>
      <c r="J143" s="1" t="s">
        <v>53</v>
      </c>
      <c r="K143" s="1" t="s">
        <v>53</v>
      </c>
      <c r="L143" s="1" t="s">
        <v>53</v>
      </c>
      <c r="M143" s="1"/>
      <c r="N143" s="1" t="s">
        <v>53</v>
      </c>
      <c r="O143" s="1" t="s">
        <v>54</v>
      </c>
      <c r="P143" s="1" t="s">
        <v>53</v>
      </c>
      <c r="Q143" s="2">
        <v>15819771.393199999</v>
      </c>
      <c r="R143" s="2">
        <v>0</v>
      </c>
      <c r="S143" s="2">
        <v>14049310.35</v>
      </c>
      <c r="T143" s="2">
        <v>0</v>
      </c>
      <c r="U143" s="2" t="s">
        <v>50</v>
      </c>
      <c r="V143" s="2">
        <v>0</v>
      </c>
      <c r="W143" s="2">
        <v>1526259.5199999998</v>
      </c>
      <c r="X143" s="2" t="s">
        <v>50</v>
      </c>
      <c r="Y143" s="2">
        <v>244201.5232</v>
      </c>
      <c r="Z143" s="1">
        <v>0</v>
      </c>
      <c r="AA143" s="1" t="s">
        <v>50</v>
      </c>
      <c r="AB143" s="1">
        <v>0</v>
      </c>
      <c r="AC143" s="1">
        <v>0</v>
      </c>
      <c r="AD143" s="1" t="s">
        <v>50</v>
      </c>
      <c r="AE143" s="1">
        <v>0</v>
      </c>
      <c r="AF143" s="1">
        <v>0</v>
      </c>
      <c r="AG143" s="1" t="s">
        <v>50</v>
      </c>
      <c r="AH143" s="1">
        <v>0</v>
      </c>
      <c r="AI143" s="1">
        <v>0</v>
      </c>
      <c r="AJ143" s="1" t="s">
        <v>50</v>
      </c>
      <c r="AK143" s="1">
        <v>0</v>
      </c>
      <c r="AL143" s="1">
        <v>0</v>
      </c>
      <c r="AM143" s="1" t="s">
        <v>53</v>
      </c>
      <c r="AN143" s="1" t="s">
        <v>53</v>
      </c>
      <c r="AO143" s="15" t="s">
        <v>53</v>
      </c>
      <c r="AP143" s="1" t="s">
        <v>53</v>
      </c>
      <c r="AQ143" s="8"/>
    </row>
    <row r="144" spans="1:43 16196:16382" ht="15" x14ac:dyDescent="0.25">
      <c r="A144" s="173" t="s">
        <v>741</v>
      </c>
      <c r="B144" s="14" t="s">
        <v>744</v>
      </c>
      <c r="C144" s="1" t="s">
        <v>47</v>
      </c>
      <c r="D144" s="1" t="s">
        <v>56</v>
      </c>
      <c r="E144" s="1" t="s">
        <v>57</v>
      </c>
      <c r="F144" s="1" t="s">
        <v>385</v>
      </c>
      <c r="G144" s="1" t="s">
        <v>51</v>
      </c>
      <c r="H144" s="1" t="s">
        <v>749</v>
      </c>
      <c r="I144" s="1" t="s">
        <v>53</v>
      </c>
      <c r="J144" s="1" t="s">
        <v>53</v>
      </c>
      <c r="K144" s="1" t="s">
        <v>53</v>
      </c>
      <c r="L144" s="1" t="s">
        <v>53</v>
      </c>
      <c r="M144" s="1"/>
      <c r="N144" s="1" t="s">
        <v>53</v>
      </c>
      <c r="O144" s="1" t="s">
        <v>750</v>
      </c>
      <c r="P144" s="1" t="s">
        <v>751</v>
      </c>
      <c r="Q144" s="2">
        <v>81937.06</v>
      </c>
      <c r="R144" s="2">
        <v>0</v>
      </c>
      <c r="S144" s="2">
        <v>81937.06</v>
      </c>
      <c r="T144" s="2">
        <v>0</v>
      </c>
      <c r="U144" s="2" t="s">
        <v>50</v>
      </c>
      <c r="V144" s="2">
        <v>0</v>
      </c>
      <c r="W144" s="2">
        <v>0</v>
      </c>
      <c r="X144" s="2" t="s">
        <v>50</v>
      </c>
      <c r="Y144" s="2">
        <v>0</v>
      </c>
      <c r="Z144" s="1">
        <v>0</v>
      </c>
      <c r="AA144" s="1" t="s">
        <v>50</v>
      </c>
      <c r="AB144" s="1">
        <v>0</v>
      </c>
      <c r="AC144" s="1">
        <v>0</v>
      </c>
      <c r="AD144" s="1" t="s">
        <v>50</v>
      </c>
      <c r="AE144" s="1">
        <v>0</v>
      </c>
      <c r="AF144" s="1">
        <v>0</v>
      </c>
      <c r="AG144" s="1" t="s">
        <v>50</v>
      </c>
      <c r="AH144" s="1">
        <v>0</v>
      </c>
      <c r="AI144" s="1">
        <v>0</v>
      </c>
      <c r="AJ144" s="1" t="s">
        <v>50</v>
      </c>
      <c r="AK144" s="1">
        <v>0</v>
      </c>
      <c r="AL144" s="1">
        <v>0</v>
      </c>
      <c r="AM144" s="1" t="s">
        <v>53</v>
      </c>
      <c r="AN144" s="1" t="s">
        <v>53</v>
      </c>
      <c r="AO144" s="15" t="s">
        <v>53</v>
      </c>
      <c r="AP144" s="1" t="s">
        <v>53</v>
      </c>
      <c r="AQ144" s="8"/>
    </row>
    <row r="145" spans="1:43 16175:16382" ht="15" x14ac:dyDescent="0.25">
      <c r="A145" s="173" t="s">
        <v>850</v>
      </c>
      <c r="B145" s="14" t="s">
        <v>744</v>
      </c>
      <c r="C145" s="1" t="s">
        <v>47</v>
      </c>
      <c r="D145" s="1" t="s">
        <v>56</v>
      </c>
      <c r="E145" s="1" t="s">
        <v>57</v>
      </c>
      <c r="F145" s="1" t="s">
        <v>385</v>
      </c>
      <c r="G145" s="1" t="s">
        <v>51</v>
      </c>
      <c r="H145" s="1" t="s">
        <v>753</v>
      </c>
      <c r="I145" s="1" t="s">
        <v>53</v>
      </c>
      <c r="J145" s="1" t="s">
        <v>53</v>
      </c>
      <c r="K145" s="1" t="s">
        <v>53</v>
      </c>
      <c r="L145" s="1" t="s">
        <v>53</v>
      </c>
      <c r="M145" s="1"/>
      <c r="N145" s="1" t="s">
        <v>53</v>
      </c>
      <c r="O145" s="1" t="s">
        <v>54</v>
      </c>
      <c r="P145" s="1" t="s">
        <v>53</v>
      </c>
      <c r="Q145" s="2">
        <v>7163401.8347999994</v>
      </c>
      <c r="R145" s="2">
        <v>0</v>
      </c>
      <c r="S145" s="2">
        <v>5232670.25</v>
      </c>
      <c r="T145" s="2">
        <v>0</v>
      </c>
      <c r="U145" s="2" t="s">
        <v>50</v>
      </c>
      <c r="V145" s="2">
        <v>0</v>
      </c>
      <c r="W145" s="2">
        <v>1664423.7799999998</v>
      </c>
      <c r="X145" s="2" t="s">
        <v>55</v>
      </c>
      <c r="Y145" s="2">
        <v>266307.80479999998</v>
      </c>
      <c r="Z145" s="1">
        <v>0</v>
      </c>
      <c r="AA145" s="1" t="s">
        <v>50</v>
      </c>
      <c r="AB145" s="1">
        <v>0</v>
      </c>
      <c r="AC145" s="1">
        <v>0</v>
      </c>
      <c r="AD145" s="1" t="s">
        <v>50</v>
      </c>
      <c r="AE145" s="1">
        <v>0</v>
      </c>
      <c r="AF145" s="1">
        <v>0</v>
      </c>
      <c r="AG145" s="1" t="s">
        <v>50</v>
      </c>
      <c r="AH145" s="1">
        <v>0</v>
      </c>
      <c r="AI145" s="1">
        <v>0</v>
      </c>
      <c r="AJ145" s="1" t="s">
        <v>50</v>
      </c>
      <c r="AK145" s="1">
        <v>0</v>
      </c>
      <c r="AL145" s="1">
        <v>0</v>
      </c>
      <c r="AM145" s="1" t="s">
        <v>53</v>
      </c>
      <c r="AN145" s="1" t="s">
        <v>53</v>
      </c>
      <c r="AO145" s="15" t="s">
        <v>53</v>
      </c>
      <c r="AP145" s="1" t="s">
        <v>53</v>
      </c>
      <c r="AQ145" s="8"/>
    </row>
    <row r="146" spans="1:43 16175:16382" ht="15" x14ac:dyDescent="0.25">
      <c r="A146" s="173" t="s">
        <v>851</v>
      </c>
      <c r="B146" s="14" t="s">
        <v>744</v>
      </c>
      <c r="C146" s="1" t="s">
        <v>47</v>
      </c>
      <c r="D146" s="1" t="s">
        <v>56</v>
      </c>
      <c r="E146" s="1" t="s">
        <v>57</v>
      </c>
      <c r="F146" s="1" t="s">
        <v>385</v>
      </c>
      <c r="G146" s="1" t="s">
        <v>51</v>
      </c>
      <c r="H146" s="1" t="s">
        <v>755</v>
      </c>
      <c r="I146" s="1" t="s">
        <v>53</v>
      </c>
      <c r="J146" s="1" t="s">
        <v>53</v>
      </c>
      <c r="K146" s="1" t="s">
        <v>53</v>
      </c>
      <c r="L146" s="1" t="s">
        <v>53</v>
      </c>
      <c r="M146" s="1"/>
      <c r="N146" s="1" t="s">
        <v>53</v>
      </c>
      <c r="O146" s="1" t="s">
        <v>756</v>
      </c>
      <c r="P146" s="1" t="s">
        <v>757</v>
      </c>
      <c r="Q146" s="2">
        <v>298516</v>
      </c>
      <c r="R146" s="2">
        <v>0</v>
      </c>
      <c r="S146" s="2">
        <v>298516</v>
      </c>
      <c r="T146" s="2">
        <v>0</v>
      </c>
      <c r="U146" s="2" t="s">
        <v>50</v>
      </c>
      <c r="V146" s="2">
        <v>0</v>
      </c>
      <c r="W146" s="2">
        <v>0</v>
      </c>
      <c r="X146" s="2" t="s">
        <v>50</v>
      </c>
      <c r="Y146" s="2">
        <v>0</v>
      </c>
      <c r="Z146" s="1">
        <v>0</v>
      </c>
      <c r="AA146" s="1" t="s">
        <v>50</v>
      </c>
      <c r="AB146" s="1">
        <v>0</v>
      </c>
      <c r="AC146" s="1">
        <v>0</v>
      </c>
      <c r="AD146" s="1" t="s">
        <v>50</v>
      </c>
      <c r="AE146" s="1">
        <v>0</v>
      </c>
      <c r="AF146" s="1">
        <v>0</v>
      </c>
      <c r="AG146" s="1" t="s">
        <v>50</v>
      </c>
      <c r="AH146" s="1">
        <v>0</v>
      </c>
      <c r="AI146" s="1">
        <v>0</v>
      </c>
      <c r="AJ146" s="1" t="s">
        <v>50</v>
      </c>
      <c r="AK146" s="1">
        <v>0</v>
      </c>
      <c r="AL146" s="1">
        <v>0</v>
      </c>
      <c r="AM146" s="1" t="s">
        <v>53</v>
      </c>
      <c r="AN146" s="1" t="s">
        <v>53</v>
      </c>
      <c r="AO146" s="15" t="s">
        <v>53</v>
      </c>
      <c r="AP146" s="1" t="s">
        <v>53</v>
      </c>
      <c r="AQ146" s="8"/>
    </row>
    <row r="147" spans="1:43 16175:16382" ht="15" x14ac:dyDescent="0.25">
      <c r="A147" s="173" t="s">
        <v>852</v>
      </c>
      <c r="B147" s="14" t="s">
        <v>744</v>
      </c>
      <c r="C147" s="1" t="s">
        <v>47</v>
      </c>
      <c r="D147" s="1" t="s">
        <v>56</v>
      </c>
      <c r="E147" s="1" t="s">
        <v>57</v>
      </c>
      <c r="F147" s="1" t="s">
        <v>385</v>
      </c>
      <c r="G147" s="1" t="s">
        <v>51</v>
      </c>
      <c r="H147" s="1" t="s">
        <v>759</v>
      </c>
      <c r="I147" s="1" t="s">
        <v>53</v>
      </c>
      <c r="J147" s="1" t="s">
        <v>53</v>
      </c>
      <c r="K147" s="1" t="s">
        <v>53</v>
      </c>
      <c r="L147" s="1" t="s">
        <v>53</v>
      </c>
      <c r="M147" s="1"/>
      <c r="N147" s="1" t="s">
        <v>53</v>
      </c>
      <c r="O147" s="1" t="s">
        <v>54</v>
      </c>
      <c r="P147" s="1" t="s">
        <v>53</v>
      </c>
      <c r="Q147" s="2">
        <v>861528.22</v>
      </c>
      <c r="R147" s="2">
        <v>0</v>
      </c>
      <c r="S147" s="2">
        <v>748126.62</v>
      </c>
      <c r="T147" s="2">
        <v>0</v>
      </c>
      <c r="U147" s="2" t="s">
        <v>50</v>
      </c>
      <c r="V147" s="2">
        <v>0</v>
      </c>
      <c r="W147" s="2">
        <v>97760</v>
      </c>
      <c r="X147" s="2" t="s">
        <v>55</v>
      </c>
      <c r="Y147" s="2">
        <v>15641.599999999999</v>
      </c>
      <c r="Z147" s="1">
        <v>0</v>
      </c>
      <c r="AA147" s="1" t="s">
        <v>50</v>
      </c>
      <c r="AB147" s="1">
        <v>0</v>
      </c>
      <c r="AC147" s="1">
        <v>0</v>
      </c>
      <c r="AD147" s="1" t="s">
        <v>50</v>
      </c>
      <c r="AE147" s="1">
        <v>0</v>
      </c>
      <c r="AF147" s="1">
        <v>0</v>
      </c>
      <c r="AG147" s="1" t="s">
        <v>50</v>
      </c>
      <c r="AH147" s="1">
        <v>0</v>
      </c>
      <c r="AI147" s="1">
        <v>0</v>
      </c>
      <c r="AJ147" s="1" t="s">
        <v>50</v>
      </c>
      <c r="AK147" s="1">
        <v>0</v>
      </c>
      <c r="AL147" s="1">
        <v>0</v>
      </c>
      <c r="AM147" s="1" t="s">
        <v>53</v>
      </c>
      <c r="AN147" s="1" t="s">
        <v>53</v>
      </c>
      <c r="AO147" s="15" t="s">
        <v>53</v>
      </c>
      <c r="AP147" s="1" t="s">
        <v>53</v>
      </c>
      <c r="AQ147" s="8"/>
    </row>
    <row r="148" spans="1:43 16175:16382" ht="15" x14ac:dyDescent="0.25">
      <c r="A148" s="173" t="s">
        <v>853</v>
      </c>
      <c r="B148" s="14" t="s">
        <v>744</v>
      </c>
      <c r="C148" s="1" t="s">
        <v>47</v>
      </c>
      <c r="D148" s="1" t="s">
        <v>56</v>
      </c>
      <c r="E148" s="1" t="s">
        <v>57</v>
      </c>
      <c r="F148" s="1" t="s">
        <v>385</v>
      </c>
      <c r="G148" s="1" t="s">
        <v>51</v>
      </c>
      <c r="H148" s="1" t="s">
        <v>761</v>
      </c>
      <c r="I148" s="1" t="s">
        <v>53</v>
      </c>
      <c r="J148" s="1" t="s">
        <v>53</v>
      </c>
      <c r="K148" s="1" t="s">
        <v>53</v>
      </c>
      <c r="L148" s="1" t="s">
        <v>53</v>
      </c>
      <c r="M148" s="1"/>
      <c r="N148" s="1" t="s">
        <v>53</v>
      </c>
      <c r="O148" s="1" t="s">
        <v>762</v>
      </c>
      <c r="P148" s="1" t="s">
        <v>763</v>
      </c>
      <c r="Q148" s="2">
        <v>102900</v>
      </c>
      <c r="R148" s="2">
        <v>0</v>
      </c>
      <c r="S148" s="2">
        <v>102900</v>
      </c>
      <c r="T148" s="2">
        <v>0</v>
      </c>
      <c r="U148" s="2" t="s">
        <v>50</v>
      </c>
      <c r="V148" s="2">
        <v>0</v>
      </c>
      <c r="W148" s="2">
        <v>0</v>
      </c>
      <c r="X148" s="2" t="s">
        <v>50</v>
      </c>
      <c r="Y148" s="2">
        <v>0</v>
      </c>
      <c r="Z148" s="1">
        <v>0</v>
      </c>
      <c r="AA148" s="1" t="s">
        <v>50</v>
      </c>
      <c r="AB148" s="1">
        <v>0</v>
      </c>
      <c r="AC148" s="1">
        <v>0</v>
      </c>
      <c r="AD148" s="1" t="s">
        <v>50</v>
      </c>
      <c r="AE148" s="1">
        <v>0</v>
      </c>
      <c r="AF148" s="1">
        <v>0</v>
      </c>
      <c r="AG148" s="1" t="s">
        <v>50</v>
      </c>
      <c r="AH148" s="1">
        <v>0</v>
      </c>
      <c r="AI148" s="1">
        <v>0</v>
      </c>
      <c r="AJ148" s="1" t="s">
        <v>50</v>
      </c>
      <c r="AK148" s="1">
        <v>0</v>
      </c>
      <c r="AL148" s="1">
        <v>0</v>
      </c>
      <c r="AM148" s="1" t="s">
        <v>53</v>
      </c>
      <c r="AN148" s="1" t="s">
        <v>53</v>
      </c>
      <c r="AO148" s="15" t="s">
        <v>53</v>
      </c>
      <c r="AP148" s="1" t="s">
        <v>53</v>
      </c>
      <c r="AQ148" s="8"/>
    </row>
    <row r="149" spans="1:43 16175:16382" ht="15" x14ac:dyDescent="0.25">
      <c r="A149" s="173" t="s">
        <v>854</v>
      </c>
      <c r="B149" s="14" t="s">
        <v>744</v>
      </c>
      <c r="C149" s="1" t="s">
        <v>47</v>
      </c>
      <c r="D149" s="1" t="s">
        <v>56</v>
      </c>
      <c r="E149" s="1" t="s">
        <v>57</v>
      </c>
      <c r="F149" s="1" t="s">
        <v>385</v>
      </c>
      <c r="G149" s="1" t="s">
        <v>51</v>
      </c>
      <c r="H149" s="1" t="s">
        <v>765</v>
      </c>
      <c r="I149" s="1" t="s">
        <v>53</v>
      </c>
      <c r="J149" s="1" t="s">
        <v>53</v>
      </c>
      <c r="K149" s="1" t="s">
        <v>53</v>
      </c>
      <c r="L149" s="1" t="s">
        <v>53</v>
      </c>
      <c r="M149" s="1"/>
      <c r="N149" s="1" t="s">
        <v>53</v>
      </c>
      <c r="O149" s="1" t="s">
        <v>54</v>
      </c>
      <c r="P149" s="1" t="s">
        <v>53</v>
      </c>
      <c r="Q149" s="2">
        <v>2000600.5003999996</v>
      </c>
      <c r="R149" s="2">
        <v>0</v>
      </c>
      <c r="S149" s="2">
        <v>1694384.3499999996</v>
      </c>
      <c r="T149" s="2">
        <v>0</v>
      </c>
      <c r="U149" s="2" t="s">
        <v>50</v>
      </c>
      <c r="V149" s="2">
        <v>0</v>
      </c>
      <c r="W149" s="2">
        <v>263979.44000000006</v>
      </c>
      <c r="X149" s="2" t="s">
        <v>55</v>
      </c>
      <c r="Y149" s="2">
        <v>42236.710399999996</v>
      </c>
      <c r="Z149" s="1">
        <v>0</v>
      </c>
      <c r="AA149" s="1" t="s">
        <v>50</v>
      </c>
      <c r="AB149" s="1">
        <v>0</v>
      </c>
      <c r="AC149" s="1">
        <v>0</v>
      </c>
      <c r="AD149" s="1" t="s">
        <v>50</v>
      </c>
      <c r="AE149" s="1">
        <v>0</v>
      </c>
      <c r="AF149" s="1">
        <v>0</v>
      </c>
      <c r="AG149" s="1" t="s">
        <v>50</v>
      </c>
      <c r="AH149" s="1">
        <v>0</v>
      </c>
      <c r="AI149" s="1">
        <v>0</v>
      </c>
      <c r="AJ149" s="1" t="s">
        <v>50</v>
      </c>
      <c r="AK149" s="1">
        <v>0</v>
      </c>
      <c r="AL149" s="1">
        <v>0</v>
      </c>
      <c r="AM149" s="1" t="s">
        <v>53</v>
      </c>
      <c r="AN149" s="1" t="s">
        <v>53</v>
      </c>
      <c r="AO149" s="15" t="s">
        <v>53</v>
      </c>
      <c r="AP149" s="1" t="s">
        <v>53</v>
      </c>
      <c r="AQ149" s="8"/>
    </row>
    <row r="150" spans="1:43 16175:16382" ht="15" x14ac:dyDescent="0.25">
      <c r="A150" s="173" t="s">
        <v>855</v>
      </c>
      <c r="B150" s="14">
        <v>43884</v>
      </c>
      <c r="C150" s="1" t="s">
        <v>346</v>
      </c>
      <c r="D150" s="1" t="s">
        <v>56</v>
      </c>
      <c r="E150" s="1" t="s">
        <v>367</v>
      </c>
      <c r="F150" s="1" t="s">
        <v>454</v>
      </c>
      <c r="G150" s="1" t="s">
        <v>51</v>
      </c>
      <c r="H150" s="1" t="s">
        <v>599</v>
      </c>
      <c r="I150" s="1"/>
      <c r="J150" s="1"/>
      <c r="K150" s="1"/>
      <c r="L150" s="1"/>
      <c r="M150" s="1"/>
      <c r="N150" s="1"/>
      <c r="O150" s="1" t="s">
        <v>54</v>
      </c>
      <c r="P150" s="1"/>
      <c r="Q150" s="2">
        <v>29876500.809999999</v>
      </c>
      <c r="R150" s="2"/>
      <c r="S150" s="2">
        <v>29876500.809999999</v>
      </c>
      <c r="T150" s="2">
        <v>0</v>
      </c>
      <c r="U150" s="2"/>
      <c r="V150" s="2"/>
      <c r="W150" s="2">
        <v>0</v>
      </c>
      <c r="X150" s="2">
        <v>0</v>
      </c>
      <c r="Y150" s="2">
        <v>0</v>
      </c>
      <c r="Z150" s="1">
        <v>0</v>
      </c>
      <c r="AA150" s="1" t="s">
        <v>50</v>
      </c>
      <c r="AB150" s="1">
        <v>0</v>
      </c>
      <c r="AC150" s="1">
        <v>0</v>
      </c>
      <c r="AD150" s="1"/>
      <c r="AE150" s="1">
        <v>0</v>
      </c>
      <c r="AF150" s="1">
        <v>0</v>
      </c>
      <c r="AG150" s="1" t="s">
        <v>50</v>
      </c>
      <c r="AH150" s="1">
        <v>0</v>
      </c>
      <c r="AI150" s="1">
        <v>0</v>
      </c>
      <c r="AJ150" s="1" t="s">
        <v>50</v>
      </c>
      <c r="AK150" s="1">
        <v>0</v>
      </c>
      <c r="AL150" s="1">
        <v>0</v>
      </c>
      <c r="AM150" s="1"/>
      <c r="AN150" s="1"/>
      <c r="AO150" s="15"/>
      <c r="AP150" s="1"/>
      <c r="AQ150" s="8"/>
    </row>
    <row r="151" spans="1:43 16175:16382" ht="15" x14ac:dyDescent="0.25">
      <c r="A151" s="173" t="s">
        <v>856</v>
      </c>
      <c r="B151" s="14">
        <v>43884</v>
      </c>
      <c r="C151" s="1" t="s">
        <v>346</v>
      </c>
      <c r="D151" s="1" t="s">
        <v>56</v>
      </c>
      <c r="E151" s="1" t="s">
        <v>367</v>
      </c>
      <c r="F151" s="1" t="s">
        <v>454</v>
      </c>
      <c r="G151" s="1" t="s">
        <v>108</v>
      </c>
      <c r="H151" s="1"/>
      <c r="I151" s="1" t="s">
        <v>600</v>
      </c>
      <c r="J151" s="1"/>
      <c r="K151" s="1"/>
      <c r="L151" s="1"/>
      <c r="M151" s="1"/>
      <c r="N151" s="1"/>
      <c r="O151" s="1" t="s">
        <v>54</v>
      </c>
      <c r="P151" s="1"/>
      <c r="Q151" s="2">
        <v>-684980</v>
      </c>
      <c r="R151" s="2"/>
      <c r="S151" s="2">
        <v>-684980</v>
      </c>
      <c r="T151" s="2">
        <v>0</v>
      </c>
      <c r="U151" s="2"/>
      <c r="V151" s="2"/>
      <c r="W151" s="2">
        <v>0</v>
      </c>
      <c r="X151" s="2">
        <v>0</v>
      </c>
      <c r="Y151" s="2">
        <v>0</v>
      </c>
      <c r="Z151" s="1">
        <v>0</v>
      </c>
      <c r="AA151" s="1" t="s">
        <v>50</v>
      </c>
      <c r="AB151" s="1">
        <v>0</v>
      </c>
      <c r="AC151" s="1">
        <v>0</v>
      </c>
      <c r="AD151" s="1"/>
      <c r="AE151" s="1">
        <v>0</v>
      </c>
      <c r="AF151" s="1">
        <v>0</v>
      </c>
      <c r="AG151" s="1" t="s">
        <v>50</v>
      </c>
      <c r="AH151" s="1">
        <v>0</v>
      </c>
      <c r="AI151" s="1">
        <v>0</v>
      </c>
      <c r="AJ151" s="1" t="s">
        <v>50</v>
      </c>
      <c r="AK151" s="1">
        <v>0</v>
      </c>
      <c r="AL151" s="1">
        <v>0</v>
      </c>
      <c r="AM151" s="1"/>
      <c r="AN151" s="1"/>
      <c r="AO151" s="15"/>
      <c r="AP151" s="1"/>
      <c r="AQ151" s="8"/>
    </row>
    <row r="152" spans="1:43 16175:16382" ht="15" x14ac:dyDescent="0.25">
      <c r="A152" s="173" t="s">
        <v>216</v>
      </c>
      <c r="B152" s="14">
        <v>43884</v>
      </c>
      <c r="C152" s="1" t="s">
        <v>346</v>
      </c>
      <c r="D152" s="1" t="s">
        <v>56</v>
      </c>
      <c r="E152" s="1" t="s">
        <v>359</v>
      </c>
      <c r="F152" s="1" t="s">
        <v>602</v>
      </c>
      <c r="G152" s="1" t="s">
        <v>51</v>
      </c>
      <c r="H152" s="1" t="s">
        <v>603</v>
      </c>
      <c r="I152" s="1"/>
      <c r="J152" s="1"/>
      <c r="K152" s="1"/>
      <c r="L152" s="1"/>
      <c r="M152" s="1"/>
      <c r="N152" s="1"/>
      <c r="O152" s="1" t="s">
        <v>54</v>
      </c>
      <c r="P152" s="1"/>
      <c r="Q152" s="2">
        <v>85971975.620000005</v>
      </c>
      <c r="R152" s="2"/>
      <c r="S152" s="2">
        <v>63956901.149999999</v>
      </c>
      <c r="T152" s="2">
        <v>0</v>
      </c>
      <c r="U152" s="2"/>
      <c r="V152" s="2"/>
      <c r="W152" s="2">
        <v>18978512.469999999</v>
      </c>
      <c r="X152" s="2"/>
      <c r="Y152" s="2">
        <v>3036562</v>
      </c>
      <c r="Z152" s="1">
        <v>0</v>
      </c>
      <c r="AA152" s="1" t="s">
        <v>50</v>
      </c>
      <c r="AB152" s="1">
        <v>0</v>
      </c>
      <c r="AC152" s="1">
        <v>0</v>
      </c>
      <c r="AD152" s="1"/>
      <c r="AE152" s="1">
        <v>0</v>
      </c>
      <c r="AF152" s="1">
        <v>0</v>
      </c>
      <c r="AG152" s="1" t="s">
        <v>50</v>
      </c>
      <c r="AH152" s="1">
        <v>0</v>
      </c>
      <c r="AI152" s="1">
        <v>0</v>
      </c>
      <c r="AJ152" s="1" t="s">
        <v>50</v>
      </c>
      <c r="AK152" s="1">
        <v>0</v>
      </c>
      <c r="AL152" s="1">
        <v>0</v>
      </c>
      <c r="AM152" s="1"/>
      <c r="AN152" s="1"/>
      <c r="AO152" s="15"/>
      <c r="AP152" s="1"/>
      <c r="AQ152" s="8"/>
    </row>
    <row r="153" spans="1:43 16175:16382" ht="15" x14ac:dyDescent="0.25">
      <c r="A153" s="173" t="s">
        <v>218</v>
      </c>
      <c r="B153" s="14" t="s">
        <v>744</v>
      </c>
      <c r="C153" s="1" t="s">
        <v>65</v>
      </c>
      <c r="D153" s="1" t="s">
        <v>60</v>
      </c>
      <c r="E153" s="1" t="s">
        <v>716</v>
      </c>
      <c r="F153" s="1" t="s">
        <v>745</v>
      </c>
      <c r="G153" s="1" t="s">
        <v>51</v>
      </c>
      <c r="H153" s="1" t="s">
        <v>770</v>
      </c>
      <c r="I153" s="1" t="s">
        <v>53</v>
      </c>
      <c r="J153" s="1" t="s">
        <v>53</v>
      </c>
      <c r="K153" s="1" t="s">
        <v>53</v>
      </c>
      <c r="L153" s="1" t="s">
        <v>53</v>
      </c>
      <c r="M153" s="1"/>
      <c r="N153" s="1" t="s">
        <v>53</v>
      </c>
      <c r="O153" s="1" t="s">
        <v>54</v>
      </c>
      <c r="P153" s="1" t="s">
        <v>53</v>
      </c>
      <c r="Q153" s="2">
        <v>12876120.8575</v>
      </c>
      <c r="R153" s="2">
        <v>0</v>
      </c>
      <c r="S153" s="2">
        <v>5919612.7951999987</v>
      </c>
      <c r="T153" s="9">
        <v>0</v>
      </c>
      <c r="U153" s="9" t="s">
        <v>50</v>
      </c>
      <c r="V153" s="9">
        <v>0</v>
      </c>
      <c r="W153" s="9">
        <v>5996989.7089000018</v>
      </c>
      <c r="X153" s="9" t="s">
        <v>50</v>
      </c>
      <c r="Y153" s="9">
        <v>959518.35340000014</v>
      </c>
      <c r="Z153" s="1">
        <v>0</v>
      </c>
      <c r="AA153" s="1" t="s">
        <v>50</v>
      </c>
      <c r="AB153" s="1">
        <v>0</v>
      </c>
      <c r="AC153" s="1">
        <v>0</v>
      </c>
      <c r="AD153" s="8" t="s">
        <v>50</v>
      </c>
      <c r="AE153" s="1">
        <v>0</v>
      </c>
      <c r="AF153" s="1">
        <v>0</v>
      </c>
      <c r="AG153" s="1" t="s">
        <v>50</v>
      </c>
      <c r="AH153" s="1">
        <v>0</v>
      </c>
      <c r="AI153" s="1">
        <v>0</v>
      </c>
      <c r="AJ153" s="1" t="s">
        <v>50</v>
      </c>
      <c r="AK153" s="1">
        <v>0</v>
      </c>
      <c r="AL153" s="1">
        <v>0</v>
      </c>
      <c r="AM153" s="8" t="s">
        <v>53</v>
      </c>
      <c r="AN153" s="8" t="s">
        <v>53</v>
      </c>
      <c r="AO153" s="8" t="s">
        <v>53</v>
      </c>
      <c r="AP153" s="1" t="s">
        <v>53</v>
      </c>
      <c r="AQ153" s="8"/>
      <c r="WXC153" s="1"/>
      <c r="WXD153" s="1"/>
      <c r="WXE153" s="1"/>
      <c r="WXF153" s="1"/>
      <c r="WXG153" s="1"/>
      <c r="WXH153" s="1"/>
      <c r="WXI153" s="1"/>
      <c r="WXJ153" s="1"/>
      <c r="WXK153" s="1"/>
      <c r="WXL153" s="1"/>
      <c r="WXM153" s="1"/>
      <c r="WXN153" s="1"/>
      <c r="WXO153" s="1"/>
      <c r="WXP153" s="1"/>
      <c r="WXQ153" s="1"/>
      <c r="WXR153" s="1"/>
      <c r="WXS153" s="1"/>
      <c r="WXT153" s="1"/>
      <c r="WXU153" s="1"/>
      <c r="WXV153" s="1"/>
      <c r="WXW153" s="1"/>
      <c r="WXX153" s="1"/>
      <c r="WXY153" s="1"/>
      <c r="WXZ153" s="1"/>
      <c r="WYA153" s="1"/>
      <c r="WYB153" s="1"/>
      <c r="WYC153" s="1"/>
      <c r="WYD153" s="1"/>
      <c r="WYE153" s="1"/>
      <c r="WYF153" s="1"/>
      <c r="WYG153" s="1"/>
      <c r="WYH153" s="1"/>
      <c r="WYI153" s="1"/>
      <c r="WYJ153" s="1"/>
      <c r="WYK153" s="1"/>
      <c r="WYL153" s="1"/>
      <c r="WYM153" s="1"/>
      <c r="WYN153" s="1"/>
      <c r="WYO153" s="1"/>
      <c r="WYP153" s="1"/>
      <c r="WYS153" s="1"/>
      <c r="WYT153" s="1"/>
      <c r="WYU153" s="1"/>
      <c r="WYV153" s="1"/>
      <c r="WYW153" s="1"/>
      <c r="WYX153" s="1"/>
      <c r="WYY153" s="1"/>
      <c r="WYZ153" s="1"/>
      <c r="WZA153" s="1"/>
      <c r="WZB153" s="1"/>
      <c r="WZC153" s="1"/>
      <c r="WZD153" s="1"/>
      <c r="WZE153" s="1"/>
      <c r="WZF153" s="1"/>
      <c r="WZG153" s="1"/>
      <c r="WZH153" s="1"/>
      <c r="WZI153" s="1"/>
      <c r="WZJ153" s="1"/>
      <c r="WZK153" s="1"/>
      <c r="WZN153" s="1"/>
      <c r="WZO153" s="1"/>
      <c r="WZP153" s="1"/>
      <c r="WZQ153" s="1"/>
      <c r="WZR153" s="1"/>
      <c r="WZS153" s="1"/>
      <c r="WZT153" s="1"/>
      <c r="WZU153" s="1"/>
      <c r="WZV153" s="1"/>
      <c r="WZW153" s="1"/>
      <c r="WZX153" s="1"/>
      <c r="WZY153" s="1"/>
      <c r="WZZ153" s="1"/>
      <c r="XAA153" s="1"/>
      <c r="XAB153" s="1"/>
      <c r="XAC153" s="1"/>
      <c r="XAD153" s="1"/>
      <c r="XAE153" s="1"/>
      <c r="XAF153" s="1"/>
      <c r="XAI153" s="1"/>
      <c r="XAJ153" s="1"/>
      <c r="XAK153" s="1"/>
      <c r="XAL153" s="1"/>
      <c r="XAM153" s="1"/>
      <c r="XAN153" s="1"/>
      <c r="XAO153" s="1"/>
      <c r="XAP153" s="1"/>
      <c r="XAQ153" s="1"/>
      <c r="XAR153" s="1"/>
      <c r="XAS153" s="1"/>
      <c r="XAT153" s="1"/>
      <c r="XAU153" s="1"/>
      <c r="XAV153" s="1"/>
      <c r="XAW153" s="1"/>
      <c r="XAX153" s="1"/>
      <c r="XAY153" s="1"/>
      <c r="XAZ153" s="1"/>
      <c r="XBA153" s="1"/>
      <c r="XBD153" s="1"/>
      <c r="XBE153" s="1"/>
      <c r="XBF153" s="1"/>
      <c r="XBG153" s="1"/>
      <c r="XBH153" s="1"/>
      <c r="XBI153" s="1"/>
      <c r="XBJ153" s="1"/>
      <c r="XBK153" s="1"/>
      <c r="XBL153" s="1"/>
      <c r="XBM153" s="1"/>
      <c r="XBN153" s="1"/>
      <c r="XBO153" s="1"/>
      <c r="XBP153" s="1"/>
      <c r="XBQ153" s="1"/>
      <c r="XBR153" s="1"/>
      <c r="XBS153" s="1"/>
      <c r="XBT153" s="1"/>
      <c r="XBU153" s="1"/>
      <c r="XBV153" s="1"/>
      <c r="XBY153" s="1"/>
      <c r="XBZ153" s="1"/>
      <c r="XCA153" s="1"/>
      <c r="XCB153" s="1"/>
      <c r="XCC153" s="1"/>
      <c r="XCD153" s="1"/>
      <c r="XCE153" s="1"/>
      <c r="XCF153" s="1"/>
      <c r="XCG153" s="1"/>
      <c r="XCH153" s="1"/>
      <c r="XCI153" s="1"/>
      <c r="XCJ153" s="1"/>
      <c r="XCK153" s="1"/>
      <c r="XCL153" s="1"/>
      <c r="XCM153" s="1"/>
      <c r="XCN153" s="1"/>
      <c r="XCO153" s="1"/>
      <c r="XCP153" s="1"/>
      <c r="XCQ153" s="1"/>
      <c r="XCT153" s="1"/>
      <c r="XCU153" s="1"/>
      <c r="XCV153" s="1"/>
      <c r="XCW153" s="1"/>
      <c r="XCX153" s="1"/>
      <c r="XCY153" s="1"/>
      <c r="XCZ153" s="1"/>
      <c r="XDA153" s="1"/>
      <c r="XDB153" s="1"/>
      <c r="XDC153" s="1"/>
      <c r="XDD153" s="1"/>
      <c r="XDE153" s="1"/>
      <c r="XDF153" s="1"/>
      <c r="XDG153" s="1"/>
      <c r="XDH153" s="1"/>
      <c r="XDI153" s="1"/>
      <c r="XDJ153" s="1"/>
      <c r="XDK153" s="1"/>
      <c r="XDL153" s="1"/>
      <c r="XDO153" s="1"/>
      <c r="XDP153" s="1"/>
      <c r="XDQ153" s="1"/>
      <c r="XDR153" s="1"/>
      <c r="XDS153" s="1"/>
      <c r="XDT153" s="1"/>
      <c r="XDU153" s="1"/>
      <c r="XDV153" s="1"/>
      <c r="XDW153" s="1"/>
      <c r="XDX153" s="1"/>
      <c r="XDY153" s="1"/>
      <c r="XDZ153" s="1"/>
      <c r="XEA153" s="1"/>
      <c r="XEB153" s="1"/>
      <c r="XEC153" s="1"/>
      <c r="XED153" s="1"/>
      <c r="XEE153" s="1"/>
      <c r="XEF153" s="1"/>
      <c r="XEG153" s="1"/>
      <c r="XEJ153" s="1"/>
      <c r="XEK153" s="1"/>
      <c r="XEL153" s="1"/>
      <c r="XEM153" s="1"/>
      <c r="XEN153" s="1"/>
      <c r="XEO153" s="1"/>
      <c r="XEP153" s="1"/>
      <c r="XEQ153" s="1"/>
      <c r="XER153" s="1"/>
      <c r="XES153" s="1"/>
      <c r="XET153" s="1"/>
      <c r="XEU153" s="1"/>
      <c r="XEV153" s="1"/>
      <c r="XEW153" s="1"/>
      <c r="XEX153" s="1"/>
      <c r="XEY153" s="1"/>
      <c r="XEZ153" s="1"/>
      <c r="XFA153" s="1"/>
      <c r="XFB153" s="1"/>
    </row>
    <row r="154" spans="1:43 16175:16382" ht="15" x14ac:dyDescent="0.25">
      <c r="A154" s="173" t="s">
        <v>222</v>
      </c>
      <c r="B154" s="14" t="s">
        <v>744</v>
      </c>
      <c r="C154" s="1" t="s">
        <v>65</v>
      </c>
      <c r="D154" s="1" t="s">
        <v>60</v>
      </c>
      <c r="E154" s="1" t="s">
        <v>716</v>
      </c>
      <c r="F154" s="1" t="s">
        <v>745</v>
      </c>
      <c r="G154" s="1" t="s">
        <v>51</v>
      </c>
      <c r="H154" s="1" t="s">
        <v>284</v>
      </c>
      <c r="I154" s="1" t="s">
        <v>53</v>
      </c>
      <c r="J154" s="1" t="s">
        <v>53</v>
      </c>
      <c r="K154" s="1" t="s">
        <v>53</v>
      </c>
      <c r="L154" s="1" t="s">
        <v>53</v>
      </c>
      <c r="M154" s="1"/>
      <c r="N154" s="1" t="s">
        <v>53</v>
      </c>
      <c r="O154" s="1" t="s">
        <v>118</v>
      </c>
      <c r="P154" s="1" t="s">
        <v>119</v>
      </c>
      <c r="Q154" s="2">
        <v>562453.54440000001</v>
      </c>
      <c r="R154" s="2">
        <v>0</v>
      </c>
      <c r="S154" s="2">
        <v>383600</v>
      </c>
      <c r="T154" s="2">
        <v>154184.09</v>
      </c>
      <c r="U154" s="2" t="s">
        <v>55</v>
      </c>
      <c r="V154" s="2">
        <v>24669.454399999999</v>
      </c>
      <c r="W154" s="2">
        <v>0</v>
      </c>
      <c r="X154" s="2" t="s">
        <v>50</v>
      </c>
      <c r="Y154" s="2">
        <v>0</v>
      </c>
      <c r="Z154" s="1">
        <v>0</v>
      </c>
      <c r="AA154" s="1" t="s">
        <v>50</v>
      </c>
      <c r="AB154" s="1">
        <v>0</v>
      </c>
      <c r="AC154" s="1">
        <v>0</v>
      </c>
      <c r="AD154" s="1" t="s">
        <v>50</v>
      </c>
      <c r="AE154" s="1">
        <v>0</v>
      </c>
      <c r="AF154" s="1">
        <v>0</v>
      </c>
      <c r="AG154" s="1" t="s">
        <v>50</v>
      </c>
      <c r="AH154" s="1">
        <v>0</v>
      </c>
      <c r="AI154" s="1">
        <v>0</v>
      </c>
      <c r="AJ154" s="1" t="s">
        <v>50</v>
      </c>
      <c r="AK154" s="1">
        <v>0</v>
      </c>
      <c r="AL154" s="1">
        <v>0</v>
      </c>
      <c r="AM154" s="1" t="s">
        <v>53</v>
      </c>
      <c r="AN154" s="1" t="s">
        <v>53</v>
      </c>
      <c r="AO154" s="15" t="s">
        <v>53</v>
      </c>
      <c r="AP154" s="1" t="s">
        <v>53</v>
      </c>
      <c r="AQ154" s="8"/>
    </row>
    <row r="155" spans="1:43 16175:16382" ht="15" x14ac:dyDescent="0.25">
      <c r="A155" s="173" t="s">
        <v>224</v>
      </c>
      <c r="B155" s="14" t="s">
        <v>744</v>
      </c>
      <c r="C155" s="1" t="s">
        <v>65</v>
      </c>
      <c r="D155" s="1" t="s">
        <v>60</v>
      </c>
      <c r="E155" s="1" t="s">
        <v>716</v>
      </c>
      <c r="F155" s="1" t="s">
        <v>745</v>
      </c>
      <c r="G155" s="1" t="s">
        <v>51</v>
      </c>
      <c r="H155" s="1" t="s">
        <v>771</v>
      </c>
      <c r="I155" s="1" t="s">
        <v>53</v>
      </c>
      <c r="J155" s="1" t="s">
        <v>53</v>
      </c>
      <c r="K155" s="1" t="s">
        <v>53</v>
      </c>
      <c r="L155" s="1" t="s">
        <v>53</v>
      </c>
      <c r="M155" s="1"/>
      <c r="N155" s="1" t="s">
        <v>53</v>
      </c>
      <c r="O155" s="1" t="s">
        <v>54</v>
      </c>
      <c r="P155" s="1" t="s">
        <v>53</v>
      </c>
      <c r="Q155" s="2">
        <v>3149546.2302999995</v>
      </c>
      <c r="R155" s="2">
        <v>0</v>
      </c>
      <c r="S155" s="2">
        <v>1748953.9478999996</v>
      </c>
      <c r="T155" s="2">
        <v>0</v>
      </c>
      <c r="U155" s="2" t="s">
        <v>50</v>
      </c>
      <c r="V155" s="2">
        <v>0</v>
      </c>
      <c r="W155" s="2">
        <v>1207407.1400000001</v>
      </c>
      <c r="X155" s="2" t="s">
        <v>55</v>
      </c>
      <c r="Y155" s="2">
        <v>193185.14239999998</v>
      </c>
      <c r="Z155" s="1">
        <v>0</v>
      </c>
      <c r="AA155" s="1" t="s">
        <v>50</v>
      </c>
      <c r="AB155" s="1">
        <v>0</v>
      </c>
      <c r="AC155" s="1">
        <v>0</v>
      </c>
      <c r="AD155" s="1" t="s">
        <v>50</v>
      </c>
      <c r="AE155" s="1">
        <v>0</v>
      </c>
      <c r="AF155" s="1">
        <v>0</v>
      </c>
      <c r="AG155" s="1" t="s">
        <v>50</v>
      </c>
      <c r="AH155" s="1">
        <v>0</v>
      </c>
      <c r="AI155" s="1">
        <v>0</v>
      </c>
      <c r="AJ155" s="1" t="s">
        <v>50</v>
      </c>
      <c r="AK155" s="1">
        <v>0</v>
      </c>
      <c r="AL155" s="1">
        <v>0</v>
      </c>
      <c r="AM155" s="1" t="s">
        <v>53</v>
      </c>
      <c r="AN155" s="1" t="s">
        <v>53</v>
      </c>
      <c r="AO155" s="15" t="s">
        <v>53</v>
      </c>
      <c r="AP155" s="1" t="s">
        <v>53</v>
      </c>
      <c r="AQ155" s="8"/>
    </row>
    <row r="156" spans="1:43 16175:16382" ht="15" x14ac:dyDescent="0.25">
      <c r="A156" s="173" t="s">
        <v>226</v>
      </c>
      <c r="B156" s="14" t="s">
        <v>744</v>
      </c>
      <c r="C156" s="1" t="s">
        <v>47</v>
      </c>
      <c r="D156" s="1" t="s">
        <v>60</v>
      </c>
      <c r="E156" s="1" t="s">
        <v>61</v>
      </c>
      <c r="F156" s="1" t="s">
        <v>659</v>
      </c>
      <c r="G156" s="1" t="s">
        <v>51</v>
      </c>
      <c r="H156" s="1" t="s">
        <v>768</v>
      </c>
      <c r="I156" s="1" t="s">
        <v>53</v>
      </c>
      <c r="J156" s="1" t="s">
        <v>53</v>
      </c>
      <c r="K156" s="1" t="s">
        <v>53</v>
      </c>
      <c r="L156" s="1" t="s">
        <v>53</v>
      </c>
      <c r="M156" s="1"/>
      <c r="N156" s="1" t="s">
        <v>53</v>
      </c>
      <c r="O156" s="1" t="s">
        <v>54</v>
      </c>
      <c r="P156" s="1" t="s">
        <v>53</v>
      </c>
      <c r="Q156" s="2">
        <v>23538731.877599999</v>
      </c>
      <c r="R156" s="2">
        <v>0</v>
      </c>
      <c r="S156" s="2">
        <v>19551053.399999999</v>
      </c>
      <c r="T156" s="2">
        <v>0</v>
      </c>
      <c r="U156" s="2" t="s">
        <v>50</v>
      </c>
      <c r="V156" s="2">
        <v>0</v>
      </c>
      <c r="W156" s="2">
        <v>3437653.8600000013</v>
      </c>
      <c r="X156" s="2" t="s">
        <v>50</v>
      </c>
      <c r="Y156" s="2">
        <v>550024.61760000023</v>
      </c>
      <c r="Z156" s="1">
        <v>0</v>
      </c>
      <c r="AA156" s="1" t="s">
        <v>50</v>
      </c>
      <c r="AB156" s="1">
        <v>0</v>
      </c>
      <c r="AC156" s="1">
        <v>0</v>
      </c>
      <c r="AD156" s="1" t="s">
        <v>50</v>
      </c>
      <c r="AE156" s="1">
        <v>0</v>
      </c>
      <c r="AF156" s="1">
        <v>0</v>
      </c>
      <c r="AG156" s="1" t="s">
        <v>50</v>
      </c>
      <c r="AH156" s="1">
        <v>0</v>
      </c>
      <c r="AI156" s="1">
        <v>0</v>
      </c>
      <c r="AJ156" s="1" t="s">
        <v>50</v>
      </c>
      <c r="AK156" s="1">
        <v>0</v>
      </c>
      <c r="AL156" s="1">
        <v>0</v>
      </c>
      <c r="AM156" s="1" t="s">
        <v>53</v>
      </c>
      <c r="AN156" s="1" t="s">
        <v>53</v>
      </c>
      <c r="AO156" s="15" t="s">
        <v>53</v>
      </c>
      <c r="AP156" s="1" t="s">
        <v>53</v>
      </c>
      <c r="AQ156" s="8"/>
    </row>
    <row r="157" spans="1:43 16175:16382" ht="15" x14ac:dyDescent="0.25">
      <c r="A157" s="173" t="s">
        <v>230</v>
      </c>
      <c r="B157" s="14">
        <v>43884</v>
      </c>
      <c r="C157" s="1" t="s">
        <v>346</v>
      </c>
      <c r="D157" s="1" t="s">
        <v>60</v>
      </c>
      <c r="E157" s="1" t="s">
        <v>387</v>
      </c>
      <c r="F157" s="1" t="s">
        <v>604</v>
      </c>
      <c r="G157" s="1" t="s">
        <v>51</v>
      </c>
      <c r="H157" s="1" t="s">
        <v>603</v>
      </c>
      <c r="I157" s="1"/>
      <c r="J157" s="1"/>
      <c r="K157" s="1"/>
      <c r="L157" s="1"/>
      <c r="M157" s="1"/>
      <c r="N157" s="1"/>
      <c r="O157" s="1" t="s">
        <v>54</v>
      </c>
      <c r="P157" s="1"/>
      <c r="Q157" s="2">
        <v>59588151.100000001</v>
      </c>
      <c r="R157" s="2"/>
      <c r="S157" s="2">
        <v>42550078.350000001</v>
      </c>
      <c r="T157" s="2">
        <v>0</v>
      </c>
      <c r="U157" s="2"/>
      <c r="V157" s="2"/>
      <c r="W157" s="2">
        <v>14687993.75</v>
      </c>
      <c r="X157" s="2"/>
      <c r="Y157" s="2">
        <v>2350079</v>
      </c>
      <c r="Z157" s="1">
        <v>0</v>
      </c>
      <c r="AA157" s="1" t="s">
        <v>50</v>
      </c>
      <c r="AB157" s="1">
        <v>0</v>
      </c>
      <c r="AC157" s="1">
        <v>0</v>
      </c>
      <c r="AD157" s="1"/>
      <c r="AE157" s="1">
        <v>0</v>
      </c>
      <c r="AF157" s="1">
        <v>0</v>
      </c>
      <c r="AG157" s="1" t="s">
        <v>50</v>
      </c>
      <c r="AH157" s="1">
        <v>0</v>
      </c>
      <c r="AI157" s="1">
        <v>0</v>
      </c>
      <c r="AJ157" s="1" t="s">
        <v>50</v>
      </c>
      <c r="AK157" s="1">
        <v>0</v>
      </c>
      <c r="AL157" s="1">
        <v>0</v>
      </c>
      <c r="AM157" s="1"/>
      <c r="AN157" s="1"/>
      <c r="AO157" s="15"/>
      <c r="AP157" s="1"/>
      <c r="AQ157" s="8"/>
    </row>
    <row r="158" spans="1:43 16175:16382" ht="15" x14ac:dyDescent="0.25">
      <c r="A158" s="173" t="s">
        <v>232</v>
      </c>
      <c r="B158" s="14" t="s">
        <v>744</v>
      </c>
      <c r="C158" s="1" t="s">
        <v>65</v>
      </c>
      <c r="D158" s="1" t="s">
        <v>63</v>
      </c>
      <c r="E158" s="1" t="s">
        <v>719</v>
      </c>
      <c r="F158" s="1" t="s">
        <v>745</v>
      </c>
      <c r="G158" s="1" t="s">
        <v>51</v>
      </c>
      <c r="H158" s="1" t="s">
        <v>772</v>
      </c>
      <c r="I158" s="1" t="s">
        <v>53</v>
      </c>
      <c r="J158" s="1" t="s">
        <v>53</v>
      </c>
      <c r="K158" s="1" t="s">
        <v>53</v>
      </c>
      <c r="L158" s="1" t="s">
        <v>53</v>
      </c>
      <c r="M158" s="1"/>
      <c r="N158" s="1" t="s">
        <v>53</v>
      </c>
      <c r="O158" s="1" t="s">
        <v>54</v>
      </c>
      <c r="P158" s="1" t="s">
        <v>53</v>
      </c>
      <c r="Q158" s="2">
        <v>16552120.613199998</v>
      </c>
      <c r="R158" s="2">
        <v>0</v>
      </c>
      <c r="S158" s="2">
        <v>11102098.440199997</v>
      </c>
      <c r="T158" s="2">
        <v>0</v>
      </c>
      <c r="U158" s="2" t="s">
        <v>50</v>
      </c>
      <c r="V158" s="2">
        <v>0</v>
      </c>
      <c r="W158" s="2">
        <v>4698294.9767000005</v>
      </c>
      <c r="X158" s="2" t="s">
        <v>55</v>
      </c>
      <c r="Y158" s="2">
        <v>751727.19630000019</v>
      </c>
      <c r="Z158" s="1">
        <v>0</v>
      </c>
      <c r="AA158" s="1" t="s">
        <v>50</v>
      </c>
      <c r="AB158" s="1">
        <v>0</v>
      </c>
      <c r="AC158" s="1">
        <v>0</v>
      </c>
      <c r="AD158" s="1" t="s">
        <v>50</v>
      </c>
      <c r="AE158" s="1">
        <v>0</v>
      </c>
      <c r="AF158" s="1">
        <v>0</v>
      </c>
      <c r="AG158" s="1" t="s">
        <v>50</v>
      </c>
      <c r="AH158" s="1">
        <v>0</v>
      </c>
      <c r="AI158" s="1">
        <v>0</v>
      </c>
      <c r="AJ158" s="1" t="s">
        <v>50</v>
      </c>
      <c r="AK158" s="1">
        <v>0</v>
      </c>
      <c r="AL158" s="1">
        <v>0</v>
      </c>
      <c r="AM158" s="1" t="s">
        <v>53</v>
      </c>
      <c r="AN158" s="1" t="s">
        <v>53</v>
      </c>
      <c r="AO158" s="15" t="s">
        <v>53</v>
      </c>
      <c r="AP158" s="1" t="s">
        <v>53</v>
      </c>
      <c r="AQ158" s="8"/>
    </row>
    <row r="159" spans="1:43 16175:16382" ht="15" x14ac:dyDescent="0.25">
      <c r="A159" s="173" t="s">
        <v>234</v>
      </c>
      <c r="B159" s="14" t="s">
        <v>744</v>
      </c>
      <c r="C159" s="1" t="s">
        <v>65</v>
      </c>
      <c r="D159" s="1" t="s">
        <v>63</v>
      </c>
      <c r="E159" s="1" t="s">
        <v>719</v>
      </c>
      <c r="F159" s="1" t="s">
        <v>745</v>
      </c>
      <c r="G159" s="1" t="s">
        <v>51</v>
      </c>
      <c r="H159" s="1" t="s">
        <v>773</v>
      </c>
      <c r="I159" s="1" t="s">
        <v>53</v>
      </c>
      <c r="J159" s="1" t="s">
        <v>53</v>
      </c>
      <c r="K159" s="1" t="s">
        <v>53</v>
      </c>
      <c r="L159" s="1" t="s">
        <v>53</v>
      </c>
      <c r="M159" s="1"/>
      <c r="N159" s="1" t="s">
        <v>53</v>
      </c>
      <c r="O159" s="1" t="s">
        <v>124</v>
      </c>
      <c r="P159" s="1" t="s">
        <v>125</v>
      </c>
      <c r="Q159" s="2">
        <v>361985.28480000002</v>
      </c>
      <c r="R159" s="2">
        <v>0</v>
      </c>
      <c r="S159" s="2">
        <v>89900.000000000029</v>
      </c>
      <c r="T159" s="2">
        <v>234556.28</v>
      </c>
      <c r="U159" s="2" t="s">
        <v>55</v>
      </c>
      <c r="V159" s="2">
        <v>37529.004800000002</v>
      </c>
      <c r="W159" s="2">
        <v>0</v>
      </c>
      <c r="X159" s="2" t="s">
        <v>50</v>
      </c>
      <c r="Y159" s="2">
        <v>0</v>
      </c>
      <c r="Z159" s="1">
        <v>0</v>
      </c>
      <c r="AA159" s="1" t="s">
        <v>50</v>
      </c>
      <c r="AB159" s="1">
        <v>0</v>
      </c>
      <c r="AC159" s="1">
        <v>0</v>
      </c>
      <c r="AD159" s="1" t="s">
        <v>50</v>
      </c>
      <c r="AE159" s="1">
        <v>0</v>
      </c>
      <c r="AF159" s="1">
        <v>0</v>
      </c>
      <c r="AG159" s="1" t="s">
        <v>50</v>
      </c>
      <c r="AH159" s="1">
        <v>0</v>
      </c>
      <c r="AI159" s="1">
        <v>0</v>
      </c>
      <c r="AJ159" s="1" t="s">
        <v>50</v>
      </c>
      <c r="AK159" s="1">
        <v>0</v>
      </c>
      <c r="AL159" s="1">
        <v>0</v>
      </c>
      <c r="AM159" s="1" t="s">
        <v>53</v>
      </c>
      <c r="AN159" s="1" t="s">
        <v>53</v>
      </c>
      <c r="AO159" s="15" t="s">
        <v>53</v>
      </c>
      <c r="AP159" s="1" t="s">
        <v>53</v>
      </c>
      <c r="AQ159" s="8"/>
    </row>
    <row r="160" spans="1:43 16175:16382" ht="15" x14ac:dyDescent="0.25">
      <c r="A160" s="173" t="s">
        <v>238</v>
      </c>
      <c r="B160" s="14" t="s">
        <v>744</v>
      </c>
      <c r="C160" s="1" t="s">
        <v>65</v>
      </c>
      <c r="D160" s="1" t="s">
        <v>63</v>
      </c>
      <c r="E160" s="1" t="s">
        <v>719</v>
      </c>
      <c r="F160" s="1" t="s">
        <v>745</v>
      </c>
      <c r="G160" s="1" t="s">
        <v>51</v>
      </c>
      <c r="H160" s="1" t="s">
        <v>774</v>
      </c>
      <c r="I160" s="1" t="s">
        <v>53</v>
      </c>
      <c r="J160" s="1" t="s">
        <v>53</v>
      </c>
      <c r="K160" s="1" t="s">
        <v>53</v>
      </c>
      <c r="L160" s="1" t="s">
        <v>53</v>
      </c>
      <c r="M160" s="1"/>
      <c r="N160" s="1" t="s">
        <v>53</v>
      </c>
      <c r="O160" s="1" t="s">
        <v>54</v>
      </c>
      <c r="P160" s="1" t="s">
        <v>53</v>
      </c>
      <c r="Q160" s="2">
        <v>4674493.8573000003</v>
      </c>
      <c r="R160" s="2">
        <v>0</v>
      </c>
      <c r="S160" s="2">
        <v>2487131.34</v>
      </c>
      <c r="T160" s="2">
        <v>0</v>
      </c>
      <c r="U160" s="2" t="s">
        <v>50</v>
      </c>
      <c r="V160" s="2">
        <v>0</v>
      </c>
      <c r="W160" s="2">
        <v>1885657.3425</v>
      </c>
      <c r="X160" s="2" t="s">
        <v>55</v>
      </c>
      <c r="Y160" s="2">
        <v>301705.17480000004</v>
      </c>
      <c r="Z160" s="1">
        <v>0</v>
      </c>
      <c r="AA160" s="1" t="s">
        <v>50</v>
      </c>
      <c r="AB160" s="1">
        <v>0</v>
      </c>
      <c r="AC160" s="1">
        <v>0</v>
      </c>
      <c r="AD160" s="1" t="s">
        <v>50</v>
      </c>
      <c r="AE160" s="1">
        <v>0</v>
      </c>
      <c r="AF160" s="1">
        <v>0</v>
      </c>
      <c r="AG160" s="1" t="s">
        <v>50</v>
      </c>
      <c r="AH160" s="1">
        <v>0</v>
      </c>
      <c r="AI160" s="1">
        <v>0</v>
      </c>
      <c r="AJ160" s="1" t="s">
        <v>50</v>
      </c>
      <c r="AK160" s="1">
        <v>0</v>
      </c>
      <c r="AL160" s="1">
        <v>0</v>
      </c>
      <c r="AM160" s="1" t="s">
        <v>53</v>
      </c>
      <c r="AN160" s="1" t="s">
        <v>53</v>
      </c>
      <c r="AO160" s="15" t="s">
        <v>53</v>
      </c>
      <c r="AP160" s="1" t="s">
        <v>53</v>
      </c>
      <c r="AQ160" s="8"/>
    </row>
    <row r="161" spans="1:43 16133:16384" ht="15" x14ac:dyDescent="0.25">
      <c r="A161" s="173" t="s">
        <v>240</v>
      </c>
      <c r="B161" s="14" t="s">
        <v>744</v>
      </c>
      <c r="C161" s="1" t="s">
        <v>65</v>
      </c>
      <c r="D161" s="1" t="s">
        <v>80</v>
      </c>
      <c r="E161" s="1" t="s">
        <v>722</v>
      </c>
      <c r="F161" s="1" t="s">
        <v>745</v>
      </c>
      <c r="G161" s="1" t="s">
        <v>51</v>
      </c>
      <c r="H161" s="1" t="s">
        <v>775</v>
      </c>
      <c r="I161" s="1" t="s">
        <v>53</v>
      </c>
      <c r="J161" s="1" t="s">
        <v>53</v>
      </c>
      <c r="K161" s="1" t="s">
        <v>53</v>
      </c>
      <c r="L161" s="1" t="s">
        <v>53</v>
      </c>
      <c r="M161" s="1"/>
      <c r="N161" s="1" t="s">
        <v>53</v>
      </c>
      <c r="O161" s="1" t="s">
        <v>54</v>
      </c>
      <c r="P161" s="1" t="s">
        <v>53</v>
      </c>
      <c r="Q161" s="2">
        <v>1405142.7855</v>
      </c>
      <c r="R161" s="2">
        <v>0</v>
      </c>
      <c r="S161" s="2">
        <v>870088.12229999993</v>
      </c>
      <c r="T161" s="2">
        <v>0</v>
      </c>
      <c r="U161" s="2" t="s">
        <v>50</v>
      </c>
      <c r="V161" s="2">
        <v>0</v>
      </c>
      <c r="W161" s="2">
        <v>461254.01999999996</v>
      </c>
      <c r="X161" s="2" t="s">
        <v>55</v>
      </c>
      <c r="Y161" s="2">
        <v>73800.643199999991</v>
      </c>
      <c r="Z161" s="1">
        <v>0</v>
      </c>
      <c r="AA161" s="1" t="s">
        <v>50</v>
      </c>
      <c r="AB161" s="1">
        <v>0</v>
      </c>
      <c r="AC161" s="1">
        <v>0</v>
      </c>
      <c r="AD161" s="1" t="s">
        <v>50</v>
      </c>
      <c r="AE161" s="1">
        <v>0</v>
      </c>
      <c r="AF161" s="1">
        <v>0</v>
      </c>
      <c r="AG161" s="1" t="s">
        <v>50</v>
      </c>
      <c r="AH161" s="1">
        <v>0</v>
      </c>
      <c r="AI161" s="1">
        <v>0</v>
      </c>
      <c r="AJ161" s="1" t="s">
        <v>50</v>
      </c>
      <c r="AK161" s="1">
        <v>0</v>
      </c>
      <c r="AL161" s="1">
        <v>0</v>
      </c>
      <c r="AM161" s="1" t="s">
        <v>53</v>
      </c>
      <c r="AN161" s="1" t="s">
        <v>53</v>
      </c>
      <c r="AO161" s="15" t="s">
        <v>53</v>
      </c>
      <c r="AP161" s="1" t="s">
        <v>53</v>
      </c>
      <c r="AQ161" s="8"/>
    </row>
    <row r="162" spans="1:43 16133:16384" ht="15" x14ac:dyDescent="0.25">
      <c r="A162" s="173" t="s">
        <v>242</v>
      </c>
      <c r="B162" s="14">
        <v>43884</v>
      </c>
      <c r="C162" s="1" t="s">
        <v>346</v>
      </c>
      <c r="D162" s="1" t="s">
        <v>80</v>
      </c>
      <c r="E162" s="1" t="s">
        <v>406</v>
      </c>
      <c r="F162" s="1" t="s">
        <v>605</v>
      </c>
      <c r="G162" s="1" t="s">
        <v>51</v>
      </c>
      <c r="H162" s="1" t="s">
        <v>606</v>
      </c>
      <c r="I162" s="1"/>
      <c r="J162" s="1"/>
      <c r="K162" s="1"/>
      <c r="L162" s="1"/>
      <c r="M162" s="1"/>
      <c r="N162" s="1"/>
      <c r="O162" s="1" t="s">
        <v>54</v>
      </c>
      <c r="P162" s="1"/>
      <c r="Q162" s="2">
        <v>44210708.030000001</v>
      </c>
      <c r="R162" s="2"/>
      <c r="S162" s="2">
        <v>30042307.489999998</v>
      </c>
      <c r="T162" s="2"/>
      <c r="U162" s="2"/>
      <c r="V162" s="2"/>
      <c r="W162" s="2">
        <v>12214138.4</v>
      </c>
      <c r="X162" s="2"/>
      <c r="Y162" s="2">
        <v>1954262.14</v>
      </c>
      <c r="Z162" s="1">
        <v>0</v>
      </c>
      <c r="AA162" s="1" t="s">
        <v>50</v>
      </c>
      <c r="AB162" s="1">
        <v>0</v>
      </c>
      <c r="AC162" s="1">
        <v>0</v>
      </c>
      <c r="AD162" s="1"/>
      <c r="AE162" s="1">
        <v>0</v>
      </c>
      <c r="AF162" s="1">
        <v>0</v>
      </c>
      <c r="AG162" s="1" t="s">
        <v>50</v>
      </c>
      <c r="AH162" s="1">
        <v>0</v>
      </c>
      <c r="AI162" s="1">
        <v>0</v>
      </c>
      <c r="AJ162" s="1" t="s">
        <v>50</v>
      </c>
      <c r="AK162" s="1">
        <v>0</v>
      </c>
      <c r="AL162" s="1">
        <v>0</v>
      </c>
      <c r="AM162" s="1"/>
      <c r="AN162" s="1"/>
      <c r="AO162" s="15"/>
      <c r="AP162" s="1"/>
      <c r="AQ162" s="8"/>
    </row>
    <row r="163" spans="1:43 16133:16384" ht="15" x14ac:dyDescent="0.25">
      <c r="A163" s="173" t="s">
        <v>702</v>
      </c>
      <c r="B163" s="14">
        <v>43884</v>
      </c>
      <c r="C163" s="1" t="s">
        <v>346</v>
      </c>
      <c r="D163" s="1" t="s">
        <v>412</v>
      </c>
      <c r="E163" s="1" t="s">
        <v>413</v>
      </c>
      <c r="F163" s="1" t="s">
        <v>607</v>
      </c>
      <c r="G163" s="1" t="s">
        <v>51</v>
      </c>
      <c r="H163" s="1" t="s">
        <v>608</v>
      </c>
      <c r="I163" s="1"/>
      <c r="J163" s="1"/>
      <c r="K163" s="1"/>
      <c r="L163" s="1"/>
      <c r="M163" s="1"/>
      <c r="N163" s="1"/>
      <c r="O163" s="1" t="s">
        <v>54</v>
      </c>
      <c r="P163" s="1"/>
      <c r="Q163" s="2">
        <v>60065107.259999998</v>
      </c>
      <c r="R163" s="2"/>
      <c r="S163" s="2">
        <v>44627993.149999999</v>
      </c>
      <c r="T163" s="2"/>
      <c r="U163" s="2"/>
      <c r="V163" s="2"/>
      <c r="W163" s="2">
        <v>13307856.99</v>
      </c>
      <c r="X163" s="2"/>
      <c r="Y163" s="2">
        <v>2129257.12</v>
      </c>
      <c r="Z163" s="1">
        <v>0</v>
      </c>
      <c r="AA163" s="1" t="s">
        <v>50</v>
      </c>
      <c r="AB163" s="1">
        <v>0</v>
      </c>
      <c r="AC163" s="1">
        <v>0</v>
      </c>
      <c r="AD163" s="1"/>
      <c r="AE163" s="1">
        <v>0</v>
      </c>
      <c r="AF163" s="1">
        <v>0</v>
      </c>
      <c r="AG163" s="1" t="s">
        <v>50</v>
      </c>
      <c r="AH163" s="1">
        <v>0</v>
      </c>
      <c r="AI163" s="1">
        <v>0</v>
      </c>
      <c r="AJ163" s="1" t="s">
        <v>50</v>
      </c>
      <c r="AK163" s="1">
        <v>0</v>
      </c>
      <c r="AL163" s="1">
        <v>0</v>
      </c>
      <c r="AM163" s="1"/>
      <c r="AN163" s="1"/>
      <c r="AO163" s="15"/>
      <c r="AP163" s="1"/>
      <c r="AQ163" s="8"/>
    </row>
    <row r="164" spans="1:43 16133:16384" ht="15" x14ac:dyDescent="0.25">
      <c r="A164" s="173" t="s">
        <v>707</v>
      </c>
      <c r="B164" s="14">
        <v>43884</v>
      </c>
      <c r="C164" s="1" t="s">
        <v>346</v>
      </c>
      <c r="D164" s="1" t="s">
        <v>420</v>
      </c>
      <c r="E164" s="1" t="s">
        <v>421</v>
      </c>
      <c r="F164" s="1" t="s">
        <v>609</v>
      </c>
      <c r="G164" s="1" t="s">
        <v>51</v>
      </c>
      <c r="H164" s="1" t="s">
        <v>610</v>
      </c>
      <c r="I164" s="1"/>
      <c r="J164" s="1"/>
      <c r="K164" s="1"/>
      <c r="L164" s="1"/>
      <c r="M164" s="1"/>
      <c r="N164" s="1"/>
      <c r="O164" s="1" t="s">
        <v>54</v>
      </c>
      <c r="P164" s="1"/>
      <c r="Q164" s="2">
        <v>19889498.469999999</v>
      </c>
      <c r="R164" s="2"/>
      <c r="S164" s="2">
        <v>13712237.060000001</v>
      </c>
      <c r="T164" s="2"/>
      <c r="U164" s="2"/>
      <c r="V164" s="2"/>
      <c r="W164" s="2">
        <v>5325225.3499999996</v>
      </c>
      <c r="X164" s="2"/>
      <c r="Y164" s="2">
        <v>852036.06</v>
      </c>
      <c r="Z164" s="1">
        <v>0</v>
      </c>
      <c r="AA164" s="1" t="s">
        <v>50</v>
      </c>
      <c r="AB164" s="1">
        <v>0</v>
      </c>
      <c r="AC164" s="1">
        <v>0</v>
      </c>
      <c r="AD164" s="1"/>
      <c r="AE164" s="1">
        <v>0</v>
      </c>
      <c r="AF164" s="1">
        <v>0</v>
      </c>
      <c r="AG164" s="1" t="s">
        <v>50</v>
      </c>
      <c r="AH164" s="1">
        <v>0</v>
      </c>
      <c r="AI164" s="1">
        <v>0</v>
      </c>
      <c r="AJ164" s="1" t="s">
        <v>50</v>
      </c>
      <c r="AK164" s="1">
        <v>0</v>
      </c>
      <c r="AL164" s="1">
        <v>0</v>
      </c>
      <c r="AM164" s="1"/>
      <c r="AN164" s="1"/>
      <c r="AO164" s="15"/>
      <c r="AP164" s="1"/>
      <c r="AQ164" s="8"/>
    </row>
    <row r="165" spans="1:43 16133:16384" ht="15" x14ac:dyDescent="0.25">
      <c r="A165" s="173" t="s">
        <v>711</v>
      </c>
      <c r="B165" s="14">
        <v>43884</v>
      </c>
      <c r="C165" s="1" t="s">
        <v>346</v>
      </c>
      <c r="D165" s="1" t="s">
        <v>429</v>
      </c>
      <c r="E165" s="1" t="s">
        <v>430</v>
      </c>
      <c r="F165" s="1" t="s">
        <v>444</v>
      </c>
      <c r="G165" s="1" t="s">
        <v>51</v>
      </c>
      <c r="H165" s="1" t="s">
        <v>445</v>
      </c>
      <c r="I165" s="1"/>
      <c r="J165" s="1"/>
      <c r="K165" s="1"/>
      <c r="L165" s="1"/>
      <c r="M165" s="1"/>
      <c r="N165" s="1"/>
      <c r="O165" s="1" t="s">
        <v>54</v>
      </c>
      <c r="P165" s="1"/>
      <c r="Q165" s="2">
        <v>48519184</v>
      </c>
      <c r="R165" s="2"/>
      <c r="S165" s="2">
        <v>35847134.200000003</v>
      </c>
      <c r="T165" s="2"/>
      <c r="U165" s="2"/>
      <c r="V165" s="2"/>
      <c r="W165" s="2">
        <v>10924180.859999999</v>
      </c>
      <c r="X165" s="2"/>
      <c r="Y165" s="2">
        <v>1747868.94</v>
      </c>
      <c r="Z165" s="1">
        <v>0</v>
      </c>
      <c r="AA165" s="1" t="s">
        <v>50</v>
      </c>
      <c r="AB165" s="1">
        <v>0</v>
      </c>
      <c r="AC165" s="1">
        <v>0</v>
      </c>
      <c r="AD165" s="1"/>
      <c r="AE165" s="1">
        <v>0</v>
      </c>
      <c r="AF165" s="1">
        <v>0</v>
      </c>
      <c r="AG165" s="1" t="s">
        <v>50</v>
      </c>
      <c r="AH165" s="1">
        <v>0</v>
      </c>
      <c r="AI165" s="1">
        <v>0</v>
      </c>
      <c r="AJ165" s="1" t="s">
        <v>50</v>
      </c>
      <c r="AK165" s="1">
        <v>0</v>
      </c>
      <c r="AL165" s="1">
        <v>0</v>
      </c>
      <c r="AM165" s="1"/>
      <c r="AN165" s="1"/>
      <c r="AO165" s="15"/>
      <c r="AP165" s="1"/>
      <c r="AQ165" s="8"/>
    </row>
    <row r="166" spans="1:43 16133:16384" ht="15" x14ac:dyDescent="0.25">
      <c r="A166" s="173" t="s">
        <v>250</v>
      </c>
      <c r="B166" s="14">
        <v>43884</v>
      </c>
      <c r="C166" s="1" t="s">
        <v>346</v>
      </c>
      <c r="D166" s="1" t="s">
        <v>462</v>
      </c>
      <c r="E166" s="1" t="s">
        <v>463</v>
      </c>
      <c r="F166" s="1" t="s">
        <v>434</v>
      </c>
      <c r="G166" s="1" t="s">
        <v>51</v>
      </c>
      <c r="H166" s="1" t="s">
        <v>611</v>
      </c>
      <c r="I166" s="1"/>
      <c r="J166" s="1"/>
      <c r="K166" s="1"/>
      <c r="L166" s="1"/>
      <c r="M166" s="1"/>
      <c r="N166" s="1"/>
      <c r="O166" s="1" t="s">
        <v>54</v>
      </c>
      <c r="P166" s="1"/>
      <c r="Q166" s="2">
        <v>49461726.890000001</v>
      </c>
      <c r="R166" s="2"/>
      <c r="S166" s="2">
        <v>36869293.390000001</v>
      </c>
      <c r="T166" s="2"/>
      <c r="U166" s="2"/>
      <c r="V166" s="2"/>
      <c r="W166" s="2">
        <v>10855546.119999999</v>
      </c>
      <c r="X166" s="2"/>
      <c r="Y166" s="2">
        <v>1736887.38</v>
      </c>
      <c r="Z166" s="1">
        <v>0</v>
      </c>
      <c r="AA166" s="1" t="s">
        <v>50</v>
      </c>
      <c r="AB166" s="1">
        <v>0</v>
      </c>
      <c r="AC166" s="1">
        <v>0</v>
      </c>
      <c r="AD166" s="1"/>
      <c r="AE166" s="1">
        <v>0</v>
      </c>
      <c r="AF166" s="1">
        <v>0</v>
      </c>
      <c r="AG166" s="1" t="s">
        <v>50</v>
      </c>
      <c r="AH166" s="1">
        <v>0</v>
      </c>
      <c r="AI166" s="1">
        <v>0</v>
      </c>
      <c r="AJ166" s="1" t="s">
        <v>50</v>
      </c>
      <c r="AK166" s="1">
        <v>0</v>
      </c>
      <c r="AL166" s="1">
        <v>0</v>
      </c>
      <c r="AM166" s="1"/>
      <c r="AN166" s="1"/>
      <c r="AO166" s="15"/>
      <c r="AP166" s="1"/>
      <c r="AQ166" s="8"/>
    </row>
    <row r="167" spans="1:43 16133:16384" ht="15" x14ac:dyDescent="0.25">
      <c r="A167" s="173" t="s">
        <v>252</v>
      </c>
      <c r="B167" s="14">
        <v>43884</v>
      </c>
      <c r="C167" s="1" t="s">
        <v>346</v>
      </c>
      <c r="D167" s="1" t="s">
        <v>466</v>
      </c>
      <c r="E167" s="1" t="s">
        <v>467</v>
      </c>
      <c r="F167" s="1" t="s">
        <v>612</v>
      </c>
      <c r="G167" s="1" t="s">
        <v>51</v>
      </c>
      <c r="H167" s="1" t="s">
        <v>613</v>
      </c>
      <c r="I167" s="1"/>
      <c r="J167" s="1"/>
      <c r="K167" s="1"/>
      <c r="L167" s="1"/>
      <c r="M167" s="1"/>
      <c r="N167" s="1"/>
      <c r="O167" s="1" t="s">
        <v>54</v>
      </c>
      <c r="P167" s="1"/>
      <c r="Q167" s="2">
        <v>28759677.449999999</v>
      </c>
      <c r="R167" s="2"/>
      <c r="S167" s="2">
        <v>18483025.52</v>
      </c>
      <c r="T167" s="2"/>
      <c r="U167" s="2"/>
      <c r="V167" s="2"/>
      <c r="W167" s="2">
        <v>8859182.6999999993</v>
      </c>
      <c r="X167" s="2"/>
      <c r="Y167" s="2">
        <v>1417469.23</v>
      </c>
      <c r="Z167" s="1">
        <v>0</v>
      </c>
      <c r="AA167" s="1" t="s">
        <v>50</v>
      </c>
      <c r="AB167" s="1">
        <v>0</v>
      </c>
      <c r="AC167" s="1">
        <v>0</v>
      </c>
      <c r="AD167" s="1"/>
      <c r="AE167" s="1">
        <v>0</v>
      </c>
      <c r="AF167" s="1">
        <v>0</v>
      </c>
      <c r="AG167" s="1" t="s">
        <v>50</v>
      </c>
      <c r="AH167" s="1">
        <v>0</v>
      </c>
      <c r="AI167" s="1">
        <v>0</v>
      </c>
      <c r="AJ167" s="1" t="s">
        <v>50</v>
      </c>
      <c r="AK167" s="1">
        <v>0</v>
      </c>
      <c r="AL167" s="1">
        <v>0</v>
      </c>
      <c r="AM167" s="1"/>
      <c r="AN167" s="1"/>
      <c r="AO167" s="15"/>
      <c r="AP167" s="1"/>
      <c r="AQ167" s="8"/>
    </row>
    <row r="168" spans="1:43 16133:16384" ht="15" x14ac:dyDescent="0.25">
      <c r="A168" s="173" t="s">
        <v>256</v>
      </c>
      <c r="B168" s="14" t="s">
        <v>744</v>
      </c>
      <c r="C168" s="1" t="s">
        <v>47</v>
      </c>
      <c r="D168" s="1" t="s">
        <v>386</v>
      </c>
      <c r="E168" s="1" t="s">
        <v>49</v>
      </c>
      <c r="F168" s="1" t="s">
        <v>776</v>
      </c>
      <c r="G168" s="1" t="s">
        <v>51</v>
      </c>
      <c r="H168" s="1" t="s">
        <v>777</v>
      </c>
      <c r="I168" s="1"/>
      <c r="J168" s="1"/>
      <c r="K168" s="1"/>
      <c r="L168" s="1"/>
      <c r="M168" s="1"/>
      <c r="N168" s="1"/>
      <c r="O168" s="1" t="s">
        <v>54</v>
      </c>
      <c r="P168" s="1"/>
      <c r="Q168" s="2">
        <v>242411.24500000101</v>
      </c>
      <c r="R168" s="2"/>
      <c r="S168" s="2">
        <v>242411.24500000101</v>
      </c>
      <c r="T168" s="2"/>
      <c r="U168" s="2"/>
      <c r="V168" s="2"/>
      <c r="W168" s="2">
        <v>0</v>
      </c>
      <c r="X168" s="2"/>
      <c r="Y168" s="2"/>
      <c r="Z168" s="1">
        <v>0</v>
      </c>
      <c r="AA168" s="1" t="s">
        <v>50</v>
      </c>
      <c r="AB168" s="1">
        <v>0</v>
      </c>
      <c r="AC168" s="1">
        <v>0</v>
      </c>
      <c r="AD168" s="1"/>
      <c r="AE168" s="1">
        <v>0</v>
      </c>
      <c r="AF168" s="1">
        <v>0</v>
      </c>
      <c r="AG168" s="1" t="s">
        <v>50</v>
      </c>
      <c r="AH168" s="1">
        <v>0</v>
      </c>
      <c r="AI168" s="1">
        <v>0</v>
      </c>
      <c r="AJ168" s="1" t="s">
        <v>50</v>
      </c>
      <c r="AK168" s="1">
        <v>0</v>
      </c>
      <c r="AL168" s="1">
        <v>0</v>
      </c>
      <c r="AM168" s="1"/>
      <c r="AN168" s="1"/>
      <c r="AO168" s="15"/>
      <c r="AP168" s="1"/>
      <c r="AQ168" s="8"/>
    </row>
    <row r="169" spans="1:43 16133:16384" ht="15" x14ac:dyDescent="0.25">
      <c r="A169" s="173" t="s">
        <v>721</v>
      </c>
      <c r="B169" s="14" t="s">
        <v>744</v>
      </c>
      <c r="C169" s="1" t="s">
        <v>47</v>
      </c>
      <c r="D169" s="1" t="s">
        <v>386</v>
      </c>
      <c r="E169" s="1" t="s">
        <v>49</v>
      </c>
      <c r="F169" s="1" t="s">
        <v>776</v>
      </c>
      <c r="G169" s="1" t="s">
        <v>51</v>
      </c>
      <c r="H169" s="1" t="s">
        <v>778</v>
      </c>
      <c r="I169" s="1" t="s">
        <v>53</v>
      </c>
      <c r="J169" s="1" t="s">
        <v>53</v>
      </c>
      <c r="K169" s="1" t="s">
        <v>53</v>
      </c>
      <c r="L169" s="1" t="s">
        <v>53</v>
      </c>
      <c r="M169" s="1"/>
      <c r="N169" s="1" t="s">
        <v>53</v>
      </c>
      <c r="O169" s="1" t="s">
        <v>54</v>
      </c>
      <c r="P169" s="1" t="s">
        <v>53</v>
      </c>
      <c r="Q169" s="2">
        <v>23372582.549800001</v>
      </c>
      <c r="R169" s="2">
        <v>0</v>
      </c>
      <c r="S169" s="2">
        <v>19821111.145</v>
      </c>
      <c r="T169" s="2">
        <v>0</v>
      </c>
      <c r="U169" s="2" t="s">
        <v>50</v>
      </c>
      <c r="V169" s="2">
        <v>0</v>
      </c>
      <c r="W169" s="2">
        <v>3061613.2800000007</v>
      </c>
      <c r="X169" s="2" t="s">
        <v>55</v>
      </c>
      <c r="Y169" s="2">
        <v>489858.12480000005</v>
      </c>
      <c r="Z169" s="1">
        <v>0</v>
      </c>
      <c r="AA169" s="1" t="s">
        <v>50</v>
      </c>
      <c r="AB169" s="1">
        <v>0</v>
      </c>
      <c r="AC169" s="1">
        <v>0</v>
      </c>
      <c r="AD169" s="1" t="s">
        <v>50</v>
      </c>
      <c r="AE169" s="1">
        <v>0</v>
      </c>
      <c r="AF169" s="1">
        <v>0</v>
      </c>
      <c r="AG169" s="1" t="s">
        <v>50</v>
      </c>
      <c r="AH169" s="1">
        <v>0</v>
      </c>
      <c r="AI169" s="1">
        <v>0</v>
      </c>
      <c r="AJ169" s="1" t="s">
        <v>50</v>
      </c>
      <c r="AK169" s="1">
        <v>0</v>
      </c>
      <c r="AL169" s="1">
        <v>0</v>
      </c>
      <c r="AM169" s="1" t="s">
        <v>53</v>
      </c>
      <c r="AN169" s="1" t="s">
        <v>53</v>
      </c>
      <c r="AO169" s="15" t="s">
        <v>53</v>
      </c>
      <c r="AP169" s="1" t="s">
        <v>53</v>
      </c>
      <c r="AQ169" s="8"/>
    </row>
    <row r="170" spans="1:43 16133:16384" ht="15" x14ac:dyDescent="0.25">
      <c r="A170" s="173" t="s">
        <v>724</v>
      </c>
      <c r="B170" s="14">
        <v>43884</v>
      </c>
      <c r="C170" s="1" t="s">
        <v>346</v>
      </c>
      <c r="D170" s="1" t="s">
        <v>471</v>
      </c>
      <c r="E170" s="1" t="s">
        <v>472</v>
      </c>
      <c r="F170" s="1" t="s">
        <v>614</v>
      </c>
      <c r="G170" s="1" t="s">
        <v>51</v>
      </c>
      <c r="H170" s="1" t="s">
        <v>615</v>
      </c>
      <c r="I170" s="1"/>
      <c r="J170" s="1"/>
      <c r="K170" s="1"/>
      <c r="L170" s="1"/>
      <c r="M170" s="1"/>
      <c r="N170" s="1"/>
      <c r="O170" s="1" t="s">
        <v>54</v>
      </c>
      <c r="P170" s="1"/>
      <c r="Q170" s="2">
        <v>3935855.03</v>
      </c>
      <c r="R170" s="2"/>
      <c r="S170" s="2">
        <v>218798</v>
      </c>
      <c r="T170" s="2"/>
      <c r="U170" s="2"/>
      <c r="V170" s="2"/>
      <c r="W170" s="2">
        <v>3204359.51</v>
      </c>
      <c r="X170" s="2"/>
      <c r="Y170" s="2">
        <v>512697.52</v>
      </c>
      <c r="Z170" s="1">
        <v>0</v>
      </c>
      <c r="AA170" s="1" t="s">
        <v>50</v>
      </c>
      <c r="AB170" s="1">
        <v>0</v>
      </c>
      <c r="AC170" s="1">
        <v>0</v>
      </c>
      <c r="AD170" s="1"/>
      <c r="AE170" s="1">
        <v>0</v>
      </c>
      <c r="AF170" s="1">
        <v>0</v>
      </c>
      <c r="AG170" s="1" t="s">
        <v>50</v>
      </c>
      <c r="AH170" s="1">
        <v>0</v>
      </c>
      <c r="AI170" s="1">
        <v>0</v>
      </c>
      <c r="AJ170" s="1" t="s">
        <v>50</v>
      </c>
      <c r="AK170" s="1">
        <v>0</v>
      </c>
      <c r="AL170" s="1">
        <v>0</v>
      </c>
      <c r="AM170" s="1"/>
      <c r="AN170" s="1"/>
      <c r="AO170" s="15"/>
      <c r="AP170" s="1"/>
      <c r="AQ170" s="8"/>
    </row>
    <row r="171" spans="1:43 16133:16384" ht="15" x14ac:dyDescent="0.25">
      <c r="A171" s="173" t="s">
        <v>627</v>
      </c>
      <c r="B171" s="14">
        <v>43884</v>
      </c>
      <c r="C171" s="1" t="s">
        <v>346</v>
      </c>
      <c r="D171" s="1" t="s">
        <v>475</v>
      </c>
      <c r="E171" s="1" t="s">
        <v>476</v>
      </c>
      <c r="F171" s="5">
        <v>1116</v>
      </c>
      <c r="G171" s="1" t="s">
        <v>51</v>
      </c>
      <c r="H171" s="1" t="s">
        <v>616</v>
      </c>
      <c r="I171" s="1"/>
      <c r="J171" s="1"/>
      <c r="K171" s="1"/>
      <c r="L171" s="1"/>
      <c r="M171" s="1"/>
      <c r="N171" s="1"/>
      <c r="O171" s="1" t="s">
        <v>54</v>
      </c>
      <c r="P171" s="1"/>
      <c r="Q171" s="2">
        <v>2819119.24</v>
      </c>
      <c r="R171" s="2"/>
      <c r="S171" s="2">
        <v>1258789.6000000001</v>
      </c>
      <c r="T171" s="9"/>
      <c r="U171" s="9"/>
      <c r="V171" s="9"/>
      <c r="W171" s="9">
        <v>1345111.76</v>
      </c>
      <c r="X171" s="9"/>
      <c r="Y171" s="9">
        <v>215217.88</v>
      </c>
      <c r="Z171" s="1">
        <v>0</v>
      </c>
      <c r="AA171" s="1" t="s">
        <v>50</v>
      </c>
      <c r="AB171" s="1">
        <v>0</v>
      </c>
      <c r="AC171" s="1">
        <v>0</v>
      </c>
      <c r="AD171" s="8"/>
      <c r="AE171" s="1">
        <v>0</v>
      </c>
      <c r="AF171" s="1">
        <v>0</v>
      </c>
      <c r="AG171" s="1" t="s">
        <v>50</v>
      </c>
      <c r="AH171" s="1">
        <v>0</v>
      </c>
      <c r="AI171" s="1">
        <v>0</v>
      </c>
      <c r="AJ171" s="1" t="s">
        <v>50</v>
      </c>
      <c r="AK171" s="1">
        <v>0</v>
      </c>
      <c r="AL171" s="1">
        <v>0</v>
      </c>
      <c r="AM171" s="8"/>
      <c r="AN171" s="8"/>
      <c r="AO171" s="8"/>
      <c r="AP171" s="1"/>
      <c r="AQ171" s="8"/>
      <c r="WWH171" s="1"/>
      <c r="WWI171" s="1"/>
      <c r="WWJ171" s="1"/>
      <c r="WWK171" s="1"/>
      <c r="WWL171" s="1"/>
      <c r="WWM171" s="1"/>
      <c r="WWN171" s="1"/>
      <c r="WWO171" s="1"/>
      <c r="WWP171" s="1"/>
      <c r="WWQ171" s="1"/>
      <c r="WWR171" s="1"/>
      <c r="WWS171" s="1"/>
      <c r="WWT171" s="1"/>
      <c r="WWU171" s="1"/>
      <c r="WWV171" s="1"/>
      <c r="WWW171" s="1"/>
      <c r="WWX171" s="1"/>
      <c r="WWY171" s="1"/>
      <c r="WWZ171" s="1"/>
      <c r="WXA171" s="1"/>
      <c r="WXB171" s="1"/>
      <c r="WXC171" s="1"/>
      <c r="WXD171" s="1"/>
      <c r="WXE171" s="1"/>
      <c r="WXF171" s="1"/>
      <c r="WXG171" s="1"/>
      <c r="WXH171" s="1"/>
      <c r="WXI171" s="1"/>
      <c r="WXJ171" s="1"/>
      <c r="WXK171" s="1"/>
      <c r="WXL171" s="1"/>
      <c r="WXM171" s="1"/>
      <c r="WXN171" s="1"/>
      <c r="WXO171" s="1"/>
      <c r="WXP171" s="1"/>
      <c r="WXQ171" s="1"/>
      <c r="WXR171" s="1"/>
      <c r="WXS171" s="1"/>
      <c r="WXT171" s="1"/>
      <c r="WXU171" s="1"/>
      <c r="WXX171" s="1"/>
      <c r="WXY171" s="1"/>
      <c r="WXZ171" s="1"/>
      <c r="WYA171" s="1"/>
      <c r="WYB171" s="1"/>
      <c r="WYC171" s="1"/>
      <c r="WYD171" s="1"/>
      <c r="WYE171" s="1"/>
      <c r="WYF171" s="1"/>
      <c r="WYG171" s="1"/>
      <c r="WYH171" s="1"/>
      <c r="WYI171" s="1"/>
      <c r="WYJ171" s="1"/>
      <c r="WYK171" s="1"/>
      <c r="WYL171" s="1"/>
      <c r="WYM171" s="1"/>
      <c r="WYN171" s="1"/>
      <c r="WYO171" s="1"/>
      <c r="WYP171" s="1"/>
      <c r="WYS171" s="1"/>
      <c r="WYT171" s="1"/>
      <c r="WYU171" s="1"/>
      <c r="WYV171" s="1"/>
      <c r="WYW171" s="1"/>
      <c r="WYX171" s="1"/>
      <c r="WYY171" s="1"/>
      <c r="WYZ171" s="1"/>
      <c r="WZA171" s="1"/>
      <c r="WZB171" s="1"/>
      <c r="WZC171" s="1"/>
      <c r="WZD171" s="1"/>
      <c r="WZE171" s="1"/>
      <c r="WZF171" s="1"/>
      <c r="WZG171" s="1"/>
      <c r="WZH171" s="1"/>
      <c r="WZI171" s="1"/>
      <c r="WZJ171" s="1"/>
      <c r="WZK171" s="1"/>
      <c r="WZN171" s="1"/>
      <c r="WZO171" s="1"/>
      <c r="WZP171" s="1"/>
      <c r="WZQ171" s="1"/>
      <c r="WZR171" s="1"/>
      <c r="WZS171" s="1"/>
      <c r="WZT171" s="1"/>
      <c r="WZU171" s="1"/>
      <c r="WZV171" s="1"/>
      <c r="WZW171" s="1"/>
      <c r="WZX171" s="1"/>
      <c r="WZY171" s="1"/>
      <c r="WZZ171" s="1"/>
      <c r="XAA171" s="1"/>
      <c r="XAB171" s="1"/>
      <c r="XAC171" s="1"/>
      <c r="XAD171" s="1"/>
      <c r="XAE171" s="1"/>
      <c r="XAF171" s="1"/>
      <c r="XAI171" s="1"/>
      <c r="XAJ171" s="1"/>
      <c r="XAK171" s="1"/>
      <c r="XAL171" s="1"/>
      <c r="XAM171" s="1"/>
      <c r="XAN171" s="1"/>
      <c r="XAO171" s="1"/>
      <c r="XAP171" s="1"/>
      <c r="XAQ171" s="1"/>
      <c r="XAR171" s="1"/>
      <c r="XAS171" s="1"/>
      <c r="XAT171" s="1"/>
      <c r="XAU171" s="1"/>
      <c r="XAV171" s="1"/>
      <c r="XAW171" s="1"/>
      <c r="XAX171" s="1"/>
      <c r="XAY171" s="1"/>
      <c r="XAZ171" s="1"/>
      <c r="XBA171" s="1"/>
      <c r="XBD171" s="1"/>
      <c r="XBE171" s="1"/>
      <c r="XBF171" s="1"/>
      <c r="XBG171" s="1"/>
      <c r="XBH171" s="1"/>
      <c r="XBI171" s="1"/>
      <c r="XBJ171" s="1"/>
      <c r="XBK171" s="1"/>
      <c r="XBL171" s="1"/>
      <c r="XBM171" s="1"/>
      <c r="XBN171" s="1"/>
      <c r="XBO171" s="1"/>
      <c r="XBP171" s="1"/>
      <c r="XBQ171" s="1"/>
      <c r="XBR171" s="1"/>
      <c r="XBS171" s="1"/>
      <c r="XBT171" s="1"/>
      <c r="XBU171" s="1"/>
      <c r="XBV171" s="1"/>
      <c r="XBY171" s="1"/>
      <c r="XBZ171" s="1"/>
      <c r="XCA171" s="1"/>
      <c r="XCB171" s="1"/>
      <c r="XCC171" s="1"/>
      <c r="XCD171" s="1"/>
      <c r="XCE171" s="1"/>
      <c r="XCF171" s="1"/>
      <c r="XCG171" s="1"/>
      <c r="XCH171" s="1"/>
      <c r="XCI171" s="1"/>
      <c r="XCJ171" s="1"/>
      <c r="XCK171" s="1"/>
      <c r="XCL171" s="1"/>
      <c r="XCM171" s="1"/>
      <c r="XCN171" s="1"/>
      <c r="XCO171" s="1"/>
      <c r="XCP171" s="1"/>
      <c r="XCQ171" s="1"/>
      <c r="XCT171" s="1"/>
      <c r="XCU171" s="1"/>
      <c r="XCV171" s="1"/>
      <c r="XCW171" s="1"/>
      <c r="XCX171" s="1"/>
      <c r="XCY171" s="1"/>
      <c r="XCZ171" s="1"/>
      <c r="XDA171" s="1"/>
      <c r="XDB171" s="1"/>
      <c r="XDC171" s="1"/>
      <c r="XDD171" s="1"/>
      <c r="XDE171" s="1"/>
      <c r="XDF171" s="1"/>
      <c r="XDG171" s="1"/>
      <c r="XDH171" s="1"/>
      <c r="XDI171" s="1"/>
      <c r="XDJ171" s="1"/>
      <c r="XDK171" s="1"/>
      <c r="XDL171" s="1"/>
      <c r="XDO171" s="1"/>
      <c r="XDP171" s="1"/>
      <c r="XDQ171" s="1"/>
      <c r="XDR171" s="1"/>
      <c r="XDS171" s="1"/>
      <c r="XDT171" s="1"/>
      <c r="XDU171" s="1"/>
      <c r="XDV171" s="1"/>
      <c r="XDW171" s="1"/>
      <c r="XDX171" s="1"/>
      <c r="XDY171" s="1"/>
      <c r="XDZ171" s="1"/>
      <c r="XEA171" s="1"/>
      <c r="XEB171" s="1"/>
      <c r="XEC171" s="1"/>
      <c r="XED171" s="1"/>
      <c r="XEE171" s="1"/>
      <c r="XEF171" s="1"/>
      <c r="XEG171" s="1"/>
      <c r="XEJ171" s="1"/>
      <c r="XEK171" s="1"/>
      <c r="XEL171" s="1"/>
      <c r="XEM171" s="1"/>
      <c r="XEN171" s="1"/>
      <c r="XEO171" s="1"/>
      <c r="XEP171" s="1"/>
      <c r="XEQ171" s="1"/>
      <c r="XER171" s="1"/>
      <c r="XES171" s="1"/>
      <c r="XET171" s="1"/>
      <c r="XEU171" s="1"/>
      <c r="XEV171" s="1"/>
      <c r="XEW171" s="1"/>
      <c r="XEX171" s="1"/>
      <c r="XEY171" s="1"/>
      <c r="XEZ171" s="1"/>
      <c r="XFA171" s="1"/>
      <c r="XFB171" s="1"/>
    </row>
    <row r="172" spans="1:43 16133:16384" s="18" customFormat="1" ht="15" x14ac:dyDescent="0.25">
      <c r="A172" s="173" t="s">
        <v>857</v>
      </c>
      <c r="B172" s="14">
        <v>43884</v>
      </c>
      <c r="C172" s="1" t="s">
        <v>346</v>
      </c>
      <c r="D172" s="1" t="s">
        <v>479</v>
      </c>
      <c r="E172" s="1" t="s">
        <v>480</v>
      </c>
      <c r="F172" s="1" t="s">
        <v>617</v>
      </c>
      <c r="G172" s="1" t="s">
        <v>51</v>
      </c>
      <c r="H172" s="1" t="s">
        <v>618</v>
      </c>
      <c r="I172" s="1"/>
      <c r="J172" s="1"/>
      <c r="K172" s="1"/>
      <c r="L172" s="1"/>
      <c r="M172" s="1"/>
      <c r="N172" s="1"/>
      <c r="O172" s="1" t="s">
        <v>54</v>
      </c>
      <c r="P172" s="1"/>
      <c r="Q172" s="2">
        <v>69131368</v>
      </c>
      <c r="R172" s="2"/>
      <c r="S172" s="2">
        <v>51223814.300000004</v>
      </c>
      <c r="T172" s="9"/>
      <c r="U172" s="9"/>
      <c r="V172" s="9"/>
      <c r="W172" s="9">
        <v>15437546.290000001</v>
      </c>
      <c r="X172" s="9"/>
      <c r="Y172" s="9">
        <v>2470007.4099999997</v>
      </c>
      <c r="Z172" s="1">
        <v>0</v>
      </c>
      <c r="AA172" s="1" t="s">
        <v>50</v>
      </c>
      <c r="AB172" s="1">
        <v>0</v>
      </c>
      <c r="AC172" s="1">
        <v>0</v>
      </c>
      <c r="AD172" s="8"/>
      <c r="AE172" s="1">
        <v>0</v>
      </c>
      <c r="AF172" s="1">
        <v>0</v>
      </c>
      <c r="AG172" s="1" t="s">
        <v>50</v>
      </c>
      <c r="AH172" s="1">
        <v>0</v>
      </c>
      <c r="AI172" s="1">
        <v>0</v>
      </c>
      <c r="AJ172" s="1" t="s">
        <v>50</v>
      </c>
      <c r="AK172" s="1">
        <v>0</v>
      </c>
      <c r="AL172" s="1">
        <v>0</v>
      </c>
      <c r="AM172" s="8"/>
      <c r="AN172" s="8"/>
      <c r="AO172" s="8"/>
      <c r="AP172" s="1"/>
      <c r="WVM172" s="6"/>
      <c r="WVN172" s="6"/>
      <c r="WVO172" s="6"/>
      <c r="WVP172" s="6"/>
      <c r="WVQ172" s="6"/>
      <c r="WVR172" s="6"/>
      <c r="WVS172" s="6"/>
      <c r="WVT172" s="6"/>
      <c r="WVU172" s="6"/>
      <c r="WVV172" s="6"/>
      <c r="WVW172" s="6"/>
      <c r="WVX172" s="6"/>
      <c r="WVY172" s="6"/>
      <c r="WVZ172" s="6"/>
      <c r="WWA172" s="6"/>
      <c r="WWB172" s="6"/>
      <c r="WWC172" s="6"/>
      <c r="WWD172" s="6"/>
      <c r="WWE172" s="6"/>
      <c r="WWF172" s="6"/>
      <c r="WWG172" s="6"/>
      <c r="WWH172" s="6"/>
      <c r="WWI172" s="6"/>
      <c r="WWJ172" s="6"/>
      <c r="WWK172" s="6"/>
      <c r="WWL172" s="6"/>
      <c r="WWM172" s="6"/>
      <c r="WWN172" s="6"/>
      <c r="WWO172" s="6"/>
      <c r="WWP172" s="6"/>
      <c r="WWQ172" s="6"/>
      <c r="WWR172" s="6"/>
      <c r="WWS172" s="6"/>
      <c r="WWT172" s="6"/>
      <c r="WWU172" s="6"/>
      <c r="WWV172" s="6"/>
      <c r="WWW172" s="6"/>
      <c r="WWX172" s="6"/>
      <c r="WWY172" s="6"/>
      <c r="WWZ172" s="6"/>
      <c r="WXC172" s="6"/>
      <c r="WXD172" s="6"/>
      <c r="WXE172" s="6"/>
      <c r="WXF172" s="6"/>
      <c r="WXG172" s="6"/>
      <c r="WXH172" s="6"/>
      <c r="WXI172" s="6"/>
      <c r="WXJ172" s="6"/>
      <c r="WXK172" s="6"/>
      <c r="WXL172" s="6"/>
      <c r="WXM172" s="6"/>
      <c r="WXN172" s="6"/>
      <c r="WXO172" s="6"/>
      <c r="WXP172" s="6"/>
      <c r="WXQ172" s="6"/>
      <c r="WXR172" s="6"/>
      <c r="WXS172" s="6"/>
      <c r="WXT172" s="6"/>
      <c r="WXU172" s="6"/>
      <c r="WXX172" s="6"/>
      <c r="WXY172" s="6"/>
      <c r="WXZ172" s="6"/>
      <c r="WYA172" s="6"/>
      <c r="WYB172" s="6"/>
      <c r="WYC172" s="6"/>
      <c r="WYD172" s="6"/>
      <c r="WYE172" s="6"/>
      <c r="WYF172" s="6"/>
      <c r="WYG172" s="6"/>
      <c r="WYH172" s="6"/>
      <c r="WYI172" s="6"/>
      <c r="WYJ172" s="6"/>
      <c r="WYK172" s="6"/>
      <c r="WYL172" s="6"/>
      <c r="WYM172" s="6"/>
      <c r="WYN172" s="6"/>
      <c r="WYO172" s="6"/>
      <c r="WYP172" s="6"/>
      <c r="WYS172" s="6"/>
      <c r="WYT172" s="6"/>
      <c r="WYU172" s="6"/>
      <c r="WYV172" s="6"/>
      <c r="WYW172" s="6"/>
      <c r="WYX172" s="6"/>
      <c r="WYY172" s="6"/>
      <c r="WYZ172" s="6"/>
      <c r="WZA172" s="6"/>
      <c r="WZB172" s="6"/>
      <c r="WZC172" s="6"/>
      <c r="WZD172" s="6"/>
      <c r="WZE172" s="6"/>
      <c r="WZF172" s="6"/>
      <c r="WZG172" s="6"/>
      <c r="WZH172" s="6"/>
      <c r="WZI172" s="6"/>
      <c r="WZJ172" s="6"/>
      <c r="WZK172" s="6"/>
      <c r="WZN172" s="6"/>
      <c r="WZO172" s="6"/>
      <c r="WZP172" s="6"/>
      <c r="WZQ172" s="6"/>
      <c r="WZR172" s="6"/>
      <c r="WZS172" s="6"/>
      <c r="WZT172" s="6"/>
      <c r="WZU172" s="6"/>
      <c r="WZV172" s="6"/>
      <c r="WZW172" s="6"/>
      <c r="WZX172" s="6"/>
      <c r="WZY172" s="6"/>
      <c r="WZZ172" s="6"/>
      <c r="XAA172" s="6"/>
      <c r="XAB172" s="6"/>
      <c r="XAC172" s="6"/>
      <c r="XAD172" s="6"/>
      <c r="XAE172" s="6"/>
      <c r="XAF172" s="6"/>
      <c r="XAI172" s="6"/>
      <c r="XAJ172" s="6"/>
      <c r="XAK172" s="6"/>
      <c r="XAL172" s="6"/>
      <c r="XAM172" s="6"/>
      <c r="XAN172" s="6"/>
      <c r="XAO172" s="6"/>
      <c r="XAP172" s="6"/>
      <c r="XAQ172" s="6"/>
      <c r="XAR172" s="6"/>
      <c r="XAS172" s="6"/>
      <c r="XAT172" s="6"/>
      <c r="XAU172" s="6"/>
      <c r="XAV172" s="6"/>
      <c r="XAW172" s="6"/>
      <c r="XAX172" s="6"/>
      <c r="XAY172" s="6"/>
      <c r="XAZ172" s="6"/>
      <c r="XBA172" s="6"/>
      <c r="XBD172" s="6"/>
      <c r="XBE172" s="6"/>
      <c r="XBF172" s="6"/>
      <c r="XBG172" s="6"/>
      <c r="XBH172" s="6"/>
      <c r="XBI172" s="6"/>
      <c r="XBJ172" s="6"/>
      <c r="XBK172" s="6"/>
      <c r="XBL172" s="6"/>
      <c r="XBM172" s="6"/>
      <c r="XBN172" s="6"/>
      <c r="XBO172" s="6"/>
      <c r="XBP172" s="6"/>
      <c r="XBQ172" s="6"/>
      <c r="XBR172" s="6"/>
      <c r="XBS172" s="6"/>
      <c r="XBT172" s="6"/>
      <c r="XBU172" s="6"/>
      <c r="XBV172" s="6"/>
      <c r="XBY172" s="6"/>
      <c r="XBZ172" s="6"/>
      <c r="XCA172" s="6"/>
      <c r="XCB172" s="6"/>
      <c r="XCC172" s="6"/>
      <c r="XCD172" s="6"/>
      <c r="XCE172" s="6"/>
      <c r="XCF172" s="6"/>
      <c r="XCG172" s="6"/>
      <c r="XCH172" s="6"/>
      <c r="XCI172" s="6"/>
      <c r="XCJ172" s="6"/>
      <c r="XCK172" s="6"/>
      <c r="XCL172" s="6"/>
      <c r="XCM172" s="6"/>
      <c r="XCN172" s="6"/>
      <c r="XCO172" s="6"/>
      <c r="XCP172" s="6"/>
      <c r="XCQ172" s="6"/>
      <c r="XCT172" s="6"/>
      <c r="XCU172" s="6"/>
      <c r="XCV172" s="6"/>
      <c r="XCW172" s="6"/>
      <c r="XCX172" s="6"/>
      <c r="XCY172" s="6"/>
      <c r="XCZ172" s="6"/>
      <c r="XDA172" s="6"/>
      <c r="XDB172" s="6"/>
      <c r="XDC172" s="6"/>
      <c r="XDD172" s="6"/>
      <c r="XDE172" s="6"/>
      <c r="XDF172" s="6"/>
      <c r="XDG172" s="6"/>
      <c r="XDH172" s="6"/>
      <c r="XDI172" s="6"/>
      <c r="XDJ172" s="6"/>
      <c r="XDK172" s="6"/>
      <c r="XDL172" s="6"/>
      <c r="XDO172" s="6"/>
      <c r="XDP172" s="6"/>
      <c r="XDQ172" s="6"/>
      <c r="XDR172" s="6"/>
      <c r="XDS172" s="6"/>
      <c r="XDT172" s="6"/>
      <c r="XDU172" s="6"/>
      <c r="XDV172" s="6"/>
      <c r="XDW172" s="6"/>
      <c r="XDX172" s="6"/>
      <c r="XDY172" s="6"/>
      <c r="XDZ172" s="6"/>
      <c r="XEA172" s="6"/>
      <c r="XEB172" s="6"/>
      <c r="XEC172" s="6"/>
      <c r="XED172" s="6"/>
      <c r="XEE172" s="6"/>
      <c r="XEF172" s="6"/>
      <c r="XEG172" s="6"/>
      <c r="XEJ172" s="6"/>
      <c r="XEK172" s="6"/>
      <c r="XEL172" s="6"/>
      <c r="XEM172" s="6"/>
      <c r="XEN172" s="6"/>
      <c r="XEO172" s="6"/>
      <c r="XEP172" s="6"/>
      <c r="XEQ172" s="6"/>
      <c r="XER172" s="6"/>
      <c r="XES172" s="6"/>
      <c r="XET172" s="6"/>
      <c r="XEU172" s="6"/>
      <c r="XEV172" s="6"/>
      <c r="XEW172" s="6"/>
      <c r="XEX172" s="6"/>
      <c r="XEY172" s="6"/>
      <c r="XEZ172" s="6"/>
      <c r="XFA172" s="6"/>
      <c r="XFB172" s="6"/>
    </row>
    <row r="173" spans="1:43 16133:16384" x14ac:dyDescent="0.3">
      <c r="A173" s="173" t="s">
        <v>431</v>
      </c>
      <c r="B173" s="14">
        <v>43885</v>
      </c>
      <c r="C173" s="1" t="s">
        <v>346</v>
      </c>
      <c r="D173" s="1" t="s">
        <v>48</v>
      </c>
      <c r="E173" s="1" t="s">
        <v>347</v>
      </c>
      <c r="F173" s="1" t="s">
        <v>597</v>
      </c>
      <c r="G173" s="1" t="s">
        <v>51</v>
      </c>
      <c r="H173" s="1" t="s">
        <v>598</v>
      </c>
      <c r="I173" s="1"/>
      <c r="J173" s="1"/>
      <c r="K173" s="1"/>
      <c r="L173" s="1"/>
      <c r="M173" s="1"/>
      <c r="N173" s="1"/>
      <c r="O173" s="1" t="s">
        <v>54</v>
      </c>
      <c r="P173" s="1"/>
      <c r="Q173" s="2">
        <v>97830784.75999999</v>
      </c>
      <c r="R173" s="2"/>
      <c r="S173" s="2">
        <v>72279159.760000005</v>
      </c>
      <c r="T173" s="2"/>
      <c r="U173" s="2"/>
      <c r="V173" s="2"/>
      <c r="W173" s="2">
        <v>22027262.93</v>
      </c>
      <c r="X173" s="2"/>
      <c r="Y173" s="2">
        <v>3524362.07</v>
      </c>
      <c r="Z173" s="1">
        <v>0</v>
      </c>
      <c r="AA173" s="1" t="s">
        <v>50</v>
      </c>
      <c r="AB173" s="1">
        <v>0</v>
      </c>
      <c r="AC173" s="1">
        <v>0</v>
      </c>
      <c r="AD173" s="1"/>
      <c r="AE173" s="1">
        <v>0</v>
      </c>
      <c r="AF173" s="1">
        <v>0</v>
      </c>
      <c r="AG173" s="1" t="s">
        <v>50</v>
      </c>
      <c r="AH173" s="1">
        <v>0</v>
      </c>
      <c r="AI173" s="1">
        <v>0</v>
      </c>
      <c r="AJ173" s="1" t="s">
        <v>50</v>
      </c>
      <c r="AK173" s="1">
        <v>0</v>
      </c>
      <c r="AL173" s="1">
        <v>0</v>
      </c>
      <c r="AM173" s="1"/>
      <c r="AN173" s="1"/>
      <c r="AO173" s="15"/>
      <c r="AP173" s="1"/>
      <c r="AQ173" s="40" t="s">
        <v>952</v>
      </c>
    </row>
    <row r="174" spans="1:43 16133:16384" x14ac:dyDescent="0.3">
      <c r="A174" s="173" t="s">
        <v>748</v>
      </c>
      <c r="B174" s="14">
        <v>43885</v>
      </c>
      <c r="C174" s="1" t="s">
        <v>346</v>
      </c>
      <c r="D174" s="1" t="s">
        <v>56</v>
      </c>
      <c r="E174" s="1" t="s">
        <v>367</v>
      </c>
      <c r="F174" s="1" t="s">
        <v>394</v>
      </c>
      <c r="G174" s="1" t="s">
        <v>51</v>
      </c>
      <c r="H174" s="1" t="s">
        <v>601</v>
      </c>
      <c r="I174" s="1"/>
      <c r="J174" s="1"/>
      <c r="K174" s="1"/>
      <c r="L174" s="1"/>
      <c r="M174" s="1"/>
      <c r="N174" s="1"/>
      <c r="O174" s="1" t="s">
        <v>54</v>
      </c>
      <c r="P174" s="1"/>
      <c r="Q174" s="2">
        <v>47820115.450000003</v>
      </c>
      <c r="R174" s="2"/>
      <c r="S174" s="2">
        <v>47820115.450000003</v>
      </c>
      <c r="T174" s="2">
        <v>0</v>
      </c>
      <c r="U174" s="2"/>
      <c r="V174" s="183"/>
      <c r="W174" s="2">
        <v>0</v>
      </c>
      <c r="X174" s="1">
        <v>0</v>
      </c>
      <c r="Y174" s="1">
        <v>0</v>
      </c>
      <c r="Z174" s="1">
        <v>0</v>
      </c>
      <c r="AA174" s="1" t="s">
        <v>50</v>
      </c>
      <c r="AB174" s="1">
        <v>0</v>
      </c>
      <c r="AC174" s="1">
        <v>0</v>
      </c>
      <c r="AD174" s="1"/>
      <c r="AE174" s="1">
        <v>0</v>
      </c>
      <c r="AF174" s="1">
        <v>0</v>
      </c>
      <c r="AG174" s="1" t="s">
        <v>50</v>
      </c>
      <c r="AH174" s="1">
        <v>0</v>
      </c>
      <c r="AI174" s="1">
        <v>0</v>
      </c>
      <c r="AJ174" s="1" t="s">
        <v>50</v>
      </c>
      <c r="AK174" s="1">
        <v>0</v>
      </c>
      <c r="AL174" s="1">
        <v>0</v>
      </c>
      <c r="AM174" s="1"/>
      <c r="AN174" s="1"/>
      <c r="AO174" s="15"/>
      <c r="AP174" s="1"/>
      <c r="AQ174" s="8" t="s">
        <v>952</v>
      </c>
      <c r="XEJ174" s="186"/>
      <c r="XEK174" s="187"/>
      <c r="XEZ174" s="9"/>
      <c r="XFA174" s="9"/>
      <c r="XFB174" s="9"/>
      <c r="XFC174" s="9"/>
      <c r="XFD174" s="9"/>
    </row>
    <row r="175" spans="1:43 16133:16384" ht="15" x14ac:dyDescent="0.25">
      <c r="A175" s="173" t="s">
        <v>752</v>
      </c>
      <c r="B175" s="14">
        <v>43885</v>
      </c>
      <c r="C175" s="1" t="s">
        <v>346</v>
      </c>
      <c r="D175" s="1" t="s">
        <v>56</v>
      </c>
      <c r="E175" s="1" t="s">
        <v>367</v>
      </c>
      <c r="F175" s="1" t="s">
        <v>394</v>
      </c>
      <c r="G175" s="1" t="s">
        <v>108</v>
      </c>
      <c r="H175" s="1"/>
      <c r="I175" s="1" t="s">
        <v>368</v>
      </c>
      <c r="J175" s="1"/>
      <c r="K175" s="1"/>
      <c r="L175" s="1"/>
      <c r="M175" s="1"/>
      <c r="N175" s="1"/>
      <c r="O175" s="1" t="s">
        <v>54</v>
      </c>
      <c r="P175" s="1"/>
      <c r="Q175" s="2">
        <v>-111000</v>
      </c>
      <c r="R175" s="2"/>
      <c r="S175" s="2">
        <v>-111000</v>
      </c>
      <c r="T175" s="1">
        <v>0</v>
      </c>
      <c r="U175" s="1"/>
      <c r="V175" s="1"/>
      <c r="W175" s="2">
        <v>0</v>
      </c>
      <c r="X175" s="1">
        <v>0</v>
      </c>
      <c r="Y175" s="1">
        <v>0</v>
      </c>
      <c r="Z175" s="1">
        <v>0</v>
      </c>
      <c r="AA175" s="1" t="s">
        <v>50</v>
      </c>
      <c r="AB175" s="1">
        <v>0</v>
      </c>
      <c r="AC175" s="1">
        <v>0</v>
      </c>
      <c r="AD175" s="1"/>
      <c r="AE175" s="1">
        <v>0</v>
      </c>
      <c r="AF175" s="1">
        <v>0</v>
      </c>
      <c r="AG175" s="1" t="s">
        <v>50</v>
      </c>
      <c r="AH175" s="1">
        <v>0</v>
      </c>
      <c r="AI175" s="1">
        <v>0</v>
      </c>
      <c r="AJ175" s="1" t="s">
        <v>50</v>
      </c>
      <c r="AK175" s="1">
        <v>0</v>
      </c>
      <c r="AL175" s="1">
        <v>0</v>
      </c>
      <c r="AM175" s="1"/>
      <c r="AN175" s="1"/>
      <c r="AO175" s="15"/>
      <c r="AP175" s="1"/>
      <c r="AQ175" s="8" t="s">
        <v>952</v>
      </c>
      <c r="XDO175" s="186"/>
      <c r="XDP175" s="187"/>
      <c r="XEE175" s="9"/>
      <c r="XEF175" s="9"/>
      <c r="XEG175" s="9"/>
      <c r="XEH175" s="9"/>
      <c r="XEI175" s="9"/>
      <c r="XEJ175" s="186"/>
      <c r="XEK175" s="187"/>
      <c r="XEZ175" s="9"/>
      <c r="XFA175" s="9"/>
      <c r="XFB175" s="9"/>
    </row>
    <row r="176" spans="1:43 16133:16384" ht="15" x14ac:dyDescent="0.25">
      <c r="A176" s="173" t="s">
        <v>754</v>
      </c>
      <c r="B176" s="14">
        <v>43885</v>
      </c>
      <c r="C176" s="1" t="s">
        <v>47</v>
      </c>
      <c r="D176" s="1" t="s">
        <v>56</v>
      </c>
      <c r="E176" s="1" t="s">
        <v>57</v>
      </c>
      <c r="F176" s="1" t="s">
        <v>345</v>
      </c>
      <c r="G176" s="1" t="s">
        <v>51</v>
      </c>
      <c r="H176" s="1" t="s">
        <v>58</v>
      </c>
      <c r="I176" s="1"/>
      <c r="J176" s="1"/>
      <c r="K176" s="1"/>
      <c r="L176" s="1"/>
      <c r="M176" s="1"/>
      <c r="N176" s="1"/>
      <c r="O176" s="1" t="s">
        <v>54</v>
      </c>
      <c r="P176" s="1"/>
      <c r="Q176" s="2">
        <v>26151070.210000001</v>
      </c>
      <c r="R176" s="2"/>
      <c r="S176" s="2">
        <v>22285446.120000001</v>
      </c>
      <c r="T176" s="1"/>
      <c r="U176" s="1"/>
      <c r="V176" s="1"/>
      <c r="W176" s="2">
        <v>3332434.56</v>
      </c>
      <c r="X176" s="1"/>
      <c r="Y176" s="1">
        <v>533189.53</v>
      </c>
      <c r="Z176" s="1">
        <v>0</v>
      </c>
      <c r="AA176" s="1" t="s">
        <v>50</v>
      </c>
      <c r="AB176" s="1">
        <v>0</v>
      </c>
      <c r="AC176" s="1">
        <v>0</v>
      </c>
      <c r="AD176" s="1"/>
      <c r="AE176" s="1">
        <v>0</v>
      </c>
      <c r="AF176" s="1">
        <v>0</v>
      </c>
      <c r="AG176" s="1" t="s">
        <v>50</v>
      </c>
      <c r="AH176" s="1">
        <v>0</v>
      </c>
      <c r="AI176" s="1">
        <v>0</v>
      </c>
      <c r="AJ176" s="1" t="s">
        <v>50</v>
      </c>
      <c r="AK176" s="1">
        <v>0</v>
      </c>
      <c r="AL176" s="1">
        <v>0</v>
      </c>
      <c r="AM176" s="1"/>
      <c r="AN176" s="1"/>
      <c r="AO176" s="15"/>
      <c r="AP176" s="1"/>
      <c r="AQ176" s="8" t="s">
        <v>952</v>
      </c>
      <c r="WZN176" s="186"/>
      <c r="WZO176" s="187"/>
      <c r="XAD176" s="9"/>
      <c r="XAE176" s="9"/>
      <c r="XAF176" s="9"/>
      <c r="XAG176" s="9"/>
      <c r="XAH176" s="9"/>
      <c r="XAI176" s="186"/>
      <c r="XAJ176" s="187"/>
      <c r="XAY176" s="9"/>
      <c r="XAZ176" s="9"/>
      <c r="XBA176" s="9"/>
      <c r="XBD176" s="186"/>
      <c r="XBE176" s="187"/>
      <c r="XBT176" s="9"/>
      <c r="XBU176" s="9"/>
      <c r="XBV176" s="9"/>
      <c r="XBY176" s="186"/>
      <c r="XBZ176" s="187"/>
      <c r="XCO176" s="9"/>
      <c r="XCP176" s="9"/>
      <c r="XCQ176" s="9"/>
      <c r="XCT176" s="186"/>
      <c r="XCU176" s="187"/>
      <c r="XDJ176" s="9"/>
      <c r="XDK176" s="9"/>
      <c r="XDL176" s="9"/>
      <c r="XDO176" s="186"/>
      <c r="XDP176" s="187"/>
      <c r="XEE176" s="9"/>
      <c r="XEF176" s="9"/>
      <c r="XEG176" s="9"/>
      <c r="XEJ176" s="186"/>
      <c r="XEK176" s="187"/>
      <c r="XEZ176" s="9"/>
      <c r="XFA176" s="9"/>
      <c r="XFB176" s="9"/>
    </row>
    <row r="177" spans="1:43 16070:16382" ht="15" x14ac:dyDescent="0.25">
      <c r="A177" s="173" t="s">
        <v>758</v>
      </c>
      <c r="B177" s="14">
        <v>43885</v>
      </c>
      <c r="C177" s="1" t="s">
        <v>346</v>
      </c>
      <c r="D177" s="1" t="s">
        <v>56</v>
      </c>
      <c r="E177" s="1" t="s">
        <v>359</v>
      </c>
      <c r="F177" s="1" t="s">
        <v>619</v>
      </c>
      <c r="G177" s="1" t="s">
        <v>51</v>
      </c>
      <c r="H177" s="1" t="s">
        <v>620</v>
      </c>
      <c r="I177" s="1"/>
      <c r="J177" s="1"/>
      <c r="K177" s="1"/>
      <c r="L177" s="1"/>
      <c r="M177" s="1"/>
      <c r="N177" s="1"/>
      <c r="O177" s="1" t="s">
        <v>54</v>
      </c>
      <c r="P177" s="1"/>
      <c r="Q177" s="2">
        <v>86641801.770000011</v>
      </c>
      <c r="R177" s="2"/>
      <c r="S177" s="2">
        <v>64977458.490000002</v>
      </c>
      <c r="T177" s="1">
        <v>0</v>
      </c>
      <c r="U177" s="1"/>
      <c r="V177" s="1"/>
      <c r="W177" s="2">
        <v>18676158</v>
      </c>
      <c r="X177" s="1"/>
      <c r="Y177" s="1">
        <v>2988185.28</v>
      </c>
      <c r="Z177" s="1">
        <v>0</v>
      </c>
      <c r="AA177" s="1" t="s">
        <v>50</v>
      </c>
      <c r="AB177" s="1">
        <v>0</v>
      </c>
      <c r="AC177" s="1">
        <v>0</v>
      </c>
      <c r="AD177" s="1"/>
      <c r="AE177" s="1">
        <v>0</v>
      </c>
      <c r="AF177" s="1">
        <v>0</v>
      </c>
      <c r="AG177" s="1" t="s">
        <v>50</v>
      </c>
      <c r="AH177" s="1">
        <v>0</v>
      </c>
      <c r="AI177" s="1">
        <v>0</v>
      </c>
      <c r="AJ177" s="1" t="s">
        <v>50</v>
      </c>
      <c r="AK177" s="1">
        <v>0</v>
      </c>
      <c r="AL177" s="1">
        <v>0</v>
      </c>
      <c r="AM177" s="1"/>
      <c r="AN177" s="1"/>
      <c r="AO177" s="15"/>
      <c r="AP177" s="1"/>
      <c r="AQ177" s="8" t="s">
        <v>952</v>
      </c>
      <c r="WYS177" s="186"/>
      <c r="WYT177" s="187"/>
      <c r="WZI177" s="9"/>
      <c r="WZJ177" s="9"/>
      <c r="WZK177" s="9"/>
      <c r="WZL177" s="9"/>
      <c r="WZM177" s="9"/>
      <c r="WZN177" s="186"/>
      <c r="WZO177" s="187"/>
      <c r="XAD177" s="9"/>
      <c r="XAE177" s="9"/>
      <c r="XAF177" s="9"/>
      <c r="XAI177" s="186"/>
      <c r="XAJ177" s="187"/>
      <c r="XAY177" s="9"/>
      <c r="XAZ177" s="9"/>
      <c r="XBA177" s="9"/>
      <c r="XBD177" s="186"/>
      <c r="XBE177" s="187"/>
      <c r="XBT177" s="9"/>
      <c r="XBU177" s="9"/>
      <c r="XBV177" s="9"/>
      <c r="XBY177" s="186"/>
      <c r="XBZ177" s="187"/>
      <c r="XCO177" s="9"/>
      <c r="XCP177" s="9"/>
      <c r="XCQ177" s="9"/>
      <c r="XCT177" s="186"/>
      <c r="XCU177" s="187"/>
      <c r="XDJ177" s="9"/>
      <c r="XDK177" s="9"/>
      <c r="XDL177" s="9"/>
      <c r="XDO177" s="186"/>
      <c r="XDP177" s="187"/>
      <c r="XEE177" s="9"/>
      <c r="XEF177" s="9"/>
      <c r="XEG177" s="9"/>
      <c r="XEJ177" s="186"/>
      <c r="XEK177" s="187"/>
      <c r="XEZ177" s="9"/>
      <c r="XFA177" s="9"/>
      <c r="XFB177" s="9"/>
    </row>
    <row r="178" spans="1:43 16070:16382" ht="15" x14ac:dyDescent="0.25">
      <c r="A178" s="173" t="s">
        <v>760</v>
      </c>
      <c r="B178" s="14">
        <v>43885</v>
      </c>
      <c r="C178" s="1" t="s">
        <v>47</v>
      </c>
      <c r="D178" s="1" t="s">
        <v>60</v>
      </c>
      <c r="E178" s="1" t="s">
        <v>61</v>
      </c>
      <c r="F178" s="1" t="s">
        <v>382</v>
      </c>
      <c r="G178" s="1" t="s">
        <v>51</v>
      </c>
      <c r="H178" s="1" t="s">
        <v>769</v>
      </c>
      <c r="I178" s="1" t="s">
        <v>53</v>
      </c>
      <c r="J178" s="1" t="s">
        <v>53</v>
      </c>
      <c r="K178" s="1" t="s">
        <v>53</v>
      </c>
      <c r="L178" s="1" t="s">
        <v>53</v>
      </c>
      <c r="M178" s="1"/>
      <c r="N178" s="1" t="s">
        <v>53</v>
      </c>
      <c r="O178" s="1" t="s">
        <v>54</v>
      </c>
      <c r="P178" s="1" t="s">
        <v>53</v>
      </c>
      <c r="Q178" s="2">
        <v>27923498.039999999</v>
      </c>
      <c r="R178" s="2">
        <v>0</v>
      </c>
      <c r="S178" s="2">
        <v>24588647.34</v>
      </c>
      <c r="T178" s="1">
        <v>0</v>
      </c>
      <c r="U178" s="1" t="s">
        <v>50</v>
      </c>
      <c r="V178" s="1">
        <v>0</v>
      </c>
      <c r="W178" s="2">
        <v>2874871.29</v>
      </c>
      <c r="X178" s="1" t="s">
        <v>50</v>
      </c>
      <c r="Y178" s="1">
        <v>459979.41</v>
      </c>
      <c r="Z178" s="1">
        <v>0</v>
      </c>
      <c r="AA178" s="1" t="s">
        <v>50</v>
      </c>
      <c r="AB178" s="1">
        <v>0</v>
      </c>
      <c r="AC178" s="1">
        <v>0</v>
      </c>
      <c r="AD178" s="1" t="s">
        <v>50</v>
      </c>
      <c r="AE178" s="1">
        <v>0</v>
      </c>
      <c r="AF178" s="1">
        <v>0</v>
      </c>
      <c r="AG178" s="1" t="s">
        <v>50</v>
      </c>
      <c r="AH178" s="1">
        <v>0</v>
      </c>
      <c r="AI178" s="1">
        <v>0</v>
      </c>
      <c r="AJ178" s="1" t="s">
        <v>50</v>
      </c>
      <c r="AK178" s="1">
        <v>0</v>
      </c>
      <c r="AL178" s="1">
        <v>0</v>
      </c>
      <c r="AM178" s="1" t="s">
        <v>53</v>
      </c>
      <c r="AN178" s="1" t="s">
        <v>53</v>
      </c>
      <c r="AO178" s="15" t="s">
        <v>53</v>
      </c>
      <c r="AP178" s="1" t="s">
        <v>53</v>
      </c>
      <c r="AQ178" s="8" t="s">
        <v>952</v>
      </c>
      <c r="WXX178" s="186"/>
      <c r="WXY178" s="187"/>
      <c r="WYN178" s="9"/>
      <c r="WYO178" s="9"/>
      <c r="WYP178" s="9"/>
      <c r="WYQ178" s="9"/>
      <c r="WYR178" s="9"/>
      <c r="WYS178" s="186"/>
      <c r="WYT178" s="187"/>
      <c r="WZI178" s="9"/>
      <c r="WZJ178" s="9"/>
      <c r="WZK178" s="9"/>
      <c r="WZN178" s="186"/>
      <c r="WZO178" s="187"/>
      <c r="XAD178" s="9"/>
      <c r="XAE178" s="9"/>
      <c r="XAF178" s="9"/>
      <c r="XAI178" s="186"/>
      <c r="XAJ178" s="187"/>
      <c r="XAY178" s="9"/>
      <c r="XAZ178" s="9"/>
      <c r="XBA178" s="9"/>
      <c r="XBD178" s="186"/>
      <c r="XBE178" s="187"/>
      <c r="XBT178" s="9"/>
      <c r="XBU178" s="9"/>
      <c r="XBV178" s="9"/>
      <c r="XBY178" s="186"/>
      <c r="XBZ178" s="187"/>
      <c r="XCO178" s="9"/>
      <c r="XCP178" s="9"/>
      <c r="XCQ178" s="9"/>
      <c r="XCT178" s="186"/>
      <c r="XCU178" s="187"/>
      <c r="XDJ178" s="9"/>
      <c r="XDK178" s="9"/>
      <c r="XDL178" s="9"/>
      <c r="XDO178" s="186"/>
      <c r="XDP178" s="187"/>
      <c r="XEE178" s="9"/>
      <c r="XEF178" s="9"/>
      <c r="XEG178" s="9"/>
      <c r="XEJ178" s="186"/>
      <c r="XEK178" s="187"/>
      <c r="XEZ178" s="9"/>
      <c r="XFA178" s="9"/>
      <c r="XFB178" s="9"/>
    </row>
    <row r="179" spans="1:43 16070:16382" ht="15" x14ac:dyDescent="0.25">
      <c r="A179" s="173" t="s">
        <v>764</v>
      </c>
      <c r="B179" s="14">
        <v>43885</v>
      </c>
      <c r="C179" s="1" t="s">
        <v>346</v>
      </c>
      <c r="D179" s="1" t="s">
        <v>60</v>
      </c>
      <c r="E179" s="1" t="s">
        <v>387</v>
      </c>
      <c r="F179" s="1" t="s">
        <v>621</v>
      </c>
      <c r="G179" s="1" t="s">
        <v>51</v>
      </c>
      <c r="H179" s="1" t="s">
        <v>620</v>
      </c>
      <c r="I179" s="1"/>
      <c r="J179" s="1"/>
      <c r="K179" s="1"/>
      <c r="L179" s="1"/>
      <c r="M179" s="1"/>
      <c r="N179" s="1"/>
      <c r="O179" s="1" t="s">
        <v>54</v>
      </c>
      <c r="P179" s="1"/>
      <c r="Q179" s="2">
        <v>73320872.810000002</v>
      </c>
      <c r="R179" s="2"/>
      <c r="S179" s="2">
        <v>54384751.82</v>
      </c>
      <c r="T179" s="8">
        <v>0</v>
      </c>
      <c r="U179" s="8"/>
      <c r="V179" s="8"/>
      <c r="W179" s="9">
        <v>16324242.23</v>
      </c>
      <c r="X179" s="8"/>
      <c r="Y179" s="8">
        <v>2611878.7599999998</v>
      </c>
      <c r="Z179" s="1">
        <v>0</v>
      </c>
      <c r="AA179" s="1" t="s">
        <v>50</v>
      </c>
      <c r="AB179" s="1">
        <v>0</v>
      </c>
      <c r="AC179" s="1">
        <v>0</v>
      </c>
      <c r="AD179" s="8"/>
      <c r="AE179" s="1">
        <v>0</v>
      </c>
      <c r="AF179" s="1">
        <v>0</v>
      </c>
      <c r="AG179" s="1" t="s">
        <v>50</v>
      </c>
      <c r="AH179" s="1">
        <v>0</v>
      </c>
      <c r="AI179" s="1">
        <v>0</v>
      </c>
      <c r="AJ179" s="1" t="s">
        <v>50</v>
      </c>
      <c r="AK179" s="1">
        <v>0</v>
      </c>
      <c r="AL179" s="1">
        <v>0</v>
      </c>
      <c r="AM179" s="8"/>
      <c r="AN179" s="8"/>
      <c r="AO179" s="8"/>
      <c r="AP179" s="1"/>
      <c r="AQ179" s="8" t="s">
        <v>952</v>
      </c>
      <c r="WTB179" s="186"/>
      <c r="WTC179" s="187"/>
      <c r="WTR179" s="9"/>
      <c r="WTS179" s="9"/>
      <c r="WTT179" s="9"/>
      <c r="WTU179" s="9"/>
      <c r="WTV179" s="9"/>
      <c r="WTW179" s="186"/>
      <c r="WTX179" s="187"/>
      <c r="WUM179" s="9"/>
      <c r="WUN179" s="9"/>
      <c r="WUO179" s="9"/>
      <c r="WUR179" s="17"/>
      <c r="WUS179" s="14"/>
      <c r="WUT179" s="1"/>
      <c r="WUU179" s="1"/>
      <c r="WUV179" s="1"/>
      <c r="WUW179" s="1"/>
      <c r="WUX179" s="1"/>
      <c r="WUY179" s="1"/>
      <c r="WUZ179" s="1"/>
      <c r="WVA179" s="1"/>
      <c r="WVB179" s="1"/>
      <c r="WVC179" s="1"/>
      <c r="WVD179" s="1"/>
      <c r="WVE179" s="1"/>
      <c r="WVF179" s="1"/>
      <c r="WVG179" s="1"/>
      <c r="WVH179" s="2"/>
      <c r="WVI179" s="2"/>
      <c r="WVJ179" s="2"/>
      <c r="WVK179" s="1"/>
      <c r="WVL179" s="1"/>
      <c r="WVM179" s="17"/>
      <c r="WVN179" s="14"/>
      <c r="WVO179" s="1"/>
      <c r="WVP179" s="1"/>
      <c r="WVQ179" s="1"/>
      <c r="WVR179" s="1"/>
      <c r="WVS179" s="1"/>
      <c r="WVT179" s="1"/>
      <c r="WVU179" s="1"/>
      <c r="WVV179" s="1"/>
      <c r="WVW179" s="1"/>
      <c r="WVX179" s="1"/>
      <c r="WVY179" s="1"/>
      <c r="WVZ179" s="1"/>
      <c r="WWA179" s="1"/>
      <c r="WWB179" s="1"/>
      <c r="WWC179" s="2"/>
      <c r="WWD179" s="2"/>
      <c r="WWE179" s="2"/>
      <c r="WWH179" s="17"/>
      <c r="WWI179" s="14"/>
      <c r="WWJ179" s="1"/>
      <c r="WWK179" s="1"/>
      <c r="WWL179" s="1"/>
      <c r="WWM179" s="1"/>
      <c r="WWN179" s="1"/>
      <c r="WWO179" s="1"/>
      <c r="WWP179" s="1"/>
      <c r="WWQ179" s="1"/>
      <c r="WWR179" s="1"/>
      <c r="WWS179" s="1"/>
      <c r="WWT179" s="1"/>
      <c r="WWU179" s="1"/>
      <c r="WWV179" s="1"/>
      <c r="WWW179" s="1"/>
      <c r="WWX179" s="2"/>
      <c r="WWY179" s="2"/>
      <c r="WWZ179" s="2"/>
      <c r="WXC179" s="17"/>
      <c r="WXD179" s="14"/>
      <c r="WXE179" s="1"/>
      <c r="WXF179" s="1"/>
      <c r="WXG179" s="1"/>
      <c r="WXH179" s="1"/>
      <c r="WXI179" s="1"/>
      <c r="WXJ179" s="1"/>
      <c r="WXK179" s="1"/>
      <c r="WXL179" s="1"/>
      <c r="WXM179" s="1"/>
      <c r="WXN179" s="1"/>
      <c r="WXO179" s="1"/>
      <c r="WXP179" s="1"/>
      <c r="WXQ179" s="1"/>
      <c r="WXR179" s="1"/>
      <c r="WXS179" s="2"/>
      <c r="WXT179" s="2"/>
      <c r="WXU179" s="2"/>
      <c r="WXX179" s="17"/>
      <c r="WXY179" s="14"/>
      <c r="WXZ179" s="1"/>
      <c r="WYA179" s="1"/>
      <c r="WYB179" s="1"/>
      <c r="WYC179" s="1"/>
      <c r="WYD179" s="1"/>
      <c r="WYE179" s="1"/>
      <c r="WYF179" s="1"/>
      <c r="WYG179" s="1"/>
      <c r="WYH179" s="1"/>
      <c r="WYI179" s="1"/>
      <c r="WYJ179" s="1"/>
      <c r="WYK179" s="1"/>
      <c r="WYL179" s="1"/>
      <c r="WYM179" s="1"/>
      <c r="WYN179" s="2"/>
      <c r="WYO179" s="2"/>
      <c r="WYP179" s="2"/>
      <c r="WYS179" s="17"/>
      <c r="WYT179" s="14"/>
      <c r="WYU179" s="1"/>
      <c r="WYV179" s="1"/>
      <c r="WYW179" s="1"/>
      <c r="WYX179" s="1"/>
      <c r="WYY179" s="1"/>
      <c r="WYZ179" s="1"/>
      <c r="WZA179" s="1"/>
      <c r="WZB179" s="1"/>
      <c r="WZC179" s="1"/>
      <c r="WZD179" s="1"/>
      <c r="WZE179" s="1"/>
      <c r="WZF179" s="1"/>
      <c r="WZG179" s="1"/>
      <c r="WZH179" s="1"/>
      <c r="WZI179" s="2"/>
      <c r="WZJ179" s="2"/>
      <c r="WZK179" s="2"/>
      <c r="WZN179" s="17"/>
      <c r="WZO179" s="14"/>
      <c r="WZP179" s="1"/>
      <c r="WZQ179" s="1"/>
      <c r="WZR179" s="1"/>
      <c r="WZS179" s="1"/>
      <c r="WZT179" s="1"/>
      <c r="WZU179" s="1"/>
      <c r="WZV179" s="1"/>
      <c r="WZW179" s="1"/>
      <c r="WZX179" s="1"/>
      <c r="WZY179" s="1"/>
      <c r="WZZ179" s="1"/>
      <c r="XAA179" s="1"/>
      <c r="XAB179" s="1"/>
      <c r="XAC179" s="1"/>
      <c r="XAD179" s="2"/>
      <c r="XAE179" s="2"/>
      <c r="XAF179" s="2"/>
      <c r="XAI179" s="17"/>
      <c r="XAJ179" s="14"/>
      <c r="XAK179" s="1"/>
      <c r="XAL179" s="1"/>
      <c r="XAM179" s="1"/>
      <c r="XAN179" s="1"/>
      <c r="XAO179" s="1"/>
      <c r="XAP179" s="1"/>
      <c r="XAQ179" s="1"/>
      <c r="XAR179" s="1"/>
      <c r="XAS179" s="1"/>
      <c r="XAT179" s="1"/>
      <c r="XAU179" s="1"/>
      <c r="XAV179" s="1"/>
      <c r="XAW179" s="1"/>
      <c r="XAX179" s="1"/>
      <c r="XAY179" s="2"/>
      <c r="XAZ179" s="2"/>
      <c r="XBA179" s="2"/>
      <c r="XBD179" s="17"/>
      <c r="XBE179" s="14"/>
      <c r="XBF179" s="1"/>
      <c r="XBG179" s="1"/>
      <c r="XBH179" s="1"/>
      <c r="XBI179" s="1"/>
      <c r="XBJ179" s="1"/>
      <c r="XBK179" s="1"/>
      <c r="XBL179" s="1"/>
      <c r="XBM179" s="1"/>
      <c r="XBN179" s="1"/>
      <c r="XBO179" s="1"/>
      <c r="XBP179" s="1"/>
      <c r="XBQ179" s="1"/>
      <c r="XBR179" s="1"/>
      <c r="XBS179" s="1"/>
      <c r="XBT179" s="2"/>
      <c r="XBU179" s="2"/>
      <c r="XBV179" s="2"/>
      <c r="XBY179" s="17"/>
      <c r="XBZ179" s="14"/>
      <c r="XCA179" s="1"/>
      <c r="XCB179" s="1"/>
      <c r="XCC179" s="1"/>
      <c r="XCD179" s="1"/>
      <c r="XCE179" s="1"/>
      <c r="XCF179" s="1"/>
      <c r="XCG179" s="1"/>
      <c r="XCH179" s="1"/>
      <c r="XCI179" s="1"/>
      <c r="XCJ179" s="1"/>
      <c r="XCK179" s="1"/>
      <c r="XCL179" s="1"/>
      <c r="XCM179" s="1"/>
      <c r="XCN179" s="1"/>
      <c r="XCO179" s="2"/>
      <c r="XCP179" s="2"/>
      <c r="XCQ179" s="2"/>
      <c r="XCT179" s="17"/>
      <c r="XCU179" s="14"/>
      <c r="XCV179" s="1"/>
      <c r="XCW179" s="1"/>
      <c r="XCX179" s="1"/>
      <c r="XCY179" s="1"/>
      <c r="XCZ179" s="1"/>
      <c r="XDA179" s="1"/>
      <c r="XDB179" s="1"/>
      <c r="XDC179" s="1"/>
      <c r="XDD179" s="1"/>
      <c r="XDE179" s="1"/>
      <c r="XDF179" s="1"/>
      <c r="XDG179" s="1"/>
      <c r="XDH179" s="1"/>
      <c r="XDI179" s="1"/>
      <c r="XDJ179" s="2"/>
      <c r="XDK179" s="2"/>
      <c r="XDL179" s="2"/>
      <c r="XDO179" s="17"/>
      <c r="XDP179" s="14"/>
      <c r="XDQ179" s="1"/>
      <c r="XDR179" s="1"/>
      <c r="XDS179" s="1"/>
      <c r="XDT179" s="1"/>
      <c r="XDU179" s="1"/>
      <c r="XDV179" s="1"/>
      <c r="XDW179" s="1"/>
      <c r="XDX179" s="1"/>
      <c r="XDY179" s="1"/>
      <c r="XDZ179" s="1"/>
      <c r="XEA179" s="1"/>
      <c r="XEB179" s="1"/>
      <c r="XEC179" s="1"/>
      <c r="XED179" s="1"/>
      <c r="XEE179" s="2"/>
      <c r="XEF179" s="2"/>
      <c r="XEG179" s="2"/>
      <c r="XEJ179" s="17"/>
      <c r="XEK179" s="14"/>
      <c r="XEL179" s="1"/>
      <c r="XEM179" s="1"/>
      <c r="XEN179" s="1"/>
      <c r="XEO179" s="1"/>
      <c r="XEP179" s="1"/>
      <c r="XEQ179" s="1"/>
      <c r="XER179" s="1"/>
      <c r="XES179" s="1"/>
      <c r="XET179" s="1"/>
      <c r="XEU179" s="1"/>
      <c r="XEV179" s="1"/>
      <c r="XEW179" s="1"/>
      <c r="XEX179" s="1"/>
      <c r="XEY179" s="1"/>
      <c r="XEZ179" s="2"/>
      <c r="XFA179" s="2"/>
      <c r="XFB179" s="2"/>
    </row>
    <row r="180" spans="1:43 16070:16382" ht="15" x14ac:dyDescent="0.25">
      <c r="A180" s="173" t="s">
        <v>767</v>
      </c>
      <c r="B180" s="14">
        <v>43885</v>
      </c>
      <c r="C180" s="1" t="s">
        <v>346</v>
      </c>
      <c r="D180" s="1" t="s">
        <v>63</v>
      </c>
      <c r="E180" s="1" t="s">
        <v>393</v>
      </c>
      <c r="F180" s="1" t="s">
        <v>394</v>
      </c>
      <c r="G180" s="1" t="s">
        <v>51</v>
      </c>
      <c r="H180" s="1" t="s">
        <v>491</v>
      </c>
      <c r="I180" s="1"/>
      <c r="J180" s="1"/>
      <c r="K180" s="1"/>
      <c r="L180" s="1"/>
      <c r="M180" s="1"/>
      <c r="N180" s="1"/>
      <c r="O180" s="1" t="s">
        <v>54</v>
      </c>
      <c r="P180" s="1"/>
      <c r="Q180" s="2">
        <v>56967623.239999995</v>
      </c>
      <c r="R180" s="2"/>
      <c r="S180" s="2">
        <v>39350624.409999996</v>
      </c>
      <c r="T180" s="1"/>
      <c r="U180" s="1"/>
      <c r="V180" s="1"/>
      <c r="W180" s="2">
        <v>15187067.960000001</v>
      </c>
      <c r="X180" s="1"/>
      <c r="Y180" s="1">
        <v>2429930.87</v>
      </c>
      <c r="Z180" s="1">
        <v>0</v>
      </c>
      <c r="AA180" s="1" t="s">
        <v>50</v>
      </c>
      <c r="AB180" s="1">
        <v>0</v>
      </c>
      <c r="AC180" s="1">
        <v>0</v>
      </c>
      <c r="AD180" s="1"/>
      <c r="AE180" s="1">
        <v>0</v>
      </c>
      <c r="AF180" s="1">
        <v>0</v>
      </c>
      <c r="AG180" s="1" t="s">
        <v>50</v>
      </c>
      <c r="AH180" s="1">
        <v>0</v>
      </c>
      <c r="AI180" s="1">
        <v>0</v>
      </c>
      <c r="AJ180" s="1" t="s">
        <v>50</v>
      </c>
      <c r="AK180" s="1">
        <v>0</v>
      </c>
      <c r="AL180" s="1">
        <v>0</v>
      </c>
      <c r="AM180" s="1"/>
      <c r="AN180" s="1"/>
      <c r="AO180" s="15"/>
      <c r="AP180" s="1"/>
      <c r="AQ180" s="8" t="s">
        <v>952</v>
      </c>
      <c r="XBD180" s="186"/>
      <c r="XBE180" s="187"/>
      <c r="XBT180" s="9"/>
      <c r="XBU180" s="9"/>
      <c r="XBV180" s="9"/>
      <c r="XBW180" s="9"/>
      <c r="XBX180" s="9"/>
      <c r="XBY180" s="186"/>
      <c r="XBZ180" s="187"/>
      <c r="XCO180" s="9"/>
      <c r="XCP180" s="9"/>
      <c r="XCQ180" s="9"/>
      <c r="XCT180" s="186"/>
      <c r="XCU180" s="187"/>
      <c r="XDJ180" s="9"/>
      <c r="XDK180" s="9"/>
      <c r="XDL180" s="9"/>
      <c r="XDO180" s="186"/>
      <c r="XDP180" s="187"/>
      <c r="XEE180" s="9"/>
      <c r="XEF180" s="9"/>
      <c r="XEG180" s="9"/>
      <c r="XEJ180" s="186"/>
      <c r="XEK180" s="187"/>
      <c r="XEZ180" s="9"/>
      <c r="XFA180" s="9"/>
      <c r="XFB180" s="9"/>
    </row>
    <row r="181" spans="1:43 16070:16382" ht="15" x14ac:dyDescent="0.25">
      <c r="A181" s="173" t="s">
        <v>858</v>
      </c>
      <c r="B181" s="14">
        <v>43885</v>
      </c>
      <c r="C181" s="1" t="s">
        <v>346</v>
      </c>
      <c r="D181" s="1" t="s">
        <v>80</v>
      </c>
      <c r="E181" s="1" t="s">
        <v>406</v>
      </c>
      <c r="F181" s="1" t="s">
        <v>452</v>
      </c>
      <c r="G181" s="1" t="s">
        <v>51</v>
      </c>
      <c r="H181" s="1" t="s">
        <v>622</v>
      </c>
      <c r="I181" s="1"/>
      <c r="J181" s="1"/>
      <c r="K181" s="1"/>
      <c r="L181" s="1"/>
      <c r="M181" s="1"/>
      <c r="N181" s="1"/>
      <c r="O181" s="1" t="s">
        <v>54</v>
      </c>
      <c r="P181" s="1"/>
      <c r="Q181" s="2">
        <v>38043567.310000002</v>
      </c>
      <c r="R181" s="2"/>
      <c r="S181" s="2">
        <v>27560696.879999999</v>
      </c>
      <c r="T181" s="8"/>
      <c r="U181" s="8"/>
      <c r="V181" s="8"/>
      <c r="W181" s="9">
        <v>9036957.2599999998</v>
      </c>
      <c r="X181" s="8"/>
      <c r="Y181" s="8">
        <v>1445913.17</v>
      </c>
      <c r="Z181" s="1">
        <v>0</v>
      </c>
      <c r="AA181" s="1" t="s">
        <v>50</v>
      </c>
      <c r="AB181" s="1">
        <v>0</v>
      </c>
      <c r="AC181" s="1">
        <v>0</v>
      </c>
      <c r="AD181" s="8"/>
      <c r="AE181" s="1">
        <v>0</v>
      </c>
      <c r="AF181" s="1">
        <v>0</v>
      </c>
      <c r="AG181" s="1" t="s">
        <v>50</v>
      </c>
      <c r="AH181" s="1">
        <v>0</v>
      </c>
      <c r="AI181" s="1">
        <v>0</v>
      </c>
      <c r="AJ181" s="1" t="s">
        <v>50</v>
      </c>
      <c r="AK181" s="1">
        <v>0</v>
      </c>
      <c r="AL181" s="1">
        <v>0</v>
      </c>
      <c r="AM181" s="8"/>
      <c r="AN181" s="8"/>
      <c r="AO181" s="8"/>
      <c r="AP181" s="1"/>
      <c r="AQ181" s="8" t="s">
        <v>952</v>
      </c>
      <c r="WTW181" s="1"/>
      <c r="WTX181" s="1"/>
      <c r="WTY181" s="1"/>
      <c r="WTZ181" s="1"/>
      <c r="WUA181" s="1"/>
      <c r="WUB181" s="1"/>
      <c r="WUC181" s="1"/>
      <c r="WUD181" s="1"/>
      <c r="WUE181" s="1"/>
      <c r="WUF181" s="1"/>
      <c r="WUG181" s="1"/>
      <c r="WUH181" s="1"/>
      <c r="WUI181" s="1"/>
      <c r="WUJ181" s="1"/>
      <c r="WUK181" s="1"/>
      <c r="WUL181" s="1"/>
      <c r="WUM181" s="1"/>
      <c r="WUN181" s="1"/>
      <c r="WUO181" s="1"/>
      <c r="WUP181" s="1"/>
      <c r="WUQ181" s="1"/>
      <c r="WUR181" s="17"/>
      <c r="WUS181" s="14"/>
      <c r="WUT181" s="1"/>
      <c r="WUU181" s="1"/>
      <c r="WUV181" s="1"/>
      <c r="WUW181" s="1"/>
      <c r="WUX181" s="1"/>
      <c r="WUY181" s="1"/>
      <c r="WUZ181" s="1"/>
      <c r="WVA181" s="1"/>
      <c r="WVB181" s="1"/>
      <c r="WVC181" s="1"/>
      <c r="WVD181" s="1"/>
      <c r="WVE181" s="1"/>
      <c r="WVF181" s="1"/>
      <c r="WVG181" s="1"/>
      <c r="WVH181" s="2"/>
      <c r="WVI181" s="2"/>
      <c r="WVJ181" s="2"/>
      <c r="WVK181" s="9"/>
      <c r="WVL181" s="9"/>
      <c r="WVM181" s="17"/>
      <c r="WVN181" s="14"/>
      <c r="WVO181" s="1"/>
      <c r="WVP181" s="1"/>
      <c r="WVQ181" s="1"/>
      <c r="WVR181" s="1"/>
      <c r="WVS181" s="1"/>
      <c r="WVT181" s="1"/>
      <c r="WVU181" s="1"/>
      <c r="WVV181" s="1"/>
      <c r="WVW181" s="1"/>
      <c r="WVX181" s="1"/>
      <c r="WVY181" s="1"/>
      <c r="WVZ181" s="1"/>
      <c r="WWA181" s="1"/>
      <c r="WWB181" s="1"/>
      <c r="WWC181" s="2"/>
      <c r="WWD181" s="2"/>
      <c r="WWE181" s="2"/>
      <c r="WWH181" s="17"/>
      <c r="WWI181" s="14"/>
      <c r="WWJ181" s="1"/>
      <c r="WWK181" s="1"/>
      <c r="WWL181" s="1"/>
      <c r="WWM181" s="1"/>
      <c r="WWN181" s="1"/>
      <c r="WWO181" s="1"/>
      <c r="WWP181" s="1"/>
      <c r="WWQ181" s="1"/>
      <c r="WWR181" s="1"/>
      <c r="WWS181" s="1"/>
      <c r="WWT181" s="1"/>
      <c r="WWU181" s="1"/>
      <c r="WWV181" s="1"/>
      <c r="WWW181" s="1"/>
      <c r="WWX181" s="2"/>
      <c r="WWY181" s="2"/>
      <c r="WWZ181" s="2"/>
      <c r="WXC181" s="17"/>
      <c r="WXD181" s="14"/>
      <c r="WXE181" s="1"/>
      <c r="WXF181" s="1"/>
      <c r="WXG181" s="1"/>
      <c r="WXH181" s="1"/>
      <c r="WXI181" s="1"/>
      <c r="WXJ181" s="1"/>
      <c r="WXK181" s="1"/>
      <c r="WXL181" s="1"/>
      <c r="WXM181" s="1"/>
      <c r="WXN181" s="1"/>
      <c r="WXO181" s="1"/>
      <c r="WXP181" s="1"/>
      <c r="WXQ181" s="1"/>
      <c r="WXR181" s="1"/>
      <c r="WXS181" s="2"/>
      <c r="WXT181" s="2"/>
      <c r="WXU181" s="2"/>
      <c r="WXX181" s="17"/>
      <c r="WXY181" s="14"/>
      <c r="WXZ181" s="1"/>
      <c r="WYA181" s="1"/>
      <c r="WYB181" s="1"/>
      <c r="WYC181" s="1"/>
      <c r="WYD181" s="1"/>
      <c r="WYE181" s="1"/>
      <c r="WYF181" s="1"/>
      <c r="WYG181" s="1"/>
      <c r="WYH181" s="1"/>
      <c r="WYI181" s="1"/>
      <c r="WYJ181" s="1"/>
      <c r="WYK181" s="1"/>
      <c r="WYL181" s="1"/>
      <c r="WYM181" s="1"/>
      <c r="WYN181" s="2"/>
      <c r="WYO181" s="2"/>
      <c r="WYP181" s="2"/>
      <c r="WYS181" s="17"/>
      <c r="WYT181" s="14"/>
      <c r="WYU181" s="1"/>
      <c r="WYV181" s="1"/>
      <c r="WYW181" s="1"/>
      <c r="WYX181" s="1"/>
      <c r="WYY181" s="1"/>
      <c r="WYZ181" s="1"/>
      <c r="WZA181" s="1"/>
      <c r="WZB181" s="1"/>
      <c r="WZC181" s="1"/>
      <c r="WZD181" s="1"/>
      <c r="WZE181" s="1"/>
      <c r="WZF181" s="1"/>
      <c r="WZG181" s="1"/>
      <c r="WZH181" s="1"/>
      <c r="WZI181" s="2"/>
      <c r="WZJ181" s="2"/>
      <c r="WZK181" s="2"/>
      <c r="WZN181" s="17"/>
      <c r="WZO181" s="14"/>
      <c r="WZP181" s="1"/>
      <c r="WZQ181" s="1"/>
      <c r="WZR181" s="1"/>
      <c r="WZS181" s="1"/>
      <c r="WZT181" s="1"/>
      <c r="WZU181" s="1"/>
      <c r="WZV181" s="1"/>
      <c r="WZW181" s="1"/>
      <c r="WZX181" s="1"/>
      <c r="WZY181" s="1"/>
      <c r="WZZ181" s="1"/>
      <c r="XAA181" s="1"/>
      <c r="XAB181" s="1"/>
      <c r="XAC181" s="1"/>
      <c r="XAD181" s="2"/>
      <c r="XAE181" s="2"/>
      <c r="XAF181" s="2"/>
      <c r="XAI181" s="17"/>
      <c r="XAJ181" s="14"/>
      <c r="XAK181" s="1"/>
      <c r="XAL181" s="1"/>
      <c r="XAM181" s="1"/>
      <c r="XAN181" s="1"/>
      <c r="XAO181" s="1"/>
      <c r="XAP181" s="1"/>
      <c r="XAQ181" s="1"/>
      <c r="XAR181" s="1"/>
      <c r="XAS181" s="1"/>
      <c r="XAT181" s="1"/>
      <c r="XAU181" s="1"/>
      <c r="XAV181" s="1"/>
      <c r="XAW181" s="1"/>
      <c r="XAX181" s="1"/>
      <c r="XAY181" s="2"/>
      <c r="XAZ181" s="2"/>
      <c r="XBA181" s="2"/>
      <c r="XBD181" s="17"/>
      <c r="XBE181" s="14"/>
      <c r="XBF181" s="1"/>
      <c r="XBG181" s="1"/>
      <c r="XBH181" s="1"/>
      <c r="XBI181" s="1"/>
      <c r="XBJ181" s="1"/>
      <c r="XBK181" s="1"/>
      <c r="XBL181" s="1"/>
      <c r="XBM181" s="1"/>
      <c r="XBN181" s="1"/>
      <c r="XBO181" s="1"/>
      <c r="XBP181" s="1"/>
      <c r="XBQ181" s="1"/>
      <c r="XBR181" s="1"/>
      <c r="XBS181" s="1"/>
      <c r="XBT181" s="2"/>
      <c r="XBU181" s="2"/>
      <c r="XBV181" s="2"/>
      <c r="XBY181" s="17"/>
      <c r="XBZ181" s="14"/>
      <c r="XCA181" s="1"/>
      <c r="XCB181" s="1"/>
      <c r="XCC181" s="1"/>
      <c r="XCD181" s="1"/>
      <c r="XCE181" s="1"/>
      <c r="XCF181" s="1"/>
      <c r="XCG181" s="1"/>
      <c r="XCH181" s="1"/>
      <c r="XCI181" s="1"/>
      <c r="XCJ181" s="1"/>
      <c r="XCK181" s="1"/>
      <c r="XCL181" s="1"/>
      <c r="XCM181" s="1"/>
      <c r="XCN181" s="1"/>
      <c r="XCO181" s="2"/>
      <c r="XCP181" s="2"/>
      <c r="XCQ181" s="2"/>
      <c r="XCT181" s="17"/>
      <c r="XCU181" s="14"/>
      <c r="XCV181" s="1"/>
      <c r="XCW181" s="1"/>
      <c r="XCX181" s="1"/>
      <c r="XCY181" s="1"/>
      <c r="XCZ181" s="1"/>
      <c r="XDA181" s="1"/>
      <c r="XDB181" s="1"/>
      <c r="XDC181" s="1"/>
      <c r="XDD181" s="1"/>
      <c r="XDE181" s="1"/>
      <c r="XDF181" s="1"/>
      <c r="XDG181" s="1"/>
      <c r="XDH181" s="1"/>
      <c r="XDI181" s="1"/>
      <c r="XDJ181" s="2"/>
      <c r="XDK181" s="2"/>
      <c r="XDL181" s="2"/>
      <c r="XDO181" s="17"/>
      <c r="XDP181" s="14"/>
      <c r="XDQ181" s="1"/>
      <c r="XDR181" s="1"/>
      <c r="XDS181" s="1"/>
      <c r="XDT181" s="1"/>
      <c r="XDU181" s="1"/>
      <c r="XDV181" s="1"/>
      <c r="XDW181" s="1"/>
      <c r="XDX181" s="1"/>
      <c r="XDY181" s="1"/>
      <c r="XDZ181" s="1"/>
      <c r="XEA181" s="1"/>
      <c r="XEB181" s="1"/>
      <c r="XEC181" s="1"/>
      <c r="XED181" s="1"/>
      <c r="XEE181" s="2"/>
      <c r="XEF181" s="2"/>
      <c r="XEG181" s="2"/>
      <c r="XEJ181" s="17"/>
      <c r="XEK181" s="14"/>
      <c r="XEL181" s="1"/>
      <c r="XEM181" s="1"/>
      <c r="XEN181" s="1"/>
      <c r="XEO181" s="1"/>
      <c r="XEP181" s="1"/>
      <c r="XEQ181" s="1"/>
      <c r="XER181" s="1"/>
      <c r="XES181" s="1"/>
      <c r="XET181" s="1"/>
      <c r="XEU181" s="1"/>
      <c r="XEV181" s="1"/>
      <c r="XEW181" s="1"/>
      <c r="XEX181" s="1"/>
      <c r="XEY181" s="1"/>
      <c r="XEZ181" s="2"/>
      <c r="XFA181" s="2"/>
      <c r="XFB181" s="2"/>
    </row>
    <row r="182" spans="1:43 16070:16382" ht="15" x14ac:dyDescent="0.25">
      <c r="A182" s="173" t="s">
        <v>859</v>
      </c>
      <c r="B182" s="14">
        <v>43885</v>
      </c>
      <c r="C182" s="1" t="s">
        <v>346</v>
      </c>
      <c r="D182" s="1" t="s">
        <v>412</v>
      </c>
      <c r="E182" s="1" t="s">
        <v>413</v>
      </c>
      <c r="F182" s="1" t="s">
        <v>414</v>
      </c>
      <c r="G182" s="1" t="s">
        <v>51</v>
      </c>
      <c r="H182" s="1" t="s">
        <v>623</v>
      </c>
      <c r="I182" s="1"/>
      <c r="J182" s="1"/>
      <c r="K182" s="1"/>
      <c r="L182" s="1"/>
      <c r="M182" s="1"/>
      <c r="N182" s="1"/>
      <c r="O182" s="1" t="s">
        <v>54</v>
      </c>
      <c r="P182" s="1"/>
      <c r="Q182" s="2">
        <v>57489817.210000001</v>
      </c>
      <c r="R182" s="2"/>
      <c r="S182" s="2">
        <v>44820493.700000003</v>
      </c>
      <c r="T182" s="1"/>
      <c r="U182" s="1"/>
      <c r="V182" s="1"/>
      <c r="W182" s="2">
        <v>10921830.609999999</v>
      </c>
      <c r="X182" s="1"/>
      <c r="Y182" s="1">
        <v>1747492.9</v>
      </c>
      <c r="Z182" s="1">
        <v>0</v>
      </c>
      <c r="AA182" s="1" t="s">
        <v>50</v>
      </c>
      <c r="AB182" s="1">
        <v>0</v>
      </c>
      <c r="AC182" s="1">
        <v>0</v>
      </c>
      <c r="AD182" s="1"/>
      <c r="AE182" s="1">
        <v>0</v>
      </c>
      <c r="AF182" s="1">
        <v>0</v>
      </c>
      <c r="AG182" s="1" t="s">
        <v>50</v>
      </c>
      <c r="AH182" s="1">
        <v>0</v>
      </c>
      <c r="AI182" s="1">
        <v>0</v>
      </c>
      <c r="AJ182" s="1" t="s">
        <v>50</v>
      </c>
      <c r="AK182" s="1">
        <v>0</v>
      </c>
      <c r="AL182" s="1">
        <v>0</v>
      </c>
      <c r="AM182" s="1"/>
      <c r="AN182" s="1"/>
      <c r="AO182" s="15"/>
      <c r="AP182" s="1"/>
      <c r="AQ182" s="8" t="s">
        <v>952</v>
      </c>
      <c r="WXC182" s="186"/>
      <c r="WXD182" s="187"/>
      <c r="WXS182" s="9"/>
      <c r="WXT182" s="9"/>
      <c r="WXU182" s="9"/>
      <c r="WXV182" s="9"/>
      <c r="WXW182" s="9"/>
      <c r="WXX182" s="186"/>
      <c r="WXY182" s="187"/>
      <c r="WYN182" s="9"/>
      <c r="WYO182" s="9"/>
      <c r="WYP182" s="9"/>
      <c r="WYS182" s="186"/>
      <c r="WYT182" s="187"/>
      <c r="WZI182" s="9"/>
      <c r="WZJ182" s="9"/>
      <c r="WZK182" s="9"/>
      <c r="WZN182" s="186"/>
      <c r="WZO182" s="187"/>
      <c r="XAD182" s="9"/>
      <c r="XAE182" s="9"/>
      <c r="XAF182" s="9"/>
      <c r="XAI182" s="186"/>
      <c r="XAJ182" s="187"/>
      <c r="XAY182" s="9"/>
      <c r="XAZ182" s="9"/>
      <c r="XBA182" s="9"/>
      <c r="XBD182" s="186"/>
      <c r="XBE182" s="187"/>
      <c r="XBT182" s="9"/>
      <c r="XBU182" s="9"/>
      <c r="XBV182" s="9"/>
      <c r="XBY182" s="186"/>
      <c r="XBZ182" s="187"/>
      <c r="XCO182" s="9"/>
      <c r="XCP182" s="9"/>
      <c r="XCQ182" s="9"/>
      <c r="XCT182" s="186"/>
      <c r="XCU182" s="187"/>
      <c r="XDJ182" s="9"/>
      <c r="XDK182" s="9"/>
      <c r="XDL182" s="9"/>
      <c r="XDO182" s="186"/>
      <c r="XDP182" s="187"/>
      <c r="XEE182" s="9"/>
      <c r="XEF182" s="9"/>
      <c r="XEG182" s="9"/>
      <c r="XEJ182" s="186"/>
      <c r="XEK182" s="187"/>
      <c r="XEZ182" s="9"/>
      <c r="XFA182" s="9"/>
      <c r="XFB182" s="9"/>
    </row>
    <row r="183" spans="1:43 16070:16382" ht="15" x14ac:dyDescent="0.25">
      <c r="A183" s="173" t="s">
        <v>860</v>
      </c>
      <c r="B183" s="14">
        <v>43885</v>
      </c>
      <c r="C183" s="1" t="s">
        <v>346</v>
      </c>
      <c r="D183" s="1" t="s">
        <v>420</v>
      </c>
      <c r="E183" s="1" t="s">
        <v>421</v>
      </c>
      <c r="F183" s="1" t="s">
        <v>422</v>
      </c>
      <c r="G183" s="1" t="s">
        <v>51</v>
      </c>
      <c r="H183" s="1" t="s">
        <v>423</v>
      </c>
      <c r="I183" s="1"/>
      <c r="J183" s="1"/>
      <c r="K183" s="1"/>
      <c r="L183" s="1"/>
      <c r="M183" s="1"/>
      <c r="N183" s="1"/>
      <c r="O183" s="1" t="s">
        <v>54</v>
      </c>
      <c r="P183" s="1"/>
      <c r="Q183" s="2">
        <v>28042915.640000001</v>
      </c>
      <c r="R183" s="2"/>
      <c r="S183" s="2">
        <v>21171091.93</v>
      </c>
      <c r="T183" s="1"/>
      <c r="U183" s="1"/>
      <c r="V183" s="1"/>
      <c r="W183" s="2">
        <v>5923985.96</v>
      </c>
      <c r="X183" s="1"/>
      <c r="Y183" s="1">
        <v>947837.75</v>
      </c>
      <c r="Z183" s="1">
        <v>0</v>
      </c>
      <c r="AA183" s="1" t="s">
        <v>50</v>
      </c>
      <c r="AB183" s="1">
        <v>0</v>
      </c>
      <c r="AC183" s="1">
        <v>0</v>
      </c>
      <c r="AD183" s="1"/>
      <c r="AE183" s="1">
        <v>0</v>
      </c>
      <c r="AF183" s="1">
        <v>0</v>
      </c>
      <c r="AG183" s="1" t="s">
        <v>50</v>
      </c>
      <c r="AH183" s="1">
        <v>0</v>
      </c>
      <c r="AI183" s="1">
        <v>0</v>
      </c>
      <c r="AJ183" s="1" t="s">
        <v>50</v>
      </c>
      <c r="AK183" s="1">
        <v>0</v>
      </c>
      <c r="AL183" s="1">
        <v>0</v>
      </c>
      <c r="AM183" s="1"/>
      <c r="AN183" s="1"/>
      <c r="AO183" s="15"/>
      <c r="AP183" s="1"/>
      <c r="AQ183" s="8" t="s">
        <v>952</v>
      </c>
      <c r="WWH183" s="186"/>
      <c r="WWI183" s="187"/>
      <c r="WWX183" s="9"/>
      <c r="WWY183" s="9"/>
      <c r="WWZ183" s="9"/>
      <c r="WXA183" s="9"/>
      <c r="WXB183" s="9"/>
      <c r="WXC183" s="186"/>
      <c r="WXD183" s="187"/>
      <c r="WXS183" s="9"/>
      <c r="WXT183" s="9"/>
      <c r="WXU183" s="9"/>
      <c r="WXX183" s="186"/>
      <c r="WXY183" s="187"/>
      <c r="WYN183" s="9"/>
      <c r="WYO183" s="9"/>
      <c r="WYP183" s="9"/>
      <c r="WYS183" s="186"/>
      <c r="WYT183" s="187"/>
      <c r="WZI183" s="9"/>
      <c r="WZJ183" s="9"/>
      <c r="WZK183" s="9"/>
      <c r="WZN183" s="186"/>
      <c r="WZO183" s="187"/>
      <c r="XAD183" s="9"/>
      <c r="XAE183" s="9"/>
      <c r="XAF183" s="9"/>
      <c r="XAI183" s="186"/>
      <c r="XAJ183" s="187"/>
      <c r="XAY183" s="9"/>
      <c r="XAZ183" s="9"/>
      <c r="XBA183" s="9"/>
      <c r="XBD183" s="186"/>
      <c r="XBE183" s="187"/>
      <c r="XBT183" s="9"/>
      <c r="XBU183" s="9"/>
      <c r="XBV183" s="9"/>
      <c r="XBY183" s="186"/>
      <c r="XBZ183" s="187"/>
      <c r="XCO183" s="9"/>
      <c r="XCP183" s="9"/>
      <c r="XCQ183" s="9"/>
      <c r="XCT183" s="186"/>
      <c r="XCU183" s="187"/>
      <c r="XDJ183" s="9"/>
      <c r="XDK183" s="9"/>
      <c r="XDL183" s="9"/>
      <c r="XDO183" s="186"/>
      <c r="XDP183" s="187"/>
      <c r="XEE183" s="9"/>
      <c r="XEF183" s="9"/>
      <c r="XEG183" s="9"/>
      <c r="XEJ183" s="186"/>
      <c r="XEK183" s="187"/>
      <c r="XEZ183" s="9"/>
      <c r="XFA183" s="9"/>
      <c r="XFB183" s="9"/>
    </row>
    <row r="184" spans="1:43 16070:16382" ht="15" x14ac:dyDescent="0.25">
      <c r="A184" s="173" t="s">
        <v>861</v>
      </c>
      <c r="B184" s="14">
        <v>43885</v>
      </c>
      <c r="C184" s="1" t="s">
        <v>346</v>
      </c>
      <c r="D184" s="1" t="s">
        <v>462</v>
      </c>
      <c r="E184" s="1" t="s">
        <v>463</v>
      </c>
      <c r="F184" s="1" t="s">
        <v>436</v>
      </c>
      <c r="G184" s="1" t="s">
        <v>51</v>
      </c>
      <c r="H184" s="1" t="s">
        <v>624</v>
      </c>
      <c r="I184" s="1"/>
      <c r="J184" s="1"/>
      <c r="K184" s="1"/>
      <c r="L184" s="1"/>
      <c r="M184" s="1"/>
      <c r="N184" s="1"/>
      <c r="O184" s="1" t="s">
        <v>54</v>
      </c>
      <c r="P184" s="1"/>
      <c r="Q184" s="2">
        <v>29531270.27</v>
      </c>
      <c r="R184" s="2"/>
      <c r="S184" s="2">
        <v>19962370.59</v>
      </c>
      <c r="T184" s="1"/>
      <c r="U184" s="1"/>
      <c r="V184" s="1"/>
      <c r="W184" s="2">
        <v>8249051.4500000002</v>
      </c>
      <c r="X184" s="1"/>
      <c r="Y184" s="1">
        <v>1319848.23</v>
      </c>
      <c r="Z184" s="1">
        <v>0</v>
      </c>
      <c r="AA184" s="1" t="s">
        <v>50</v>
      </c>
      <c r="AB184" s="1">
        <v>0</v>
      </c>
      <c r="AC184" s="1">
        <v>0</v>
      </c>
      <c r="AD184" s="1"/>
      <c r="AE184" s="1">
        <v>0</v>
      </c>
      <c r="AF184" s="1">
        <v>0</v>
      </c>
      <c r="AG184" s="1" t="s">
        <v>50</v>
      </c>
      <c r="AH184" s="1">
        <v>0</v>
      </c>
      <c r="AI184" s="1">
        <v>0</v>
      </c>
      <c r="AJ184" s="1" t="s">
        <v>50</v>
      </c>
      <c r="AK184" s="1">
        <v>0</v>
      </c>
      <c r="AL184" s="1">
        <v>0</v>
      </c>
      <c r="AM184" s="1"/>
      <c r="AN184" s="1"/>
      <c r="AO184" s="15"/>
      <c r="AP184" s="1"/>
      <c r="AQ184" s="8" t="s">
        <v>952</v>
      </c>
      <c r="WVM184" s="186"/>
      <c r="WVN184" s="187"/>
      <c r="WWC184" s="9"/>
      <c r="WWD184" s="9"/>
      <c r="WWE184" s="9"/>
      <c r="WWF184" s="9"/>
      <c r="WWG184" s="9"/>
      <c r="WWH184" s="186"/>
      <c r="WWI184" s="187"/>
      <c r="WWX184" s="9"/>
      <c r="WWY184" s="9"/>
      <c r="WWZ184" s="9"/>
      <c r="WXC184" s="186"/>
      <c r="WXD184" s="187"/>
      <c r="WXS184" s="9"/>
      <c r="WXT184" s="9"/>
      <c r="WXU184" s="9"/>
      <c r="WXX184" s="186"/>
      <c r="WXY184" s="187"/>
      <c r="WYN184" s="9"/>
      <c r="WYO184" s="9"/>
      <c r="WYP184" s="9"/>
      <c r="WYS184" s="186"/>
      <c r="WYT184" s="187"/>
      <c r="WZI184" s="9"/>
      <c r="WZJ184" s="9"/>
      <c r="WZK184" s="9"/>
      <c r="WZN184" s="186"/>
      <c r="WZO184" s="187"/>
      <c r="XAD184" s="9"/>
      <c r="XAE184" s="9"/>
      <c r="XAF184" s="9"/>
      <c r="XAI184" s="186"/>
      <c r="XAJ184" s="187"/>
      <c r="XAY184" s="9"/>
      <c r="XAZ184" s="9"/>
      <c r="XBA184" s="9"/>
      <c r="XBD184" s="186"/>
      <c r="XBE184" s="187"/>
      <c r="XBT184" s="9"/>
      <c r="XBU184" s="9"/>
      <c r="XBV184" s="9"/>
      <c r="XBY184" s="186"/>
      <c r="XBZ184" s="187"/>
      <c r="XCO184" s="9"/>
      <c r="XCP184" s="9"/>
      <c r="XCQ184" s="9"/>
      <c r="XCT184" s="186"/>
      <c r="XCU184" s="187"/>
      <c r="XDJ184" s="9"/>
      <c r="XDK184" s="9"/>
      <c r="XDL184" s="9"/>
      <c r="XDO184" s="186"/>
      <c r="XDP184" s="187"/>
      <c r="XEE184" s="9"/>
      <c r="XEF184" s="9"/>
      <c r="XEG184" s="9"/>
      <c r="XEJ184" s="186"/>
      <c r="XEK184" s="187"/>
      <c r="XEZ184" s="9"/>
      <c r="XFA184" s="9"/>
      <c r="XFB184" s="9"/>
    </row>
    <row r="185" spans="1:43 16070:16382" ht="15" x14ac:dyDescent="0.25">
      <c r="A185" s="173" t="s">
        <v>470</v>
      </c>
      <c r="B185" s="14">
        <v>43885</v>
      </c>
      <c r="C185" s="1" t="s">
        <v>346</v>
      </c>
      <c r="D185" s="1" t="s">
        <v>466</v>
      </c>
      <c r="E185" s="1" t="s">
        <v>467</v>
      </c>
      <c r="F185" s="1" t="s">
        <v>625</v>
      </c>
      <c r="G185" s="1" t="s">
        <v>51</v>
      </c>
      <c r="H185" s="1" t="s">
        <v>626</v>
      </c>
      <c r="I185" s="1"/>
      <c r="J185" s="1"/>
      <c r="K185" s="1"/>
      <c r="L185" s="1"/>
      <c r="M185" s="1"/>
      <c r="N185" s="1"/>
      <c r="O185" s="1" t="s">
        <v>54</v>
      </c>
      <c r="P185" s="1"/>
      <c r="Q185" s="2">
        <v>2576375.94</v>
      </c>
      <c r="R185" s="2"/>
      <c r="S185" s="2">
        <v>1919600.9</v>
      </c>
      <c r="T185" s="1"/>
      <c r="U185" s="1"/>
      <c r="V185" s="1"/>
      <c r="W185" s="2">
        <v>566185.38</v>
      </c>
      <c r="X185" s="1"/>
      <c r="Y185" s="1">
        <v>90589.66</v>
      </c>
      <c r="Z185" s="1">
        <v>0</v>
      </c>
      <c r="AA185" s="1" t="s">
        <v>50</v>
      </c>
      <c r="AB185" s="1">
        <v>0</v>
      </c>
      <c r="AC185" s="1">
        <v>0</v>
      </c>
      <c r="AD185" s="1"/>
      <c r="AE185" s="1">
        <v>0</v>
      </c>
      <c r="AF185" s="1">
        <v>0</v>
      </c>
      <c r="AG185" s="1" t="s">
        <v>50</v>
      </c>
      <c r="AH185" s="1">
        <v>0</v>
      </c>
      <c r="AI185" s="1">
        <v>0</v>
      </c>
      <c r="AJ185" s="1" t="s">
        <v>50</v>
      </c>
      <c r="AK185" s="1">
        <v>0</v>
      </c>
      <c r="AL185" s="1">
        <v>0</v>
      </c>
      <c r="AM185" s="1"/>
      <c r="AN185" s="1"/>
      <c r="AO185" s="15"/>
      <c r="AP185" s="1"/>
      <c r="AQ185" s="8" t="s">
        <v>952</v>
      </c>
      <c r="XAI185" s="186"/>
      <c r="XAJ185" s="187"/>
      <c r="XAY185" s="9"/>
      <c r="XAZ185" s="9"/>
      <c r="XBA185" s="9"/>
      <c r="XBB185" s="9"/>
      <c r="XBC185" s="9"/>
      <c r="XBD185" s="186"/>
      <c r="XBE185" s="187"/>
      <c r="XBT185" s="9"/>
      <c r="XBU185" s="9"/>
      <c r="XBV185" s="9"/>
      <c r="XBY185" s="186"/>
      <c r="XBZ185" s="187"/>
      <c r="XCO185" s="9"/>
      <c r="XCP185" s="9"/>
      <c r="XCQ185" s="9"/>
      <c r="XCT185" s="186"/>
      <c r="XCU185" s="187"/>
      <c r="XDJ185" s="9"/>
      <c r="XDK185" s="9"/>
      <c r="XDL185" s="9"/>
      <c r="XDO185" s="186"/>
      <c r="XDP185" s="187"/>
      <c r="XEE185" s="9"/>
      <c r="XEF185" s="9"/>
      <c r="XEG185" s="9"/>
      <c r="XEJ185" s="186"/>
      <c r="XEK185" s="187"/>
      <c r="XEZ185" s="9"/>
      <c r="XFA185" s="9"/>
      <c r="XFB185" s="9"/>
    </row>
    <row r="186" spans="1:43 16070:16382" ht="15" x14ac:dyDescent="0.25">
      <c r="A186" s="173" t="s">
        <v>862</v>
      </c>
      <c r="B186" s="14">
        <v>43885</v>
      </c>
      <c r="C186" s="1" t="s">
        <v>47</v>
      </c>
      <c r="D186" s="1" t="s">
        <v>386</v>
      </c>
      <c r="E186" s="1" t="s">
        <v>49</v>
      </c>
      <c r="F186" s="1" t="s">
        <v>628</v>
      </c>
      <c r="G186" s="1" t="s">
        <v>51</v>
      </c>
      <c r="H186" s="1" t="s">
        <v>52</v>
      </c>
      <c r="I186" s="1"/>
      <c r="J186" s="1"/>
      <c r="K186" s="1"/>
      <c r="L186" s="1"/>
      <c r="M186" s="1"/>
      <c r="N186" s="1"/>
      <c r="O186" s="1" t="s">
        <v>54</v>
      </c>
      <c r="P186" s="1"/>
      <c r="Q186" s="2">
        <v>31635594.02</v>
      </c>
      <c r="R186" s="2"/>
      <c r="S186" s="2">
        <v>27453123.02</v>
      </c>
      <c r="T186" s="1"/>
      <c r="U186" s="1"/>
      <c r="V186" s="1"/>
      <c r="W186" s="2">
        <v>3605578.45</v>
      </c>
      <c r="X186" s="1"/>
      <c r="Y186" s="1">
        <v>576892.55000000005</v>
      </c>
      <c r="Z186" s="1">
        <v>0</v>
      </c>
      <c r="AA186" s="1" t="s">
        <v>50</v>
      </c>
      <c r="AB186" s="1">
        <v>0</v>
      </c>
      <c r="AC186" s="1">
        <v>0</v>
      </c>
      <c r="AD186" s="1"/>
      <c r="AE186" s="1">
        <v>0</v>
      </c>
      <c r="AF186" s="1">
        <v>0</v>
      </c>
      <c r="AG186" s="1" t="s">
        <v>50</v>
      </c>
      <c r="AH186" s="1">
        <v>0</v>
      </c>
      <c r="AI186" s="1">
        <v>0</v>
      </c>
      <c r="AJ186" s="1" t="s">
        <v>50</v>
      </c>
      <c r="AK186" s="1">
        <v>0</v>
      </c>
      <c r="AL186" s="1">
        <v>0</v>
      </c>
      <c r="AM186" s="1"/>
      <c r="AN186" s="1"/>
      <c r="AO186" s="15"/>
      <c r="AP186" s="1"/>
      <c r="AQ186" s="8" t="s">
        <v>952</v>
      </c>
      <c r="WTW186" s="186"/>
      <c r="WTX186" s="187"/>
      <c r="WUM186" s="9"/>
      <c r="WUN186" s="9"/>
      <c r="WUO186" s="9"/>
      <c r="WUP186" s="9"/>
      <c r="WUQ186" s="9"/>
      <c r="WUR186" s="186"/>
      <c r="WUS186" s="187"/>
      <c r="WVH186" s="9"/>
      <c r="WVI186" s="9"/>
      <c r="WVJ186" s="9"/>
      <c r="WVM186" s="186"/>
      <c r="WVN186" s="187"/>
      <c r="WWC186" s="9"/>
      <c r="WWD186" s="9"/>
      <c r="WWE186" s="9"/>
      <c r="WWH186" s="186"/>
      <c r="WWI186" s="187"/>
      <c r="WWX186" s="9"/>
      <c r="WWY186" s="9"/>
      <c r="WWZ186" s="9"/>
      <c r="WXC186" s="186"/>
      <c r="WXD186" s="187"/>
      <c r="WXS186" s="9"/>
      <c r="WXT186" s="9"/>
      <c r="WXU186" s="9"/>
      <c r="WXX186" s="186"/>
      <c r="WXY186" s="187"/>
      <c r="WYN186" s="9"/>
      <c r="WYO186" s="9"/>
      <c r="WYP186" s="9"/>
      <c r="WYS186" s="186"/>
      <c r="WYT186" s="187"/>
      <c r="WZI186" s="9"/>
      <c r="WZJ186" s="9"/>
      <c r="WZK186" s="9"/>
      <c r="WZN186" s="186"/>
      <c r="WZO186" s="187"/>
      <c r="XAD186" s="9"/>
      <c r="XAE186" s="9"/>
      <c r="XAF186" s="9"/>
      <c r="XAI186" s="186"/>
      <c r="XAJ186" s="187"/>
      <c r="XAY186" s="9"/>
      <c r="XAZ186" s="9"/>
      <c r="XBA186" s="9"/>
      <c r="XBD186" s="186"/>
      <c r="XBE186" s="187"/>
      <c r="XBT186" s="9"/>
      <c r="XBU186" s="9"/>
      <c r="XBV186" s="9"/>
      <c r="XBY186" s="186"/>
      <c r="XBZ186" s="187"/>
      <c r="XCO186" s="9"/>
      <c r="XCP186" s="9"/>
      <c r="XCQ186" s="9"/>
      <c r="XCT186" s="186"/>
      <c r="XCU186" s="187"/>
      <c r="XDJ186" s="9"/>
      <c r="XDK186" s="9"/>
      <c r="XDL186" s="9"/>
      <c r="XDO186" s="186"/>
      <c r="XDP186" s="187"/>
      <c r="XEE186" s="9"/>
      <c r="XEF186" s="9"/>
      <c r="XEG186" s="9"/>
      <c r="XEJ186" s="186"/>
      <c r="XEK186" s="187"/>
      <c r="XEZ186" s="9"/>
      <c r="XFA186" s="9"/>
      <c r="XFB186" s="9"/>
    </row>
    <row r="187" spans="1:43 16070:16382" ht="15" x14ac:dyDescent="0.25">
      <c r="A187" s="17" t="s">
        <v>863</v>
      </c>
      <c r="B187" s="14">
        <v>43885</v>
      </c>
      <c r="C187" s="1" t="s">
        <v>346</v>
      </c>
      <c r="D187" s="1" t="s">
        <v>471</v>
      </c>
      <c r="E187" s="1" t="s">
        <v>472</v>
      </c>
      <c r="F187" s="1" t="s">
        <v>629</v>
      </c>
      <c r="G187" s="1" t="s">
        <v>51</v>
      </c>
      <c r="H187" s="1" t="s">
        <v>630</v>
      </c>
      <c r="I187" s="1"/>
      <c r="J187" s="1"/>
      <c r="K187" s="1"/>
      <c r="L187" s="1"/>
      <c r="M187" s="1"/>
      <c r="N187" s="1"/>
      <c r="O187" s="1" t="s">
        <v>54</v>
      </c>
      <c r="P187" s="1"/>
      <c r="Q187" s="2">
        <v>758803.2</v>
      </c>
      <c r="R187" s="2"/>
      <c r="S187" s="2">
        <v>91200</v>
      </c>
      <c r="T187" s="193"/>
      <c r="U187" s="193"/>
      <c r="V187" s="193"/>
      <c r="W187" s="205">
        <v>575520</v>
      </c>
      <c r="X187" s="193"/>
      <c r="Y187" s="193">
        <v>92083.199999999997</v>
      </c>
      <c r="Z187" s="193"/>
      <c r="AA187" s="193"/>
      <c r="AB187" s="193"/>
      <c r="AC187" s="193"/>
      <c r="AD187" s="193"/>
      <c r="AE187" s="193"/>
      <c r="AF187" s="193"/>
      <c r="AG187" s="193"/>
      <c r="AH187" s="193"/>
      <c r="AI187" s="193"/>
      <c r="AJ187" s="193"/>
      <c r="AK187" s="193"/>
      <c r="AL187" s="193"/>
      <c r="AM187" s="193"/>
      <c r="AN187" s="194"/>
      <c r="AO187" s="8"/>
      <c r="AP187" s="8"/>
      <c r="AQ187" s="8" t="s">
        <v>952</v>
      </c>
      <c r="WTB187" s="1"/>
      <c r="WTC187" s="1"/>
      <c r="WTD187" s="1"/>
      <c r="WTE187" s="1"/>
      <c r="WTF187" s="1"/>
      <c r="WTG187" s="1"/>
      <c r="WTH187" s="1"/>
      <c r="WTI187" s="1"/>
      <c r="WTJ187" s="1"/>
      <c r="WTK187" s="1"/>
      <c r="WTL187" s="1"/>
      <c r="WTM187" s="1"/>
      <c r="WTN187" s="1"/>
      <c r="WTO187" s="1"/>
      <c r="WTP187" s="1"/>
      <c r="WTQ187" s="1"/>
      <c r="WTR187" s="1"/>
      <c r="WTS187" s="1"/>
      <c r="WTT187" s="1"/>
      <c r="WTU187" s="1"/>
      <c r="WTV187" s="1"/>
      <c r="WTW187" s="1"/>
      <c r="WTX187" s="1"/>
      <c r="WTY187" s="1"/>
      <c r="WTZ187" s="1"/>
      <c r="WUA187" s="1"/>
      <c r="WUB187" s="1"/>
      <c r="WUC187" s="1"/>
      <c r="WUD187" s="1"/>
      <c r="WUE187" s="1"/>
      <c r="WUF187" s="1"/>
      <c r="WUG187" s="1"/>
      <c r="WUH187" s="1"/>
      <c r="WUI187" s="1"/>
      <c r="WUJ187" s="1"/>
      <c r="WUK187" s="1"/>
      <c r="WUL187" s="1"/>
      <c r="WUM187" s="1"/>
      <c r="WUN187" s="1"/>
      <c r="WUO187" s="1"/>
      <c r="WUR187" s="1"/>
      <c r="WUS187" s="1"/>
      <c r="WUT187" s="1"/>
      <c r="WUU187" s="1"/>
      <c r="WUV187" s="1"/>
      <c r="WUW187" s="1"/>
      <c r="WUX187" s="1"/>
      <c r="WUY187" s="1"/>
      <c r="WUZ187" s="1"/>
      <c r="WVA187" s="1"/>
      <c r="WVB187" s="1"/>
      <c r="WVC187" s="1"/>
      <c r="WVD187" s="1"/>
      <c r="WVE187" s="1"/>
      <c r="WVF187" s="1"/>
      <c r="WVG187" s="1"/>
      <c r="WVH187" s="1"/>
      <c r="WVI187" s="1"/>
      <c r="WVJ187" s="1"/>
      <c r="WVM187" s="1"/>
      <c r="WVN187" s="1"/>
      <c r="WVO187" s="1"/>
      <c r="WVP187" s="1"/>
      <c r="WVQ187" s="1"/>
      <c r="WVR187" s="1"/>
      <c r="WVS187" s="1"/>
      <c r="WVT187" s="1"/>
      <c r="WVU187" s="1"/>
      <c r="WVV187" s="1"/>
      <c r="WVW187" s="1"/>
      <c r="WVX187" s="1"/>
      <c r="WVY187" s="1"/>
      <c r="WVZ187" s="1"/>
      <c r="WWA187" s="1"/>
      <c r="WWB187" s="1"/>
      <c r="WWC187" s="1"/>
      <c r="WWD187" s="1"/>
      <c r="WWE187" s="1"/>
      <c r="WWH187" s="1"/>
      <c r="WWI187" s="1"/>
      <c r="WWJ187" s="1"/>
      <c r="WWK187" s="1"/>
      <c r="WWL187" s="1"/>
      <c r="WWM187" s="1"/>
      <c r="WWN187" s="1"/>
      <c r="WWO187" s="1"/>
      <c r="WWP187" s="1"/>
      <c r="WWQ187" s="1"/>
      <c r="WWR187" s="1"/>
      <c r="WWS187" s="1"/>
      <c r="WWT187" s="1"/>
      <c r="WWU187" s="1"/>
      <c r="WWV187" s="1"/>
      <c r="WWW187" s="1"/>
      <c r="WWX187" s="1"/>
      <c r="WWY187" s="1"/>
      <c r="WWZ187" s="1"/>
      <c r="WXC187" s="1"/>
      <c r="WXD187" s="1"/>
      <c r="WXE187" s="1"/>
      <c r="WXF187" s="1"/>
      <c r="WXG187" s="1"/>
      <c r="WXH187" s="1"/>
      <c r="WXI187" s="1"/>
      <c r="WXJ187" s="1"/>
      <c r="WXK187" s="1"/>
      <c r="WXL187" s="1"/>
      <c r="WXM187" s="1"/>
      <c r="WXN187" s="1"/>
      <c r="WXO187" s="1"/>
      <c r="WXP187" s="1"/>
      <c r="WXQ187" s="1"/>
      <c r="WXR187" s="1"/>
      <c r="WXS187" s="1"/>
      <c r="WXT187" s="1"/>
      <c r="WXU187" s="1"/>
      <c r="WXX187" s="1"/>
      <c r="WXY187" s="1"/>
      <c r="WXZ187" s="1"/>
      <c r="WYA187" s="1"/>
      <c r="WYB187" s="1"/>
      <c r="WYC187" s="1"/>
      <c r="WYD187" s="1"/>
      <c r="WYE187" s="1"/>
      <c r="WYF187" s="1"/>
      <c r="WYG187" s="1"/>
      <c r="WYH187" s="1"/>
      <c r="WYI187" s="1"/>
      <c r="WYJ187" s="1"/>
      <c r="WYK187" s="1"/>
      <c r="WYL187" s="1"/>
      <c r="WYM187" s="1"/>
      <c r="WYN187" s="1"/>
      <c r="WYO187" s="1"/>
      <c r="WYP187" s="1"/>
      <c r="WYS187" s="1"/>
      <c r="WYT187" s="1"/>
      <c r="WYU187" s="1"/>
      <c r="WYV187" s="1"/>
      <c r="WYW187" s="1"/>
      <c r="WYX187" s="1"/>
      <c r="WYY187" s="1"/>
      <c r="WYZ187" s="1"/>
      <c r="WZA187" s="1"/>
      <c r="WZB187" s="1"/>
      <c r="WZC187" s="1"/>
      <c r="WZD187" s="1"/>
      <c r="WZE187" s="1"/>
      <c r="WZF187" s="1"/>
      <c r="WZG187" s="1"/>
      <c r="WZH187" s="1"/>
      <c r="WZI187" s="1"/>
      <c r="WZJ187" s="1"/>
      <c r="WZK187" s="1"/>
      <c r="WZN187" s="1"/>
      <c r="WZO187" s="1"/>
      <c r="WZP187" s="1"/>
      <c r="WZQ187" s="1"/>
      <c r="WZR187" s="1"/>
      <c r="WZS187" s="1"/>
      <c r="WZT187" s="1"/>
      <c r="WZU187" s="1"/>
      <c r="WZV187" s="1"/>
      <c r="WZW187" s="1"/>
      <c r="WZX187" s="1"/>
      <c r="WZY187" s="1"/>
      <c r="WZZ187" s="1"/>
      <c r="XAA187" s="1"/>
      <c r="XAB187" s="1"/>
      <c r="XAC187" s="1"/>
      <c r="XAD187" s="1"/>
      <c r="XAE187" s="1"/>
      <c r="XAF187" s="1"/>
      <c r="XAI187" s="1"/>
      <c r="XAJ187" s="1"/>
      <c r="XAK187" s="1"/>
      <c r="XAL187" s="1"/>
      <c r="XAM187" s="1"/>
      <c r="XAN187" s="1"/>
      <c r="XAO187" s="1"/>
      <c r="XAP187" s="1"/>
      <c r="XAQ187" s="1"/>
      <c r="XAR187" s="1"/>
      <c r="XAS187" s="1"/>
      <c r="XAT187" s="1"/>
      <c r="XAU187" s="1"/>
      <c r="XAV187" s="1"/>
      <c r="XAW187" s="1"/>
      <c r="XAX187" s="1"/>
      <c r="XAY187" s="1"/>
      <c r="XAZ187" s="1"/>
      <c r="XBA187" s="1"/>
      <c r="XBD187" s="1"/>
      <c r="XBE187" s="1"/>
      <c r="XBF187" s="1"/>
      <c r="XBG187" s="1"/>
      <c r="XBH187" s="1"/>
      <c r="XBI187" s="1"/>
      <c r="XBJ187" s="1"/>
      <c r="XBK187" s="1"/>
      <c r="XBL187" s="1"/>
      <c r="XBM187" s="1"/>
      <c r="XBN187" s="1"/>
      <c r="XBO187" s="1"/>
      <c r="XBP187" s="1"/>
      <c r="XBQ187" s="1"/>
      <c r="XBR187" s="1"/>
      <c r="XBS187" s="1"/>
      <c r="XBT187" s="1"/>
      <c r="XBU187" s="1"/>
      <c r="XBV187" s="1"/>
      <c r="XBY187" s="17"/>
      <c r="XBZ187" s="14"/>
      <c r="XCA187" s="1"/>
      <c r="XCB187" s="1"/>
      <c r="XCC187" s="1"/>
      <c r="XCD187" s="1"/>
      <c r="XCE187" s="1"/>
      <c r="XCF187" s="1"/>
      <c r="XCG187" s="1"/>
      <c r="XCH187" s="1"/>
      <c r="XCI187" s="1"/>
      <c r="XCJ187" s="1"/>
      <c r="XCK187" s="1"/>
      <c r="XCL187" s="1"/>
      <c r="XCM187" s="1"/>
      <c r="XCN187" s="1"/>
      <c r="XCO187" s="2"/>
      <c r="XCP187" s="2"/>
      <c r="XCQ187" s="2"/>
      <c r="XCR187" s="9"/>
      <c r="XCS187" s="9"/>
      <c r="XCT187" s="17"/>
      <c r="XCU187" s="14"/>
      <c r="XCV187" s="1"/>
      <c r="XCW187" s="1"/>
      <c r="XCX187" s="1"/>
      <c r="XCY187" s="1"/>
      <c r="XCZ187" s="1"/>
      <c r="XDA187" s="1"/>
      <c r="XDB187" s="1"/>
      <c r="XDC187" s="1"/>
      <c r="XDD187" s="1"/>
      <c r="XDE187" s="1"/>
      <c r="XDF187" s="1"/>
      <c r="XDG187" s="1"/>
      <c r="XDH187" s="1"/>
      <c r="XDI187" s="1"/>
      <c r="XDJ187" s="2"/>
      <c r="XDK187" s="2"/>
      <c r="XDL187" s="2"/>
      <c r="XDO187" s="17"/>
      <c r="XDP187" s="14"/>
      <c r="XDQ187" s="1"/>
      <c r="XDR187" s="1"/>
      <c r="XDS187" s="1"/>
      <c r="XDT187" s="1"/>
      <c r="XDU187" s="1"/>
      <c r="XDV187" s="1"/>
      <c r="XDW187" s="1"/>
      <c r="XDX187" s="1"/>
      <c r="XDY187" s="1"/>
      <c r="XDZ187" s="1"/>
      <c r="XEA187" s="1"/>
      <c r="XEB187" s="1"/>
      <c r="XEC187" s="1"/>
      <c r="XED187" s="1"/>
      <c r="XEE187" s="2"/>
      <c r="XEF187" s="2"/>
      <c r="XEG187" s="2"/>
      <c r="XEJ187" s="17"/>
      <c r="XEK187" s="14"/>
      <c r="XEL187" s="1"/>
      <c r="XEM187" s="1"/>
      <c r="XEN187" s="1"/>
      <c r="XEO187" s="1"/>
      <c r="XEP187" s="1"/>
      <c r="XEQ187" s="1"/>
      <c r="XER187" s="1"/>
      <c r="XES187" s="1"/>
      <c r="XET187" s="1"/>
      <c r="XEU187" s="1"/>
      <c r="XEV187" s="1"/>
      <c r="XEW187" s="1"/>
      <c r="XEX187" s="1"/>
      <c r="XEY187" s="1"/>
      <c r="XEZ187" s="2"/>
      <c r="XFA187" s="2"/>
      <c r="XFB187" s="2"/>
    </row>
    <row r="189" spans="1:43 16070:16382" x14ac:dyDescent="0.3">
      <c r="R189" s="4">
        <v>0</v>
      </c>
      <c r="T189" s="4">
        <v>396740.37</v>
      </c>
      <c r="V189" s="4">
        <v>63478.459199999998</v>
      </c>
      <c r="X189" s="4">
        <v>0</v>
      </c>
    </row>
    <row r="190" spans="1:43 16070:16382" s="204" customFormat="1" hidden="1" x14ac:dyDescent="0.3">
      <c r="A190" s="201"/>
      <c r="B190" s="197"/>
      <c r="C190" s="201"/>
      <c r="D190" s="201"/>
      <c r="E190" s="201"/>
      <c r="F190" s="201"/>
      <c r="G190" s="201"/>
      <c r="H190" s="201"/>
      <c r="I190" s="201"/>
      <c r="J190" s="201"/>
      <c r="K190" s="201"/>
      <c r="L190" s="201"/>
      <c r="M190" s="201"/>
      <c r="N190" s="201"/>
      <c r="O190" s="201"/>
      <c r="P190" s="201"/>
      <c r="Q190" s="202">
        <f t="shared" ref="Q190:R190" si="0">SUM(Q1:Q189)</f>
        <v>4180146238.890099</v>
      </c>
      <c r="R190" s="202">
        <f t="shared" si="0"/>
        <v>0</v>
      </c>
      <c r="S190" s="202">
        <f>SUM(S1:S189)</f>
        <v>3127561427.3952985</v>
      </c>
      <c r="T190" s="202">
        <f t="shared" ref="T190:AA190" si="1">SUM(T1:T189)</f>
        <v>793480.74</v>
      </c>
      <c r="U190" s="202">
        <f t="shared" si="1"/>
        <v>0</v>
      </c>
      <c r="V190" s="202">
        <f t="shared" si="1"/>
        <v>126956.9184</v>
      </c>
      <c r="W190" s="202">
        <f t="shared" si="1"/>
        <v>907003959.2118001</v>
      </c>
      <c r="X190" s="202">
        <f t="shared" si="1"/>
        <v>0</v>
      </c>
      <c r="Y190" s="202">
        <f t="shared" si="1"/>
        <v>145120633.45379996</v>
      </c>
      <c r="Z190" s="202">
        <f t="shared" si="1"/>
        <v>0</v>
      </c>
      <c r="AA190" s="202">
        <f t="shared" si="1"/>
        <v>0</v>
      </c>
      <c r="AB190" s="202">
        <f t="shared" ref="AB190:AN190" si="2">SUBTOTAL(9,AB9:AB189)</f>
        <v>0</v>
      </c>
      <c r="AC190" s="202">
        <f t="shared" si="2"/>
        <v>0</v>
      </c>
      <c r="AD190" s="202">
        <f t="shared" si="2"/>
        <v>0</v>
      </c>
      <c r="AE190" s="202">
        <f t="shared" si="2"/>
        <v>0</v>
      </c>
      <c r="AF190" s="202">
        <f t="shared" si="2"/>
        <v>0</v>
      </c>
      <c r="AG190" s="202">
        <f t="shared" si="2"/>
        <v>0</v>
      </c>
      <c r="AH190" s="202">
        <f t="shared" si="2"/>
        <v>0</v>
      </c>
      <c r="AI190" s="202">
        <f t="shared" si="2"/>
        <v>0</v>
      </c>
      <c r="AJ190" s="202">
        <f t="shared" si="2"/>
        <v>0</v>
      </c>
      <c r="AK190" s="202">
        <f t="shared" si="2"/>
        <v>0</v>
      </c>
      <c r="AL190" s="202">
        <f t="shared" si="2"/>
        <v>0</v>
      </c>
      <c r="AM190" s="202">
        <f t="shared" si="2"/>
        <v>0</v>
      </c>
      <c r="AN190" s="202">
        <f t="shared" si="2"/>
        <v>0</v>
      </c>
      <c r="AO190" s="201"/>
      <c r="AP190" s="201"/>
      <c r="AQ190" s="203"/>
    </row>
    <row r="191" spans="1:43 16070:16382" s="204" customFormat="1" hidden="1" x14ac:dyDescent="0.3">
      <c r="A191" s="201"/>
      <c r="B191" s="197"/>
      <c r="C191" s="201"/>
      <c r="D191" s="201"/>
      <c r="E191" s="201"/>
      <c r="F191" s="201"/>
      <c r="G191" s="201"/>
      <c r="H191" s="201"/>
      <c r="I191" s="201"/>
      <c r="J191" s="201"/>
      <c r="K191" s="201"/>
      <c r="L191" s="201"/>
      <c r="M191" s="201"/>
      <c r="N191" s="201"/>
      <c r="O191" s="201"/>
      <c r="P191" s="201"/>
      <c r="Q191" s="202"/>
      <c r="R191" s="202">
        <f>SUBTOTAL(9,R9:R189)</f>
        <v>0</v>
      </c>
      <c r="S191" s="202">
        <f>+S190*0.3</f>
        <v>938268428.21858954</v>
      </c>
      <c r="T191" s="202">
        <f t="shared" ref="T191:V192" si="3">SUBTOTAL(9,T9:T189)</f>
        <v>793480.74</v>
      </c>
      <c r="U191" s="202">
        <f t="shared" si="3"/>
        <v>0</v>
      </c>
      <c r="V191" s="202">
        <f t="shared" si="3"/>
        <v>126956.9184</v>
      </c>
      <c r="W191" s="202"/>
      <c r="X191" s="202">
        <f>SUBTOTAL(9,X9:X189)</f>
        <v>0</v>
      </c>
      <c r="Y191" s="202"/>
      <c r="Z191" s="202">
        <f t="shared" ref="Z191:AN191" si="4">SUBTOTAL(9,Z9:Z189)</f>
        <v>0</v>
      </c>
      <c r="AA191" s="202">
        <f t="shared" si="4"/>
        <v>0</v>
      </c>
      <c r="AB191" s="202">
        <f t="shared" si="4"/>
        <v>0</v>
      </c>
      <c r="AC191" s="202">
        <f t="shared" si="4"/>
        <v>0</v>
      </c>
      <c r="AD191" s="202">
        <f t="shared" si="4"/>
        <v>0</v>
      </c>
      <c r="AE191" s="202">
        <f t="shared" si="4"/>
        <v>0</v>
      </c>
      <c r="AF191" s="202">
        <f t="shared" si="4"/>
        <v>0</v>
      </c>
      <c r="AG191" s="202">
        <f t="shared" si="4"/>
        <v>0</v>
      </c>
      <c r="AH191" s="202">
        <f t="shared" si="4"/>
        <v>0</v>
      </c>
      <c r="AI191" s="202">
        <f t="shared" si="4"/>
        <v>0</v>
      </c>
      <c r="AJ191" s="202">
        <f t="shared" si="4"/>
        <v>0</v>
      </c>
      <c r="AK191" s="202">
        <f t="shared" si="4"/>
        <v>0</v>
      </c>
      <c r="AL191" s="202">
        <f t="shared" si="4"/>
        <v>0</v>
      </c>
      <c r="AM191" s="202">
        <f t="shared" si="4"/>
        <v>0</v>
      </c>
      <c r="AN191" s="202">
        <f t="shared" si="4"/>
        <v>0</v>
      </c>
      <c r="AO191" s="201"/>
      <c r="AP191" s="201"/>
      <c r="AQ191" s="203"/>
    </row>
    <row r="192" spans="1:43 16070:16382" s="204" customFormat="1" x14ac:dyDescent="0.3">
      <c r="A192" s="201"/>
      <c r="B192" s="197"/>
      <c r="C192" s="201"/>
      <c r="D192" s="201"/>
      <c r="E192" s="201"/>
      <c r="F192" s="201"/>
      <c r="G192" s="201"/>
      <c r="H192" s="201"/>
      <c r="I192" s="201"/>
      <c r="J192" s="201"/>
      <c r="K192" s="201"/>
      <c r="L192" s="201"/>
      <c r="M192" s="201"/>
      <c r="N192" s="201"/>
      <c r="O192" s="201"/>
      <c r="P192" s="201"/>
      <c r="Q192" s="202">
        <f>SUM(S192:Y193)</f>
        <v>3243258467.1591091</v>
      </c>
      <c r="R192" s="202">
        <f>SUBTOTAL(9,R10:R190)</f>
        <v>0</v>
      </c>
      <c r="S192" s="202">
        <f>+S190-S191</f>
        <v>2189292999.1767092</v>
      </c>
      <c r="T192" s="202">
        <f t="shared" si="3"/>
        <v>1586961.48</v>
      </c>
      <c r="U192" s="202">
        <f t="shared" si="3"/>
        <v>0</v>
      </c>
      <c r="V192" s="202">
        <f t="shared" si="3"/>
        <v>253913.83679999999</v>
      </c>
      <c r="W192" s="202">
        <f>+W190</f>
        <v>907003959.2118001</v>
      </c>
      <c r="X192" s="202">
        <f>SUBTOTAL(9,X10:X190)</f>
        <v>0</v>
      </c>
      <c r="Y192" s="202">
        <f>+Y190</f>
        <v>145120633.45379996</v>
      </c>
      <c r="Z192" s="202">
        <f t="shared" ref="Z192:AN192" si="5">SUBTOTAL(9,Z10:Z190)</f>
        <v>0</v>
      </c>
      <c r="AA192" s="202">
        <f t="shared" si="5"/>
        <v>0</v>
      </c>
      <c r="AB192" s="202">
        <f t="shared" si="5"/>
        <v>0</v>
      </c>
      <c r="AC192" s="202">
        <f t="shared" si="5"/>
        <v>0</v>
      </c>
      <c r="AD192" s="202">
        <f t="shared" si="5"/>
        <v>0</v>
      </c>
      <c r="AE192" s="202">
        <f t="shared" si="5"/>
        <v>0</v>
      </c>
      <c r="AF192" s="202">
        <f t="shared" si="5"/>
        <v>0</v>
      </c>
      <c r="AG192" s="202">
        <f t="shared" si="5"/>
        <v>0</v>
      </c>
      <c r="AH192" s="202">
        <f t="shared" si="5"/>
        <v>0</v>
      </c>
      <c r="AI192" s="202">
        <f t="shared" si="5"/>
        <v>0</v>
      </c>
      <c r="AJ192" s="202">
        <f t="shared" si="5"/>
        <v>0</v>
      </c>
      <c r="AK192" s="202">
        <f t="shared" si="5"/>
        <v>0</v>
      </c>
      <c r="AL192" s="202">
        <f t="shared" si="5"/>
        <v>0</v>
      </c>
      <c r="AM192" s="202">
        <f t="shared" si="5"/>
        <v>0</v>
      </c>
      <c r="AN192" s="202">
        <f t="shared" si="5"/>
        <v>0</v>
      </c>
      <c r="AO192" s="201"/>
      <c r="AP192" s="201"/>
      <c r="AQ192" s="203"/>
    </row>
    <row r="194" spans="6:25" x14ac:dyDescent="0.3">
      <c r="S194" s="192"/>
      <c r="T194" s="4">
        <v>907400699.58180022</v>
      </c>
      <c r="U194" s="4" t="s">
        <v>779</v>
      </c>
      <c r="W194" s="4">
        <f>+W192-J202</f>
        <v>-396740.37000012398</v>
      </c>
    </row>
    <row r="195" spans="6:25" x14ac:dyDescent="0.3">
      <c r="S195" s="192"/>
      <c r="T195" s="4">
        <v>145184111.93308803</v>
      </c>
      <c r="U195" s="4" t="s">
        <v>780</v>
      </c>
      <c r="Y195" s="4">
        <f>+Y192-K202</f>
        <v>-63478.459200084209</v>
      </c>
    </row>
    <row r="196" spans="6:25" x14ac:dyDescent="0.3">
      <c r="F196" s="4"/>
      <c r="J196" s="59" t="s">
        <v>336</v>
      </c>
      <c r="S196" s="192"/>
      <c r="T196" s="4">
        <v>2.0087987184524536E-2</v>
      </c>
      <c r="U196" s="4" t="s">
        <v>781</v>
      </c>
    </row>
    <row r="197" spans="6:25" x14ac:dyDescent="0.3">
      <c r="F197" s="4"/>
    </row>
    <row r="198" spans="6:25" x14ac:dyDescent="0.3">
      <c r="F198" s="4"/>
      <c r="J198" s="1" t="s">
        <v>337</v>
      </c>
      <c r="K198" s="1" t="s">
        <v>338</v>
      </c>
      <c r="L198" s="1" t="s">
        <v>339</v>
      </c>
    </row>
    <row r="199" spans="6:25" x14ac:dyDescent="0.3">
      <c r="F199" s="4"/>
      <c r="J199" s="1"/>
      <c r="K199" s="1"/>
      <c r="L199" s="1"/>
    </row>
    <row r="200" spans="6:25" x14ac:dyDescent="0.3">
      <c r="F200" s="4"/>
      <c r="I200" s="190" t="s">
        <v>340</v>
      </c>
      <c r="J200" s="2">
        <v>2189292999.1767101</v>
      </c>
      <c r="K200" s="2"/>
      <c r="L200" s="2"/>
    </row>
    <row r="201" spans="6:25" x14ac:dyDescent="0.3">
      <c r="F201" s="4"/>
      <c r="I201" s="189"/>
      <c r="J201" s="2"/>
      <c r="K201" s="2"/>
      <c r="L201" s="2"/>
    </row>
    <row r="202" spans="6:25" x14ac:dyDescent="0.3">
      <c r="F202" s="19"/>
      <c r="G202" s="4"/>
      <c r="I202" s="190" t="s">
        <v>341</v>
      </c>
      <c r="J202" s="2">
        <v>907400699.58180022</v>
      </c>
      <c r="K202" s="2">
        <v>145184111.91300005</v>
      </c>
      <c r="L202" s="2"/>
    </row>
    <row r="203" spans="6:25" x14ac:dyDescent="0.3">
      <c r="G203" s="4"/>
      <c r="I203" s="189"/>
      <c r="J203" s="2"/>
      <c r="K203" s="2"/>
      <c r="L203" s="2"/>
    </row>
    <row r="204" spans="6:25" x14ac:dyDescent="0.3">
      <c r="G204" s="4"/>
      <c r="I204" s="190" t="s">
        <v>342</v>
      </c>
      <c r="J204" s="2">
        <v>0</v>
      </c>
      <c r="K204" s="2">
        <v>0</v>
      </c>
      <c r="L204" s="2">
        <v>0</v>
      </c>
    </row>
    <row r="205" spans="6:25" x14ac:dyDescent="0.3">
      <c r="G205" s="4"/>
      <c r="I205" s="189"/>
      <c r="J205" s="2"/>
      <c r="K205" s="2"/>
      <c r="L205" s="2"/>
    </row>
    <row r="206" spans="6:25" x14ac:dyDescent="0.3">
      <c r="I206" s="190" t="s">
        <v>343</v>
      </c>
      <c r="J206" s="2">
        <v>0</v>
      </c>
      <c r="K206" s="2">
        <v>0</v>
      </c>
      <c r="L206" s="2"/>
    </row>
    <row r="207" spans="6:25" x14ac:dyDescent="0.3">
      <c r="I207" s="189"/>
      <c r="J207" s="2"/>
      <c r="K207" s="2"/>
      <c r="L207" s="2"/>
    </row>
    <row r="208" spans="6:25" x14ac:dyDescent="0.3">
      <c r="I208" s="190" t="s">
        <v>344</v>
      </c>
      <c r="J208" s="2">
        <v>3096693698.7585087</v>
      </c>
      <c r="K208" s="2">
        <v>145184111.91300005</v>
      </c>
      <c r="L208" s="2">
        <v>0</v>
      </c>
    </row>
  </sheetData>
  <autoFilter ref="A7:XFD187"/>
  <sortState ref="A7:XFD187">
    <sortCondition ref="B7:B187"/>
    <sortCondition ref="D7:D187"/>
  </sortState>
  <mergeCells count="4">
    <mergeCell ref="A2:I2"/>
    <mergeCell ref="A3:I3"/>
    <mergeCell ref="A4:I4"/>
    <mergeCell ref="A5:I5"/>
  </mergeCells>
  <pageMargins left="0.11811023622047245" right="0.11811023622047245" top="0.74803149606299213" bottom="0.15748031496062992" header="0" footer="0"/>
  <pageSetup paperSize="5" scale="2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2.4 (2)ALCALDIA</vt:lpstr>
      <vt:lpstr>2.3 (2)ALCALDIA</vt:lpstr>
      <vt:lpstr>2.4</vt:lpstr>
      <vt:lpstr>2.3</vt:lpstr>
      <vt:lpstr>Hoja1</vt:lpstr>
      <vt:lpstr>'2.3'!Área_de_impresión</vt:lpstr>
      <vt:lpstr>'2.4'!Área_de_impresión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CONTABILIDAD AUX</cp:lastModifiedBy>
  <cp:lastPrinted>2020-11-05T21:24:47Z</cp:lastPrinted>
  <dcterms:created xsi:type="dcterms:W3CDTF">2020-03-02T15:43:57Z</dcterms:created>
  <dcterms:modified xsi:type="dcterms:W3CDTF">2020-11-05T21:24:55Z</dcterms:modified>
</cp:coreProperties>
</file>