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contabilidad\AUTOMERCADO EXPRESS 2707, C.A\SNC\"/>
    </mc:Choice>
  </mc:AlternateContent>
  <bookViews>
    <workbookView minimized="1" xWindow="0" yWindow="0" windowWidth="15360" windowHeight="8760"/>
  </bookViews>
  <sheets>
    <sheet name="BALANCE" sheetId="5" r:id="rId1"/>
    <sheet name="Hoja1" sheetId="8" r:id="rId2"/>
    <sheet name="RESULTADO" sheetId="3" r:id="rId3"/>
    <sheet name="Hoja2" sheetId="9" r:id="rId4"/>
    <sheet name="FLUJO" sheetId="6" r:id="rId5"/>
    <sheet name="Hoja3" sheetId="10" r:id="rId6"/>
    <sheet name="PATRIMONIO" sheetId="7" r:id="rId7"/>
    <sheet name="Hoja4" sheetId="11" r:id="rId8"/>
  </sheets>
  <externalReferences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D21" i="5" l="1"/>
  <c r="C33" i="6" l="1"/>
  <c r="C9" i="6"/>
  <c r="D38" i="5"/>
  <c r="D37" i="5"/>
  <c r="D32" i="5"/>
  <c r="D31" i="5"/>
  <c r="D20" i="5"/>
  <c r="D16" i="5"/>
  <c r="D27" i="7"/>
  <c r="D25" i="7" s="1"/>
  <c r="C19" i="6"/>
  <c r="C19" i="10"/>
  <c r="C36" i="10"/>
  <c r="C16" i="10"/>
  <c r="C30" i="10" s="1"/>
  <c r="C9" i="10"/>
  <c r="C34" i="6"/>
  <c r="C35" i="6" l="1"/>
  <c r="F35" i="10"/>
  <c r="F36" i="10"/>
  <c r="D19" i="8"/>
  <c r="D17" i="8"/>
  <c r="F11" i="11" l="1"/>
  <c r="F17" i="11"/>
  <c r="B19" i="11"/>
  <c r="F19" i="11"/>
  <c r="F27" i="11" s="1"/>
  <c r="F23" i="11"/>
  <c r="F25" i="11"/>
  <c r="B27" i="11"/>
  <c r="C27" i="11"/>
  <c r="D27" i="11"/>
  <c r="E27" i="11"/>
  <c r="D11" i="5"/>
  <c r="E19" i="8"/>
  <c r="D18" i="8"/>
  <c r="B18" i="6"/>
  <c r="G21" i="5" l="1"/>
  <c r="E20" i="5"/>
  <c r="D19" i="5"/>
  <c r="D12" i="3"/>
  <c r="C34" i="10" l="1"/>
  <c r="C25" i="10"/>
  <c r="B34" i="10"/>
  <c r="C29" i="10"/>
  <c r="B29" i="10"/>
  <c r="C28" i="10"/>
  <c r="B28" i="10"/>
  <c r="C27" i="10"/>
  <c r="B27" i="10"/>
  <c r="C26" i="10"/>
  <c r="B26" i="10"/>
  <c r="C24" i="10"/>
  <c r="B24" i="10"/>
  <c r="C23" i="10"/>
  <c r="B23" i="10"/>
  <c r="C22" i="10"/>
  <c r="B22" i="10"/>
  <c r="C21" i="10"/>
  <c r="B21" i="10"/>
  <c r="B20" i="10"/>
  <c r="B19" i="10"/>
  <c r="E18" i="9"/>
  <c r="D18" i="9"/>
  <c r="D12" i="9"/>
  <c r="E9" i="9"/>
  <c r="E12" i="9" s="1"/>
  <c r="E14" i="9" s="1"/>
  <c r="D9" i="9"/>
  <c r="D13" i="9" s="1"/>
  <c r="D14" i="9" s="1"/>
  <c r="E36" i="8"/>
  <c r="D36" i="8"/>
  <c r="E30" i="8"/>
  <c r="E31" i="8" s="1"/>
  <c r="D29" i="8"/>
  <c r="D30" i="8" s="1"/>
  <c r="D31" i="8" s="1"/>
  <c r="E20" i="8"/>
  <c r="E15" i="8"/>
  <c r="D13" i="8"/>
  <c r="D15" i="8" s="1"/>
  <c r="D20" i="8" l="1"/>
  <c r="D19" i="9"/>
  <c r="D22" i="9" s="1"/>
  <c r="D37" i="8"/>
  <c r="E37" i="8"/>
  <c r="B33" i="6"/>
  <c r="C28" i="6"/>
  <c r="B28" i="6"/>
  <c r="C27" i="6"/>
  <c r="B27" i="6"/>
  <c r="C26" i="6"/>
  <c r="B26" i="6"/>
  <c r="C25" i="6"/>
  <c r="B25" i="6"/>
  <c r="C23" i="6"/>
  <c r="B23" i="6"/>
  <c r="C22" i="6"/>
  <c r="B22" i="6"/>
  <c r="C21" i="6"/>
  <c r="B21" i="6"/>
  <c r="C20" i="6"/>
  <c r="B20" i="6"/>
  <c r="B19" i="6"/>
  <c r="F25" i="7"/>
  <c r="C27" i="7"/>
  <c r="C23" i="7" s="1"/>
  <c r="F23" i="7" s="1"/>
  <c r="B27" i="7"/>
  <c r="B11" i="7" s="1"/>
  <c r="F17" i="7"/>
  <c r="D18" i="3"/>
  <c r="D27" i="9" l="1"/>
  <c r="D28" i="9" s="1"/>
  <c r="D25" i="9"/>
  <c r="F11" i="7"/>
  <c r="B19" i="7"/>
  <c r="F19" i="7" s="1"/>
  <c r="F27" i="7" s="1"/>
  <c r="E37" i="5"/>
  <c r="D30" i="5"/>
  <c r="E31" i="5"/>
  <c r="E32" i="5" s="1"/>
  <c r="D14" i="5"/>
  <c r="E21" i="5"/>
  <c r="E16" i="5"/>
  <c r="E38" i="5" l="1"/>
  <c r="E18" i="3"/>
  <c r="E9" i="3"/>
  <c r="E12" i="3" s="1"/>
  <c r="E14" i="3" s="1"/>
  <c r="D9" i="3"/>
  <c r="D13" i="3" l="1"/>
  <c r="D14" i="3" s="1"/>
  <c r="D19" i="3" s="1"/>
  <c r="D21" i="3" s="1"/>
  <c r="D24" i="3" s="1"/>
  <c r="D26" i="3" s="1"/>
  <c r="C15" i="6" s="1"/>
  <c r="C29" i="6" s="1"/>
  <c r="F29" i="6" s="1"/>
  <c r="F31" i="6" s="1"/>
  <c r="D27" i="3" l="1"/>
</calcChain>
</file>

<file path=xl/sharedStrings.xml><?xml version="1.0" encoding="utf-8"?>
<sst xmlns="http://schemas.openxmlformats.org/spreadsheetml/2006/main" count="343" uniqueCount="136">
  <si>
    <t>ACTIVO</t>
  </si>
  <si>
    <t xml:space="preserve"> </t>
  </si>
  <si>
    <t>TOTAL ACTIVO</t>
  </si>
  <si>
    <t>ESTADO DE SITUACION FINANCIERA</t>
  </si>
  <si>
    <t>Las notas anexas son parte integral del inventario de Bienes Muebles, aportados por los accionistas de la empresa  JBA C.A. como  aumento del capital social, Ver Informe del auditor independiente</t>
  </si>
  <si>
    <t>AUTOMERCADO EXPRESS 2707, C.A.</t>
  </si>
  <si>
    <t>NOTA</t>
  </si>
  <si>
    <t>ANEXO</t>
  </si>
  <si>
    <t>Al 01 de Febrero al 31 de Enero de 2017 y 2016</t>
  </si>
  <si>
    <t>INGRESOS OPERACIONALES</t>
  </si>
  <si>
    <t xml:space="preserve">     Provenientes del Sector Privado</t>
  </si>
  <si>
    <t xml:space="preserve">     TOTAL INGRESOS OPERACIONALES</t>
  </si>
  <si>
    <t>COSTOS OPERACIONALES</t>
  </si>
  <si>
    <t xml:space="preserve">     Costo de ventas</t>
  </si>
  <si>
    <t xml:space="preserve">     TOTAL COSTOS OPERACIONALES</t>
  </si>
  <si>
    <t>RESULTADO BRUTO EN OPERACIONES</t>
  </si>
  <si>
    <t>TOTAL INGRESOS EN OPERACIONES</t>
  </si>
  <si>
    <t>GASTOS OPERACIONALES</t>
  </si>
  <si>
    <t>TOTAL GASTOS OPERACIONALES</t>
  </si>
  <si>
    <t>TOTAL OTRAS GANANCIAS O (PÉRDIDAS)</t>
  </si>
  <si>
    <t>TOTAL BENEFICIO O (COSTO) DE FINANCIAMIENTO</t>
  </si>
  <si>
    <t>RESULTADO ANTES DE IMPUESTO</t>
  </si>
  <si>
    <t>TOTAL INGRESO O (GASTO) IMPUESTO CORRIENTE</t>
  </si>
  <si>
    <t>TOTAL INGRESO O (GASTO) IMPUESTO DIFERIDO</t>
  </si>
  <si>
    <t>RESULTADO DEL PERÍODO</t>
  </si>
  <si>
    <t>TOTAL FONDOS Y RESERVAS</t>
  </si>
  <si>
    <t>TOTAL OTRO RESULTADO INTEGRAL</t>
  </si>
  <si>
    <t>RESULTADO INTEGRAL, NETO DE FONDOS Y RESERVAS</t>
  </si>
  <si>
    <t>RESULTADO EN OPERACIONES</t>
  </si>
  <si>
    <t>Al 31 de Enero de 2017 y 2016</t>
  </si>
  <si>
    <t>ACTIVO CORRIENTE</t>
  </si>
  <si>
    <t xml:space="preserve">     Efectivo y sus equivalentes</t>
  </si>
  <si>
    <t xml:space="preserve">     Cuentas por cobrar comerciales (Netas)</t>
  </si>
  <si>
    <t xml:space="preserve">     Otras cuentas por cobrar</t>
  </si>
  <si>
    <t xml:space="preserve">     Inventarios</t>
  </si>
  <si>
    <t xml:space="preserve">     ISLR, pagado por anticipado</t>
  </si>
  <si>
    <t xml:space="preserve">     Otros tributos pagados por anticipado</t>
  </si>
  <si>
    <t xml:space="preserve">     Otros pagos por anticipado</t>
  </si>
  <si>
    <t>Total activo corriente</t>
  </si>
  <si>
    <t>ACTIVO NO CORRIENTE</t>
  </si>
  <si>
    <t xml:space="preserve">     Propiedades, planta y equipos (Netas)</t>
  </si>
  <si>
    <t>Total activo no corriente</t>
  </si>
  <si>
    <t>PASIVO Y PATRIMONIO</t>
  </si>
  <si>
    <t xml:space="preserve">PASIVO  </t>
  </si>
  <si>
    <t>PASIVO CORRIENTE</t>
  </si>
  <si>
    <t xml:space="preserve">     Cuentas por pagar comerciales</t>
  </si>
  <si>
    <t xml:space="preserve">     Impuesto sobre la renta por pagar</t>
  </si>
  <si>
    <t xml:space="preserve">     Otros tributos por pagar</t>
  </si>
  <si>
    <t xml:space="preserve">     Pasivos laborales corrientes</t>
  </si>
  <si>
    <t>Total pasivo corriente</t>
  </si>
  <si>
    <t>TOTAL PASIVO</t>
  </si>
  <si>
    <t>PATRIMONIO</t>
  </si>
  <si>
    <t>Capital social</t>
  </si>
  <si>
    <t>Resultados acumulados</t>
  </si>
  <si>
    <t>Fondos y reservas</t>
  </si>
  <si>
    <t>TOTAL PATRIMONIO</t>
  </si>
  <si>
    <t>TOTAL PASIVO Y PATRIMONIO</t>
  </si>
  <si>
    <t>FACTOR</t>
  </si>
  <si>
    <t xml:space="preserve">     Mejoras a la propiedad arrendada</t>
  </si>
  <si>
    <t>ESTADO DE CAMBIO EN EL PATRIMONIO</t>
  </si>
  <si>
    <t>PERIODO COMPRENDIDO ENTRE EL 1º DE OCTUBRE DE 2015 AL 31 DE ENERO DE 2017</t>
  </si>
  <si>
    <t>CAPITAL SOCIAL</t>
  </si>
  <si>
    <t>RESERVA LEGAL</t>
  </si>
  <si>
    <t>UTILIDADES NO DISTRIBUIDAS</t>
  </si>
  <si>
    <t>TOTAL</t>
  </si>
  <si>
    <t>Saldo al 1º de Octubre de 2015</t>
  </si>
  <si>
    <t>Aumento de Capital Social</t>
  </si>
  <si>
    <t>Apartado Reserva Legal</t>
  </si>
  <si>
    <t>Resultado Neto del Período</t>
  </si>
  <si>
    <t>Saldos al 31 de enero de 2016</t>
  </si>
  <si>
    <t>Saldos al 31 de enero de 2017</t>
  </si>
  <si>
    <t>J-40670082-7</t>
  </si>
  <si>
    <t xml:space="preserve">Estado de Flujo de Efectivo </t>
  </si>
  <si>
    <t>Flujo del efectivo por actividades operacionales:</t>
  </si>
  <si>
    <t>Utilidad del ejercicio</t>
  </si>
  <si>
    <t xml:space="preserve">Ajustes para conciliar la ganancia neta con el efecto neto provisto </t>
  </si>
  <si>
    <t>por actividades operacionales:</t>
  </si>
  <si>
    <t>Amortización</t>
  </si>
  <si>
    <t>Depreciación</t>
  </si>
  <si>
    <t>Reserva Legal</t>
  </si>
  <si>
    <t>Efectivo proveniente del resultado neto</t>
  </si>
  <si>
    <t>Variaciones netas en activos y pasivos operacionales</t>
  </si>
  <si>
    <t>(Aumento)</t>
  </si>
  <si>
    <t>Efectivo neto provisto por las actividades de operación</t>
  </si>
  <si>
    <t>Flujo del efectivo por Actividades de Inversión:</t>
  </si>
  <si>
    <t>adquisición de propiedades, planta y equipos (neto)</t>
  </si>
  <si>
    <t>Efectivo neto usado en las actividades de inversión</t>
  </si>
  <si>
    <t xml:space="preserve">  </t>
  </si>
  <si>
    <t>Flujo del efectivo por actividades de financiamiento:</t>
  </si>
  <si>
    <t>Variación neta en préstamos por pagar</t>
  </si>
  <si>
    <t>Variación neta en porción circulante de préstamos por pagar</t>
  </si>
  <si>
    <t>Variación neta en préstamos por pagar a largo plazo</t>
  </si>
  <si>
    <t>Efectivo neto usado en (provisto por) las actividades de financiamiento</t>
  </si>
  <si>
    <t xml:space="preserve">    </t>
  </si>
  <si>
    <t>Disminución y Aumento del efectivo</t>
  </si>
  <si>
    <t>Efectivo al inicio del ejercicio</t>
  </si>
  <si>
    <t>Efectivo al final del ejercicio</t>
  </si>
  <si>
    <t>ESTADO DEL RESULTADO INTEGRAL DEL PERIODO</t>
  </si>
  <si>
    <t>I-1</t>
  </si>
  <si>
    <t>I-3</t>
  </si>
  <si>
    <t>II-1</t>
  </si>
  <si>
    <t>IV</t>
  </si>
  <si>
    <t>DD-1</t>
  </si>
  <si>
    <t>DD-2</t>
  </si>
  <si>
    <t>MM-2</t>
  </si>
  <si>
    <t>MM-3</t>
  </si>
  <si>
    <t>I-2</t>
  </si>
  <si>
    <t>A</t>
  </si>
  <si>
    <t>B-1</t>
  </si>
  <si>
    <t>C</t>
  </si>
  <si>
    <t>D-1</t>
  </si>
  <si>
    <t>D-2</t>
  </si>
  <si>
    <t>D-3</t>
  </si>
  <si>
    <t>F-3</t>
  </si>
  <si>
    <t>BB-1</t>
  </si>
  <si>
    <t>DD-3</t>
  </si>
  <si>
    <t>HH</t>
  </si>
  <si>
    <t>NN</t>
  </si>
  <si>
    <t>MM-1</t>
  </si>
  <si>
    <t xml:space="preserve">     Mejoras a la propiedad arrendada (Netas)</t>
  </si>
  <si>
    <t>B-2</t>
  </si>
  <si>
    <t>Cuentas por pagar</t>
  </si>
  <si>
    <t>3.1</t>
  </si>
  <si>
    <t>3.2</t>
  </si>
  <si>
    <t>3.3</t>
  </si>
  <si>
    <t>3.5</t>
  </si>
  <si>
    <t>3.6</t>
  </si>
  <si>
    <t>3.4</t>
  </si>
  <si>
    <t>4.1</t>
  </si>
  <si>
    <t>4.2</t>
  </si>
  <si>
    <t>4.3</t>
  </si>
  <si>
    <t>(Expresados en bolívares constantes al 31/01/2017)</t>
  </si>
  <si>
    <t xml:space="preserve">     Gastos de distribución y venta</t>
  </si>
  <si>
    <t xml:space="preserve">     Gastos de administración</t>
  </si>
  <si>
    <t>(Expresados en bolívares constantes)</t>
  </si>
  <si>
    <t>(Expresados en bolívares)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</si>
</sst>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u/>
      <sz val="10"/>
      <name val="Tahoma"/>
      <family val="2"/>
    </font>
    <font>
      <b/>
      <sz val="9"/>
      <color theme="1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9"/>
      <name val="Tahoma"/>
      <family val="2"/>
    </font>
    <font>
      <b/>
      <sz val="9"/>
      <color theme="1"/>
      <name val="Calibri"/>
      <family val="2"/>
      <scheme val="minor"/>
    </font>
    <font>
      <sz val="9"/>
      <name val="Tahoma"/>
      <family val="2"/>
    </font>
    <font>
      <i/>
      <sz val="9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" fontId="4" fillId="0" borderId="0" xfId="0" applyNumberFormat="1" applyFont="1"/>
    <xf numFmtId="4" fontId="4" fillId="0" borderId="0" xfId="0" applyNumberFormat="1" applyFont="1" applyFill="1"/>
    <xf numFmtId="4" fontId="3" fillId="0" borderId="0" xfId="0" applyNumberFormat="1" applyFont="1"/>
    <xf numFmtId="4" fontId="8" fillId="0" borderId="0" xfId="0" applyNumberFormat="1" applyFont="1"/>
    <xf numFmtId="43" fontId="0" fillId="0" borderId="0" xfId="4" applyFont="1"/>
    <xf numFmtId="4" fontId="13" fillId="0" borderId="0" xfId="1" applyNumberFormat="1" applyFont="1" applyBorder="1"/>
    <xf numFmtId="0" fontId="13" fillId="0" borderId="0" xfId="1" applyFont="1"/>
    <xf numFmtId="0" fontId="12" fillId="0" borderId="0" xfId="0" applyFont="1" applyAlignment="1"/>
    <xf numFmtId="43" fontId="14" fillId="0" borderId="0" xfId="4" applyFont="1" applyAlignment="1">
      <alignment vertical="top"/>
    </xf>
    <xf numFmtId="43" fontId="11" fillId="0" borderId="0" xfId="4" applyFont="1"/>
    <xf numFmtId="0" fontId="15" fillId="0" borderId="0" xfId="0" applyFont="1"/>
    <xf numFmtId="0" fontId="3" fillId="0" borderId="0" xfId="2" applyFont="1" applyAlignment="1">
      <alignment wrapText="1"/>
    </xf>
    <xf numFmtId="0" fontId="3" fillId="0" borderId="0" xfId="2" applyFont="1" applyAlignment="1"/>
    <xf numFmtId="0" fontId="0" fillId="0" borderId="0" xfId="0" applyFont="1" applyFill="1"/>
    <xf numFmtId="0" fontId="4" fillId="0" borderId="0" xfId="0" applyFont="1" applyFill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9" fillId="0" borderId="0" xfId="0" applyFont="1"/>
    <xf numFmtId="43" fontId="19" fillId="0" borderId="0" xfId="4" applyFont="1"/>
    <xf numFmtId="4" fontId="0" fillId="0" borderId="0" xfId="0" applyNumberFormat="1" applyFont="1" applyFill="1"/>
    <xf numFmtId="43" fontId="0" fillId="0" borderId="0" xfId="0" applyNumberFormat="1"/>
    <xf numFmtId="0" fontId="0" fillId="3" borderId="0" xfId="0" applyFill="1"/>
    <xf numFmtId="0" fontId="0" fillId="2" borderId="0" xfId="0" applyFill="1"/>
    <xf numFmtId="43" fontId="19" fillId="3" borderId="0" xfId="4" applyFont="1" applyFill="1"/>
    <xf numFmtId="0" fontId="3" fillId="3" borderId="0" xfId="2" applyFont="1" applyFill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4" fillId="3" borderId="0" xfId="0" applyFont="1" applyFill="1"/>
    <xf numFmtId="0" fontId="3" fillId="3" borderId="0" xfId="1" applyFont="1" applyFill="1" applyBorder="1"/>
    <xf numFmtId="0" fontId="4" fillId="3" borderId="0" xfId="1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3" borderId="0" xfId="1" applyFont="1" applyFill="1" applyBorder="1"/>
    <xf numFmtId="0" fontId="3" fillId="3" borderId="3" xfId="1" applyFont="1" applyFill="1" applyBorder="1"/>
    <xf numFmtId="0" fontId="4" fillId="3" borderId="3" xfId="1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0" xfId="0" applyFont="1" applyFill="1" applyAlignment="1">
      <alignment horizontal="center"/>
    </xf>
    <xf numFmtId="4" fontId="4" fillId="3" borderId="0" xfId="0" applyNumberFormat="1" applyFont="1" applyFill="1"/>
    <xf numFmtId="0" fontId="3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4" fillId="3" borderId="4" xfId="0" applyFont="1" applyFill="1" applyBorder="1" applyAlignment="1">
      <alignment horizontal="center"/>
    </xf>
    <xf numFmtId="4" fontId="4" fillId="3" borderId="4" xfId="0" applyNumberFormat="1" applyFont="1" applyFill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Alignment="1">
      <alignment horizontal="center"/>
    </xf>
    <xf numFmtId="4" fontId="10" fillId="3" borderId="0" xfId="0" applyNumberFormat="1" applyFont="1" applyFill="1"/>
    <xf numFmtId="0" fontId="3" fillId="3" borderId="3" xfId="0" applyFont="1" applyFill="1" applyBorder="1" applyAlignment="1">
      <alignment horizontal="center"/>
    </xf>
    <xf numFmtId="4" fontId="3" fillId="3" borderId="3" xfId="0" applyNumberFormat="1" applyFont="1" applyFill="1" applyBorder="1"/>
    <xf numFmtId="0" fontId="4" fillId="3" borderId="2" xfId="1" applyFont="1" applyFill="1" applyBorder="1"/>
    <xf numFmtId="0" fontId="4" fillId="3" borderId="2" xfId="1" applyFont="1" applyFill="1" applyBorder="1" applyAlignment="1">
      <alignment horizontal="center"/>
    </xf>
    <xf numFmtId="4" fontId="4" fillId="3" borderId="2" xfId="0" applyNumberFormat="1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" fontId="3" fillId="3" borderId="4" xfId="0" applyNumberFormat="1" applyFont="1" applyFill="1" applyBorder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" fontId="22" fillId="3" borderId="1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4" fontId="24" fillId="3" borderId="0" xfId="0" applyNumberFormat="1" applyFont="1" applyFill="1" applyBorder="1"/>
    <xf numFmtId="0" fontId="19" fillId="3" borderId="0" xfId="0" applyFont="1" applyFill="1" applyBorder="1"/>
    <xf numFmtId="0" fontId="25" fillId="3" borderId="0" xfId="0" applyFont="1" applyFill="1"/>
    <xf numFmtId="0" fontId="26" fillId="3" borderId="0" xfId="0" applyFont="1" applyFill="1"/>
    <xf numFmtId="4" fontId="24" fillId="3" borderId="2" xfId="0" applyNumberFormat="1" applyFont="1" applyFill="1" applyBorder="1"/>
    <xf numFmtId="0" fontId="19" fillId="3" borderId="0" xfId="0" applyFont="1" applyFill="1" applyAlignment="1">
      <alignment horizontal="right"/>
    </xf>
    <xf numFmtId="43" fontId="19" fillId="3" borderId="6" xfId="4" applyFont="1" applyFill="1" applyBorder="1"/>
    <xf numFmtId="0" fontId="27" fillId="3" borderId="0" xfId="0" applyFont="1" applyFill="1"/>
    <xf numFmtId="0" fontId="28" fillId="3" borderId="0" xfId="0" applyFont="1" applyFill="1"/>
    <xf numFmtId="0" fontId="25" fillId="3" borderId="0" xfId="0" applyFont="1" applyFill="1" applyAlignment="1">
      <alignment horizontal="right"/>
    </xf>
    <xf numFmtId="0" fontId="23" fillId="3" borderId="0" xfId="0" applyFont="1" applyFill="1"/>
    <xf numFmtId="43" fontId="19" fillId="3" borderId="4" xfId="4" applyFont="1" applyFill="1" applyBorder="1"/>
    <xf numFmtId="4" fontId="24" fillId="3" borderId="4" xfId="0" applyNumberFormat="1" applyFont="1" applyFill="1" applyBorder="1"/>
    <xf numFmtId="0" fontId="18" fillId="3" borderId="0" xfId="1" applyFont="1" applyFill="1"/>
    <xf numFmtId="4" fontId="18" fillId="3" borderId="0" xfId="1" applyNumberFormat="1" applyFont="1" applyFill="1"/>
    <xf numFmtId="0" fontId="1" fillId="3" borderId="5" xfId="1" applyFont="1" applyFill="1" applyBorder="1" applyAlignment="1">
      <alignment horizontal="center" wrapText="1"/>
    </xf>
    <xf numFmtId="0" fontId="1" fillId="3" borderId="0" xfId="1" applyFont="1" applyFill="1" applyBorder="1"/>
    <xf numFmtId="4" fontId="1" fillId="3" borderId="0" xfId="1" applyNumberFormat="1" applyFont="1" applyFill="1" applyBorder="1"/>
    <xf numFmtId="0" fontId="1" fillId="3" borderId="0" xfId="1" applyFont="1" applyFill="1"/>
    <xf numFmtId="4" fontId="1" fillId="3" borderId="5" xfId="1" applyNumberFormat="1" applyFont="1" applyFill="1" applyBorder="1"/>
    <xf numFmtId="4" fontId="1" fillId="3" borderId="1" xfId="1" applyNumberFormat="1" applyFont="1" applyFill="1" applyBorder="1"/>
    <xf numFmtId="0" fontId="4" fillId="3" borderId="3" xfId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3" fillId="0" borderId="0" xfId="0" applyFont="1" applyFill="1" applyAlignment="1">
      <alignment wrapText="1"/>
    </xf>
    <xf numFmtId="0" fontId="5" fillId="3" borderId="0" xfId="2" applyFont="1" applyFill="1" applyBorder="1" applyAlignment="1" applyProtection="1">
      <alignment horizontal="center"/>
      <protection locked="0"/>
    </xf>
    <xf numFmtId="0" fontId="3" fillId="3" borderId="0" xfId="2" applyFont="1" applyFill="1" applyAlignment="1">
      <alignment horizontal="center"/>
    </xf>
    <xf numFmtId="0" fontId="3" fillId="3" borderId="0" xfId="2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2" fillId="3" borderId="0" xfId="2" applyFont="1" applyFill="1" applyAlignment="1">
      <alignment horizontal="center" wrapText="1"/>
    </xf>
    <xf numFmtId="0" fontId="22" fillId="3" borderId="0" xfId="2" applyFont="1" applyFill="1" applyAlignment="1">
      <alignment horizontal="center"/>
    </xf>
    <xf numFmtId="43" fontId="21" fillId="3" borderId="0" xfId="4" applyFont="1" applyFill="1" applyAlignment="1">
      <alignment horizontal="center" vertical="top"/>
    </xf>
    <xf numFmtId="0" fontId="20" fillId="3" borderId="0" xfId="0" applyFont="1" applyFill="1" applyAlignment="1">
      <alignment horizontal="center"/>
    </xf>
    <xf numFmtId="4" fontId="1" fillId="3" borderId="5" xfId="1" applyNumberFormat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1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AUTOMERCADO%20EXPRESS%202707,%20C.A/Balance%20Apertu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juste%20Financiero%20por%20infl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de Apertura"/>
      <sheetName val="Resultado 2017"/>
      <sheetName val="Hoja1"/>
      <sheetName val="Balance 2017"/>
      <sheetName val="Mov.Patrimonio 2017"/>
      <sheetName val="Hoja4"/>
      <sheetName val="Flujo de Caja"/>
      <sheetName val="Balance de corte"/>
      <sheetName val="Estado de Resultado de co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 xml:space="preserve">Cuenta por cobrar </v>
          </cell>
        </row>
        <row r="19">
          <cell r="B19" t="str">
            <v>Inventario de Mercancías</v>
          </cell>
        </row>
        <row r="20">
          <cell r="B20" t="str">
            <v>Anticipo a Proveedores</v>
          </cell>
          <cell r="E20">
            <v>-7981939.1500000004</v>
          </cell>
        </row>
        <row r="21">
          <cell r="B21" t="str">
            <v>Crédito Fiscal</v>
          </cell>
          <cell r="E21">
            <v>-67805914.900000006</v>
          </cell>
        </row>
        <row r="22">
          <cell r="B22" t="str">
            <v>IVA Retenido por Clientes</v>
          </cell>
          <cell r="E22">
            <v>-228483.03</v>
          </cell>
        </row>
        <row r="23">
          <cell r="B23" t="str">
            <v>ISLR Retenido por Clientes</v>
          </cell>
          <cell r="E23">
            <v>-8147652.1399999997</v>
          </cell>
        </row>
        <row r="27">
          <cell r="B27" t="str">
            <v>Retenciones SSO y SPF</v>
          </cell>
          <cell r="E27">
            <v>406340.74</v>
          </cell>
        </row>
        <row r="28">
          <cell r="B28" t="str">
            <v>Retenciones LPH</v>
          </cell>
          <cell r="E28">
            <v>1770.1</v>
          </cell>
        </row>
        <row r="29">
          <cell r="B29" t="str">
            <v>Retenciones de ISLR</v>
          </cell>
          <cell r="E29">
            <v>578170.98</v>
          </cell>
        </row>
        <row r="30">
          <cell r="B30" t="str">
            <v>ISLR Por Pagar</v>
          </cell>
          <cell r="E30">
            <v>14035144.189999999</v>
          </cell>
        </row>
        <row r="36">
          <cell r="B36" t="str">
            <v>Instalaciones y mejoras a la propiedad arrendada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 y ER"/>
      <sheetName val="Paso 1"/>
      <sheetName val="Paso 2"/>
      <sheetName val="Paso 3"/>
      <sheetName val="Hoja1"/>
      <sheetName val="Paso 4"/>
      <sheetName val="Mixto"/>
    </sheetNames>
    <sheetDataSet>
      <sheetData sheetId="0"/>
      <sheetData sheetId="1"/>
      <sheetData sheetId="2">
        <row r="21">
          <cell r="D21">
            <v>726048356.74413526</v>
          </cell>
        </row>
        <row r="23">
          <cell r="D23">
            <v>1017608201.5595489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D22" sqref="D22"/>
    </sheetView>
  </sheetViews>
  <sheetFormatPr baseColWidth="10" defaultColWidth="11.42578125" defaultRowHeight="15" x14ac:dyDescent="0.25"/>
  <cols>
    <col min="1" max="1" width="40" style="18" customWidth="1"/>
    <col min="2" max="3" width="7.7109375" style="25" customWidth="1"/>
    <col min="4" max="5" width="18.5703125" style="18" customWidth="1"/>
    <col min="6" max="16384" width="11.42578125" style="18"/>
  </cols>
  <sheetData>
    <row r="1" spans="1:5" x14ac:dyDescent="0.25">
      <c r="A1" s="98" t="s">
        <v>5</v>
      </c>
      <c r="B1" s="98"/>
      <c r="C1" s="98"/>
      <c r="D1" s="98"/>
      <c r="E1" s="98"/>
    </row>
    <row r="2" spans="1:5" x14ac:dyDescent="0.25">
      <c r="A2" s="99" t="s">
        <v>3</v>
      </c>
      <c r="B2" s="99"/>
      <c r="C2" s="99"/>
      <c r="D2" s="99"/>
      <c r="E2" s="99"/>
    </row>
    <row r="3" spans="1:5" x14ac:dyDescent="0.25">
      <c r="A3" s="99" t="s">
        <v>29</v>
      </c>
      <c r="B3" s="99"/>
      <c r="C3" s="99"/>
      <c r="D3" s="99"/>
      <c r="E3" s="99"/>
    </row>
    <row r="4" spans="1:5" x14ac:dyDescent="0.25">
      <c r="A4" s="100" t="s">
        <v>131</v>
      </c>
      <c r="B4" s="100"/>
      <c r="C4" s="100"/>
      <c r="D4" s="100"/>
      <c r="E4" s="100"/>
    </row>
    <row r="5" spans="1:5" x14ac:dyDescent="0.25">
      <c r="A5" s="33"/>
      <c r="B5" s="33"/>
      <c r="C5" s="33"/>
      <c r="D5" s="33"/>
      <c r="E5" s="33"/>
    </row>
    <row r="6" spans="1:5" ht="15.75" thickBot="1" x14ac:dyDescent="0.3">
      <c r="A6" s="34"/>
      <c r="B6" s="35" t="s">
        <v>6</v>
      </c>
      <c r="C6" s="35" t="s">
        <v>7</v>
      </c>
      <c r="D6" s="36">
        <v>2017</v>
      </c>
      <c r="E6" s="36">
        <v>2016</v>
      </c>
    </row>
    <row r="7" spans="1:5" ht="15.75" thickTop="1" x14ac:dyDescent="0.25">
      <c r="A7" s="37" t="s">
        <v>0</v>
      </c>
      <c r="B7" s="38"/>
      <c r="C7" s="38"/>
      <c r="D7" s="39"/>
      <c r="E7" s="40"/>
    </row>
    <row r="8" spans="1:5" x14ac:dyDescent="0.25">
      <c r="A8" s="41" t="s">
        <v>30</v>
      </c>
      <c r="B8" s="42"/>
      <c r="C8" s="42"/>
      <c r="D8" s="43"/>
      <c r="E8" s="43"/>
    </row>
    <row r="9" spans="1:5" x14ac:dyDescent="0.25">
      <c r="A9" s="44" t="s">
        <v>31</v>
      </c>
      <c r="B9" s="42" t="s">
        <v>122</v>
      </c>
      <c r="C9" s="42" t="s">
        <v>107</v>
      </c>
      <c r="D9" s="43">
        <v>39359605.020000003</v>
      </c>
      <c r="E9" s="43">
        <v>0</v>
      </c>
    </row>
    <row r="10" spans="1:5" x14ac:dyDescent="0.25">
      <c r="A10" s="44" t="s">
        <v>32</v>
      </c>
      <c r="B10" s="42" t="s">
        <v>123</v>
      </c>
      <c r="C10" s="42" t="s">
        <v>108</v>
      </c>
      <c r="D10" s="43">
        <v>2008065.03</v>
      </c>
      <c r="E10" s="43">
        <v>0</v>
      </c>
    </row>
    <row r="11" spans="1:5" x14ac:dyDescent="0.25">
      <c r="A11" s="44" t="s">
        <v>33</v>
      </c>
      <c r="B11" s="42"/>
      <c r="C11" s="42" t="s">
        <v>120</v>
      </c>
      <c r="D11" s="43">
        <f>56293434.87+0.01</f>
        <v>56293434.879999995</v>
      </c>
      <c r="E11" s="43"/>
    </row>
    <row r="12" spans="1:5" x14ac:dyDescent="0.25">
      <c r="A12" s="44" t="s">
        <v>34</v>
      </c>
      <c r="B12" s="42"/>
      <c r="C12" s="42" t="s">
        <v>109</v>
      </c>
      <c r="D12" s="43">
        <v>174977486.84</v>
      </c>
      <c r="E12" s="43">
        <v>0</v>
      </c>
    </row>
    <row r="13" spans="1:5" x14ac:dyDescent="0.25">
      <c r="A13" s="44" t="s">
        <v>35</v>
      </c>
      <c r="B13" s="42" t="s">
        <v>124</v>
      </c>
      <c r="C13" s="42" t="s">
        <v>110</v>
      </c>
      <c r="D13" s="43">
        <v>8147652.1399999997</v>
      </c>
      <c r="E13" s="43">
        <v>0</v>
      </c>
    </row>
    <row r="14" spans="1:5" x14ac:dyDescent="0.25">
      <c r="A14" s="44" t="s">
        <v>36</v>
      </c>
      <c r="B14" s="42" t="s">
        <v>124</v>
      </c>
      <c r="C14" s="42" t="s">
        <v>111</v>
      </c>
      <c r="D14" s="43">
        <f>67805914.9+228483.03</f>
        <v>68034397.930000007</v>
      </c>
      <c r="E14" s="43">
        <v>0</v>
      </c>
    </row>
    <row r="15" spans="1:5" x14ac:dyDescent="0.25">
      <c r="A15" s="44" t="s">
        <v>37</v>
      </c>
      <c r="B15" s="42"/>
      <c r="C15" s="42" t="s">
        <v>112</v>
      </c>
      <c r="D15" s="43">
        <v>7981939.1500000004</v>
      </c>
      <c r="E15" s="43">
        <v>0</v>
      </c>
    </row>
    <row r="16" spans="1:5" x14ac:dyDescent="0.25">
      <c r="A16" s="45" t="s">
        <v>38</v>
      </c>
      <c r="B16" s="46"/>
      <c r="C16" s="46"/>
      <c r="D16" s="47">
        <f>SUM(D9:D15)</f>
        <v>356802580.98999995</v>
      </c>
      <c r="E16" s="47">
        <f>SUM(E9:E15)</f>
        <v>0</v>
      </c>
    </row>
    <row r="17" spans="1:7" x14ac:dyDescent="0.25">
      <c r="A17" s="41" t="s">
        <v>39</v>
      </c>
      <c r="B17" s="42"/>
      <c r="C17" s="42"/>
      <c r="D17" s="43"/>
      <c r="E17" s="43"/>
    </row>
    <row r="18" spans="1:7" ht="14.25" customHeight="1" x14ac:dyDescent="0.25">
      <c r="A18" s="40" t="s">
        <v>40</v>
      </c>
      <c r="B18" s="48" t="s">
        <v>127</v>
      </c>
      <c r="C18" s="48" t="s">
        <v>113</v>
      </c>
      <c r="D18" s="49">
        <v>1642944487.6600001</v>
      </c>
      <c r="E18" s="49">
        <v>16897802.829999998</v>
      </c>
    </row>
    <row r="19" spans="1:7" hidden="1" x14ac:dyDescent="0.25">
      <c r="A19" s="44" t="s">
        <v>119</v>
      </c>
      <c r="B19" s="42" t="s">
        <v>127</v>
      </c>
      <c r="C19" s="42"/>
      <c r="D19" s="43">
        <f>718774870.85-23615001.21</f>
        <v>695159869.63999999</v>
      </c>
      <c r="E19" s="43"/>
    </row>
    <row r="20" spans="1:7" x14ac:dyDescent="0.25">
      <c r="A20" s="50" t="s">
        <v>41</v>
      </c>
      <c r="B20" s="51"/>
      <c r="C20" s="51"/>
      <c r="D20" s="47">
        <f>SUM(D18)</f>
        <v>1642944487.6600001</v>
      </c>
      <c r="E20" s="47">
        <f>SUM(E19)</f>
        <v>0</v>
      </c>
    </row>
    <row r="21" spans="1:7" ht="15.75" thickBot="1" x14ac:dyDescent="0.3">
      <c r="A21" s="52" t="s">
        <v>2</v>
      </c>
      <c r="B21" s="53"/>
      <c r="C21" s="53"/>
      <c r="D21" s="54">
        <f>D16+D20</f>
        <v>1999747068.6500001</v>
      </c>
      <c r="E21" s="54">
        <f>E20</f>
        <v>0</v>
      </c>
      <c r="G21" s="28">
        <f>D38-D21</f>
        <v>-1.0000228881835938E-2</v>
      </c>
    </row>
    <row r="22" spans="1:7" ht="15.75" thickTop="1" x14ac:dyDescent="0.25">
      <c r="A22" s="55"/>
      <c r="B22" s="56"/>
      <c r="C22" s="56"/>
      <c r="D22" s="43"/>
      <c r="E22" s="43"/>
    </row>
    <row r="23" spans="1:7" ht="15.75" thickBot="1" x14ac:dyDescent="0.3">
      <c r="A23" s="34"/>
      <c r="B23" s="35" t="s">
        <v>6</v>
      </c>
      <c r="C23" s="35" t="s">
        <v>7</v>
      </c>
      <c r="D23" s="36">
        <v>2017</v>
      </c>
      <c r="E23" s="36">
        <v>2016</v>
      </c>
    </row>
    <row r="24" spans="1:7" ht="15.75" thickTop="1" x14ac:dyDescent="0.25">
      <c r="A24" s="55" t="s">
        <v>42</v>
      </c>
      <c r="B24" s="56"/>
      <c r="C24" s="56"/>
      <c r="D24" s="43"/>
      <c r="E24" s="43"/>
    </row>
    <row r="25" spans="1:7" x14ac:dyDescent="0.25">
      <c r="A25" s="37" t="s">
        <v>43</v>
      </c>
      <c r="B25" s="38"/>
      <c r="C25" s="38"/>
      <c r="D25" s="49"/>
      <c r="E25" s="49"/>
    </row>
    <row r="26" spans="1:7" x14ac:dyDescent="0.25">
      <c r="A26" s="37" t="s">
        <v>44</v>
      </c>
      <c r="B26" s="48"/>
      <c r="C26" s="48"/>
      <c r="D26" s="49"/>
      <c r="E26" s="49"/>
    </row>
    <row r="27" spans="1:7" x14ac:dyDescent="0.25">
      <c r="A27" s="57" t="s">
        <v>45</v>
      </c>
      <c r="B27" s="56" t="s">
        <v>125</v>
      </c>
      <c r="C27" s="48" t="s">
        <v>114</v>
      </c>
      <c r="D27" s="43">
        <v>1387517618.5699999</v>
      </c>
      <c r="E27" s="43">
        <v>0</v>
      </c>
    </row>
    <row r="28" spans="1:7" x14ac:dyDescent="0.25">
      <c r="A28" s="40" t="s">
        <v>46</v>
      </c>
      <c r="B28" s="58"/>
      <c r="C28" s="48" t="s">
        <v>102</v>
      </c>
      <c r="D28" s="59">
        <v>14035144.189999999</v>
      </c>
      <c r="E28" s="59">
        <v>0</v>
      </c>
    </row>
    <row r="29" spans="1:7" x14ac:dyDescent="0.25">
      <c r="A29" s="40" t="s">
        <v>47</v>
      </c>
      <c r="B29" s="48"/>
      <c r="C29" s="48" t="s">
        <v>115</v>
      </c>
      <c r="D29" s="49">
        <v>578170.98</v>
      </c>
      <c r="E29" s="49">
        <v>0</v>
      </c>
    </row>
    <row r="30" spans="1:7" x14ac:dyDescent="0.25">
      <c r="A30" s="40" t="s">
        <v>48</v>
      </c>
      <c r="B30" s="38"/>
      <c r="C30" s="48" t="s">
        <v>116</v>
      </c>
      <c r="D30" s="49">
        <f>406340.74+1770.1</f>
        <v>408110.83999999997</v>
      </c>
      <c r="E30" s="49">
        <v>0</v>
      </c>
    </row>
    <row r="31" spans="1:7" x14ac:dyDescent="0.25">
      <c r="A31" s="50" t="s">
        <v>49</v>
      </c>
      <c r="B31" s="60"/>
      <c r="C31" s="60"/>
      <c r="D31" s="61">
        <f>SUM(D27:D30)</f>
        <v>1402539044.5799999</v>
      </c>
      <c r="E31" s="61">
        <f>SUM(E27:E30)</f>
        <v>0</v>
      </c>
    </row>
    <row r="32" spans="1:7" x14ac:dyDescent="0.25">
      <c r="A32" s="50" t="s">
        <v>50</v>
      </c>
      <c r="B32" s="51"/>
      <c r="C32" s="51"/>
      <c r="D32" s="47">
        <f>D31</f>
        <v>1402539044.5799999</v>
      </c>
      <c r="E32" s="47">
        <f>E31</f>
        <v>0</v>
      </c>
    </row>
    <row r="33" spans="1:6" x14ac:dyDescent="0.25">
      <c r="A33" s="37" t="s">
        <v>51</v>
      </c>
      <c r="B33" s="48"/>
      <c r="C33" s="48"/>
      <c r="D33" s="49"/>
      <c r="E33" s="49"/>
    </row>
    <row r="34" spans="1:6" x14ac:dyDescent="0.25">
      <c r="A34" s="40" t="s">
        <v>52</v>
      </c>
      <c r="B34" s="48" t="s">
        <v>126</v>
      </c>
      <c r="C34" s="48" t="s">
        <v>117</v>
      </c>
      <c r="D34" s="49">
        <v>16897802.829999998</v>
      </c>
      <c r="E34" s="49">
        <v>16897802.829999998</v>
      </c>
    </row>
    <row r="35" spans="1:6" x14ac:dyDescent="0.25">
      <c r="A35" s="40" t="s">
        <v>53</v>
      </c>
      <c r="B35" s="48" t="s">
        <v>126</v>
      </c>
      <c r="C35" s="48" t="s">
        <v>118</v>
      </c>
      <c r="D35" s="49">
        <v>579488988.46000004</v>
      </c>
      <c r="E35" s="49">
        <v>0</v>
      </c>
    </row>
    <row r="36" spans="1:6" x14ac:dyDescent="0.25">
      <c r="A36" s="40" t="s">
        <v>54</v>
      </c>
      <c r="B36" s="48" t="s">
        <v>126</v>
      </c>
      <c r="C36" s="48" t="s">
        <v>104</v>
      </c>
      <c r="D36" s="59">
        <v>821232.77</v>
      </c>
      <c r="E36" s="59">
        <v>0</v>
      </c>
    </row>
    <row r="37" spans="1:6" x14ac:dyDescent="0.25">
      <c r="A37" s="50" t="s">
        <v>55</v>
      </c>
      <c r="B37" s="51"/>
      <c r="C37" s="51"/>
      <c r="D37" s="47">
        <f>SUM(D34:D36)</f>
        <v>597208024.06000006</v>
      </c>
      <c r="E37" s="47">
        <f>SUM(E34:E36)</f>
        <v>16897802.829999998</v>
      </c>
    </row>
    <row r="38" spans="1:6" ht="15.75" thickBot="1" x14ac:dyDescent="0.3">
      <c r="A38" s="52" t="s">
        <v>56</v>
      </c>
      <c r="B38" s="53"/>
      <c r="C38" s="53"/>
      <c r="D38" s="54">
        <f>D32+D37</f>
        <v>1999747068.6399999</v>
      </c>
      <c r="E38" s="54">
        <f>E37+E32</f>
        <v>16897802.829999998</v>
      </c>
    </row>
    <row r="39" spans="1:6" ht="15.75" thickTop="1" x14ac:dyDescent="0.25">
      <c r="A39" s="19"/>
      <c r="B39" s="24"/>
      <c r="C39" s="24"/>
      <c r="D39" s="19"/>
      <c r="E39" s="6" t="s">
        <v>1</v>
      </c>
    </row>
    <row r="40" spans="1:6" x14ac:dyDescent="0.25">
      <c r="A40" s="19"/>
      <c r="B40" s="24"/>
      <c r="C40" s="24"/>
      <c r="D40" s="19"/>
      <c r="E40" s="6"/>
    </row>
    <row r="41" spans="1:6" x14ac:dyDescent="0.25">
      <c r="A41" s="19"/>
      <c r="B41" s="24"/>
      <c r="C41" s="24"/>
      <c r="D41" s="19"/>
      <c r="E41" s="19"/>
    </row>
    <row r="42" spans="1:6" x14ac:dyDescent="0.25">
      <c r="A42" s="19"/>
      <c r="B42" s="24"/>
      <c r="C42" s="24"/>
      <c r="D42" s="19"/>
      <c r="E42" s="19"/>
    </row>
    <row r="43" spans="1:6" x14ac:dyDescent="0.25">
      <c r="A43" s="101" t="s">
        <v>1</v>
      </c>
      <c r="B43" s="101"/>
      <c r="C43" s="101"/>
      <c r="D43" s="101"/>
      <c r="E43" s="101"/>
    </row>
    <row r="44" spans="1:6" x14ac:dyDescent="0.25">
      <c r="A44" s="19"/>
      <c r="B44" s="24"/>
      <c r="C44" s="24"/>
      <c r="D44" s="19"/>
      <c r="E44" s="19"/>
    </row>
    <row r="45" spans="1:6" ht="75" customHeight="1" x14ac:dyDescent="0.25">
      <c r="A45" s="102"/>
      <c r="B45" s="102"/>
      <c r="C45" s="102"/>
      <c r="D45" s="102"/>
      <c r="E45" s="102"/>
      <c r="F45" s="102"/>
    </row>
    <row r="46" spans="1:6" x14ac:dyDescent="0.25">
      <c r="A46" s="97"/>
      <c r="B46" s="97"/>
      <c r="C46" s="97"/>
      <c r="D46" s="97"/>
      <c r="E46" s="97"/>
      <c r="F46" s="97"/>
    </row>
    <row r="47" spans="1:6" x14ac:dyDescent="0.25">
      <c r="A47" s="19"/>
      <c r="B47" s="24"/>
      <c r="C47" s="24"/>
      <c r="D47" s="19"/>
      <c r="E47" s="19"/>
    </row>
  </sheetData>
  <mergeCells count="7">
    <mergeCell ref="A46:F46"/>
    <mergeCell ref="A1:E1"/>
    <mergeCell ref="A2:E2"/>
    <mergeCell ref="A3:E3"/>
    <mergeCell ref="A4:E4"/>
    <mergeCell ref="A43:E43"/>
    <mergeCell ref="A45:F45"/>
  </mergeCells>
  <pageMargins left="1.62" right="0.70866141732283472" top="0.74803149606299213" bottom="0.74803149606299213" header="0.31496062992125984" footer="0.31496062992125984"/>
  <pageSetup scale="70"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34" workbookViewId="0">
      <selection sqref="A1:E37"/>
    </sheetView>
  </sheetViews>
  <sheetFormatPr baseColWidth="10" defaultRowHeight="15" x14ac:dyDescent="0.25"/>
  <cols>
    <col min="1" max="1" width="42.28515625" customWidth="1"/>
    <col min="2" max="3" width="9.28515625" customWidth="1"/>
    <col min="4" max="5" width="17.140625" customWidth="1"/>
  </cols>
  <sheetData>
    <row r="1" spans="1:5" x14ac:dyDescent="0.25">
      <c r="A1" s="98" t="s">
        <v>5</v>
      </c>
      <c r="B1" s="98"/>
      <c r="C1" s="98"/>
      <c r="D1" s="98"/>
      <c r="E1" s="98"/>
    </row>
    <row r="2" spans="1:5" x14ac:dyDescent="0.25">
      <c r="A2" s="99" t="s">
        <v>3</v>
      </c>
      <c r="B2" s="99"/>
      <c r="C2" s="99"/>
      <c r="D2" s="99"/>
      <c r="E2" s="99"/>
    </row>
    <row r="3" spans="1:5" x14ac:dyDescent="0.25">
      <c r="A3" s="99" t="s">
        <v>29</v>
      </c>
      <c r="B3" s="99"/>
      <c r="C3" s="99"/>
      <c r="D3" s="99"/>
      <c r="E3" s="99"/>
    </row>
    <row r="4" spans="1:5" x14ac:dyDescent="0.25">
      <c r="A4" s="100" t="s">
        <v>135</v>
      </c>
      <c r="B4" s="100"/>
      <c r="C4" s="100"/>
      <c r="D4" s="100"/>
      <c r="E4" s="100"/>
    </row>
    <row r="5" spans="1:5" x14ac:dyDescent="0.25">
      <c r="A5" s="33"/>
      <c r="B5" s="33"/>
      <c r="C5" s="33"/>
      <c r="D5" s="33"/>
      <c r="E5" s="33"/>
    </row>
    <row r="6" spans="1:5" ht="15.75" thickBot="1" x14ac:dyDescent="0.3">
      <c r="A6" s="34"/>
      <c r="B6" s="35" t="s">
        <v>6</v>
      </c>
      <c r="C6" s="35" t="s">
        <v>7</v>
      </c>
      <c r="D6" s="36">
        <v>2017</v>
      </c>
      <c r="E6" s="36">
        <v>2016</v>
      </c>
    </row>
    <row r="7" spans="1:5" ht="15.75" thickTop="1" x14ac:dyDescent="0.25">
      <c r="A7" s="37" t="s">
        <v>0</v>
      </c>
      <c r="B7" s="39"/>
      <c r="C7" s="39"/>
      <c r="D7" s="39"/>
      <c r="E7" s="40"/>
    </row>
    <row r="8" spans="1:5" x14ac:dyDescent="0.25">
      <c r="A8" s="41" t="s">
        <v>30</v>
      </c>
      <c r="B8" s="42" t="s">
        <v>122</v>
      </c>
      <c r="C8" s="42" t="s">
        <v>107</v>
      </c>
      <c r="D8" s="43"/>
      <c r="E8" s="43"/>
    </row>
    <row r="9" spans="1:5" x14ac:dyDescent="0.25">
      <c r="A9" s="44" t="s">
        <v>31</v>
      </c>
      <c r="B9" s="42" t="s">
        <v>123</v>
      </c>
      <c r="C9" s="42" t="s">
        <v>108</v>
      </c>
      <c r="D9" s="43">
        <v>39359605.020000003</v>
      </c>
      <c r="E9" s="43">
        <v>0</v>
      </c>
    </row>
    <row r="10" spans="1:5" x14ac:dyDescent="0.25">
      <c r="A10" s="44" t="s">
        <v>32</v>
      </c>
      <c r="B10" s="42"/>
      <c r="C10" s="42" t="s">
        <v>120</v>
      </c>
      <c r="D10" s="43">
        <v>58301499.899999999</v>
      </c>
      <c r="E10" s="43">
        <v>0</v>
      </c>
    </row>
    <row r="11" spans="1:5" x14ac:dyDescent="0.25">
      <c r="A11" s="44" t="s">
        <v>34</v>
      </c>
      <c r="B11" s="42"/>
      <c r="C11" s="42" t="s">
        <v>109</v>
      </c>
      <c r="D11" s="43">
        <v>149056337.84999999</v>
      </c>
      <c r="E11" s="43">
        <v>0</v>
      </c>
    </row>
    <row r="12" spans="1:5" x14ac:dyDescent="0.25">
      <c r="A12" s="44" t="s">
        <v>35</v>
      </c>
      <c r="B12" s="42" t="s">
        <v>124</v>
      </c>
      <c r="C12" s="42" t="s">
        <v>110</v>
      </c>
      <c r="D12" s="43">
        <v>8147652.1399999997</v>
      </c>
      <c r="E12" s="43">
        <v>0</v>
      </c>
    </row>
    <row r="13" spans="1:5" x14ac:dyDescent="0.25">
      <c r="A13" s="44" t="s">
        <v>36</v>
      </c>
      <c r="B13" s="42" t="s">
        <v>124</v>
      </c>
      <c r="C13" s="42" t="s">
        <v>111</v>
      </c>
      <c r="D13" s="43">
        <f>67805914.9+228483.03</f>
        <v>68034397.930000007</v>
      </c>
      <c r="E13" s="43">
        <v>0</v>
      </c>
    </row>
    <row r="14" spans="1:5" x14ac:dyDescent="0.25">
      <c r="A14" s="44" t="s">
        <v>37</v>
      </c>
      <c r="B14" s="42"/>
      <c r="C14" s="42" t="s">
        <v>112</v>
      </c>
      <c r="D14" s="43">
        <v>7981939.1500000004</v>
      </c>
      <c r="E14" s="43">
        <v>0</v>
      </c>
    </row>
    <row r="15" spans="1:5" x14ac:dyDescent="0.25">
      <c r="A15" s="45" t="s">
        <v>38</v>
      </c>
      <c r="B15" s="94"/>
      <c r="C15" s="94"/>
      <c r="D15" s="47">
        <f>SUM(D9:D14)</f>
        <v>330881431.98999995</v>
      </c>
      <c r="E15" s="47">
        <f>SUM(E9:E14)</f>
        <v>0</v>
      </c>
    </row>
    <row r="16" spans="1:5" x14ac:dyDescent="0.25">
      <c r="A16" s="41" t="s">
        <v>39</v>
      </c>
      <c r="B16" s="44"/>
      <c r="C16" s="44"/>
      <c r="D16" s="43"/>
      <c r="E16" s="43"/>
    </row>
    <row r="17" spans="1:5" x14ac:dyDescent="0.25">
      <c r="A17" s="40" t="s">
        <v>40</v>
      </c>
      <c r="B17" s="48" t="s">
        <v>127</v>
      </c>
      <c r="C17" s="48" t="s">
        <v>113</v>
      </c>
      <c r="D17" s="49">
        <f>694653566.66-51715073.06+D18</f>
        <v>1104162598.3699999</v>
      </c>
      <c r="E17" s="49">
        <v>5000000</v>
      </c>
    </row>
    <row r="18" spans="1:5" ht="0.75" customHeight="1" x14ac:dyDescent="0.25">
      <c r="A18" s="44" t="s">
        <v>58</v>
      </c>
      <c r="B18" s="42" t="s">
        <v>127</v>
      </c>
      <c r="C18" s="42"/>
      <c r="D18" s="43">
        <f>476325601.53-15101496.76</f>
        <v>461224104.76999998</v>
      </c>
      <c r="E18" s="30"/>
    </row>
    <row r="19" spans="1:5" x14ac:dyDescent="0.25">
      <c r="A19" s="50" t="s">
        <v>41</v>
      </c>
      <c r="B19" s="95"/>
      <c r="C19" s="95"/>
      <c r="D19" s="47">
        <f>SUM(D17)</f>
        <v>1104162598.3699999</v>
      </c>
      <c r="E19" s="47">
        <f>SUM(E17:E17)</f>
        <v>5000000</v>
      </c>
    </row>
    <row r="20" spans="1:5" ht="15.75" thickBot="1" x14ac:dyDescent="0.3">
      <c r="A20" s="52" t="s">
        <v>2</v>
      </c>
      <c r="B20" s="96"/>
      <c r="C20" s="96"/>
      <c r="D20" s="54">
        <f>D15+D19</f>
        <v>1435044030.3599999</v>
      </c>
      <c r="E20" s="54">
        <f>E19</f>
        <v>5000000</v>
      </c>
    </row>
    <row r="21" spans="1:5" ht="15.75" thickTop="1" x14ac:dyDescent="0.25">
      <c r="A21" s="55"/>
      <c r="B21" s="57"/>
      <c r="C21" s="57"/>
      <c r="D21" s="43"/>
      <c r="E21" s="43"/>
    </row>
    <row r="22" spans="1:5" ht="15.75" thickBot="1" x14ac:dyDescent="0.3">
      <c r="A22" s="34"/>
      <c r="B22" s="35" t="s">
        <v>6</v>
      </c>
      <c r="C22" s="35" t="s">
        <v>7</v>
      </c>
      <c r="D22" s="36">
        <v>2017</v>
      </c>
      <c r="E22" s="36">
        <v>2016</v>
      </c>
    </row>
    <row r="23" spans="1:5" ht="15.75" thickTop="1" x14ac:dyDescent="0.25">
      <c r="A23" s="55" t="s">
        <v>42</v>
      </c>
      <c r="B23" s="57"/>
      <c r="C23" s="57"/>
      <c r="D23" s="43"/>
      <c r="E23" s="43"/>
    </row>
    <row r="24" spans="1:5" x14ac:dyDescent="0.25">
      <c r="A24" s="37" t="s">
        <v>43</v>
      </c>
      <c r="B24" s="39"/>
      <c r="C24" s="39"/>
      <c r="D24" s="49"/>
      <c r="E24" s="49"/>
    </row>
    <row r="25" spans="1:5" x14ac:dyDescent="0.25">
      <c r="A25" s="37" t="s">
        <v>44</v>
      </c>
      <c r="B25" s="40"/>
      <c r="C25" s="40"/>
      <c r="D25" s="49"/>
      <c r="E25" s="49"/>
    </row>
    <row r="26" spans="1:5" x14ac:dyDescent="0.25">
      <c r="A26" s="57" t="s">
        <v>45</v>
      </c>
      <c r="B26" s="56" t="s">
        <v>125</v>
      </c>
      <c r="C26" s="48" t="s">
        <v>114</v>
      </c>
      <c r="D26" s="43">
        <v>1387517618.5699999</v>
      </c>
      <c r="E26" s="43">
        <v>0</v>
      </c>
    </row>
    <row r="27" spans="1:5" x14ac:dyDescent="0.25">
      <c r="A27" s="40" t="s">
        <v>46</v>
      </c>
      <c r="B27" s="58"/>
      <c r="C27" s="48" t="s">
        <v>102</v>
      </c>
      <c r="D27" s="59">
        <v>14035144.189999999</v>
      </c>
      <c r="E27" s="59">
        <v>0</v>
      </c>
    </row>
    <row r="28" spans="1:5" x14ac:dyDescent="0.25">
      <c r="A28" s="40" t="s">
        <v>47</v>
      </c>
      <c r="B28" s="48"/>
      <c r="C28" s="48" t="s">
        <v>115</v>
      </c>
      <c r="D28" s="49">
        <v>578170.98</v>
      </c>
      <c r="E28" s="49">
        <v>0</v>
      </c>
    </row>
    <row r="29" spans="1:5" x14ac:dyDescent="0.25">
      <c r="A29" s="40" t="s">
        <v>48</v>
      </c>
      <c r="B29" s="38"/>
      <c r="C29" s="48" t="s">
        <v>116</v>
      </c>
      <c r="D29" s="49">
        <f>406340.74+1770.1</f>
        <v>408110.83999999997</v>
      </c>
      <c r="E29" s="49">
        <v>0</v>
      </c>
    </row>
    <row r="30" spans="1:5" x14ac:dyDescent="0.25">
      <c r="A30" s="50" t="s">
        <v>49</v>
      </c>
      <c r="B30" s="50"/>
      <c r="C30" s="50"/>
      <c r="D30" s="47">
        <f>SUM(D26:D29)</f>
        <v>1402539044.5799999</v>
      </c>
      <c r="E30" s="47">
        <f>SUM(E26:E29)</f>
        <v>0</v>
      </c>
    </row>
    <row r="31" spans="1:5" x14ac:dyDescent="0.25">
      <c r="A31" s="50" t="s">
        <v>50</v>
      </c>
      <c r="B31" s="95"/>
      <c r="C31" s="95"/>
      <c r="D31" s="47">
        <f>D30</f>
        <v>1402539044.5799999</v>
      </c>
      <c r="E31" s="47">
        <f>E30</f>
        <v>0</v>
      </c>
    </row>
    <row r="32" spans="1:5" x14ac:dyDescent="0.25">
      <c r="A32" s="37" t="s">
        <v>51</v>
      </c>
      <c r="B32" s="40"/>
      <c r="C32" s="40"/>
      <c r="D32" s="49"/>
      <c r="E32" s="49"/>
    </row>
    <row r="33" spans="1:5" x14ac:dyDescent="0.25">
      <c r="A33" s="40" t="s">
        <v>52</v>
      </c>
      <c r="B33" s="48" t="s">
        <v>126</v>
      </c>
      <c r="C33" s="48" t="s">
        <v>117</v>
      </c>
      <c r="D33" s="49">
        <v>5000000</v>
      </c>
      <c r="E33" s="49">
        <v>5000000</v>
      </c>
    </row>
    <row r="34" spans="1:5" x14ac:dyDescent="0.25">
      <c r="A34" s="40" t="s">
        <v>53</v>
      </c>
      <c r="B34" s="48" t="s">
        <v>126</v>
      </c>
      <c r="C34" s="48" t="s">
        <v>118</v>
      </c>
      <c r="D34" s="49">
        <v>27004985.780000001</v>
      </c>
      <c r="E34" s="49">
        <v>0</v>
      </c>
    </row>
    <row r="35" spans="1:5" x14ac:dyDescent="0.25">
      <c r="A35" s="40" t="s">
        <v>54</v>
      </c>
      <c r="B35" s="48" t="s">
        <v>126</v>
      </c>
      <c r="C35" s="48" t="s">
        <v>104</v>
      </c>
      <c r="D35" s="59">
        <v>500000</v>
      </c>
      <c r="E35" s="59">
        <v>0</v>
      </c>
    </row>
    <row r="36" spans="1:5" x14ac:dyDescent="0.25">
      <c r="A36" s="50" t="s">
        <v>55</v>
      </c>
      <c r="B36" s="95"/>
      <c r="C36" s="95"/>
      <c r="D36" s="47">
        <f>SUM(D33:D35)</f>
        <v>32504985.780000001</v>
      </c>
      <c r="E36" s="47">
        <f>SUM(E33:E35)</f>
        <v>5000000</v>
      </c>
    </row>
    <row r="37" spans="1:5" ht="15.75" thickBot="1" x14ac:dyDescent="0.3">
      <c r="A37" s="52" t="s">
        <v>56</v>
      </c>
      <c r="B37" s="96"/>
      <c r="C37" s="96"/>
      <c r="D37" s="54">
        <f>D31+D36</f>
        <v>1435044030.3599999</v>
      </c>
      <c r="E37" s="54">
        <f>E36+E31</f>
        <v>5000000</v>
      </c>
    </row>
    <row r="38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sqref="A1:E27"/>
    </sheetView>
  </sheetViews>
  <sheetFormatPr baseColWidth="10" defaultColWidth="11.42578125" defaultRowHeight="15" x14ac:dyDescent="0.25"/>
  <cols>
    <col min="1" max="1" width="48.140625" style="1" customWidth="1"/>
    <col min="2" max="2" width="7.7109375" style="23" customWidth="1"/>
    <col min="3" max="3" width="7.7109375" style="1" customWidth="1"/>
    <col min="4" max="5" width="18.5703125" style="1" customWidth="1"/>
    <col min="6" max="6" width="11.42578125" style="1"/>
    <col min="7" max="7" width="13.5703125" style="1" bestFit="1" customWidth="1"/>
    <col min="8" max="16384" width="11.42578125" style="1"/>
  </cols>
  <sheetData>
    <row r="1" spans="1:8" x14ac:dyDescent="0.25">
      <c r="A1" s="98" t="s">
        <v>5</v>
      </c>
      <c r="B1" s="98"/>
      <c r="C1" s="98"/>
      <c r="D1" s="98"/>
      <c r="E1" s="98"/>
    </row>
    <row r="2" spans="1:8" x14ac:dyDescent="0.25">
      <c r="A2" s="99" t="s">
        <v>97</v>
      </c>
      <c r="B2" s="99"/>
      <c r="C2" s="99"/>
      <c r="D2" s="99"/>
      <c r="E2" s="99"/>
    </row>
    <row r="3" spans="1:8" x14ac:dyDescent="0.25">
      <c r="A3" s="99" t="s">
        <v>8</v>
      </c>
      <c r="B3" s="99"/>
      <c r="C3" s="99"/>
      <c r="D3" s="99"/>
      <c r="E3" s="99"/>
    </row>
    <row r="4" spans="1:8" x14ac:dyDescent="0.25">
      <c r="A4" s="100" t="s">
        <v>131</v>
      </c>
      <c r="B4" s="100"/>
      <c r="C4" s="100"/>
      <c r="D4" s="100"/>
      <c r="E4" s="100"/>
      <c r="G4" s="1" t="s">
        <v>57</v>
      </c>
      <c r="H4" s="1">
        <v>1.626638</v>
      </c>
    </row>
    <row r="5" spans="1:8" x14ac:dyDescent="0.25">
      <c r="A5" s="33"/>
      <c r="B5" s="33"/>
      <c r="C5" s="33"/>
      <c r="D5" s="33"/>
      <c r="E5" s="33"/>
    </row>
    <row r="6" spans="1:8" ht="15.75" thickBot="1" x14ac:dyDescent="0.3">
      <c r="A6" s="34"/>
      <c r="B6" s="35" t="s">
        <v>6</v>
      </c>
      <c r="C6" s="35" t="s">
        <v>7</v>
      </c>
      <c r="D6" s="36">
        <v>2017</v>
      </c>
      <c r="E6" s="36">
        <v>2016</v>
      </c>
    </row>
    <row r="7" spans="1:8" ht="15.75" thickTop="1" x14ac:dyDescent="0.25">
      <c r="A7" s="37" t="s">
        <v>9</v>
      </c>
      <c r="B7" s="38"/>
      <c r="C7" s="39"/>
      <c r="D7" s="39"/>
      <c r="E7" s="40"/>
    </row>
    <row r="8" spans="1:8" x14ac:dyDescent="0.25">
      <c r="A8" s="62" t="s">
        <v>10</v>
      </c>
      <c r="B8" s="63" t="s">
        <v>128</v>
      </c>
      <c r="C8" s="63" t="s">
        <v>106</v>
      </c>
      <c r="D8" s="64">
        <v>2798354494.71</v>
      </c>
      <c r="E8" s="64">
        <v>0</v>
      </c>
    </row>
    <row r="9" spans="1:8" x14ac:dyDescent="0.25">
      <c r="A9" s="45" t="s">
        <v>11</v>
      </c>
      <c r="B9" s="46"/>
      <c r="C9" s="46"/>
      <c r="D9" s="47">
        <f>D8</f>
        <v>2798354494.71</v>
      </c>
      <c r="E9" s="47">
        <f>E8</f>
        <v>0</v>
      </c>
    </row>
    <row r="10" spans="1:8" x14ac:dyDescent="0.25">
      <c r="A10" s="37" t="s">
        <v>12</v>
      </c>
      <c r="B10" s="48"/>
      <c r="C10" s="48"/>
      <c r="D10" s="49"/>
      <c r="E10" s="49"/>
    </row>
    <row r="11" spans="1:8" x14ac:dyDescent="0.25">
      <c r="A11" s="65" t="s">
        <v>13</v>
      </c>
      <c r="B11" s="66" t="s">
        <v>129</v>
      </c>
      <c r="C11" s="66" t="s">
        <v>99</v>
      </c>
      <c r="D11" s="64">
        <v>1900371823.9200001</v>
      </c>
      <c r="E11" s="64">
        <v>0</v>
      </c>
    </row>
    <row r="12" spans="1:8" x14ac:dyDescent="0.25">
      <c r="A12" s="50" t="s">
        <v>14</v>
      </c>
      <c r="B12" s="51"/>
      <c r="C12" s="51"/>
      <c r="D12" s="47">
        <f>D11</f>
        <v>1900371823.9200001</v>
      </c>
      <c r="E12" s="47">
        <f>E9-E11</f>
        <v>0</v>
      </c>
    </row>
    <row r="13" spans="1:8" x14ac:dyDescent="0.25">
      <c r="A13" s="40" t="s">
        <v>15</v>
      </c>
      <c r="B13" s="48"/>
      <c r="C13" s="48"/>
      <c r="D13" s="49">
        <f>D9-D12</f>
        <v>897982670.78999996</v>
      </c>
      <c r="E13" s="49">
        <v>0</v>
      </c>
    </row>
    <row r="14" spans="1:8" x14ac:dyDescent="0.25">
      <c r="A14" s="50" t="s">
        <v>16</v>
      </c>
      <c r="B14" s="51"/>
      <c r="C14" s="51"/>
      <c r="D14" s="47">
        <f>D13</f>
        <v>897982670.78999996</v>
      </c>
      <c r="E14" s="47">
        <f>E12</f>
        <v>0</v>
      </c>
    </row>
    <row r="15" spans="1:8" x14ac:dyDescent="0.25">
      <c r="A15" s="37" t="s">
        <v>17</v>
      </c>
      <c r="B15" s="38"/>
      <c r="C15" s="38"/>
      <c r="D15" s="49"/>
      <c r="E15" s="49"/>
    </row>
    <row r="16" spans="1:8" x14ac:dyDescent="0.25">
      <c r="A16" s="40" t="s">
        <v>132</v>
      </c>
      <c r="B16" s="48" t="s">
        <v>130</v>
      </c>
      <c r="C16" s="48" t="s">
        <v>100</v>
      </c>
      <c r="D16" s="49">
        <v>536145278.44</v>
      </c>
      <c r="E16" s="49">
        <v>0</v>
      </c>
    </row>
    <row r="17" spans="1:7" x14ac:dyDescent="0.25">
      <c r="A17" s="62" t="s">
        <v>133</v>
      </c>
      <c r="B17" s="63" t="s">
        <v>130</v>
      </c>
      <c r="C17" s="63" t="s">
        <v>100</v>
      </c>
      <c r="D17" s="64">
        <v>15682090.880000001</v>
      </c>
      <c r="E17" s="64">
        <v>0</v>
      </c>
      <c r="G17" s="9"/>
    </row>
    <row r="18" spans="1:7" x14ac:dyDescent="0.25">
      <c r="A18" s="50" t="s">
        <v>18</v>
      </c>
      <c r="B18" s="60"/>
      <c r="C18" s="60"/>
      <c r="D18" s="61">
        <f>D16+D17</f>
        <v>551827369.32000005</v>
      </c>
      <c r="E18" s="61">
        <f>E16+E17</f>
        <v>0</v>
      </c>
    </row>
    <row r="19" spans="1:7" x14ac:dyDescent="0.25">
      <c r="A19" s="40" t="s">
        <v>28</v>
      </c>
      <c r="B19" s="48"/>
      <c r="C19" s="48"/>
      <c r="D19" s="49">
        <f>D14-D18</f>
        <v>346155301.46999991</v>
      </c>
      <c r="E19" s="40">
        <v>0</v>
      </c>
    </row>
    <row r="20" spans="1:7" x14ac:dyDescent="0.25">
      <c r="A20" s="65" t="s">
        <v>20</v>
      </c>
      <c r="B20" s="66">
        <v>5</v>
      </c>
      <c r="C20" s="66" t="s">
        <v>101</v>
      </c>
      <c r="D20" s="64">
        <v>234154919.77000001</v>
      </c>
      <c r="E20" s="64">
        <v>0</v>
      </c>
    </row>
    <row r="21" spans="1:7" x14ac:dyDescent="0.25">
      <c r="A21" s="40" t="s">
        <v>21</v>
      </c>
      <c r="B21" s="38"/>
      <c r="C21" s="38"/>
      <c r="D21" s="49">
        <f>D19+D20</f>
        <v>580310221.23999989</v>
      </c>
      <c r="E21" s="49">
        <v>0</v>
      </c>
    </row>
    <row r="22" spans="1:7" x14ac:dyDescent="0.25">
      <c r="A22" s="40" t="s">
        <v>22</v>
      </c>
      <c r="B22" s="38"/>
      <c r="C22" s="48" t="s">
        <v>102</v>
      </c>
      <c r="D22" s="49">
        <v>0</v>
      </c>
      <c r="E22" s="49">
        <v>0</v>
      </c>
    </row>
    <row r="23" spans="1:7" x14ac:dyDescent="0.25">
      <c r="A23" s="65" t="s">
        <v>23</v>
      </c>
      <c r="B23" s="66"/>
      <c r="C23" s="66" t="s">
        <v>103</v>
      </c>
      <c r="D23" s="64">
        <v>0</v>
      </c>
      <c r="E23" s="64">
        <v>0</v>
      </c>
    </row>
    <row r="24" spans="1:7" x14ac:dyDescent="0.25">
      <c r="A24" s="40" t="s">
        <v>24</v>
      </c>
      <c r="B24" s="48"/>
      <c r="C24" s="48"/>
      <c r="D24" s="49">
        <f>D21-D22</f>
        <v>580310221.23999989</v>
      </c>
      <c r="E24" s="49">
        <v>0</v>
      </c>
    </row>
    <row r="25" spans="1:7" x14ac:dyDescent="0.25">
      <c r="A25" s="40" t="s">
        <v>25</v>
      </c>
      <c r="B25" s="48" t="s">
        <v>126</v>
      </c>
      <c r="C25" s="48" t="s">
        <v>104</v>
      </c>
      <c r="D25" s="49">
        <v>821232.77</v>
      </c>
      <c r="E25" s="49">
        <v>0</v>
      </c>
    </row>
    <row r="26" spans="1:7" x14ac:dyDescent="0.25">
      <c r="A26" s="65" t="s">
        <v>26</v>
      </c>
      <c r="B26" s="66"/>
      <c r="C26" s="66" t="s">
        <v>105</v>
      </c>
      <c r="D26" s="64">
        <f>D24-D25</f>
        <v>579488988.46999991</v>
      </c>
      <c r="E26" s="64">
        <v>0</v>
      </c>
    </row>
    <row r="27" spans="1:7" ht="15.75" thickBot="1" x14ac:dyDescent="0.3">
      <c r="A27" s="52" t="s">
        <v>27</v>
      </c>
      <c r="B27" s="67"/>
      <c r="C27" s="52"/>
      <c r="D27" s="68">
        <f>D26</f>
        <v>579488988.46999991</v>
      </c>
      <c r="E27" s="68">
        <v>0</v>
      </c>
    </row>
    <row r="28" spans="1:7" ht="15.75" thickTop="1" x14ac:dyDescent="0.25">
      <c r="A28" s="3"/>
      <c r="B28" s="21"/>
      <c r="C28" s="3"/>
      <c r="D28" s="5"/>
      <c r="E28" s="5"/>
    </row>
    <row r="29" spans="1:7" x14ac:dyDescent="0.25">
      <c r="A29" s="4"/>
      <c r="B29" s="20"/>
      <c r="C29" s="4"/>
      <c r="D29" s="5"/>
      <c r="E29" s="5"/>
    </row>
    <row r="30" spans="1:7" x14ac:dyDescent="0.25">
      <c r="A30" s="3"/>
      <c r="B30" s="21"/>
      <c r="C30" s="3"/>
      <c r="D30" s="6"/>
      <c r="E30" s="5"/>
    </row>
    <row r="31" spans="1:7" x14ac:dyDescent="0.25">
      <c r="A31" s="3"/>
      <c r="B31" s="21"/>
      <c r="C31" s="3"/>
      <c r="D31" s="5"/>
      <c r="E31" s="5"/>
    </row>
    <row r="32" spans="1:7" x14ac:dyDescent="0.25">
      <c r="A32" s="3"/>
      <c r="B32" s="21"/>
      <c r="C32" s="3"/>
      <c r="D32" s="5"/>
      <c r="E32" s="5"/>
    </row>
    <row r="33" spans="1:5" x14ac:dyDescent="0.25">
      <c r="A33" s="2"/>
      <c r="B33" s="22"/>
      <c r="C33" s="2"/>
      <c r="D33" s="7"/>
      <c r="E33" s="7"/>
    </row>
    <row r="34" spans="1:5" x14ac:dyDescent="0.25">
      <c r="A34" s="2"/>
      <c r="B34" s="22"/>
      <c r="C34" s="2"/>
      <c r="D34" s="7"/>
      <c r="E34" s="7"/>
    </row>
    <row r="35" spans="1:5" x14ac:dyDescent="0.25">
      <c r="A35" s="3"/>
      <c r="B35" s="21"/>
      <c r="C35" s="3"/>
      <c r="D35" s="5"/>
      <c r="E35" s="5"/>
    </row>
    <row r="36" spans="1:5" x14ac:dyDescent="0.25">
      <c r="A36" s="4"/>
      <c r="B36" s="20"/>
      <c r="C36" s="4"/>
      <c r="D36" s="5"/>
      <c r="E36" s="5"/>
    </row>
    <row r="37" spans="1:5" x14ac:dyDescent="0.25">
      <c r="A37" s="3"/>
      <c r="B37" s="21"/>
      <c r="C37" s="3"/>
      <c r="D37" s="5"/>
      <c r="E37" s="5"/>
    </row>
    <row r="38" spans="1:5" x14ac:dyDescent="0.25">
      <c r="A38" s="3"/>
      <c r="B38" s="21"/>
      <c r="C38" s="3"/>
      <c r="D38" s="5"/>
      <c r="E38" s="5"/>
    </row>
    <row r="39" spans="1:5" x14ac:dyDescent="0.25">
      <c r="A39" s="3"/>
      <c r="B39" s="21"/>
      <c r="C39" s="3"/>
      <c r="D39" s="5"/>
      <c r="E39" s="5"/>
    </row>
    <row r="40" spans="1:5" x14ac:dyDescent="0.25">
      <c r="A40" s="3"/>
      <c r="B40" s="21"/>
      <c r="C40" s="3"/>
      <c r="D40" s="5"/>
      <c r="E40" s="5"/>
    </row>
    <row r="41" spans="1:5" x14ac:dyDescent="0.25">
      <c r="A41" s="2"/>
      <c r="B41" s="22"/>
      <c r="C41" s="2"/>
      <c r="D41" s="7"/>
      <c r="E41" s="7"/>
    </row>
    <row r="42" spans="1:5" x14ac:dyDescent="0.25">
      <c r="A42" s="3"/>
      <c r="B42" s="21"/>
      <c r="C42" s="3"/>
      <c r="D42" s="7"/>
      <c r="E42" s="7"/>
    </row>
    <row r="43" spans="1:5" x14ac:dyDescent="0.25">
      <c r="A43" s="2"/>
      <c r="B43" s="22"/>
      <c r="C43" s="2"/>
      <c r="D43" s="8"/>
      <c r="E43" s="8"/>
    </row>
    <row r="44" spans="1:5" x14ac:dyDescent="0.25">
      <c r="A44" s="3"/>
      <c r="B44" s="21"/>
      <c r="C44" s="3"/>
      <c r="D44" s="3"/>
      <c r="E44" s="3"/>
    </row>
    <row r="45" spans="1:5" x14ac:dyDescent="0.25">
      <c r="A45" s="3"/>
      <c r="B45" s="21"/>
      <c r="C45" s="3"/>
      <c r="D45" s="5"/>
      <c r="E45" s="5" t="s">
        <v>1</v>
      </c>
    </row>
    <row r="46" spans="1:5" x14ac:dyDescent="0.25">
      <c r="A46" s="3"/>
      <c r="B46" s="21"/>
      <c r="C46" s="3"/>
      <c r="D46" s="5" t="s">
        <v>1</v>
      </c>
      <c r="E46" s="5" t="s">
        <v>1</v>
      </c>
    </row>
    <row r="47" spans="1:5" x14ac:dyDescent="0.25">
      <c r="A47" s="3"/>
      <c r="B47" s="21"/>
      <c r="C47" s="3"/>
      <c r="D47" s="3"/>
      <c r="E47" s="5" t="s">
        <v>1</v>
      </c>
    </row>
    <row r="48" spans="1:5" x14ac:dyDescent="0.25">
      <c r="A48" s="3"/>
      <c r="B48" s="21"/>
      <c r="C48" s="3"/>
      <c r="D48" s="3"/>
      <c r="E48" s="3"/>
    </row>
    <row r="49" spans="1:6" x14ac:dyDescent="0.25">
      <c r="A49" s="3"/>
      <c r="B49" s="21"/>
      <c r="C49" s="3"/>
      <c r="D49" s="3"/>
      <c r="E49" s="3"/>
    </row>
    <row r="50" spans="1:6" x14ac:dyDescent="0.25">
      <c r="A50" s="3"/>
      <c r="B50" s="21"/>
      <c r="C50" s="3"/>
      <c r="D50" s="3"/>
      <c r="E50" s="3"/>
    </row>
    <row r="51" spans="1:6" x14ac:dyDescent="0.25">
      <c r="A51" s="105" t="s">
        <v>1</v>
      </c>
      <c r="B51" s="105"/>
      <c r="C51" s="105"/>
      <c r="D51" s="105"/>
      <c r="E51" s="105"/>
    </row>
    <row r="52" spans="1:6" x14ac:dyDescent="0.25">
      <c r="A52" s="3"/>
      <c r="B52" s="21"/>
      <c r="C52" s="3"/>
      <c r="D52" s="3"/>
      <c r="E52" s="3"/>
    </row>
    <row r="53" spans="1:6" ht="75" customHeight="1" x14ac:dyDescent="0.25">
      <c r="A53" s="103" t="s">
        <v>4</v>
      </c>
      <c r="B53" s="103"/>
      <c r="C53" s="103"/>
      <c r="D53" s="103"/>
      <c r="E53" s="103"/>
      <c r="F53" s="103"/>
    </row>
    <row r="54" spans="1:6" x14ac:dyDescent="0.25">
      <c r="A54" s="104"/>
      <c r="B54" s="104"/>
      <c r="C54" s="104"/>
      <c r="D54" s="104"/>
      <c r="E54" s="104"/>
      <c r="F54" s="104"/>
    </row>
    <row r="55" spans="1:6" x14ac:dyDescent="0.25">
      <c r="A55" s="3"/>
      <c r="B55" s="21"/>
      <c r="C55" s="3"/>
      <c r="D55" s="3"/>
      <c r="E55" s="3"/>
    </row>
  </sheetData>
  <mergeCells count="7">
    <mergeCell ref="A53:F53"/>
    <mergeCell ref="A54:F54"/>
    <mergeCell ref="A1:E1"/>
    <mergeCell ref="A2:E2"/>
    <mergeCell ref="A3:E3"/>
    <mergeCell ref="A51:E51"/>
    <mergeCell ref="A4:E4"/>
  </mergeCells>
  <pageMargins left="1.62" right="0.70866141732283472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workbookViewId="0">
      <selection sqref="A1:E28"/>
    </sheetView>
  </sheetViews>
  <sheetFormatPr baseColWidth="10" defaultColWidth="11.42578125" defaultRowHeight="15" x14ac:dyDescent="0.25"/>
  <cols>
    <col min="1" max="1" width="44" style="1" customWidth="1"/>
    <col min="2" max="2" width="7.7109375" style="1" customWidth="1"/>
    <col min="3" max="3" width="7.7109375" style="23" customWidth="1"/>
    <col min="4" max="5" width="18.5703125" style="1" customWidth="1"/>
    <col min="6" max="6" width="11.42578125" style="1"/>
    <col min="7" max="7" width="13.5703125" style="1" customWidth="1"/>
    <col min="8" max="16384" width="11.42578125" style="1"/>
  </cols>
  <sheetData>
    <row r="1" spans="1:8" x14ac:dyDescent="0.25">
      <c r="A1" s="98" t="s">
        <v>5</v>
      </c>
      <c r="B1" s="98"/>
      <c r="C1" s="98"/>
      <c r="D1" s="98"/>
      <c r="E1" s="98"/>
    </row>
    <row r="2" spans="1:8" x14ac:dyDescent="0.25">
      <c r="A2" s="99" t="s">
        <v>97</v>
      </c>
      <c r="B2" s="99"/>
      <c r="C2" s="99"/>
      <c r="D2" s="99"/>
      <c r="E2" s="99"/>
    </row>
    <row r="3" spans="1:8" x14ac:dyDescent="0.25">
      <c r="A3" s="99" t="s">
        <v>8</v>
      </c>
      <c r="B3" s="99"/>
      <c r="C3" s="99"/>
      <c r="D3" s="99"/>
      <c r="E3" s="99"/>
    </row>
    <row r="4" spans="1:8" x14ac:dyDescent="0.25">
      <c r="A4" s="100" t="s">
        <v>135</v>
      </c>
      <c r="B4" s="100"/>
      <c r="C4" s="100"/>
      <c r="D4" s="100"/>
      <c r="E4" s="100"/>
      <c r="G4" s="1" t="s">
        <v>57</v>
      </c>
      <c r="H4" s="1">
        <v>1.626638</v>
      </c>
    </row>
    <row r="5" spans="1:8" x14ac:dyDescent="0.25">
      <c r="A5" s="33"/>
      <c r="B5" s="33"/>
      <c r="C5" s="33"/>
      <c r="D5" s="33"/>
      <c r="E5" s="33"/>
    </row>
    <row r="6" spans="1:8" ht="15.75" thickBot="1" x14ac:dyDescent="0.3">
      <c r="A6" s="34"/>
      <c r="B6" s="35" t="s">
        <v>6</v>
      </c>
      <c r="C6" s="35" t="s">
        <v>7</v>
      </c>
      <c r="D6" s="36">
        <v>2017</v>
      </c>
      <c r="E6" s="36">
        <v>2016</v>
      </c>
    </row>
    <row r="7" spans="1:8" ht="15.75" thickTop="1" x14ac:dyDescent="0.25">
      <c r="A7" s="37" t="s">
        <v>9</v>
      </c>
      <c r="B7" s="39"/>
      <c r="C7" s="38"/>
      <c r="D7" s="39"/>
      <c r="E7" s="40"/>
    </row>
    <row r="8" spans="1:8" x14ac:dyDescent="0.25">
      <c r="A8" s="62" t="s">
        <v>10</v>
      </c>
      <c r="B8" s="63">
        <v>4.0999999999999996</v>
      </c>
      <c r="C8" s="63" t="s">
        <v>98</v>
      </c>
      <c r="D8" s="64">
        <v>1703752328.3299999</v>
      </c>
      <c r="E8" s="64">
        <v>0</v>
      </c>
    </row>
    <row r="9" spans="1:8" x14ac:dyDescent="0.25">
      <c r="A9" s="45" t="s">
        <v>11</v>
      </c>
      <c r="B9" s="46"/>
      <c r="C9" s="46"/>
      <c r="D9" s="47">
        <f>D8</f>
        <v>1703752328.3299999</v>
      </c>
      <c r="E9" s="47">
        <f>E8</f>
        <v>0</v>
      </c>
    </row>
    <row r="10" spans="1:8" x14ac:dyDescent="0.25">
      <c r="A10" s="37" t="s">
        <v>12</v>
      </c>
      <c r="B10" s="48"/>
      <c r="C10" s="48"/>
      <c r="D10" s="49"/>
      <c r="E10" s="49"/>
    </row>
    <row r="11" spans="1:8" x14ac:dyDescent="0.25">
      <c r="A11" s="65" t="s">
        <v>13</v>
      </c>
      <c r="B11" s="66">
        <v>4.2</v>
      </c>
      <c r="C11" s="66" t="s">
        <v>99</v>
      </c>
      <c r="D11" s="64">
        <v>1320738239.02</v>
      </c>
      <c r="E11" s="64">
        <v>0</v>
      </c>
    </row>
    <row r="12" spans="1:8" x14ac:dyDescent="0.25">
      <c r="A12" s="50" t="s">
        <v>14</v>
      </c>
      <c r="B12" s="51"/>
      <c r="C12" s="51"/>
      <c r="D12" s="47">
        <f>D11</f>
        <v>1320738239.02</v>
      </c>
      <c r="E12" s="47">
        <f>E9-E11</f>
        <v>0</v>
      </c>
    </row>
    <row r="13" spans="1:8" x14ac:dyDescent="0.25">
      <c r="A13" s="40" t="s">
        <v>15</v>
      </c>
      <c r="B13" s="48"/>
      <c r="C13" s="48"/>
      <c r="D13" s="49">
        <f>D9-D12</f>
        <v>383014089.30999994</v>
      </c>
      <c r="E13" s="49">
        <v>0</v>
      </c>
    </row>
    <row r="14" spans="1:8" x14ac:dyDescent="0.25">
      <c r="A14" s="50" t="s">
        <v>16</v>
      </c>
      <c r="B14" s="51"/>
      <c r="C14" s="51"/>
      <c r="D14" s="47">
        <f>D13</f>
        <v>383014089.30999994</v>
      </c>
      <c r="E14" s="47">
        <f>E12</f>
        <v>0</v>
      </c>
    </row>
    <row r="15" spans="1:8" x14ac:dyDescent="0.25">
      <c r="A15" s="37" t="s">
        <v>17</v>
      </c>
      <c r="B15" s="38"/>
      <c r="C15" s="38"/>
      <c r="D15" s="49"/>
      <c r="E15" s="49"/>
    </row>
    <row r="16" spans="1:8" x14ac:dyDescent="0.25">
      <c r="A16" s="40" t="s">
        <v>132</v>
      </c>
      <c r="B16" s="48" t="s">
        <v>130</v>
      </c>
      <c r="C16" s="48" t="s">
        <v>100</v>
      </c>
      <c r="D16" s="49">
        <v>331769791.04000002</v>
      </c>
      <c r="E16" s="49">
        <v>0</v>
      </c>
    </row>
    <row r="17" spans="1:7" x14ac:dyDescent="0.25">
      <c r="A17" s="62" t="s">
        <v>133</v>
      </c>
      <c r="B17" s="63" t="s">
        <v>130</v>
      </c>
      <c r="C17" s="63" t="s">
        <v>100</v>
      </c>
      <c r="D17" s="64">
        <v>9704168.3000000007</v>
      </c>
      <c r="E17" s="64">
        <v>0</v>
      </c>
      <c r="G17" s="9"/>
    </row>
    <row r="18" spans="1:7" x14ac:dyDescent="0.25">
      <c r="A18" s="50" t="s">
        <v>18</v>
      </c>
      <c r="B18" s="60"/>
      <c r="C18" s="60"/>
      <c r="D18" s="61">
        <f>D16+D17</f>
        <v>341473959.34000003</v>
      </c>
      <c r="E18" s="61">
        <f>E16+E17</f>
        <v>0</v>
      </c>
    </row>
    <row r="19" spans="1:7" x14ac:dyDescent="0.25">
      <c r="A19" s="40" t="s">
        <v>28</v>
      </c>
      <c r="B19" s="48"/>
      <c r="C19" s="48"/>
      <c r="D19" s="49">
        <f>D14-D18</f>
        <v>41540129.969999909</v>
      </c>
      <c r="E19" s="40">
        <v>0</v>
      </c>
    </row>
    <row r="20" spans="1:7" x14ac:dyDescent="0.25">
      <c r="A20" s="40" t="s">
        <v>19</v>
      </c>
      <c r="B20" s="58"/>
      <c r="C20" s="48"/>
      <c r="D20" s="59">
        <v>0</v>
      </c>
      <c r="E20" s="59">
        <v>0</v>
      </c>
    </row>
    <row r="21" spans="1:7" x14ac:dyDescent="0.25">
      <c r="A21" s="65" t="s">
        <v>20</v>
      </c>
      <c r="B21" s="66">
        <v>5</v>
      </c>
      <c r="C21" s="66" t="s">
        <v>101</v>
      </c>
      <c r="D21" s="64">
        <v>0</v>
      </c>
      <c r="E21" s="64">
        <v>0</v>
      </c>
    </row>
    <row r="22" spans="1:7" x14ac:dyDescent="0.25">
      <c r="A22" s="40" t="s">
        <v>21</v>
      </c>
      <c r="B22" s="38"/>
      <c r="C22" s="38"/>
      <c r="D22" s="49">
        <f>D19+D21</f>
        <v>41540129.969999909</v>
      </c>
      <c r="E22" s="49">
        <v>0</v>
      </c>
    </row>
    <row r="23" spans="1:7" x14ac:dyDescent="0.25">
      <c r="A23" s="40" t="s">
        <v>22</v>
      </c>
      <c r="B23" s="38"/>
      <c r="C23" s="48" t="s">
        <v>102</v>
      </c>
      <c r="D23" s="49">
        <v>14035144.189999999</v>
      </c>
      <c r="E23" s="49">
        <v>0</v>
      </c>
    </row>
    <row r="24" spans="1:7" x14ac:dyDescent="0.25">
      <c r="A24" s="65" t="s">
        <v>23</v>
      </c>
      <c r="B24" s="66"/>
      <c r="C24" s="66" t="s">
        <v>103</v>
      </c>
      <c r="D24" s="64">
        <v>0</v>
      </c>
      <c r="E24" s="64">
        <v>0</v>
      </c>
    </row>
    <row r="25" spans="1:7" x14ac:dyDescent="0.25">
      <c r="A25" s="40" t="s">
        <v>24</v>
      </c>
      <c r="B25" s="48"/>
      <c r="C25" s="48"/>
      <c r="D25" s="49">
        <f>D22-D23</f>
        <v>27504985.779999912</v>
      </c>
      <c r="E25" s="49">
        <v>0</v>
      </c>
    </row>
    <row r="26" spans="1:7" x14ac:dyDescent="0.25">
      <c r="A26" s="40" t="s">
        <v>25</v>
      </c>
      <c r="B26" s="48" t="s">
        <v>126</v>
      </c>
      <c r="C26" s="48" t="s">
        <v>104</v>
      </c>
      <c r="D26" s="49">
        <v>500000</v>
      </c>
      <c r="E26" s="49">
        <v>0</v>
      </c>
    </row>
    <row r="27" spans="1:7" x14ac:dyDescent="0.25">
      <c r="A27" s="65" t="s">
        <v>26</v>
      </c>
      <c r="B27" s="66"/>
      <c r="C27" s="66" t="s">
        <v>105</v>
      </c>
      <c r="D27" s="64">
        <f>D25-D26</f>
        <v>27004985.779999912</v>
      </c>
      <c r="E27" s="64">
        <v>0</v>
      </c>
    </row>
    <row r="28" spans="1:7" ht="15.75" thickBot="1" x14ac:dyDescent="0.3">
      <c r="A28" s="52" t="s">
        <v>27</v>
      </c>
      <c r="B28" s="52"/>
      <c r="C28" s="67"/>
      <c r="D28" s="68">
        <f>D27</f>
        <v>27004985.779999912</v>
      </c>
      <c r="E28" s="68">
        <v>0</v>
      </c>
    </row>
    <row r="29" spans="1:7" ht="15.75" thickTop="1" x14ac:dyDescent="0.25">
      <c r="A29" s="3"/>
      <c r="B29" s="3"/>
      <c r="C29" s="21"/>
      <c r="D29" s="5"/>
      <c r="E29" s="5"/>
    </row>
    <row r="30" spans="1:7" x14ac:dyDescent="0.25">
      <c r="A30" s="4"/>
      <c r="B30" s="4"/>
      <c r="C30" s="20"/>
      <c r="D30" s="5"/>
      <c r="E30" s="5"/>
    </row>
    <row r="31" spans="1:7" x14ac:dyDescent="0.25">
      <c r="A31" s="3"/>
      <c r="B31" s="3"/>
      <c r="C31" s="21"/>
      <c r="D31" s="6"/>
      <c r="E31" s="5"/>
    </row>
    <row r="32" spans="1:7" x14ac:dyDescent="0.25">
      <c r="A32" s="3"/>
      <c r="B32" s="3"/>
      <c r="C32" s="21"/>
      <c r="D32" s="5"/>
      <c r="E32" s="5"/>
    </row>
    <row r="33" spans="1:5" x14ac:dyDescent="0.25">
      <c r="A33" s="3"/>
      <c r="B33" s="3"/>
      <c r="C33" s="21"/>
      <c r="D33" s="5"/>
      <c r="E33" s="5"/>
    </row>
    <row r="34" spans="1:5" x14ac:dyDescent="0.25">
      <c r="A34" s="2"/>
      <c r="B34" s="2"/>
      <c r="C34" s="22"/>
      <c r="D34" s="7"/>
      <c r="E34" s="7"/>
    </row>
    <row r="35" spans="1:5" x14ac:dyDescent="0.25">
      <c r="A35" s="2"/>
      <c r="B35" s="2"/>
      <c r="C35" s="22"/>
      <c r="D35" s="7"/>
      <c r="E35" s="7"/>
    </row>
    <row r="36" spans="1:5" x14ac:dyDescent="0.25">
      <c r="A36" s="3"/>
      <c r="B36" s="3"/>
      <c r="C36" s="21"/>
      <c r="D36" s="5"/>
      <c r="E36" s="5"/>
    </row>
    <row r="37" spans="1:5" x14ac:dyDescent="0.25">
      <c r="A37" s="4"/>
      <c r="B37" s="4"/>
      <c r="C37" s="20"/>
      <c r="D37" s="5"/>
      <c r="E37" s="5"/>
    </row>
    <row r="38" spans="1:5" x14ac:dyDescent="0.25">
      <c r="A38" s="3"/>
      <c r="B38" s="3"/>
      <c r="C38" s="21"/>
      <c r="D38" s="5"/>
      <c r="E38" s="5"/>
    </row>
    <row r="39" spans="1:5" x14ac:dyDescent="0.25">
      <c r="A39" s="3"/>
      <c r="B39" s="3"/>
      <c r="C39" s="21"/>
      <c r="D39" s="5"/>
      <c r="E39" s="5"/>
    </row>
    <row r="40" spans="1:5" x14ac:dyDescent="0.25">
      <c r="A40" s="3"/>
      <c r="B40" s="3"/>
      <c r="C40" s="21"/>
      <c r="D40" s="5"/>
      <c r="E40" s="5"/>
    </row>
    <row r="41" spans="1:5" x14ac:dyDescent="0.25">
      <c r="A41" s="3"/>
      <c r="B41" s="3"/>
      <c r="C41" s="21"/>
      <c r="D41" s="5"/>
      <c r="E41" s="5"/>
    </row>
    <row r="42" spans="1:5" x14ac:dyDescent="0.25">
      <c r="A42" s="2"/>
      <c r="B42" s="2"/>
      <c r="C42" s="22"/>
      <c r="D42" s="7"/>
      <c r="E42" s="7"/>
    </row>
    <row r="43" spans="1:5" x14ac:dyDescent="0.25">
      <c r="A43" s="3"/>
      <c r="B43" s="3"/>
      <c r="C43" s="21"/>
      <c r="D43" s="7"/>
      <c r="E43" s="7"/>
    </row>
    <row r="44" spans="1:5" x14ac:dyDescent="0.25">
      <c r="A44" s="2"/>
      <c r="B44" s="2"/>
      <c r="C44" s="22"/>
      <c r="D44" s="8"/>
      <c r="E44" s="8"/>
    </row>
    <row r="45" spans="1:5" x14ac:dyDescent="0.25">
      <c r="A45" s="3"/>
      <c r="B45" s="3"/>
      <c r="C45" s="21"/>
      <c r="D45" s="3"/>
      <c r="E45" s="3"/>
    </row>
    <row r="46" spans="1:5" x14ac:dyDescent="0.25">
      <c r="A46" s="3"/>
      <c r="B46" s="3"/>
      <c r="C46" s="21"/>
      <c r="D46" s="5"/>
      <c r="E46" s="5" t="s">
        <v>1</v>
      </c>
    </row>
    <row r="47" spans="1:5" x14ac:dyDescent="0.25">
      <c r="A47" s="3"/>
      <c r="B47" s="3"/>
      <c r="C47" s="21"/>
      <c r="D47" s="5" t="s">
        <v>1</v>
      </c>
      <c r="E47" s="5" t="s">
        <v>1</v>
      </c>
    </row>
    <row r="48" spans="1:5" x14ac:dyDescent="0.25">
      <c r="A48" s="3"/>
      <c r="B48" s="3"/>
      <c r="C48" s="21"/>
      <c r="D48" s="3"/>
      <c r="E48" s="5" t="s">
        <v>1</v>
      </c>
    </row>
    <row r="49" spans="1:6" x14ac:dyDescent="0.25">
      <c r="A49" s="3"/>
      <c r="B49" s="3"/>
      <c r="C49" s="21"/>
      <c r="D49" s="3"/>
      <c r="E49" s="3"/>
    </row>
    <row r="50" spans="1:6" x14ac:dyDescent="0.25">
      <c r="A50" s="3"/>
      <c r="B50" s="3"/>
      <c r="C50" s="21"/>
      <c r="D50" s="3"/>
      <c r="E50" s="3"/>
    </row>
    <row r="51" spans="1:6" x14ac:dyDescent="0.25">
      <c r="A51" s="3"/>
      <c r="B51" s="3"/>
      <c r="C51" s="21"/>
      <c r="D51" s="3"/>
      <c r="E51" s="3"/>
    </row>
    <row r="52" spans="1:6" x14ac:dyDescent="0.25">
      <c r="A52" s="105" t="s">
        <v>1</v>
      </c>
      <c r="B52" s="105"/>
      <c r="C52" s="105"/>
      <c r="D52" s="105"/>
      <c r="E52" s="105"/>
    </row>
    <row r="53" spans="1:6" x14ac:dyDescent="0.25">
      <c r="A53" s="3"/>
      <c r="B53" s="3"/>
      <c r="C53" s="21"/>
      <c r="D53" s="3"/>
      <c r="E53" s="3"/>
    </row>
    <row r="54" spans="1:6" ht="75" customHeight="1" x14ac:dyDescent="0.25">
      <c r="A54" s="103" t="s">
        <v>4</v>
      </c>
      <c r="B54" s="103"/>
      <c r="C54" s="103"/>
      <c r="D54" s="103"/>
      <c r="E54" s="103"/>
      <c r="F54" s="103"/>
    </row>
    <row r="55" spans="1:6" x14ac:dyDescent="0.25">
      <c r="A55" s="104"/>
      <c r="B55" s="104"/>
      <c r="C55" s="104"/>
      <c r="D55" s="104"/>
      <c r="E55" s="104"/>
      <c r="F55" s="104"/>
    </row>
    <row r="56" spans="1:6" x14ac:dyDescent="0.25">
      <c r="A56" s="3"/>
      <c r="B56" s="3"/>
      <c r="C56" s="21"/>
      <c r="D56" s="3"/>
      <c r="E56" s="3"/>
    </row>
  </sheetData>
  <mergeCells count="7">
    <mergeCell ref="A55:F55"/>
    <mergeCell ref="A1:E1"/>
    <mergeCell ref="A2:E2"/>
    <mergeCell ref="A3:E3"/>
    <mergeCell ref="A4:E4"/>
    <mergeCell ref="A52:E52"/>
    <mergeCell ref="A54:F54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34" workbookViewId="0">
      <selection sqref="A1:D46"/>
    </sheetView>
  </sheetViews>
  <sheetFormatPr baseColWidth="10" defaultRowHeight="15" x14ac:dyDescent="0.25"/>
  <cols>
    <col min="1" max="1" width="9.42578125" customWidth="1"/>
    <col min="2" max="2" width="47.85546875" customWidth="1"/>
    <col min="3" max="4" width="15.5703125" customWidth="1"/>
    <col min="6" max="6" width="17.85546875" customWidth="1"/>
    <col min="257" max="257" width="9.42578125" customWidth="1"/>
    <col min="258" max="258" width="71.7109375" customWidth="1"/>
    <col min="259" max="259" width="20.42578125" customWidth="1"/>
    <col min="513" max="513" width="9.42578125" customWidth="1"/>
    <col min="514" max="514" width="71.7109375" customWidth="1"/>
    <col min="515" max="515" width="20.42578125" customWidth="1"/>
    <col min="769" max="769" width="9.42578125" customWidth="1"/>
    <col min="770" max="770" width="71.7109375" customWidth="1"/>
    <col min="771" max="771" width="20.42578125" customWidth="1"/>
    <col min="1025" max="1025" width="9.42578125" customWidth="1"/>
    <col min="1026" max="1026" width="71.7109375" customWidth="1"/>
    <col min="1027" max="1027" width="20.42578125" customWidth="1"/>
    <col min="1281" max="1281" width="9.42578125" customWidth="1"/>
    <col min="1282" max="1282" width="71.7109375" customWidth="1"/>
    <col min="1283" max="1283" width="20.42578125" customWidth="1"/>
    <col min="1537" max="1537" width="9.42578125" customWidth="1"/>
    <col min="1538" max="1538" width="71.7109375" customWidth="1"/>
    <col min="1539" max="1539" width="20.42578125" customWidth="1"/>
    <col min="1793" max="1793" width="9.42578125" customWidth="1"/>
    <col min="1794" max="1794" width="71.7109375" customWidth="1"/>
    <col min="1795" max="1795" width="20.42578125" customWidth="1"/>
    <col min="2049" max="2049" width="9.42578125" customWidth="1"/>
    <col min="2050" max="2050" width="71.7109375" customWidth="1"/>
    <col min="2051" max="2051" width="20.42578125" customWidth="1"/>
    <col min="2305" max="2305" width="9.42578125" customWidth="1"/>
    <col min="2306" max="2306" width="71.7109375" customWidth="1"/>
    <col min="2307" max="2307" width="20.42578125" customWidth="1"/>
    <col min="2561" max="2561" width="9.42578125" customWidth="1"/>
    <col min="2562" max="2562" width="71.7109375" customWidth="1"/>
    <col min="2563" max="2563" width="20.42578125" customWidth="1"/>
    <col min="2817" max="2817" width="9.42578125" customWidth="1"/>
    <col min="2818" max="2818" width="71.7109375" customWidth="1"/>
    <col min="2819" max="2819" width="20.42578125" customWidth="1"/>
    <col min="3073" max="3073" width="9.42578125" customWidth="1"/>
    <col min="3074" max="3074" width="71.7109375" customWidth="1"/>
    <col min="3075" max="3075" width="20.42578125" customWidth="1"/>
    <col min="3329" max="3329" width="9.42578125" customWidth="1"/>
    <col min="3330" max="3330" width="71.7109375" customWidth="1"/>
    <col min="3331" max="3331" width="20.42578125" customWidth="1"/>
    <col min="3585" max="3585" width="9.42578125" customWidth="1"/>
    <col min="3586" max="3586" width="71.7109375" customWidth="1"/>
    <col min="3587" max="3587" width="20.42578125" customWidth="1"/>
    <col min="3841" max="3841" width="9.42578125" customWidth="1"/>
    <col min="3842" max="3842" width="71.7109375" customWidth="1"/>
    <col min="3843" max="3843" width="20.42578125" customWidth="1"/>
    <col min="4097" max="4097" width="9.42578125" customWidth="1"/>
    <col min="4098" max="4098" width="71.7109375" customWidth="1"/>
    <col min="4099" max="4099" width="20.42578125" customWidth="1"/>
    <col min="4353" max="4353" width="9.42578125" customWidth="1"/>
    <col min="4354" max="4354" width="71.7109375" customWidth="1"/>
    <col min="4355" max="4355" width="20.42578125" customWidth="1"/>
    <col min="4609" max="4609" width="9.42578125" customWidth="1"/>
    <col min="4610" max="4610" width="71.7109375" customWidth="1"/>
    <col min="4611" max="4611" width="20.42578125" customWidth="1"/>
    <col min="4865" max="4865" width="9.42578125" customWidth="1"/>
    <col min="4866" max="4866" width="71.7109375" customWidth="1"/>
    <col min="4867" max="4867" width="20.42578125" customWidth="1"/>
    <col min="5121" max="5121" width="9.42578125" customWidth="1"/>
    <col min="5122" max="5122" width="71.7109375" customWidth="1"/>
    <col min="5123" max="5123" width="20.42578125" customWidth="1"/>
    <col min="5377" max="5377" width="9.42578125" customWidth="1"/>
    <col min="5378" max="5378" width="71.7109375" customWidth="1"/>
    <col min="5379" max="5379" width="20.42578125" customWidth="1"/>
    <col min="5633" max="5633" width="9.42578125" customWidth="1"/>
    <col min="5634" max="5634" width="71.7109375" customWidth="1"/>
    <col min="5635" max="5635" width="20.42578125" customWidth="1"/>
    <col min="5889" max="5889" width="9.42578125" customWidth="1"/>
    <col min="5890" max="5890" width="71.7109375" customWidth="1"/>
    <col min="5891" max="5891" width="20.42578125" customWidth="1"/>
    <col min="6145" max="6145" width="9.42578125" customWidth="1"/>
    <col min="6146" max="6146" width="71.7109375" customWidth="1"/>
    <col min="6147" max="6147" width="20.42578125" customWidth="1"/>
    <col min="6401" max="6401" width="9.42578125" customWidth="1"/>
    <col min="6402" max="6402" width="71.7109375" customWidth="1"/>
    <col min="6403" max="6403" width="20.42578125" customWidth="1"/>
    <col min="6657" max="6657" width="9.42578125" customWidth="1"/>
    <col min="6658" max="6658" width="71.7109375" customWidth="1"/>
    <col min="6659" max="6659" width="20.42578125" customWidth="1"/>
    <col min="6913" max="6913" width="9.42578125" customWidth="1"/>
    <col min="6914" max="6914" width="71.7109375" customWidth="1"/>
    <col min="6915" max="6915" width="20.42578125" customWidth="1"/>
    <col min="7169" max="7169" width="9.42578125" customWidth="1"/>
    <col min="7170" max="7170" width="71.7109375" customWidth="1"/>
    <col min="7171" max="7171" width="20.42578125" customWidth="1"/>
    <col min="7425" max="7425" width="9.42578125" customWidth="1"/>
    <col min="7426" max="7426" width="71.7109375" customWidth="1"/>
    <col min="7427" max="7427" width="20.42578125" customWidth="1"/>
    <col min="7681" max="7681" width="9.42578125" customWidth="1"/>
    <col min="7682" max="7682" width="71.7109375" customWidth="1"/>
    <col min="7683" max="7683" width="20.42578125" customWidth="1"/>
    <col min="7937" max="7937" width="9.42578125" customWidth="1"/>
    <col min="7938" max="7938" width="71.7109375" customWidth="1"/>
    <col min="7939" max="7939" width="20.42578125" customWidth="1"/>
    <col min="8193" max="8193" width="9.42578125" customWidth="1"/>
    <col min="8194" max="8194" width="71.7109375" customWidth="1"/>
    <col min="8195" max="8195" width="20.42578125" customWidth="1"/>
    <col min="8449" max="8449" width="9.42578125" customWidth="1"/>
    <col min="8450" max="8450" width="71.7109375" customWidth="1"/>
    <col min="8451" max="8451" width="20.42578125" customWidth="1"/>
    <col min="8705" max="8705" width="9.42578125" customWidth="1"/>
    <col min="8706" max="8706" width="71.7109375" customWidth="1"/>
    <col min="8707" max="8707" width="20.42578125" customWidth="1"/>
    <col min="8961" max="8961" width="9.42578125" customWidth="1"/>
    <col min="8962" max="8962" width="71.7109375" customWidth="1"/>
    <col min="8963" max="8963" width="20.42578125" customWidth="1"/>
    <col min="9217" max="9217" width="9.42578125" customWidth="1"/>
    <col min="9218" max="9218" width="71.7109375" customWidth="1"/>
    <col min="9219" max="9219" width="20.42578125" customWidth="1"/>
    <col min="9473" max="9473" width="9.42578125" customWidth="1"/>
    <col min="9474" max="9474" width="71.7109375" customWidth="1"/>
    <col min="9475" max="9475" width="20.42578125" customWidth="1"/>
    <col min="9729" max="9729" width="9.42578125" customWidth="1"/>
    <col min="9730" max="9730" width="71.7109375" customWidth="1"/>
    <col min="9731" max="9731" width="20.42578125" customWidth="1"/>
    <col min="9985" max="9985" width="9.42578125" customWidth="1"/>
    <col min="9986" max="9986" width="71.7109375" customWidth="1"/>
    <col min="9987" max="9987" width="20.42578125" customWidth="1"/>
    <col min="10241" max="10241" width="9.42578125" customWidth="1"/>
    <col min="10242" max="10242" width="71.7109375" customWidth="1"/>
    <col min="10243" max="10243" width="20.42578125" customWidth="1"/>
    <col min="10497" max="10497" width="9.42578125" customWidth="1"/>
    <col min="10498" max="10498" width="71.7109375" customWidth="1"/>
    <col min="10499" max="10499" width="20.42578125" customWidth="1"/>
    <col min="10753" max="10753" width="9.42578125" customWidth="1"/>
    <col min="10754" max="10754" width="71.7109375" customWidth="1"/>
    <col min="10755" max="10755" width="20.42578125" customWidth="1"/>
    <col min="11009" max="11009" width="9.42578125" customWidth="1"/>
    <col min="11010" max="11010" width="71.7109375" customWidth="1"/>
    <col min="11011" max="11011" width="20.42578125" customWidth="1"/>
    <col min="11265" max="11265" width="9.42578125" customWidth="1"/>
    <col min="11266" max="11266" width="71.7109375" customWidth="1"/>
    <col min="11267" max="11267" width="20.42578125" customWidth="1"/>
    <col min="11521" max="11521" width="9.42578125" customWidth="1"/>
    <col min="11522" max="11522" width="71.7109375" customWidth="1"/>
    <col min="11523" max="11523" width="20.42578125" customWidth="1"/>
    <col min="11777" max="11777" width="9.42578125" customWidth="1"/>
    <col min="11778" max="11778" width="71.7109375" customWidth="1"/>
    <col min="11779" max="11779" width="20.42578125" customWidth="1"/>
    <col min="12033" max="12033" width="9.42578125" customWidth="1"/>
    <col min="12034" max="12034" width="71.7109375" customWidth="1"/>
    <col min="12035" max="12035" width="20.42578125" customWidth="1"/>
    <col min="12289" max="12289" width="9.42578125" customWidth="1"/>
    <col min="12290" max="12290" width="71.7109375" customWidth="1"/>
    <col min="12291" max="12291" width="20.42578125" customWidth="1"/>
    <col min="12545" max="12545" width="9.42578125" customWidth="1"/>
    <col min="12546" max="12546" width="71.7109375" customWidth="1"/>
    <col min="12547" max="12547" width="20.42578125" customWidth="1"/>
    <col min="12801" max="12801" width="9.42578125" customWidth="1"/>
    <col min="12802" max="12802" width="71.7109375" customWidth="1"/>
    <col min="12803" max="12803" width="20.42578125" customWidth="1"/>
    <col min="13057" max="13057" width="9.42578125" customWidth="1"/>
    <col min="13058" max="13058" width="71.7109375" customWidth="1"/>
    <col min="13059" max="13059" width="20.42578125" customWidth="1"/>
    <col min="13313" max="13313" width="9.42578125" customWidth="1"/>
    <col min="13314" max="13314" width="71.7109375" customWidth="1"/>
    <col min="13315" max="13315" width="20.42578125" customWidth="1"/>
    <col min="13569" max="13569" width="9.42578125" customWidth="1"/>
    <col min="13570" max="13570" width="71.7109375" customWidth="1"/>
    <col min="13571" max="13571" width="20.42578125" customWidth="1"/>
    <col min="13825" max="13825" width="9.42578125" customWidth="1"/>
    <col min="13826" max="13826" width="71.7109375" customWidth="1"/>
    <col min="13827" max="13827" width="20.42578125" customWidth="1"/>
    <col min="14081" max="14081" width="9.42578125" customWidth="1"/>
    <col min="14082" max="14082" width="71.7109375" customWidth="1"/>
    <col min="14083" max="14083" width="20.42578125" customWidth="1"/>
    <col min="14337" max="14337" width="9.42578125" customWidth="1"/>
    <col min="14338" max="14338" width="71.7109375" customWidth="1"/>
    <col min="14339" max="14339" width="20.42578125" customWidth="1"/>
    <col min="14593" max="14593" width="9.42578125" customWidth="1"/>
    <col min="14594" max="14594" width="71.7109375" customWidth="1"/>
    <col min="14595" max="14595" width="20.42578125" customWidth="1"/>
    <col min="14849" max="14849" width="9.42578125" customWidth="1"/>
    <col min="14850" max="14850" width="71.7109375" customWidth="1"/>
    <col min="14851" max="14851" width="20.42578125" customWidth="1"/>
    <col min="15105" max="15105" width="9.42578125" customWidth="1"/>
    <col min="15106" max="15106" width="71.7109375" customWidth="1"/>
    <col min="15107" max="15107" width="20.42578125" customWidth="1"/>
    <col min="15361" max="15361" width="9.42578125" customWidth="1"/>
    <col min="15362" max="15362" width="71.7109375" customWidth="1"/>
    <col min="15363" max="15363" width="20.42578125" customWidth="1"/>
    <col min="15617" max="15617" width="9.42578125" customWidth="1"/>
    <col min="15618" max="15618" width="71.7109375" customWidth="1"/>
    <col min="15619" max="15619" width="20.42578125" customWidth="1"/>
    <col min="15873" max="15873" width="9.42578125" customWidth="1"/>
    <col min="15874" max="15874" width="71.7109375" customWidth="1"/>
    <col min="15875" max="15875" width="20.42578125" customWidth="1"/>
    <col min="16129" max="16129" width="9.42578125" customWidth="1"/>
    <col min="16130" max="16130" width="71.7109375" customWidth="1"/>
    <col min="16131" max="16131" width="20.42578125" customWidth="1"/>
  </cols>
  <sheetData>
    <row r="1" spans="1:6" ht="15.75" x14ac:dyDescent="0.25">
      <c r="A1" s="69"/>
      <c r="B1" s="109" t="s">
        <v>5</v>
      </c>
      <c r="C1" s="109"/>
      <c r="D1" s="109"/>
      <c r="E1" s="12"/>
    </row>
    <row r="2" spans="1:6" ht="15.75" x14ac:dyDescent="0.25">
      <c r="A2" s="69"/>
      <c r="B2" s="109" t="s">
        <v>71</v>
      </c>
      <c r="C2" s="109"/>
      <c r="D2" s="109"/>
      <c r="E2" s="12"/>
    </row>
    <row r="3" spans="1:6" ht="15.75" x14ac:dyDescent="0.25">
      <c r="A3" s="69"/>
      <c r="B3" s="108" t="s">
        <v>72</v>
      </c>
      <c r="C3" s="108"/>
      <c r="D3" s="108"/>
      <c r="E3" s="13"/>
    </row>
    <row r="4" spans="1:6" x14ac:dyDescent="0.25">
      <c r="A4" s="69"/>
      <c r="B4" s="107" t="s">
        <v>29</v>
      </c>
      <c r="C4" s="107"/>
      <c r="D4" s="107"/>
      <c r="E4" s="17"/>
      <c r="F4" s="17"/>
    </row>
    <row r="5" spans="1:6" x14ac:dyDescent="0.25">
      <c r="A5" s="69"/>
      <c r="B5" s="106" t="s">
        <v>134</v>
      </c>
      <c r="C5" s="106"/>
      <c r="D5" s="106"/>
      <c r="E5" s="16"/>
      <c r="F5" s="16"/>
    </row>
    <row r="6" spans="1:6" x14ac:dyDescent="0.25">
      <c r="A6" s="69"/>
      <c r="B6" s="69"/>
      <c r="C6" s="70"/>
      <c r="D6" s="69"/>
    </row>
    <row r="7" spans="1:6" ht="13.5" customHeight="1" thickBot="1" x14ac:dyDescent="0.3">
      <c r="A7" s="69"/>
      <c r="B7" s="69"/>
      <c r="C7" s="71">
        <v>2017</v>
      </c>
      <c r="D7" s="71">
        <v>2016</v>
      </c>
    </row>
    <row r="8" spans="1:6" ht="13.5" customHeight="1" thickTop="1" x14ac:dyDescent="0.25">
      <c r="A8" s="69"/>
      <c r="B8" s="72" t="s">
        <v>73</v>
      </c>
      <c r="C8" s="32"/>
      <c r="D8" s="69"/>
    </row>
    <row r="9" spans="1:6" ht="13.5" customHeight="1" x14ac:dyDescent="0.25">
      <c r="A9" s="69"/>
      <c r="B9" s="69" t="s">
        <v>74</v>
      </c>
      <c r="C9" s="32">
        <f>RESULTADO!D26</f>
        <v>579488988.46999991</v>
      </c>
      <c r="D9" s="73">
        <v>0</v>
      </c>
      <c r="F9" s="31"/>
    </row>
    <row r="10" spans="1:6" ht="5.25" customHeight="1" x14ac:dyDescent="0.25">
      <c r="A10" s="69"/>
      <c r="B10" s="69"/>
      <c r="C10" s="32"/>
      <c r="D10" s="74"/>
    </row>
    <row r="11" spans="1:6" ht="13.5" customHeight="1" x14ac:dyDescent="0.25">
      <c r="A11" s="69"/>
      <c r="B11" s="75" t="s">
        <v>75</v>
      </c>
      <c r="C11" s="32"/>
      <c r="D11" s="74"/>
    </row>
    <row r="12" spans="1:6" ht="13.5" customHeight="1" x14ac:dyDescent="0.25">
      <c r="A12" s="69"/>
      <c r="B12" s="75" t="s">
        <v>76</v>
      </c>
      <c r="C12" s="32"/>
      <c r="D12" s="74"/>
    </row>
    <row r="13" spans="1:6" ht="13.5" customHeight="1" x14ac:dyDescent="0.25">
      <c r="A13" s="69"/>
      <c r="B13" s="69" t="s">
        <v>78</v>
      </c>
      <c r="C13" s="32">
        <v>100712070.64</v>
      </c>
      <c r="D13" s="73">
        <v>0</v>
      </c>
    </row>
    <row r="14" spans="1:6" ht="13.5" customHeight="1" x14ac:dyDescent="0.25">
      <c r="A14" s="69"/>
      <c r="B14" s="76" t="s">
        <v>79</v>
      </c>
      <c r="C14" s="32">
        <v>821232.77</v>
      </c>
      <c r="D14" s="77">
        <v>0</v>
      </c>
    </row>
    <row r="15" spans="1:6" ht="13.5" customHeight="1" x14ac:dyDescent="0.25">
      <c r="A15" s="69"/>
      <c r="B15" s="78" t="s">
        <v>80</v>
      </c>
      <c r="C15" s="79">
        <f>SUM(C9:C14)</f>
        <v>681022291.87999988</v>
      </c>
      <c r="D15" s="73">
        <v>0</v>
      </c>
    </row>
    <row r="16" spans="1:6" ht="6" customHeight="1" x14ac:dyDescent="0.25">
      <c r="A16" s="69"/>
      <c r="B16" s="69"/>
      <c r="C16" s="32"/>
      <c r="D16" s="74"/>
    </row>
    <row r="17" spans="1:6" ht="13.5" customHeight="1" x14ac:dyDescent="0.25">
      <c r="A17" s="69"/>
      <c r="B17" s="80" t="s">
        <v>81</v>
      </c>
      <c r="C17" s="32"/>
      <c r="D17" s="74"/>
    </row>
    <row r="18" spans="1:6" ht="13.5" customHeight="1" x14ac:dyDescent="0.25">
      <c r="A18" s="76" t="s">
        <v>82</v>
      </c>
      <c r="B18" s="69" t="str">
        <f>[1]Hoja4!B17</f>
        <v xml:space="preserve">Cuenta por cobrar </v>
      </c>
      <c r="C18" s="32">
        <v>-58301499.899999999</v>
      </c>
      <c r="D18" s="73">
        <v>0</v>
      </c>
    </row>
    <row r="19" spans="1:6" ht="13.5" customHeight="1" x14ac:dyDescent="0.25">
      <c r="A19" s="76" t="s">
        <v>82</v>
      </c>
      <c r="B19" s="69" t="str">
        <f>[1]Hoja4!B19</f>
        <v>Inventario de Mercancías</v>
      </c>
      <c r="C19" s="32">
        <f>-BALANCE!D12</f>
        <v>-174977486.84</v>
      </c>
      <c r="D19" s="73">
        <v>0</v>
      </c>
    </row>
    <row r="20" spans="1:6" ht="13.5" customHeight="1" x14ac:dyDescent="0.25">
      <c r="A20" s="76" t="s">
        <v>82</v>
      </c>
      <c r="B20" s="69" t="str">
        <f>[1]Hoja4!B20</f>
        <v>Anticipo a Proveedores</v>
      </c>
      <c r="C20" s="32">
        <f>[1]Hoja4!E20</f>
        <v>-7981939.1500000004</v>
      </c>
      <c r="D20" s="73">
        <v>0</v>
      </c>
    </row>
    <row r="21" spans="1:6" ht="13.5" customHeight="1" x14ac:dyDescent="0.25">
      <c r="A21" s="76" t="s">
        <v>82</v>
      </c>
      <c r="B21" s="69" t="str">
        <f>[1]Hoja4!B21</f>
        <v>Crédito Fiscal</v>
      </c>
      <c r="C21" s="32">
        <f>[1]Hoja4!E21</f>
        <v>-67805914.900000006</v>
      </c>
      <c r="D21" s="73">
        <v>0</v>
      </c>
    </row>
    <row r="22" spans="1:6" ht="13.5" customHeight="1" x14ac:dyDescent="0.25">
      <c r="A22" s="76" t="s">
        <v>82</v>
      </c>
      <c r="B22" s="69" t="str">
        <f>[1]Hoja4!B22</f>
        <v>IVA Retenido por Clientes</v>
      </c>
      <c r="C22" s="32">
        <f>[1]Hoja4!E22</f>
        <v>-228483.03</v>
      </c>
      <c r="D22" s="73">
        <v>0</v>
      </c>
    </row>
    <row r="23" spans="1:6" ht="13.5" customHeight="1" x14ac:dyDescent="0.25">
      <c r="A23" s="76" t="s">
        <v>82</v>
      </c>
      <c r="B23" s="69" t="str">
        <f>[1]Hoja4!B23</f>
        <v>ISLR Retenido por Clientes</v>
      </c>
      <c r="C23" s="32">
        <f>[1]Hoja4!E23</f>
        <v>-8147652.1399999997</v>
      </c>
      <c r="D23" s="73">
        <v>0</v>
      </c>
    </row>
    <row r="24" spans="1:6" ht="13.5" customHeight="1" x14ac:dyDescent="0.25">
      <c r="A24" s="76" t="s">
        <v>82</v>
      </c>
      <c r="B24" s="69" t="s">
        <v>121</v>
      </c>
      <c r="C24" s="32">
        <v>1387517618.5699999</v>
      </c>
      <c r="D24" s="73">
        <v>0</v>
      </c>
    </row>
    <row r="25" spans="1:6" ht="13.5" customHeight="1" x14ac:dyDescent="0.25">
      <c r="A25" s="76" t="s">
        <v>82</v>
      </c>
      <c r="B25" s="81" t="str">
        <f>[1]Hoja4!B27</f>
        <v>Retenciones SSO y SPF</v>
      </c>
      <c r="C25" s="32">
        <f>[1]Hoja4!E27</f>
        <v>406340.74</v>
      </c>
      <c r="D25" s="73">
        <v>0</v>
      </c>
    </row>
    <row r="26" spans="1:6" ht="13.5" customHeight="1" x14ac:dyDescent="0.25">
      <c r="A26" s="76" t="s">
        <v>82</v>
      </c>
      <c r="B26" s="69" t="str">
        <f>[1]Hoja4!B28</f>
        <v>Retenciones LPH</v>
      </c>
      <c r="C26" s="32">
        <f>[1]Hoja4!E28</f>
        <v>1770.1</v>
      </c>
      <c r="D26" s="73">
        <v>0</v>
      </c>
    </row>
    <row r="27" spans="1:6" ht="13.5" customHeight="1" x14ac:dyDescent="0.25">
      <c r="A27" s="76" t="s">
        <v>82</v>
      </c>
      <c r="B27" s="69" t="str">
        <f>[1]Hoja4!B29</f>
        <v>Retenciones de ISLR</v>
      </c>
      <c r="C27" s="32">
        <f>[1]Hoja4!E29</f>
        <v>578170.98</v>
      </c>
      <c r="D27" s="73">
        <v>0</v>
      </c>
    </row>
    <row r="28" spans="1:6" ht="13.5" customHeight="1" x14ac:dyDescent="0.25">
      <c r="A28" s="76" t="s">
        <v>82</v>
      </c>
      <c r="B28" s="69" t="str">
        <f>[1]Hoja4!B30</f>
        <v>ISLR Por Pagar</v>
      </c>
      <c r="C28" s="32">
        <f>[1]Hoja4!E30</f>
        <v>14035144.189999999</v>
      </c>
      <c r="D28" s="77">
        <v>0</v>
      </c>
    </row>
    <row r="29" spans="1:6" ht="13.5" customHeight="1" x14ac:dyDescent="0.25">
      <c r="A29" s="69"/>
      <c r="B29" s="82" t="s">
        <v>83</v>
      </c>
      <c r="C29" s="79">
        <f>SUM(C15:C28)</f>
        <v>1766118360.4999998</v>
      </c>
      <c r="D29" s="73">
        <v>0</v>
      </c>
      <c r="F29" s="29">
        <f>C29+C35</f>
        <v>39359605.016315699</v>
      </c>
    </row>
    <row r="30" spans="1:6" ht="4.5" customHeight="1" x14ac:dyDescent="0.25">
      <c r="A30" s="69"/>
      <c r="B30" s="69"/>
      <c r="C30" s="32"/>
      <c r="D30" s="74"/>
    </row>
    <row r="31" spans="1:6" ht="13.5" customHeight="1" x14ac:dyDescent="0.25">
      <c r="A31" s="69"/>
      <c r="B31" s="72" t="s">
        <v>84</v>
      </c>
      <c r="C31" s="32"/>
      <c r="D31" s="74"/>
      <c r="F31" s="29">
        <f>F29-C44</f>
        <v>-3.6843046545982361E-3</v>
      </c>
    </row>
    <row r="32" spans="1:6" ht="3.75" customHeight="1" x14ac:dyDescent="0.25">
      <c r="A32" s="69"/>
      <c r="B32" s="72"/>
      <c r="C32" s="32"/>
      <c r="D32" s="74"/>
    </row>
    <row r="33" spans="1:4" ht="13.5" customHeight="1" x14ac:dyDescent="0.25">
      <c r="A33" s="76" t="s">
        <v>82</v>
      </c>
      <c r="B33" s="69" t="str">
        <f>[1]Hoja4!B36</f>
        <v>Instalaciones y mejoras a la propiedad arrendada</v>
      </c>
      <c r="C33" s="32">
        <f>-'[2]Paso 2'!$D$21+16897802.82</f>
        <v>-709150553.92413521</v>
      </c>
      <c r="D33" s="73">
        <v>0</v>
      </c>
    </row>
    <row r="34" spans="1:4" ht="13.5" customHeight="1" x14ac:dyDescent="0.25">
      <c r="A34" s="76" t="s">
        <v>82</v>
      </c>
      <c r="B34" s="69" t="s">
        <v>85</v>
      </c>
      <c r="C34" s="32">
        <f>-'[2]Paso 2'!$D$23</f>
        <v>-1017608201.5595489</v>
      </c>
      <c r="D34" s="77">
        <v>0</v>
      </c>
    </row>
    <row r="35" spans="1:4" ht="13.5" customHeight="1" x14ac:dyDescent="0.25">
      <c r="A35" s="69"/>
      <c r="B35" s="82" t="s">
        <v>86</v>
      </c>
      <c r="C35" s="79">
        <f>SUM(C33:C34)</f>
        <v>-1726758755.4836841</v>
      </c>
      <c r="D35" s="73">
        <v>0</v>
      </c>
    </row>
    <row r="36" spans="1:4" ht="4.5" customHeight="1" x14ac:dyDescent="0.25">
      <c r="A36" s="69"/>
      <c r="B36" s="69" t="s">
        <v>87</v>
      </c>
      <c r="C36" s="32"/>
      <c r="D36" s="74"/>
    </row>
    <row r="37" spans="1:4" ht="13.5" customHeight="1" x14ac:dyDescent="0.25">
      <c r="A37" s="69"/>
      <c r="B37" s="72" t="s">
        <v>88</v>
      </c>
      <c r="C37" s="32"/>
      <c r="D37" s="74"/>
    </row>
    <row r="38" spans="1:4" ht="4.5" customHeight="1" x14ac:dyDescent="0.25">
      <c r="A38" s="69"/>
      <c r="B38" s="72" t="s">
        <v>1</v>
      </c>
      <c r="C38" s="32"/>
      <c r="D38" s="74"/>
    </row>
    <row r="39" spans="1:4" ht="13.5" customHeight="1" x14ac:dyDescent="0.25">
      <c r="A39" s="69"/>
      <c r="B39" s="69" t="s">
        <v>89</v>
      </c>
      <c r="C39" s="73">
        <v>0</v>
      </c>
      <c r="D39" s="73">
        <v>0</v>
      </c>
    </row>
    <row r="40" spans="1:4" ht="13.5" customHeight="1" x14ac:dyDescent="0.25">
      <c r="A40" s="69"/>
      <c r="B40" s="69" t="s">
        <v>90</v>
      </c>
      <c r="C40" s="73">
        <v>0</v>
      </c>
      <c r="D40" s="73">
        <v>0</v>
      </c>
    </row>
    <row r="41" spans="1:4" ht="13.5" customHeight="1" x14ac:dyDescent="0.25">
      <c r="A41" s="69"/>
      <c r="B41" s="69" t="s">
        <v>91</v>
      </c>
      <c r="C41" s="77">
        <v>0</v>
      </c>
      <c r="D41" s="77">
        <v>0</v>
      </c>
    </row>
    <row r="42" spans="1:4" ht="13.5" customHeight="1" x14ac:dyDescent="0.25">
      <c r="A42" s="69"/>
      <c r="B42" s="82" t="s">
        <v>92</v>
      </c>
      <c r="C42" s="73">
        <v>0</v>
      </c>
      <c r="D42" s="73">
        <v>0</v>
      </c>
    </row>
    <row r="43" spans="1:4" ht="6" customHeight="1" x14ac:dyDescent="0.25">
      <c r="A43" s="69"/>
      <c r="B43" s="69" t="s">
        <v>93</v>
      </c>
      <c r="C43" s="32"/>
      <c r="D43" s="74"/>
    </row>
    <row r="44" spans="1:4" ht="13.5" customHeight="1" x14ac:dyDescent="0.25">
      <c r="A44" s="69"/>
      <c r="B44" s="83" t="s">
        <v>94</v>
      </c>
      <c r="C44" s="32">
        <v>39359605.020000003</v>
      </c>
      <c r="D44" s="73">
        <v>0</v>
      </c>
    </row>
    <row r="45" spans="1:4" ht="13.5" customHeight="1" x14ac:dyDescent="0.25">
      <c r="A45" s="69"/>
      <c r="B45" s="83" t="s">
        <v>95</v>
      </c>
      <c r="C45" s="32">
        <v>0</v>
      </c>
      <c r="D45" s="77">
        <v>0</v>
      </c>
    </row>
    <row r="46" spans="1:4" ht="13.5" customHeight="1" thickBot="1" x14ac:dyDescent="0.3">
      <c r="A46" s="69"/>
      <c r="B46" s="83" t="s">
        <v>96</v>
      </c>
      <c r="C46" s="84">
        <v>39359605.020000003</v>
      </c>
      <c r="D46" s="85">
        <v>0</v>
      </c>
    </row>
    <row r="47" spans="1:4" ht="15.75" thickTop="1" x14ac:dyDescent="0.25">
      <c r="A47" s="26"/>
      <c r="B47" s="26"/>
      <c r="C47" s="27"/>
      <c r="D47" s="26"/>
    </row>
    <row r="48" spans="1:4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5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</sheetData>
  <mergeCells count="5">
    <mergeCell ref="B5:D5"/>
    <mergeCell ref="B4:D4"/>
    <mergeCell ref="B3:D3"/>
    <mergeCell ref="B2:D2"/>
    <mergeCell ref="B1:D1"/>
  </mergeCells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sqref="A1:D47"/>
    </sheetView>
  </sheetViews>
  <sheetFormatPr baseColWidth="10" defaultRowHeight="15" x14ac:dyDescent="0.25"/>
  <cols>
    <col min="1" max="1" width="9.42578125" customWidth="1"/>
    <col min="2" max="2" width="47.42578125" customWidth="1"/>
    <col min="3" max="4" width="14.5703125" customWidth="1"/>
    <col min="6" max="6" width="14.5703125" bestFit="1" customWidth="1"/>
    <col min="257" max="257" width="9.42578125" customWidth="1"/>
    <col min="258" max="258" width="71.7109375" customWidth="1"/>
    <col min="259" max="259" width="20.42578125" customWidth="1"/>
    <col min="513" max="513" width="9.42578125" customWidth="1"/>
    <col min="514" max="514" width="71.7109375" customWidth="1"/>
    <col min="515" max="515" width="20.42578125" customWidth="1"/>
    <col min="769" max="769" width="9.42578125" customWidth="1"/>
    <col min="770" max="770" width="71.7109375" customWidth="1"/>
    <col min="771" max="771" width="20.42578125" customWidth="1"/>
    <col min="1025" max="1025" width="9.42578125" customWidth="1"/>
    <col min="1026" max="1026" width="71.7109375" customWidth="1"/>
    <col min="1027" max="1027" width="20.42578125" customWidth="1"/>
    <col min="1281" max="1281" width="9.42578125" customWidth="1"/>
    <col min="1282" max="1282" width="71.7109375" customWidth="1"/>
    <col min="1283" max="1283" width="20.42578125" customWidth="1"/>
    <col min="1537" max="1537" width="9.42578125" customWidth="1"/>
    <col min="1538" max="1538" width="71.7109375" customWidth="1"/>
    <col min="1539" max="1539" width="20.42578125" customWidth="1"/>
    <col min="1793" max="1793" width="9.42578125" customWidth="1"/>
    <col min="1794" max="1794" width="71.7109375" customWidth="1"/>
    <col min="1795" max="1795" width="20.42578125" customWidth="1"/>
    <col min="2049" max="2049" width="9.42578125" customWidth="1"/>
    <col min="2050" max="2050" width="71.7109375" customWidth="1"/>
    <col min="2051" max="2051" width="20.42578125" customWidth="1"/>
    <col min="2305" max="2305" width="9.42578125" customWidth="1"/>
    <col min="2306" max="2306" width="71.7109375" customWidth="1"/>
    <col min="2307" max="2307" width="20.42578125" customWidth="1"/>
    <col min="2561" max="2561" width="9.42578125" customWidth="1"/>
    <col min="2562" max="2562" width="71.7109375" customWidth="1"/>
    <col min="2563" max="2563" width="20.42578125" customWidth="1"/>
    <col min="2817" max="2817" width="9.42578125" customWidth="1"/>
    <col min="2818" max="2818" width="71.7109375" customWidth="1"/>
    <col min="2819" max="2819" width="20.42578125" customWidth="1"/>
    <col min="3073" max="3073" width="9.42578125" customWidth="1"/>
    <col min="3074" max="3074" width="71.7109375" customWidth="1"/>
    <col min="3075" max="3075" width="20.42578125" customWidth="1"/>
    <col min="3329" max="3329" width="9.42578125" customWidth="1"/>
    <col min="3330" max="3330" width="71.7109375" customWidth="1"/>
    <col min="3331" max="3331" width="20.42578125" customWidth="1"/>
    <col min="3585" max="3585" width="9.42578125" customWidth="1"/>
    <col min="3586" max="3586" width="71.7109375" customWidth="1"/>
    <col min="3587" max="3587" width="20.42578125" customWidth="1"/>
    <col min="3841" max="3841" width="9.42578125" customWidth="1"/>
    <col min="3842" max="3842" width="71.7109375" customWidth="1"/>
    <col min="3843" max="3843" width="20.42578125" customWidth="1"/>
    <col min="4097" max="4097" width="9.42578125" customWidth="1"/>
    <col min="4098" max="4098" width="71.7109375" customWidth="1"/>
    <col min="4099" max="4099" width="20.42578125" customWidth="1"/>
    <col min="4353" max="4353" width="9.42578125" customWidth="1"/>
    <col min="4354" max="4354" width="71.7109375" customWidth="1"/>
    <col min="4355" max="4355" width="20.42578125" customWidth="1"/>
    <col min="4609" max="4609" width="9.42578125" customWidth="1"/>
    <col min="4610" max="4610" width="71.7109375" customWidth="1"/>
    <col min="4611" max="4611" width="20.42578125" customWidth="1"/>
    <col min="4865" max="4865" width="9.42578125" customWidth="1"/>
    <col min="4866" max="4866" width="71.7109375" customWidth="1"/>
    <col min="4867" max="4867" width="20.42578125" customWidth="1"/>
    <col min="5121" max="5121" width="9.42578125" customWidth="1"/>
    <col min="5122" max="5122" width="71.7109375" customWidth="1"/>
    <col min="5123" max="5123" width="20.42578125" customWidth="1"/>
    <col min="5377" max="5377" width="9.42578125" customWidth="1"/>
    <col min="5378" max="5378" width="71.7109375" customWidth="1"/>
    <col min="5379" max="5379" width="20.42578125" customWidth="1"/>
    <col min="5633" max="5633" width="9.42578125" customWidth="1"/>
    <col min="5634" max="5634" width="71.7109375" customWidth="1"/>
    <col min="5635" max="5635" width="20.42578125" customWidth="1"/>
    <col min="5889" max="5889" width="9.42578125" customWidth="1"/>
    <col min="5890" max="5890" width="71.7109375" customWidth="1"/>
    <col min="5891" max="5891" width="20.42578125" customWidth="1"/>
    <col min="6145" max="6145" width="9.42578125" customWidth="1"/>
    <col min="6146" max="6146" width="71.7109375" customWidth="1"/>
    <col min="6147" max="6147" width="20.42578125" customWidth="1"/>
    <col min="6401" max="6401" width="9.42578125" customWidth="1"/>
    <col min="6402" max="6402" width="71.7109375" customWidth="1"/>
    <col min="6403" max="6403" width="20.42578125" customWidth="1"/>
    <col min="6657" max="6657" width="9.42578125" customWidth="1"/>
    <col min="6658" max="6658" width="71.7109375" customWidth="1"/>
    <col min="6659" max="6659" width="20.42578125" customWidth="1"/>
    <col min="6913" max="6913" width="9.42578125" customWidth="1"/>
    <col min="6914" max="6914" width="71.7109375" customWidth="1"/>
    <col min="6915" max="6915" width="20.42578125" customWidth="1"/>
    <col min="7169" max="7169" width="9.42578125" customWidth="1"/>
    <col min="7170" max="7170" width="71.7109375" customWidth="1"/>
    <col min="7171" max="7171" width="20.42578125" customWidth="1"/>
    <col min="7425" max="7425" width="9.42578125" customWidth="1"/>
    <col min="7426" max="7426" width="71.7109375" customWidth="1"/>
    <col min="7427" max="7427" width="20.42578125" customWidth="1"/>
    <col min="7681" max="7681" width="9.42578125" customWidth="1"/>
    <col min="7682" max="7682" width="71.7109375" customWidth="1"/>
    <col min="7683" max="7683" width="20.42578125" customWidth="1"/>
    <col min="7937" max="7937" width="9.42578125" customWidth="1"/>
    <col min="7938" max="7938" width="71.7109375" customWidth="1"/>
    <col min="7939" max="7939" width="20.42578125" customWidth="1"/>
    <col min="8193" max="8193" width="9.42578125" customWidth="1"/>
    <col min="8194" max="8194" width="71.7109375" customWidth="1"/>
    <col min="8195" max="8195" width="20.42578125" customWidth="1"/>
    <col min="8449" max="8449" width="9.42578125" customWidth="1"/>
    <col min="8450" max="8450" width="71.7109375" customWidth="1"/>
    <col min="8451" max="8451" width="20.42578125" customWidth="1"/>
    <col min="8705" max="8705" width="9.42578125" customWidth="1"/>
    <col min="8706" max="8706" width="71.7109375" customWidth="1"/>
    <col min="8707" max="8707" width="20.42578125" customWidth="1"/>
    <col min="8961" max="8961" width="9.42578125" customWidth="1"/>
    <col min="8962" max="8962" width="71.7109375" customWidth="1"/>
    <col min="8963" max="8963" width="20.42578125" customWidth="1"/>
    <col min="9217" max="9217" width="9.42578125" customWidth="1"/>
    <col min="9218" max="9218" width="71.7109375" customWidth="1"/>
    <col min="9219" max="9219" width="20.42578125" customWidth="1"/>
    <col min="9473" max="9473" width="9.42578125" customWidth="1"/>
    <col min="9474" max="9474" width="71.7109375" customWidth="1"/>
    <col min="9475" max="9475" width="20.42578125" customWidth="1"/>
    <col min="9729" max="9729" width="9.42578125" customWidth="1"/>
    <col min="9730" max="9730" width="71.7109375" customWidth="1"/>
    <col min="9731" max="9731" width="20.42578125" customWidth="1"/>
    <col min="9985" max="9985" width="9.42578125" customWidth="1"/>
    <col min="9986" max="9986" width="71.7109375" customWidth="1"/>
    <col min="9987" max="9987" width="20.42578125" customWidth="1"/>
    <col min="10241" max="10241" width="9.42578125" customWidth="1"/>
    <col min="10242" max="10242" width="71.7109375" customWidth="1"/>
    <col min="10243" max="10243" width="20.42578125" customWidth="1"/>
    <col min="10497" max="10497" width="9.42578125" customWidth="1"/>
    <col min="10498" max="10498" width="71.7109375" customWidth="1"/>
    <col min="10499" max="10499" width="20.42578125" customWidth="1"/>
    <col min="10753" max="10753" width="9.42578125" customWidth="1"/>
    <col min="10754" max="10754" width="71.7109375" customWidth="1"/>
    <col min="10755" max="10755" width="20.42578125" customWidth="1"/>
    <col min="11009" max="11009" width="9.42578125" customWidth="1"/>
    <col min="11010" max="11010" width="71.7109375" customWidth="1"/>
    <col min="11011" max="11011" width="20.42578125" customWidth="1"/>
    <col min="11265" max="11265" width="9.42578125" customWidth="1"/>
    <col min="11266" max="11266" width="71.7109375" customWidth="1"/>
    <col min="11267" max="11267" width="20.42578125" customWidth="1"/>
    <col min="11521" max="11521" width="9.42578125" customWidth="1"/>
    <col min="11522" max="11522" width="71.7109375" customWidth="1"/>
    <col min="11523" max="11523" width="20.42578125" customWidth="1"/>
    <col min="11777" max="11777" width="9.42578125" customWidth="1"/>
    <col min="11778" max="11778" width="71.7109375" customWidth="1"/>
    <col min="11779" max="11779" width="20.42578125" customWidth="1"/>
    <col min="12033" max="12033" width="9.42578125" customWidth="1"/>
    <col min="12034" max="12034" width="71.7109375" customWidth="1"/>
    <col min="12035" max="12035" width="20.42578125" customWidth="1"/>
    <col min="12289" max="12289" width="9.42578125" customWidth="1"/>
    <col min="12290" max="12290" width="71.7109375" customWidth="1"/>
    <col min="12291" max="12291" width="20.42578125" customWidth="1"/>
    <col min="12545" max="12545" width="9.42578125" customWidth="1"/>
    <col min="12546" max="12546" width="71.7109375" customWidth="1"/>
    <col min="12547" max="12547" width="20.42578125" customWidth="1"/>
    <col min="12801" max="12801" width="9.42578125" customWidth="1"/>
    <col min="12802" max="12802" width="71.7109375" customWidth="1"/>
    <col min="12803" max="12803" width="20.42578125" customWidth="1"/>
    <col min="13057" max="13057" width="9.42578125" customWidth="1"/>
    <col min="13058" max="13058" width="71.7109375" customWidth="1"/>
    <col min="13059" max="13059" width="20.42578125" customWidth="1"/>
    <col min="13313" max="13313" width="9.42578125" customWidth="1"/>
    <col min="13314" max="13314" width="71.7109375" customWidth="1"/>
    <col min="13315" max="13315" width="20.42578125" customWidth="1"/>
    <col min="13569" max="13569" width="9.42578125" customWidth="1"/>
    <col min="13570" max="13570" width="71.7109375" customWidth="1"/>
    <col min="13571" max="13571" width="20.42578125" customWidth="1"/>
    <col min="13825" max="13825" width="9.42578125" customWidth="1"/>
    <col min="13826" max="13826" width="71.7109375" customWidth="1"/>
    <col min="13827" max="13827" width="20.42578125" customWidth="1"/>
    <col min="14081" max="14081" width="9.42578125" customWidth="1"/>
    <col min="14082" max="14082" width="71.7109375" customWidth="1"/>
    <col min="14083" max="14083" width="20.42578125" customWidth="1"/>
    <col min="14337" max="14337" width="9.42578125" customWidth="1"/>
    <col min="14338" max="14338" width="71.7109375" customWidth="1"/>
    <col min="14339" max="14339" width="20.42578125" customWidth="1"/>
    <col min="14593" max="14593" width="9.42578125" customWidth="1"/>
    <col min="14594" max="14594" width="71.7109375" customWidth="1"/>
    <col min="14595" max="14595" width="20.42578125" customWidth="1"/>
    <col min="14849" max="14849" width="9.42578125" customWidth="1"/>
    <col min="14850" max="14850" width="71.7109375" customWidth="1"/>
    <col min="14851" max="14851" width="20.42578125" customWidth="1"/>
    <col min="15105" max="15105" width="9.42578125" customWidth="1"/>
    <col min="15106" max="15106" width="71.7109375" customWidth="1"/>
    <col min="15107" max="15107" width="20.42578125" customWidth="1"/>
    <col min="15361" max="15361" width="9.42578125" customWidth="1"/>
    <col min="15362" max="15362" width="71.7109375" customWidth="1"/>
    <col min="15363" max="15363" width="20.42578125" customWidth="1"/>
    <col min="15617" max="15617" width="9.42578125" customWidth="1"/>
    <col min="15618" max="15618" width="71.7109375" customWidth="1"/>
    <col min="15619" max="15619" width="20.42578125" customWidth="1"/>
    <col min="15873" max="15873" width="9.42578125" customWidth="1"/>
    <col min="15874" max="15874" width="71.7109375" customWidth="1"/>
    <col min="15875" max="15875" width="20.42578125" customWidth="1"/>
    <col min="16129" max="16129" width="9.42578125" customWidth="1"/>
    <col min="16130" max="16130" width="71.7109375" customWidth="1"/>
    <col min="16131" max="16131" width="20.42578125" customWidth="1"/>
  </cols>
  <sheetData>
    <row r="1" spans="1:6" ht="15.75" x14ac:dyDescent="0.25">
      <c r="A1" s="69"/>
      <c r="B1" s="109" t="s">
        <v>5</v>
      </c>
      <c r="C1" s="109"/>
      <c r="D1" s="109"/>
      <c r="E1" s="12"/>
    </row>
    <row r="2" spans="1:6" ht="15.75" x14ac:dyDescent="0.25">
      <c r="A2" s="69"/>
      <c r="B2" s="109" t="s">
        <v>71</v>
      </c>
      <c r="C2" s="109"/>
      <c r="D2" s="109"/>
      <c r="E2" s="12"/>
    </row>
    <row r="3" spans="1:6" ht="15.75" x14ac:dyDescent="0.25">
      <c r="A3" s="69"/>
      <c r="B3" s="108" t="s">
        <v>72</v>
      </c>
      <c r="C3" s="108"/>
      <c r="D3" s="108"/>
      <c r="E3" s="13"/>
      <c r="F3" s="31"/>
    </row>
    <row r="4" spans="1:6" x14ac:dyDescent="0.25">
      <c r="A4" s="69"/>
      <c r="B4" s="107" t="s">
        <v>29</v>
      </c>
      <c r="C4" s="107"/>
      <c r="D4" s="107"/>
      <c r="E4" s="17"/>
      <c r="F4" s="17"/>
    </row>
    <row r="5" spans="1:6" x14ac:dyDescent="0.25">
      <c r="A5" s="69"/>
      <c r="B5" s="106" t="s">
        <v>135</v>
      </c>
      <c r="C5" s="106"/>
      <c r="D5" s="106"/>
      <c r="E5" s="16"/>
      <c r="F5" s="16"/>
    </row>
    <row r="6" spans="1:6" x14ac:dyDescent="0.25">
      <c r="A6" s="69"/>
      <c r="B6" s="69"/>
      <c r="C6" s="70"/>
      <c r="D6" s="69"/>
    </row>
    <row r="7" spans="1:6" ht="15.75" thickBot="1" x14ac:dyDescent="0.3">
      <c r="A7" s="69"/>
      <c r="B7" s="69"/>
      <c r="C7" s="71">
        <v>2017</v>
      </c>
      <c r="D7" s="71">
        <v>2016</v>
      </c>
    </row>
    <row r="8" spans="1:6" ht="15.75" thickTop="1" x14ac:dyDescent="0.25">
      <c r="A8" s="69"/>
      <c r="B8" s="72" t="s">
        <v>73</v>
      </c>
      <c r="C8" s="32"/>
      <c r="D8" s="69"/>
    </row>
    <row r="9" spans="1:6" x14ac:dyDescent="0.25">
      <c r="A9" s="69"/>
      <c r="B9" s="69" t="s">
        <v>74</v>
      </c>
      <c r="C9" s="32">
        <f>27004985.78</f>
        <v>27004985.780000001</v>
      </c>
      <c r="D9" s="73">
        <v>0</v>
      </c>
    </row>
    <row r="10" spans="1:6" ht="6.75" customHeight="1" x14ac:dyDescent="0.25">
      <c r="A10" s="69"/>
      <c r="B10" s="69"/>
      <c r="C10" s="32"/>
      <c r="D10" s="74"/>
    </row>
    <row r="11" spans="1:6" x14ac:dyDescent="0.25">
      <c r="A11" s="69"/>
      <c r="B11" s="75" t="s">
        <v>75</v>
      </c>
      <c r="C11" s="32"/>
      <c r="D11" s="74"/>
    </row>
    <row r="12" spans="1:6" x14ac:dyDescent="0.25">
      <c r="A12" s="69"/>
      <c r="B12" s="75" t="s">
        <v>76</v>
      </c>
      <c r="C12" s="32"/>
      <c r="D12" s="74"/>
    </row>
    <row r="13" spans="1:6" x14ac:dyDescent="0.25">
      <c r="A13" s="69"/>
      <c r="B13" s="76" t="s">
        <v>77</v>
      </c>
      <c r="C13" s="32">
        <v>15101496.76</v>
      </c>
      <c r="D13" s="73">
        <v>0</v>
      </c>
    </row>
    <row r="14" spans="1:6" x14ac:dyDescent="0.25">
      <c r="A14" s="69"/>
      <c r="B14" s="69" t="s">
        <v>78</v>
      </c>
      <c r="C14" s="32">
        <v>51715073.060000002</v>
      </c>
      <c r="D14" s="73">
        <v>0</v>
      </c>
    </row>
    <row r="15" spans="1:6" x14ac:dyDescent="0.25">
      <c r="A15" s="69"/>
      <c r="B15" s="76" t="s">
        <v>79</v>
      </c>
      <c r="C15" s="32">
        <v>500000</v>
      </c>
      <c r="D15" s="77">
        <v>0</v>
      </c>
    </row>
    <row r="16" spans="1:6" x14ac:dyDescent="0.25">
      <c r="A16" s="69"/>
      <c r="B16" s="78" t="s">
        <v>80</v>
      </c>
      <c r="C16" s="79">
        <f>SUM(C9:C15)</f>
        <v>94321555.599999994</v>
      </c>
      <c r="D16" s="73">
        <v>0</v>
      </c>
    </row>
    <row r="17" spans="1:4" ht="6" customHeight="1" x14ac:dyDescent="0.25">
      <c r="A17" s="69"/>
      <c r="B17" s="69"/>
      <c r="C17" s="32"/>
      <c r="D17" s="74"/>
    </row>
    <row r="18" spans="1:4" x14ac:dyDescent="0.25">
      <c r="A18" s="69"/>
      <c r="B18" s="80" t="s">
        <v>81</v>
      </c>
      <c r="C18" s="32"/>
      <c r="D18" s="74"/>
    </row>
    <row r="19" spans="1:4" x14ac:dyDescent="0.25">
      <c r="A19" s="76" t="s">
        <v>82</v>
      </c>
      <c r="B19" s="69" t="str">
        <f>[1]Hoja4!B17</f>
        <v xml:space="preserve">Cuenta por cobrar </v>
      </c>
      <c r="C19" s="32">
        <f>-58301499.9</f>
        <v>-58301499.899999999</v>
      </c>
      <c r="D19" s="73">
        <v>0</v>
      </c>
    </row>
    <row r="20" spans="1:4" x14ac:dyDescent="0.25">
      <c r="A20" s="76" t="s">
        <v>82</v>
      </c>
      <c r="B20" s="69" t="str">
        <f>[1]Hoja4!B19</f>
        <v>Inventario de Mercancías</v>
      </c>
      <c r="C20" s="32">
        <v>-149056337.84999999</v>
      </c>
      <c r="D20" s="73">
        <v>0</v>
      </c>
    </row>
    <row r="21" spans="1:4" x14ac:dyDescent="0.25">
      <c r="A21" s="76" t="s">
        <v>82</v>
      </c>
      <c r="B21" s="69" t="str">
        <f>[1]Hoja4!B20</f>
        <v>Anticipo a Proveedores</v>
      </c>
      <c r="C21" s="32">
        <f>[1]Hoja4!E20</f>
        <v>-7981939.1500000004</v>
      </c>
      <c r="D21" s="73">
        <v>0</v>
      </c>
    </row>
    <row r="22" spans="1:4" x14ac:dyDescent="0.25">
      <c r="A22" s="76" t="s">
        <v>82</v>
      </c>
      <c r="B22" s="69" t="str">
        <f>[1]Hoja4!B21</f>
        <v>Crédito Fiscal</v>
      </c>
      <c r="C22" s="32">
        <f>[1]Hoja4!E21</f>
        <v>-67805914.900000006</v>
      </c>
      <c r="D22" s="73">
        <v>0</v>
      </c>
    </row>
    <row r="23" spans="1:4" x14ac:dyDescent="0.25">
      <c r="A23" s="76" t="s">
        <v>82</v>
      </c>
      <c r="B23" s="69" t="str">
        <f>[1]Hoja4!B22</f>
        <v>IVA Retenido por Clientes</v>
      </c>
      <c r="C23" s="32">
        <f>[1]Hoja4!E22</f>
        <v>-228483.03</v>
      </c>
      <c r="D23" s="73">
        <v>0</v>
      </c>
    </row>
    <row r="24" spans="1:4" x14ac:dyDescent="0.25">
      <c r="A24" s="76" t="s">
        <v>82</v>
      </c>
      <c r="B24" s="69" t="str">
        <f>[1]Hoja4!B23</f>
        <v>ISLR Retenido por Clientes</v>
      </c>
      <c r="C24" s="32">
        <f>[1]Hoja4!E23</f>
        <v>-8147652.1399999997</v>
      </c>
      <c r="D24" s="73">
        <v>0</v>
      </c>
    </row>
    <row r="25" spans="1:4" x14ac:dyDescent="0.25">
      <c r="A25" s="76" t="s">
        <v>82</v>
      </c>
      <c r="B25" s="69" t="s">
        <v>121</v>
      </c>
      <c r="C25" s="32">
        <f>121720255.7+734746246.6+531051116.27</f>
        <v>1387517618.5700002</v>
      </c>
      <c r="D25" s="73">
        <v>0</v>
      </c>
    </row>
    <row r="26" spans="1:4" x14ac:dyDescent="0.25">
      <c r="A26" s="76" t="s">
        <v>82</v>
      </c>
      <c r="B26" s="81" t="str">
        <f>[1]Hoja4!B27</f>
        <v>Retenciones SSO y SPF</v>
      </c>
      <c r="C26" s="32">
        <f>[1]Hoja4!E27</f>
        <v>406340.74</v>
      </c>
      <c r="D26" s="73">
        <v>0</v>
      </c>
    </row>
    <row r="27" spans="1:4" x14ac:dyDescent="0.25">
      <c r="A27" s="76" t="s">
        <v>82</v>
      </c>
      <c r="B27" s="69" t="str">
        <f>[1]Hoja4!B28</f>
        <v>Retenciones LPH</v>
      </c>
      <c r="C27" s="32">
        <f>[1]Hoja4!E28</f>
        <v>1770.1</v>
      </c>
      <c r="D27" s="73">
        <v>0</v>
      </c>
    </row>
    <row r="28" spans="1:4" x14ac:dyDescent="0.25">
      <c r="A28" s="76" t="s">
        <v>82</v>
      </c>
      <c r="B28" s="69" t="str">
        <f>[1]Hoja4!B29</f>
        <v>Retenciones de ISLR</v>
      </c>
      <c r="C28" s="32">
        <f>[1]Hoja4!E29</f>
        <v>578170.98</v>
      </c>
      <c r="D28" s="73">
        <v>0</v>
      </c>
    </row>
    <row r="29" spans="1:4" x14ac:dyDescent="0.25">
      <c r="A29" s="76" t="s">
        <v>82</v>
      </c>
      <c r="B29" s="69" t="str">
        <f>[1]Hoja4!B30</f>
        <v>ISLR Por Pagar</v>
      </c>
      <c r="C29" s="32">
        <f>[1]Hoja4!E30</f>
        <v>14035144.189999999</v>
      </c>
      <c r="D29" s="77">
        <v>0</v>
      </c>
    </row>
    <row r="30" spans="1:4" x14ac:dyDescent="0.25">
      <c r="A30" s="69"/>
      <c r="B30" s="82" t="s">
        <v>83</v>
      </c>
      <c r="C30" s="79">
        <f>SUM(C16:C29)</f>
        <v>1205338773.2100003</v>
      </c>
      <c r="D30" s="73">
        <v>0</v>
      </c>
    </row>
    <row r="31" spans="1:4" ht="6" customHeight="1" x14ac:dyDescent="0.25">
      <c r="A31" s="69"/>
      <c r="B31" s="69"/>
      <c r="C31" s="32"/>
      <c r="D31" s="74"/>
    </row>
    <row r="32" spans="1:4" x14ac:dyDescent="0.25">
      <c r="A32" s="69"/>
      <c r="B32" s="72" t="s">
        <v>84</v>
      </c>
      <c r="C32" s="32"/>
      <c r="D32" s="74"/>
    </row>
    <row r="33" spans="1:6" ht="5.25" customHeight="1" x14ac:dyDescent="0.25">
      <c r="A33" s="69"/>
      <c r="B33" s="72"/>
      <c r="C33" s="32"/>
      <c r="D33" s="74"/>
    </row>
    <row r="34" spans="1:6" x14ac:dyDescent="0.25">
      <c r="A34" s="76" t="s">
        <v>82</v>
      </c>
      <c r="B34" s="69" t="str">
        <f>[1]Hoja4!B36</f>
        <v>Instalaciones y mejoras a la propiedad arrendada</v>
      </c>
      <c r="C34" s="32">
        <f>-466325601.53-5000000</f>
        <v>-471325601.52999997</v>
      </c>
      <c r="D34" s="73">
        <v>0</v>
      </c>
    </row>
    <row r="35" spans="1:6" x14ac:dyDescent="0.25">
      <c r="A35" s="76" t="s">
        <v>82</v>
      </c>
      <c r="B35" s="69" t="s">
        <v>85</v>
      </c>
      <c r="C35" s="32">
        <v>-694653566.65999997</v>
      </c>
      <c r="D35" s="77">
        <v>0</v>
      </c>
      <c r="F35" s="29">
        <f>C30+C36</f>
        <v>39359605.020000219</v>
      </c>
    </row>
    <row r="36" spans="1:6" x14ac:dyDescent="0.25">
      <c r="A36" s="69"/>
      <c r="B36" s="82" t="s">
        <v>86</v>
      </c>
      <c r="C36" s="79">
        <f>SUM(C34:C35)</f>
        <v>-1165979168.1900001</v>
      </c>
      <c r="D36" s="73">
        <v>0</v>
      </c>
      <c r="F36" s="29">
        <f>F35-C47</f>
        <v>2.1606683731079102E-7</v>
      </c>
    </row>
    <row r="37" spans="1:6" ht="6.75" customHeight="1" x14ac:dyDescent="0.25">
      <c r="A37" s="69"/>
      <c r="B37" s="69" t="s">
        <v>87</v>
      </c>
      <c r="C37" s="32"/>
      <c r="D37" s="74"/>
    </row>
    <row r="38" spans="1:6" x14ac:dyDescent="0.25">
      <c r="A38" s="69"/>
      <c r="B38" s="72" t="s">
        <v>88</v>
      </c>
      <c r="C38" s="32"/>
      <c r="D38" s="74"/>
    </row>
    <row r="39" spans="1:6" ht="4.5" customHeight="1" x14ac:dyDescent="0.25">
      <c r="A39" s="69"/>
      <c r="B39" s="72" t="s">
        <v>1</v>
      </c>
      <c r="C39" s="32"/>
      <c r="D39" s="74"/>
    </row>
    <row r="40" spans="1:6" x14ac:dyDescent="0.25">
      <c r="A40" s="69"/>
      <c r="B40" s="69" t="s">
        <v>89</v>
      </c>
      <c r="C40" s="73">
        <v>0</v>
      </c>
      <c r="D40" s="73">
        <v>0</v>
      </c>
    </row>
    <row r="41" spans="1:6" x14ac:dyDescent="0.25">
      <c r="A41" s="69"/>
      <c r="B41" s="69" t="s">
        <v>90</v>
      </c>
      <c r="C41" s="73">
        <v>0</v>
      </c>
      <c r="D41" s="73">
        <v>0</v>
      </c>
    </row>
    <row r="42" spans="1:6" x14ac:dyDescent="0.25">
      <c r="A42" s="69"/>
      <c r="B42" s="69" t="s">
        <v>91</v>
      </c>
      <c r="C42" s="77">
        <v>0</v>
      </c>
      <c r="D42" s="77">
        <v>0</v>
      </c>
    </row>
    <row r="43" spans="1:6" x14ac:dyDescent="0.25">
      <c r="A43" s="69"/>
      <c r="B43" s="82" t="s">
        <v>92</v>
      </c>
      <c r="C43" s="73">
        <v>0</v>
      </c>
      <c r="D43" s="73">
        <v>0</v>
      </c>
    </row>
    <row r="44" spans="1:6" ht="6.75" customHeight="1" x14ac:dyDescent="0.25">
      <c r="A44" s="69"/>
      <c r="B44" s="69" t="s">
        <v>93</v>
      </c>
      <c r="C44" s="32"/>
      <c r="D44" s="74"/>
    </row>
    <row r="45" spans="1:6" x14ac:dyDescent="0.25">
      <c r="A45" s="69"/>
      <c r="B45" s="83" t="s">
        <v>94</v>
      </c>
      <c r="C45" s="32">
        <v>39359605.020000003</v>
      </c>
      <c r="D45" s="73">
        <v>0</v>
      </c>
    </row>
    <row r="46" spans="1:6" x14ac:dyDescent="0.25">
      <c r="A46" s="69"/>
      <c r="B46" s="83" t="s">
        <v>95</v>
      </c>
      <c r="C46" s="32">
        <v>0</v>
      </c>
      <c r="D46" s="77">
        <v>0</v>
      </c>
    </row>
    <row r="47" spans="1:6" ht="15.75" thickBot="1" x14ac:dyDescent="0.3">
      <c r="A47" s="69"/>
      <c r="B47" s="83" t="s">
        <v>96</v>
      </c>
      <c r="C47" s="84">
        <v>39359605.020000003</v>
      </c>
      <c r="D47" s="85">
        <v>0</v>
      </c>
    </row>
    <row r="48" spans="1:6" ht="15.75" thickTop="1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5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</sheetData>
  <mergeCells count="5">
    <mergeCell ref="B1:D1"/>
    <mergeCell ref="B2:D2"/>
    <mergeCell ref="B3:D3"/>
    <mergeCell ref="B4:D4"/>
    <mergeCell ref="B5:D5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27"/>
    </sheetView>
  </sheetViews>
  <sheetFormatPr baseColWidth="10" defaultRowHeight="15" x14ac:dyDescent="0.25"/>
  <cols>
    <col min="1" max="1" width="28.5703125" customWidth="1"/>
    <col min="2" max="4" width="15" customWidth="1"/>
    <col min="5" max="5" width="2.42578125" customWidth="1"/>
    <col min="6" max="6" width="15" customWidth="1"/>
  </cols>
  <sheetData>
    <row r="1" spans="1:6" x14ac:dyDescent="0.25">
      <c r="A1" s="111" t="s">
        <v>5</v>
      </c>
      <c r="B1" s="111"/>
      <c r="C1" s="111"/>
      <c r="D1" s="111"/>
      <c r="E1" s="111"/>
      <c r="F1" s="111"/>
    </row>
    <row r="2" spans="1:6" x14ac:dyDescent="0.25">
      <c r="A2" s="112" t="s">
        <v>71</v>
      </c>
      <c r="B2" s="112"/>
      <c r="C2" s="112"/>
      <c r="D2" s="112"/>
      <c r="E2" s="112"/>
      <c r="F2" s="112"/>
    </row>
    <row r="3" spans="1:6" x14ac:dyDescent="0.25">
      <c r="A3" s="113" t="s">
        <v>59</v>
      </c>
      <c r="B3" s="113"/>
      <c r="C3" s="113"/>
      <c r="D3" s="113"/>
      <c r="E3" s="113"/>
      <c r="F3" s="113"/>
    </row>
    <row r="4" spans="1:6" x14ac:dyDescent="0.25">
      <c r="A4" s="113" t="s">
        <v>60</v>
      </c>
      <c r="B4" s="113"/>
      <c r="C4" s="113"/>
      <c r="D4" s="113"/>
      <c r="E4" s="113"/>
      <c r="F4" s="113"/>
    </row>
    <row r="5" spans="1:6" ht="15" customHeight="1" x14ac:dyDescent="0.25">
      <c r="A5" s="100" t="s">
        <v>134</v>
      </c>
      <c r="B5" s="100"/>
      <c r="C5" s="100"/>
      <c r="D5" s="100"/>
      <c r="E5" s="100"/>
      <c r="F5" s="100"/>
    </row>
    <row r="6" spans="1:6" x14ac:dyDescent="0.25">
      <c r="A6" s="86"/>
      <c r="B6" s="87"/>
      <c r="C6" s="87"/>
      <c r="D6" s="86"/>
      <c r="E6" s="86"/>
      <c r="F6" s="86"/>
    </row>
    <row r="7" spans="1:6" ht="15.75" thickBot="1" x14ac:dyDescent="0.3">
      <c r="A7" s="86"/>
      <c r="B7" s="110"/>
      <c r="C7" s="110"/>
      <c r="D7" s="110"/>
      <c r="E7" s="110"/>
      <c r="F7" s="110"/>
    </row>
    <row r="8" spans="1:6" x14ac:dyDescent="0.25">
      <c r="A8" s="86"/>
      <c r="B8" s="87"/>
      <c r="C8" s="87"/>
      <c r="D8" s="86"/>
      <c r="E8" s="86"/>
      <c r="F8" s="86"/>
    </row>
    <row r="9" spans="1:6" ht="27" thickBot="1" x14ac:dyDescent="0.3">
      <c r="A9" s="86"/>
      <c r="B9" s="88" t="s">
        <v>61</v>
      </c>
      <c r="C9" s="88" t="s">
        <v>62</v>
      </c>
      <c r="D9" s="88" t="s">
        <v>63</v>
      </c>
      <c r="E9" s="88"/>
      <c r="F9" s="88" t="s">
        <v>64</v>
      </c>
    </row>
    <row r="10" spans="1:6" x14ac:dyDescent="0.25">
      <c r="A10" s="86"/>
      <c r="B10" s="87"/>
      <c r="C10" s="87"/>
      <c r="D10" s="86"/>
      <c r="E10" s="86"/>
      <c r="F10" s="86"/>
    </row>
    <row r="11" spans="1:6" x14ac:dyDescent="0.25">
      <c r="A11" s="89" t="s">
        <v>65</v>
      </c>
      <c r="B11" s="90">
        <f>B27</f>
        <v>16897802.829999998</v>
      </c>
      <c r="C11" s="90">
        <v>0</v>
      </c>
      <c r="D11" s="90">
        <v>0</v>
      </c>
      <c r="E11" s="90"/>
      <c r="F11" s="90">
        <f>B11</f>
        <v>16897802.829999998</v>
      </c>
    </row>
    <row r="12" spans="1:6" x14ac:dyDescent="0.25">
      <c r="A12" s="91"/>
      <c r="B12" s="90"/>
      <c r="C12" s="90"/>
      <c r="D12" s="90"/>
      <c r="E12" s="90"/>
      <c r="F12" s="90"/>
    </row>
    <row r="13" spans="1:6" x14ac:dyDescent="0.25">
      <c r="A13" s="89" t="s">
        <v>66</v>
      </c>
      <c r="B13" s="90">
        <v>0</v>
      </c>
      <c r="C13" s="90">
        <v>0</v>
      </c>
      <c r="D13" s="90">
        <v>0</v>
      </c>
      <c r="E13" s="90"/>
      <c r="F13" s="90">
        <v>0</v>
      </c>
    </row>
    <row r="14" spans="1:6" x14ac:dyDescent="0.25">
      <c r="A14" s="91"/>
      <c r="B14" s="90"/>
      <c r="C14" s="90"/>
      <c r="D14" s="90"/>
      <c r="E14" s="90"/>
      <c r="F14" s="90"/>
    </row>
    <row r="15" spans="1:6" x14ac:dyDescent="0.25">
      <c r="A15" s="89" t="s">
        <v>67</v>
      </c>
      <c r="B15" s="90">
        <v>0</v>
      </c>
      <c r="C15" s="90">
        <v>0</v>
      </c>
      <c r="D15" s="90">
        <v>0</v>
      </c>
      <c r="E15" s="90"/>
      <c r="F15" s="90">
        <v>0</v>
      </c>
    </row>
    <row r="16" spans="1:6" x14ac:dyDescent="0.25">
      <c r="A16" s="91"/>
      <c r="B16" s="90"/>
      <c r="C16" s="90"/>
      <c r="D16" s="90"/>
      <c r="E16" s="90"/>
      <c r="F16" s="90"/>
    </row>
    <row r="17" spans="1:6" ht="15.75" thickBot="1" x14ac:dyDescent="0.3">
      <c r="A17" s="89" t="s">
        <v>68</v>
      </c>
      <c r="B17" s="92">
        <v>0</v>
      </c>
      <c r="C17" s="92">
        <v>0</v>
      </c>
      <c r="D17" s="92">
        <v>0</v>
      </c>
      <c r="E17" s="92"/>
      <c r="F17" s="92">
        <f>D17</f>
        <v>0</v>
      </c>
    </row>
    <row r="18" spans="1:6" x14ac:dyDescent="0.25">
      <c r="A18" s="89"/>
      <c r="B18" s="90"/>
      <c r="C18" s="90"/>
      <c r="D18" s="90"/>
      <c r="E18" s="90"/>
      <c r="F18" s="90"/>
    </row>
    <row r="19" spans="1:6" ht="15.75" thickBot="1" x14ac:dyDescent="0.3">
      <c r="A19" s="89" t="s">
        <v>69</v>
      </c>
      <c r="B19" s="93">
        <f>B11</f>
        <v>16897802.829999998</v>
      </c>
      <c r="C19" s="93">
        <v>0</v>
      </c>
      <c r="D19" s="93">
        <v>0</v>
      </c>
      <c r="E19" s="93"/>
      <c r="F19" s="93">
        <f>B19</f>
        <v>16897802.829999998</v>
      </c>
    </row>
    <row r="20" spans="1:6" ht="15.75" thickTop="1" x14ac:dyDescent="0.25">
      <c r="A20" s="91"/>
      <c r="B20" s="90"/>
      <c r="C20" s="90"/>
      <c r="D20" s="90"/>
      <c r="E20" s="90"/>
      <c r="F20" s="90"/>
    </row>
    <row r="21" spans="1:6" x14ac:dyDescent="0.25">
      <c r="A21" s="89" t="s">
        <v>66</v>
      </c>
      <c r="B21" s="90">
        <v>0</v>
      </c>
      <c r="C21" s="90">
        <v>0</v>
      </c>
      <c r="D21" s="90">
        <v>0</v>
      </c>
      <c r="E21" s="90"/>
      <c r="F21" s="90">
        <v>0</v>
      </c>
    </row>
    <row r="22" spans="1:6" x14ac:dyDescent="0.25">
      <c r="A22" s="91"/>
      <c r="B22" s="90"/>
      <c r="C22" s="90"/>
      <c r="D22" s="90"/>
      <c r="E22" s="90"/>
      <c r="F22" s="90"/>
    </row>
    <row r="23" spans="1:6" x14ac:dyDescent="0.25">
      <c r="A23" s="89" t="s">
        <v>67</v>
      </c>
      <c r="B23" s="90">
        <v>0</v>
      </c>
      <c r="C23" s="90">
        <f>C27</f>
        <v>821232.77</v>
      </c>
      <c r="D23" s="90">
        <v>0</v>
      </c>
      <c r="E23" s="90"/>
      <c r="F23" s="90">
        <f>C23</f>
        <v>821232.77</v>
      </c>
    </row>
    <row r="24" spans="1:6" x14ac:dyDescent="0.25">
      <c r="A24" s="91"/>
      <c r="B24" s="90"/>
      <c r="C24" s="90"/>
      <c r="D24" s="90"/>
      <c r="E24" s="90"/>
      <c r="F24" s="90"/>
    </row>
    <row r="25" spans="1:6" ht="15.75" thickBot="1" x14ac:dyDescent="0.3">
      <c r="A25" s="89" t="s">
        <v>68</v>
      </c>
      <c r="B25" s="92">
        <v>0</v>
      </c>
      <c r="C25" s="92">
        <v>0</v>
      </c>
      <c r="D25" s="92">
        <f>D27</f>
        <v>579488988.46000004</v>
      </c>
      <c r="E25" s="92"/>
      <c r="F25" s="92">
        <f>D25</f>
        <v>579488988.46000004</v>
      </c>
    </row>
    <row r="26" spans="1:6" x14ac:dyDescent="0.25">
      <c r="A26" s="89"/>
      <c r="B26" s="90"/>
      <c r="C26" s="90"/>
      <c r="D26" s="90"/>
      <c r="E26" s="90"/>
      <c r="F26" s="90"/>
    </row>
    <row r="27" spans="1:6" ht="15.75" thickBot="1" x14ac:dyDescent="0.3">
      <c r="A27" s="89" t="s">
        <v>70</v>
      </c>
      <c r="B27" s="93">
        <f>BALANCE!D34</f>
        <v>16897802.829999998</v>
      </c>
      <c r="C27" s="93">
        <f>BALANCE!D36</f>
        <v>821232.77</v>
      </c>
      <c r="D27" s="93">
        <f>BALANCE!D35</f>
        <v>579488988.46000004</v>
      </c>
      <c r="E27" s="93"/>
      <c r="F27" s="93">
        <f>F19+F23+F25</f>
        <v>597208024.06000006</v>
      </c>
    </row>
    <row r="28" spans="1:6" ht="16.5" thickTop="1" x14ac:dyDescent="0.25">
      <c r="A28" s="11"/>
      <c r="B28" s="10"/>
      <c r="C28" s="10"/>
      <c r="D28" s="10"/>
      <c r="E28" s="10"/>
      <c r="F28" s="10"/>
    </row>
  </sheetData>
  <mergeCells count="6">
    <mergeCell ref="B7:F7"/>
    <mergeCell ref="A1:F1"/>
    <mergeCell ref="A2:F2"/>
    <mergeCell ref="A3:F3"/>
    <mergeCell ref="A4:F4"/>
    <mergeCell ref="A5:F5"/>
  </mergeCells>
  <pageMargins left="0.7" right="0.7" top="0.75" bottom="0.75" header="0.3" footer="0.3"/>
  <pageSetup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27"/>
    </sheetView>
  </sheetViews>
  <sheetFormatPr baseColWidth="10" defaultRowHeight="15" x14ac:dyDescent="0.25"/>
  <cols>
    <col min="1" max="1" width="27.28515625" customWidth="1"/>
    <col min="2" max="4" width="17.5703125" customWidth="1"/>
    <col min="5" max="5" width="0.5703125" customWidth="1"/>
    <col min="6" max="6" width="17.5703125" customWidth="1"/>
  </cols>
  <sheetData>
    <row r="1" spans="1:6" x14ac:dyDescent="0.25">
      <c r="A1" s="111" t="s">
        <v>5</v>
      </c>
      <c r="B1" s="111"/>
      <c r="C1" s="111"/>
      <c r="D1" s="111"/>
      <c r="E1" s="111"/>
      <c r="F1" s="111"/>
    </row>
    <row r="2" spans="1:6" x14ac:dyDescent="0.25">
      <c r="A2" s="112" t="s">
        <v>71</v>
      </c>
      <c r="B2" s="112"/>
      <c r="C2" s="112"/>
      <c r="D2" s="112"/>
      <c r="E2" s="112"/>
      <c r="F2" s="112"/>
    </row>
    <row r="3" spans="1:6" x14ac:dyDescent="0.25">
      <c r="A3" s="113" t="s">
        <v>59</v>
      </c>
      <c r="B3" s="113"/>
      <c r="C3" s="113"/>
      <c r="D3" s="113"/>
      <c r="E3" s="113"/>
      <c r="F3" s="113"/>
    </row>
    <row r="4" spans="1:6" x14ac:dyDescent="0.25">
      <c r="A4" s="113" t="s">
        <v>60</v>
      </c>
      <c r="B4" s="113"/>
      <c r="C4" s="113"/>
      <c r="D4" s="113"/>
      <c r="E4" s="113"/>
      <c r="F4" s="113"/>
    </row>
    <row r="5" spans="1:6" ht="15" customHeight="1" x14ac:dyDescent="0.25">
      <c r="A5" s="100" t="s">
        <v>135</v>
      </c>
      <c r="B5" s="100"/>
      <c r="C5" s="100"/>
      <c r="D5" s="100"/>
      <c r="E5" s="100"/>
      <c r="F5" s="100"/>
    </row>
    <row r="6" spans="1:6" x14ac:dyDescent="0.25">
      <c r="A6" s="86"/>
      <c r="B6" s="87"/>
      <c r="C6" s="87"/>
      <c r="D6" s="86"/>
      <c r="E6" s="86"/>
      <c r="F6" s="86"/>
    </row>
    <row r="7" spans="1:6" ht="15.75" thickBot="1" x14ac:dyDescent="0.3">
      <c r="A7" s="86"/>
      <c r="B7" s="110"/>
      <c r="C7" s="110"/>
      <c r="D7" s="110"/>
      <c r="E7" s="110"/>
      <c r="F7" s="110"/>
    </row>
    <row r="8" spans="1:6" x14ac:dyDescent="0.25">
      <c r="A8" s="86"/>
      <c r="B8" s="87"/>
      <c r="C8" s="87"/>
      <c r="D8" s="86"/>
      <c r="E8" s="86"/>
      <c r="F8" s="86"/>
    </row>
    <row r="9" spans="1:6" ht="27" thickBot="1" x14ac:dyDescent="0.3">
      <c r="A9" s="86"/>
      <c r="B9" s="88" t="s">
        <v>61</v>
      </c>
      <c r="C9" s="88" t="s">
        <v>62</v>
      </c>
      <c r="D9" s="88" t="s">
        <v>63</v>
      </c>
      <c r="E9" s="88"/>
      <c r="F9" s="88" t="s">
        <v>64</v>
      </c>
    </row>
    <row r="10" spans="1:6" x14ac:dyDescent="0.25">
      <c r="A10" s="86"/>
      <c r="B10" s="87"/>
      <c r="C10" s="87"/>
      <c r="D10" s="86"/>
      <c r="E10" s="86"/>
      <c r="F10" s="86"/>
    </row>
    <row r="11" spans="1:6" x14ac:dyDescent="0.25">
      <c r="A11" s="89" t="s">
        <v>65</v>
      </c>
      <c r="B11" s="90">
        <v>5000000</v>
      </c>
      <c r="C11" s="90">
        <v>0</v>
      </c>
      <c r="D11" s="90">
        <v>0</v>
      </c>
      <c r="E11" s="90"/>
      <c r="F11" s="90">
        <f>B11</f>
        <v>5000000</v>
      </c>
    </row>
    <row r="12" spans="1:6" x14ac:dyDescent="0.25">
      <c r="A12" s="91"/>
      <c r="B12" s="90"/>
      <c r="C12" s="90"/>
      <c r="D12" s="90"/>
      <c r="E12" s="90"/>
      <c r="F12" s="90"/>
    </row>
    <row r="13" spans="1:6" x14ac:dyDescent="0.25">
      <c r="A13" s="89" t="s">
        <v>66</v>
      </c>
      <c r="B13" s="90">
        <v>0</v>
      </c>
      <c r="C13" s="90">
        <v>0</v>
      </c>
      <c r="D13" s="90">
        <v>0</v>
      </c>
      <c r="E13" s="90"/>
      <c r="F13" s="90">
        <v>0</v>
      </c>
    </row>
    <row r="14" spans="1:6" x14ac:dyDescent="0.25">
      <c r="A14" s="91"/>
      <c r="B14" s="90"/>
      <c r="C14" s="90"/>
      <c r="D14" s="90"/>
      <c r="E14" s="90"/>
      <c r="F14" s="90"/>
    </row>
    <row r="15" spans="1:6" x14ac:dyDescent="0.25">
      <c r="A15" s="89" t="s">
        <v>67</v>
      </c>
      <c r="B15" s="90">
        <v>0</v>
      </c>
      <c r="C15" s="90">
        <v>0</v>
      </c>
      <c r="D15" s="90">
        <v>0</v>
      </c>
      <c r="E15" s="90"/>
      <c r="F15" s="90">
        <v>0</v>
      </c>
    </row>
    <row r="16" spans="1:6" x14ac:dyDescent="0.25">
      <c r="A16" s="91"/>
      <c r="B16" s="90"/>
      <c r="C16" s="90"/>
      <c r="D16" s="90"/>
      <c r="E16" s="90"/>
      <c r="F16" s="90"/>
    </row>
    <row r="17" spans="1:6" ht="15.75" thickBot="1" x14ac:dyDescent="0.3">
      <c r="A17" s="89" t="s">
        <v>68</v>
      </c>
      <c r="B17" s="92">
        <v>0</v>
      </c>
      <c r="C17" s="92">
        <v>0</v>
      </c>
      <c r="D17" s="92">
        <v>0</v>
      </c>
      <c r="E17" s="92"/>
      <c r="F17" s="92">
        <f>D17</f>
        <v>0</v>
      </c>
    </row>
    <row r="18" spans="1:6" x14ac:dyDescent="0.25">
      <c r="A18" s="89"/>
      <c r="B18" s="90"/>
      <c r="C18" s="90"/>
      <c r="D18" s="90"/>
      <c r="E18" s="90"/>
      <c r="F18" s="90"/>
    </row>
    <row r="19" spans="1:6" ht="15.75" thickBot="1" x14ac:dyDescent="0.3">
      <c r="A19" s="89" t="s">
        <v>69</v>
      </c>
      <c r="B19" s="93">
        <f>B11</f>
        <v>5000000</v>
      </c>
      <c r="C19" s="93">
        <v>0</v>
      </c>
      <c r="D19" s="93">
        <v>0</v>
      </c>
      <c r="E19" s="93">
        <v>0</v>
      </c>
      <c r="F19" s="93">
        <f>B19</f>
        <v>5000000</v>
      </c>
    </row>
    <row r="20" spans="1:6" ht="15.75" thickTop="1" x14ac:dyDescent="0.25">
      <c r="A20" s="91"/>
      <c r="B20" s="90"/>
      <c r="C20" s="90"/>
      <c r="D20" s="90"/>
      <c r="E20" s="90"/>
      <c r="F20" s="90"/>
    </row>
    <row r="21" spans="1:6" x14ac:dyDescent="0.25">
      <c r="A21" s="89" t="s">
        <v>66</v>
      </c>
      <c r="B21" s="90">
        <v>0</v>
      </c>
      <c r="C21" s="90">
        <v>0</v>
      </c>
      <c r="D21" s="90">
        <v>0</v>
      </c>
      <c r="E21" s="90"/>
      <c r="F21" s="90">
        <v>0</v>
      </c>
    </row>
    <row r="22" spans="1:6" x14ac:dyDescent="0.25">
      <c r="A22" s="91"/>
      <c r="B22" s="90"/>
      <c r="C22" s="90"/>
      <c r="D22" s="90"/>
      <c r="E22" s="90"/>
      <c r="F22" s="90"/>
    </row>
    <row r="23" spans="1:6" x14ac:dyDescent="0.25">
      <c r="A23" s="89" t="s">
        <v>67</v>
      </c>
      <c r="B23" s="90">
        <v>0</v>
      </c>
      <c r="C23" s="90">
        <v>500000</v>
      </c>
      <c r="D23" s="90">
        <v>0</v>
      </c>
      <c r="E23" s="90"/>
      <c r="F23" s="90">
        <f>C23</f>
        <v>500000</v>
      </c>
    </row>
    <row r="24" spans="1:6" x14ac:dyDescent="0.25">
      <c r="A24" s="91"/>
      <c r="B24" s="90"/>
      <c r="C24" s="90"/>
      <c r="D24" s="90"/>
      <c r="E24" s="90"/>
      <c r="F24" s="90"/>
    </row>
    <row r="25" spans="1:6" ht="15.75" thickBot="1" x14ac:dyDescent="0.3">
      <c r="A25" s="89" t="s">
        <v>68</v>
      </c>
      <c r="B25" s="92">
        <v>0</v>
      </c>
      <c r="C25" s="92">
        <v>0</v>
      </c>
      <c r="D25" s="92">
        <v>27004985.780000001</v>
      </c>
      <c r="E25" s="92"/>
      <c r="F25" s="92">
        <f>D25</f>
        <v>27004985.780000001</v>
      </c>
    </row>
    <row r="26" spans="1:6" x14ac:dyDescent="0.25">
      <c r="A26" s="89"/>
      <c r="B26" s="90"/>
      <c r="C26" s="90"/>
      <c r="D26" s="90"/>
      <c r="E26" s="90"/>
      <c r="F26" s="90"/>
    </row>
    <row r="27" spans="1:6" ht="15.75" thickBot="1" x14ac:dyDescent="0.3">
      <c r="A27" s="89" t="s">
        <v>70</v>
      </c>
      <c r="B27" s="93">
        <f>SUM(B19:B25)</f>
        <v>5000000</v>
      </c>
      <c r="C27" s="93">
        <f t="shared" ref="C27:F27" si="0">SUM(C19:C25)</f>
        <v>500000</v>
      </c>
      <c r="D27" s="93">
        <f t="shared" si="0"/>
        <v>27004985.780000001</v>
      </c>
      <c r="E27" s="93">
        <f t="shared" si="0"/>
        <v>0</v>
      </c>
      <c r="F27" s="93">
        <f t="shared" si="0"/>
        <v>32504985.780000001</v>
      </c>
    </row>
    <row r="28" spans="1:6" ht="16.5" thickTop="1" x14ac:dyDescent="0.25">
      <c r="A28" s="11"/>
      <c r="B28" s="10"/>
      <c r="C28" s="10"/>
      <c r="D28" s="10"/>
      <c r="E28" s="10"/>
      <c r="F28" s="10"/>
    </row>
  </sheetData>
  <mergeCells count="6">
    <mergeCell ref="B7:F7"/>
    <mergeCell ref="A1:F1"/>
    <mergeCell ref="A2:F2"/>
    <mergeCell ref="A3:F3"/>
    <mergeCell ref="A4:F4"/>
    <mergeCell ref="A5:F5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BALANCE</vt:lpstr>
      <vt:lpstr>Hoja1</vt:lpstr>
      <vt:lpstr>RESULTADO</vt:lpstr>
      <vt:lpstr>Hoja2</vt:lpstr>
      <vt:lpstr>FLUJO</vt:lpstr>
      <vt:lpstr>Hoja3</vt:lpstr>
      <vt:lpstr>PATRIMONIO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Guillen</dc:creator>
  <cp:lastModifiedBy>Cont_AUX_2</cp:lastModifiedBy>
  <cp:lastPrinted>2017-07-17T19:27:21Z</cp:lastPrinted>
  <dcterms:created xsi:type="dcterms:W3CDTF">2015-06-11T16:41:30Z</dcterms:created>
  <dcterms:modified xsi:type="dcterms:W3CDTF">2017-07-18T20:58:36Z</dcterms:modified>
</cp:coreProperties>
</file>