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 firstSheet="2" activeTab="4"/>
  </bookViews>
  <sheets>
    <sheet name="Maquinarias y Equipos" sheetId="7" r:id="rId1"/>
    <sheet name="Instalaciones" sheetId="6" r:id="rId2"/>
    <sheet name="Herramientas" sheetId="5" r:id="rId3"/>
    <sheet name="Mobiliarios y Equipos de Oficin" sheetId="4" r:id="rId4"/>
    <sheet name="Mobiliarios y Equipos Local" sheetId="1" r:id="rId5"/>
  </sheets>
  <calcPr calcId="145621"/>
</workbook>
</file>

<file path=xl/calcChain.xml><?xml version="1.0" encoding="utf-8"?>
<calcChain xmlns="http://schemas.openxmlformats.org/spreadsheetml/2006/main">
  <c r="L9" i="7" l="1"/>
  <c r="M9" i="7"/>
  <c r="N9" i="7"/>
  <c r="O9" i="7"/>
  <c r="P9" i="7" s="1"/>
  <c r="Q9" i="7"/>
  <c r="T9" i="7" l="1"/>
  <c r="R9" i="7"/>
  <c r="P6" i="5"/>
  <c r="O6" i="5"/>
  <c r="O31" i="1"/>
  <c r="P31" i="1" s="1"/>
  <c r="R31" i="1"/>
  <c r="S31" i="1" s="1"/>
  <c r="U31" i="1"/>
  <c r="X31" i="1"/>
  <c r="P25" i="1"/>
  <c r="S25" i="1"/>
  <c r="V25" i="1" s="1"/>
  <c r="O25" i="1"/>
  <c r="R25" i="1"/>
  <c r="U25" i="1" s="1"/>
  <c r="S9" i="7" l="1"/>
  <c r="U9" i="7"/>
  <c r="V9" i="7" s="1"/>
  <c r="V31" i="1"/>
  <c r="Y31" i="1" s="1"/>
  <c r="K13" i="4"/>
  <c r="N13" i="4"/>
  <c r="Q13" i="4" s="1"/>
  <c r="T13" i="4" s="1"/>
  <c r="W13" i="4" s="1"/>
  <c r="N19" i="6"/>
  <c r="Q19" i="6"/>
  <c r="T19" i="6" s="1"/>
  <c r="W19" i="6" s="1"/>
  <c r="M19" i="6"/>
  <c r="L19" i="6"/>
  <c r="L13" i="6"/>
  <c r="M13" i="6" s="1"/>
  <c r="N13" i="6"/>
  <c r="O13" i="6"/>
  <c r="P13" i="6" s="1"/>
  <c r="Q13" i="6"/>
  <c r="K13" i="6"/>
  <c r="K9" i="7"/>
  <c r="J9" i="7"/>
  <c r="I9" i="7"/>
  <c r="F9" i="7"/>
  <c r="W9" i="7" l="1"/>
  <c r="X13" i="4"/>
  <c r="Y13" i="4" s="1"/>
  <c r="Z13" i="4"/>
  <c r="X19" i="6"/>
  <c r="Y19" i="6" s="1"/>
  <c r="Z19" i="6"/>
  <c r="R13" i="6"/>
  <c r="F13" i="4"/>
  <c r="M31" i="1"/>
  <c r="L31" i="1"/>
  <c r="F31" i="1"/>
  <c r="F25" i="1"/>
  <c r="I25" i="1"/>
  <c r="J25" i="1" s="1"/>
  <c r="L13" i="4"/>
  <c r="M13" i="4"/>
  <c r="O13" i="4"/>
  <c r="P13" i="4"/>
  <c r="R13" i="4"/>
  <c r="S13" i="4"/>
  <c r="U13" i="4"/>
  <c r="V13" i="4"/>
  <c r="I13" i="4"/>
  <c r="J13" i="4"/>
  <c r="M6" i="5"/>
  <c r="L6" i="5"/>
  <c r="J6" i="5"/>
  <c r="I6" i="5"/>
  <c r="F13" i="6"/>
  <c r="F19" i="6" s="1"/>
  <c r="X5" i="1"/>
  <c r="H8" i="7"/>
  <c r="L8" i="7" s="1"/>
  <c r="O8" i="7" s="1"/>
  <c r="H7" i="7"/>
  <c r="I7" i="7" s="1"/>
  <c r="H6" i="7"/>
  <c r="L6" i="7" s="1"/>
  <c r="O6" i="7" s="1"/>
  <c r="H5" i="7"/>
  <c r="I5" i="7" s="1"/>
  <c r="X9" i="7" l="1"/>
  <c r="Y9" i="7" s="1"/>
  <c r="Z9" i="7"/>
  <c r="S13" i="6"/>
  <c r="U13" i="6"/>
  <c r="T13" i="6"/>
  <c r="I8" i="7"/>
  <c r="J8" i="7" s="1"/>
  <c r="M8" i="7" s="1"/>
  <c r="I6" i="7"/>
  <c r="J6" i="7" s="1"/>
  <c r="R6" i="7"/>
  <c r="K7" i="7"/>
  <c r="J7" i="7"/>
  <c r="K5" i="7"/>
  <c r="J5" i="7"/>
  <c r="M6" i="7"/>
  <c r="P6" i="7" s="1"/>
  <c r="R8" i="7"/>
  <c r="P8" i="7"/>
  <c r="L5" i="7"/>
  <c r="O5" i="7" s="1"/>
  <c r="K6" i="7"/>
  <c r="N6" i="7" s="1"/>
  <c r="Q6" i="7" s="1"/>
  <c r="T6" i="7" s="1"/>
  <c r="L7" i="7"/>
  <c r="O7" i="7" s="1"/>
  <c r="K8" i="7"/>
  <c r="N8" i="7" s="1"/>
  <c r="Q8" i="7" s="1"/>
  <c r="T8" i="7" s="1"/>
  <c r="J15" i="6"/>
  <c r="H15" i="6"/>
  <c r="L15" i="6" s="1"/>
  <c r="H16" i="6"/>
  <c r="L16" i="6" s="1"/>
  <c r="J16" i="6"/>
  <c r="H17" i="6"/>
  <c r="L17" i="6" s="1"/>
  <c r="J17" i="6"/>
  <c r="H18" i="6"/>
  <c r="L18" i="6" s="1"/>
  <c r="J18" i="6"/>
  <c r="L14" i="6"/>
  <c r="H14" i="6"/>
  <c r="V13" i="6" l="1"/>
  <c r="X13" i="6"/>
  <c r="W13" i="6"/>
  <c r="M15" i="6"/>
  <c r="O15" i="6"/>
  <c r="Q15" i="6" s="1"/>
  <c r="N15" i="6"/>
  <c r="N18" i="6"/>
  <c r="Q18" i="6" s="1"/>
  <c r="O18" i="6"/>
  <c r="O17" i="6"/>
  <c r="N17" i="6"/>
  <c r="M16" i="6"/>
  <c r="N16" i="6"/>
  <c r="O16" i="6"/>
  <c r="M18" i="6"/>
  <c r="M17" i="6"/>
  <c r="R7" i="7"/>
  <c r="R5" i="7"/>
  <c r="N5" i="7"/>
  <c r="Q5" i="7" s="1"/>
  <c r="M7" i="7"/>
  <c r="P7" i="7" s="1"/>
  <c r="U8" i="7"/>
  <c r="W8" i="7" s="1"/>
  <c r="S8" i="7"/>
  <c r="M5" i="7"/>
  <c r="P5" i="7" s="1"/>
  <c r="N7" i="7"/>
  <c r="Q7" i="7" s="1"/>
  <c r="U6" i="7"/>
  <c r="S6" i="7"/>
  <c r="P15" i="6"/>
  <c r="R15" i="6"/>
  <c r="X30" i="1"/>
  <c r="N30" i="1"/>
  <c r="L30" i="1"/>
  <c r="X29" i="1"/>
  <c r="L29" i="1"/>
  <c r="X28" i="1"/>
  <c r="L26" i="1"/>
  <c r="L28" i="1"/>
  <c r="AA27" i="1"/>
  <c r="AB27" i="1" s="1"/>
  <c r="AC27" i="1"/>
  <c r="AA24" i="1"/>
  <c r="AA23" i="1"/>
  <c r="AC23" i="1" s="1"/>
  <c r="AA22" i="1"/>
  <c r="AA21" i="1"/>
  <c r="AC21" i="1" s="1"/>
  <c r="AA20" i="1"/>
  <c r="AA19" i="1"/>
  <c r="AC19" i="1" s="1"/>
  <c r="AA18" i="1"/>
  <c r="AA17" i="1"/>
  <c r="AC17" i="1" s="1"/>
  <c r="AA16" i="1"/>
  <c r="AA15" i="1"/>
  <c r="AC15" i="1" s="1"/>
  <c r="AA14" i="1"/>
  <c r="AA13" i="1"/>
  <c r="AC13" i="1" s="1"/>
  <c r="AA12" i="1"/>
  <c r="AA11" i="1"/>
  <c r="AC11" i="1" s="1"/>
  <c r="AA10" i="1"/>
  <c r="AA9" i="1"/>
  <c r="AC9" i="1" s="1"/>
  <c r="AA8" i="1"/>
  <c r="AA7" i="1"/>
  <c r="AC7" i="1" s="1"/>
  <c r="AA6" i="1"/>
  <c r="X27" i="1"/>
  <c r="O27" i="1"/>
  <c r="L27" i="1"/>
  <c r="Y13" i="6" l="1"/>
  <c r="AA13" i="6"/>
  <c r="Z13" i="6"/>
  <c r="P16" i="6"/>
  <c r="R16" i="6"/>
  <c r="P17" i="6"/>
  <c r="R17" i="6"/>
  <c r="Q16" i="6"/>
  <c r="T16" i="6" s="1"/>
  <c r="Q17" i="6"/>
  <c r="P18" i="6"/>
  <c r="R18" i="6"/>
  <c r="V6" i="7"/>
  <c r="X8" i="7"/>
  <c r="U5" i="7"/>
  <c r="S5" i="7"/>
  <c r="U7" i="7"/>
  <c r="S7" i="7"/>
  <c r="T7" i="7"/>
  <c r="W7" i="7" s="1"/>
  <c r="V8" i="7"/>
  <c r="W6" i="7"/>
  <c r="T5" i="7"/>
  <c r="S15" i="6"/>
  <c r="U15" i="6"/>
  <c r="T15" i="6"/>
  <c r="AC6" i="1"/>
  <c r="AC8" i="1"/>
  <c r="AC10" i="1"/>
  <c r="AC12" i="1"/>
  <c r="AC14" i="1"/>
  <c r="AC16" i="1"/>
  <c r="AC18" i="1"/>
  <c r="AC20" i="1"/>
  <c r="AC22" i="1"/>
  <c r="AC24" i="1"/>
  <c r="AB13" i="6" l="1"/>
  <c r="AD13" i="6"/>
  <c r="AC13" i="6"/>
  <c r="S17" i="6"/>
  <c r="U17" i="6"/>
  <c r="U16" i="6"/>
  <c r="V16" i="6" s="1"/>
  <c r="S16" i="6"/>
  <c r="S18" i="6"/>
  <c r="U18" i="6"/>
  <c r="T17" i="6"/>
  <c r="W17" i="6" s="1"/>
  <c r="X17" i="6" s="1"/>
  <c r="T18" i="6"/>
  <c r="W18" i="6" s="1"/>
  <c r="V7" i="7"/>
  <c r="V5" i="7"/>
  <c r="Y8" i="7"/>
  <c r="X6" i="7"/>
  <c r="Y6" i="7" s="1"/>
  <c r="X7" i="7"/>
  <c r="Y7" i="7" s="1"/>
  <c r="W5" i="7"/>
  <c r="Z8" i="7"/>
  <c r="X18" i="6"/>
  <c r="Z18" i="6"/>
  <c r="V15" i="6"/>
  <c r="W15" i="6"/>
  <c r="X15" i="6" s="1"/>
  <c r="Y15" i="6" s="1"/>
  <c r="N14" i="6"/>
  <c r="J14" i="6"/>
  <c r="O14" i="6"/>
  <c r="R14" i="6" s="1"/>
  <c r="U14" i="6" s="1"/>
  <c r="X14" i="6" s="1"/>
  <c r="AE13" i="6" l="1"/>
  <c r="AG13" i="6"/>
  <c r="AF13" i="6"/>
  <c r="Z17" i="6"/>
  <c r="V18" i="6"/>
  <c r="Y18" i="6" s="1"/>
  <c r="V17" i="6"/>
  <c r="Y17" i="6" s="1"/>
  <c r="W16" i="6"/>
  <c r="X5" i="7"/>
  <c r="Y5" i="7" s="1"/>
  <c r="Z7" i="7"/>
  <c r="Z6" i="7"/>
  <c r="Z15" i="6"/>
  <c r="M14" i="6"/>
  <c r="Q14" i="6"/>
  <c r="T14" i="6" s="1"/>
  <c r="W14" i="6" s="1"/>
  <c r="Z14" i="6" s="1"/>
  <c r="N29" i="1"/>
  <c r="N28" i="1"/>
  <c r="N27" i="1"/>
  <c r="J27" i="1"/>
  <c r="M27" i="1"/>
  <c r="P27" i="1"/>
  <c r="R27" i="1"/>
  <c r="U27" i="1"/>
  <c r="N26" i="1"/>
  <c r="H24" i="1"/>
  <c r="I24" i="1"/>
  <c r="AH13" i="6" l="1"/>
  <c r="AJ13" i="6"/>
  <c r="AK13" i="6" s="1"/>
  <c r="AI13" i="6"/>
  <c r="X16" i="6"/>
  <c r="Y16" i="6" s="1"/>
  <c r="Z16" i="6"/>
  <c r="Z5" i="7"/>
  <c r="P14" i="6"/>
  <c r="S14" i="6" s="1"/>
  <c r="V14" i="6" s="1"/>
  <c r="Y14" i="6" s="1"/>
  <c r="S27" i="1"/>
  <c r="V27" i="1" s="1"/>
  <c r="Q27" i="1"/>
  <c r="T27" i="1" s="1"/>
  <c r="W27" i="1" s="1"/>
  <c r="H6" i="6"/>
  <c r="I6" i="6"/>
  <c r="J6" i="6" s="1"/>
  <c r="L6" i="6"/>
  <c r="O6" i="6" s="1"/>
  <c r="H7" i="6"/>
  <c r="I7" i="6" s="1"/>
  <c r="H8" i="6"/>
  <c r="I8" i="6"/>
  <c r="J8" i="6" s="1"/>
  <c r="L8" i="6"/>
  <c r="O8" i="6" s="1"/>
  <c r="H9" i="6"/>
  <c r="I9" i="6" s="1"/>
  <c r="H10" i="6"/>
  <c r="I10" i="6" s="1"/>
  <c r="J10" i="6" s="1"/>
  <c r="L10" i="6"/>
  <c r="O10" i="6" s="1"/>
  <c r="H11" i="6"/>
  <c r="I11" i="6" s="1"/>
  <c r="K11" i="6" s="1"/>
  <c r="L11" i="6"/>
  <c r="O11" i="6" s="1"/>
  <c r="R11" i="6" s="1"/>
  <c r="H12" i="6"/>
  <c r="I12" i="6"/>
  <c r="J12" i="6" s="1"/>
  <c r="M12" i="6" s="1"/>
  <c r="L12" i="6"/>
  <c r="O12" i="6"/>
  <c r="H5" i="6"/>
  <c r="L5" i="6"/>
  <c r="AL13" i="6" l="1"/>
  <c r="O5" i="6"/>
  <c r="M10" i="6"/>
  <c r="Y27" i="1"/>
  <c r="Z27" i="1"/>
  <c r="K12" i="6"/>
  <c r="N12" i="6" s="1"/>
  <c r="Q12" i="6" s="1"/>
  <c r="N11" i="6"/>
  <c r="Q11" i="6" s="1"/>
  <c r="L9" i="6"/>
  <c r="O9" i="6" s="1"/>
  <c r="R9" i="6" s="1"/>
  <c r="M8" i="6"/>
  <c r="P8" i="6" s="1"/>
  <c r="K8" i="6"/>
  <c r="N8" i="6" s="1"/>
  <c r="Q8" i="6" s="1"/>
  <c r="L7" i="6"/>
  <c r="O7" i="6" s="1"/>
  <c r="M6" i="6"/>
  <c r="K6" i="6"/>
  <c r="N6" i="6" s="1"/>
  <c r="Q6" i="6" s="1"/>
  <c r="U11" i="6"/>
  <c r="X11" i="6" s="1"/>
  <c r="AA11" i="6" s="1"/>
  <c r="AD11" i="6" s="1"/>
  <c r="T11" i="6"/>
  <c r="T12" i="6"/>
  <c r="P10" i="6"/>
  <c r="R10" i="6"/>
  <c r="K7" i="6"/>
  <c r="N7" i="6" s="1"/>
  <c r="Q7" i="6" s="1"/>
  <c r="T7" i="6" s="1"/>
  <c r="J7" i="6"/>
  <c r="M7" i="6" s="1"/>
  <c r="P12" i="6"/>
  <c r="R12" i="6"/>
  <c r="J11" i="6"/>
  <c r="M11" i="6" s="1"/>
  <c r="P11" i="6" s="1"/>
  <c r="S11" i="6" s="1"/>
  <c r="K10" i="6"/>
  <c r="N10" i="6" s="1"/>
  <c r="Q10" i="6" s="1"/>
  <c r="K9" i="6"/>
  <c r="N9" i="6" s="1"/>
  <c r="Q9" i="6" s="1"/>
  <c r="J9" i="6"/>
  <c r="P7" i="6"/>
  <c r="R7" i="6"/>
  <c r="P6" i="6"/>
  <c r="R8" i="6"/>
  <c r="R6" i="6"/>
  <c r="I5" i="6"/>
  <c r="R5" i="6"/>
  <c r="K5" i="6"/>
  <c r="N5" i="6" s="1"/>
  <c r="Q5" i="6" s="1"/>
  <c r="H19" i="1"/>
  <c r="I19" i="1" s="1"/>
  <c r="J19" i="1" s="1"/>
  <c r="M19" i="1" s="1"/>
  <c r="L19" i="1"/>
  <c r="O19" i="1"/>
  <c r="H20" i="1"/>
  <c r="I20" i="1" s="1"/>
  <c r="K20" i="1" s="1"/>
  <c r="H21" i="1"/>
  <c r="I21" i="1" s="1"/>
  <c r="H22" i="1"/>
  <c r="I22" i="1" s="1"/>
  <c r="K22" i="1" s="1"/>
  <c r="N22" i="1" s="1"/>
  <c r="Q22" i="1" s="1"/>
  <c r="T22" i="1" s="1"/>
  <c r="L22" i="1"/>
  <c r="O22" i="1" s="1"/>
  <c r="R22" i="1"/>
  <c r="H23" i="1"/>
  <c r="I23" i="1" s="1"/>
  <c r="J23" i="1" s="1"/>
  <c r="M23" i="1" s="1"/>
  <c r="L23" i="1"/>
  <c r="O23" i="1" s="1"/>
  <c r="K24" i="1"/>
  <c r="H26" i="1"/>
  <c r="H27" i="1"/>
  <c r="H28" i="1"/>
  <c r="H29" i="1"/>
  <c r="H30" i="1"/>
  <c r="H9" i="1"/>
  <c r="I9" i="1" s="1"/>
  <c r="L9" i="1"/>
  <c r="O9" i="1" s="1"/>
  <c r="H10" i="1"/>
  <c r="I10" i="1" s="1"/>
  <c r="J10" i="1" s="1"/>
  <c r="L10" i="1"/>
  <c r="O10" i="1" s="1"/>
  <c r="H11" i="1"/>
  <c r="I11" i="1" s="1"/>
  <c r="H12" i="1"/>
  <c r="I12" i="1"/>
  <c r="J12" i="1" s="1"/>
  <c r="L12" i="1"/>
  <c r="O12" i="1" s="1"/>
  <c r="H13" i="1"/>
  <c r="I13" i="1" s="1"/>
  <c r="H14" i="1"/>
  <c r="I14" i="1" s="1"/>
  <c r="H15" i="1"/>
  <c r="I15" i="1"/>
  <c r="J15" i="1" s="1"/>
  <c r="L15" i="1"/>
  <c r="O15" i="1" s="1"/>
  <c r="H16" i="1"/>
  <c r="I16" i="1" s="1"/>
  <c r="H17" i="1"/>
  <c r="I17" i="1" s="1"/>
  <c r="J17" i="1" s="1"/>
  <c r="H18" i="1"/>
  <c r="I18" i="1" s="1"/>
  <c r="H8" i="4"/>
  <c r="I8" i="4" s="1"/>
  <c r="H9" i="4"/>
  <c r="I9" i="4" s="1"/>
  <c r="H10" i="4"/>
  <c r="I10" i="4" s="1"/>
  <c r="H11" i="4"/>
  <c r="I11" i="4" s="1"/>
  <c r="H12" i="4"/>
  <c r="I12" i="4" s="1"/>
  <c r="L12" i="4"/>
  <c r="O12" i="4" s="1"/>
  <c r="I7" i="4"/>
  <c r="J7" i="4" s="1"/>
  <c r="H7" i="4"/>
  <c r="L7" i="4" s="1"/>
  <c r="O7" i="4" s="1"/>
  <c r="I8" i="1"/>
  <c r="J8" i="1" s="1"/>
  <c r="H8" i="1"/>
  <c r="L8" i="1" s="1"/>
  <c r="O8" i="1" s="1"/>
  <c r="AM13" i="6" l="1"/>
  <c r="AN13" i="6" s="1"/>
  <c r="AO13" i="6"/>
  <c r="AG11" i="6"/>
  <c r="O19" i="6"/>
  <c r="J5" i="6"/>
  <c r="M5" i="6" s="1"/>
  <c r="I13" i="6"/>
  <c r="J13" i="6" s="1"/>
  <c r="M9" i="6"/>
  <c r="P9" i="6" s="1"/>
  <c r="S9" i="6" s="1"/>
  <c r="O30" i="1"/>
  <c r="O29" i="1"/>
  <c r="O28" i="1"/>
  <c r="J26" i="1"/>
  <c r="O26" i="1"/>
  <c r="Q26" i="1" s="1"/>
  <c r="T26" i="1" s="1"/>
  <c r="T9" i="6"/>
  <c r="S8" i="6"/>
  <c r="U8" i="6"/>
  <c r="U9" i="6"/>
  <c r="U10" i="6"/>
  <c r="X10" i="6" s="1"/>
  <c r="AA10" i="6" s="1"/>
  <c r="AD10" i="6" s="1"/>
  <c r="S10" i="6"/>
  <c r="V11" i="6"/>
  <c r="S6" i="6"/>
  <c r="U6" i="6"/>
  <c r="X6" i="6" s="1"/>
  <c r="AA6" i="6" s="1"/>
  <c r="AD6" i="6" s="1"/>
  <c r="T6" i="6"/>
  <c r="S7" i="6"/>
  <c r="U7" i="6"/>
  <c r="T10" i="6"/>
  <c r="W10" i="6" s="1"/>
  <c r="S12" i="6"/>
  <c r="U12" i="6"/>
  <c r="X12" i="6" s="1"/>
  <c r="AA12" i="6" s="1"/>
  <c r="AD12" i="6" s="1"/>
  <c r="T8" i="6"/>
  <c r="W11" i="6"/>
  <c r="T5" i="6"/>
  <c r="U5" i="6"/>
  <c r="X5" i="6" s="1"/>
  <c r="AA5" i="6" s="1"/>
  <c r="AD5" i="6" s="1"/>
  <c r="L24" i="1"/>
  <c r="O24" i="1" s="1"/>
  <c r="R24" i="1" s="1"/>
  <c r="N24" i="1"/>
  <c r="Q24" i="1" s="1"/>
  <c r="J22" i="1"/>
  <c r="M22" i="1" s="1"/>
  <c r="P22" i="1" s="1"/>
  <c r="J21" i="1"/>
  <c r="K21" i="1"/>
  <c r="L21" i="1"/>
  <c r="O21" i="1" s="1"/>
  <c r="R21" i="1" s="1"/>
  <c r="L20" i="1"/>
  <c r="O20" i="1" s="1"/>
  <c r="R20" i="1" s="1"/>
  <c r="U20" i="1" s="1"/>
  <c r="L17" i="1"/>
  <c r="O17" i="1" s="1"/>
  <c r="U24" i="1"/>
  <c r="T24" i="1"/>
  <c r="P23" i="1"/>
  <c r="R23" i="1"/>
  <c r="S22" i="1"/>
  <c r="U22" i="1"/>
  <c r="P19" i="1"/>
  <c r="R19" i="1"/>
  <c r="R26" i="1"/>
  <c r="J24" i="1"/>
  <c r="M24" i="1" s="1"/>
  <c r="P24" i="1" s="1"/>
  <c r="S24" i="1" s="1"/>
  <c r="K23" i="1"/>
  <c r="N23" i="1" s="1"/>
  <c r="Q23" i="1" s="1"/>
  <c r="J20" i="1"/>
  <c r="K19" i="1"/>
  <c r="N19" i="1" s="1"/>
  <c r="Q19" i="1" s="1"/>
  <c r="T19" i="1" s="1"/>
  <c r="J12" i="4"/>
  <c r="M12" i="4" s="1"/>
  <c r="P12" i="4" s="1"/>
  <c r="K12" i="4"/>
  <c r="N12" i="4" s="1"/>
  <c r="Q12" i="4" s="1"/>
  <c r="L11" i="4"/>
  <c r="O11" i="4" s="1"/>
  <c r="L14" i="1"/>
  <c r="O14" i="1" s="1"/>
  <c r="L10" i="4"/>
  <c r="O10" i="4" s="1"/>
  <c r="L18" i="1"/>
  <c r="O18" i="1" s="1"/>
  <c r="R18" i="1" s="1"/>
  <c r="M17" i="1"/>
  <c r="P17" i="1" s="1"/>
  <c r="K17" i="1"/>
  <c r="N17" i="1" s="1"/>
  <c r="Q17" i="1" s="1"/>
  <c r="L16" i="1"/>
  <c r="O16" i="1" s="1"/>
  <c r="R16" i="1" s="1"/>
  <c r="M15" i="1"/>
  <c r="P15" i="1" s="1"/>
  <c r="K15" i="1"/>
  <c r="N15" i="1" s="1"/>
  <c r="Q15" i="1" s="1"/>
  <c r="L13" i="1"/>
  <c r="O13" i="1" s="1"/>
  <c r="R13" i="1" s="1"/>
  <c r="U13" i="1" s="1"/>
  <c r="M12" i="1"/>
  <c r="P12" i="1" s="1"/>
  <c r="K12" i="1"/>
  <c r="N12" i="1" s="1"/>
  <c r="Q12" i="1" s="1"/>
  <c r="L11" i="1"/>
  <c r="O11" i="1" s="1"/>
  <c r="M10" i="1"/>
  <c r="K10" i="1"/>
  <c r="N10" i="1" s="1"/>
  <c r="Q10" i="1" s="1"/>
  <c r="K18" i="1"/>
  <c r="N18" i="1" s="1"/>
  <c r="Q18" i="1" s="1"/>
  <c r="J18" i="1"/>
  <c r="K14" i="1"/>
  <c r="N14" i="1" s="1"/>
  <c r="Q14" i="1" s="1"/>
  <c r="J14" i="1"/>
  <c r="M14" i="1" s="1"/>
  <c r="P14" i="1" s="1"/>
  <c r="J11" i="1"/>
  <c r="M11" i="1" s="1"/>
  <c r="K11" i="1"/>
  <c r="R9" i="1"/>
  <c r="K16" i="1"/>
  <c r="N16" i="1" s="1"/>
  <c r="Q16" i="1" s="1"/>
  <c r="J16" i="1"/>
  <c r="R14" i="1"/>
  <c r="J13" i="1"/>
  <c r="M13" i="1" s="1"/>
  <c r="P13" i="1" s="1"/>
  <c r="S13" i="1" s="1"/>
  <c r="V13" i="1" s="1"/>
  <c r="K13" i="1"/>
  <c r="R11" i="1"/>
  <c r="P10" i="1"/>
  <c r="J9" i="1"/>
  <c r="M9" i="1" s="1"/>
  <c r="P9" i="1" s="1"/>
  <c r="K9" i="1"/>
  <c r="N9" i="1" s="1"/>
  <c r="Q9" i="1" s="1"/>
  <c r="R12" i="1"/>
  <c r="R10" i="1"/>
  <c r="R17" i="1"/>
  <c r="R15" i="1"/>
  <c r="J9" i="4"/>
  <c r="K9" i="4"/>
  <c r="N9" i="4" s="1"/>
  <c r="Q9" i="4" s="1"/>
  <c r="L9" i="4"/>
  <c r="O9" i="4" s="1"/>
  <c r="L8" i="4"/>
  <c r="O8" i="4" s="1"/>
  <c r="K11" i="4"/>
  <c r="N11" i="4" s="1"/>
  <c r="Q11" i="4" s="1"/>
  <c r="J11" i="4"/>
  <c r="M11" i="4" s="1"/>
  <c r="J10" i="4"/>
  <c r="M10" i="4" s="1"/>
  <c r="K10" i="4"/>
  <c r="N10" i="4" s="1"/>
  <c r="Q10" i="4" s="1"/>
  <c r="R8" i="4"/>
  <c r="P11" i="4"/>
  <c r="R11" i="4"/>
  <c r="P10" i="4"/>
  <c r="R10" i="4"/>
  <c r="J8" i="4"/>
  <c r="M8" i="4" s="1"/>
  <c r="P8" i="4" s="1"/>
  <c r="K8" i="4"/>
  <c r="N8" i="4" s="1"/>
  <c r="Q8" i="4" s="1"/>
  <c r="T8" i="4" s="1"/>
  <c r="R9" i="4"/>
  <c r="R12" i="4"/>
  <c r="R7" i="4"/>
  <c r="P7" i="4"/>
  <c r="M7" i="4"/>
  <c r="K7" i="4"/>
  <c r="N7" i="4" s="1"/>
  <c r="Q7" i="4" s="1"/>
  <c r="T7" i="4" s="1"/>
  <c r="R8" i="1"/>
  <c r="P8" i="1"/>
  <c r="M8" i="1"/>
  <c r="K8" i="1"/>
  <c r="N8" i="1" s="1"/>
  <c r="Q8" i="1" s="1"/>
  <c r="T8" i="1" s="1"/>
  <c r="H5" i="5"/>
  <c r="I5" i="5" s="1"/>
  <c r="I6" i="4"/>
  <c r="J6" i="4" s="1"/>
  <c r="H6" i="4"/>
  <c r="L6" i="4" s="1"/>
  <c r="O6" i="4" s="1"/>
  <c r="X5" i="4"/>
  <c r="H5" i="4"/>
  <c r="L5" i="4" s="1"/>
  <c r="O5" i="4" s="1"/>
  <c r="O7" i="1"/>
  <c r="R7" i="1" s="1"/>
  <c r="M7" i="1"/>
  <c r="L7" i="1"/>
  <c r="K7" i="1"/>
  <c r="N7" i="1" s="1"/>
  <c r="Q7" i="1" s="1"/>
  <c r="T7" i="1" s="1"/>
  <c r="J7" i="1"/>
  <c r="I7" i="1"/>
  <c r="H7" i="1"/>
  <c r="X6" i="1"/>
  <c r="U5" i="1"/>
  <c r="U6" i="1"/>
  <c r="R5" i="1"/>
  <c r="R6" i="1"/>
  <c r="O5" i="1"/>
  <c r="O6" i="1"/>
  <c r="M6" i="1"/>
  <c r="L6" i="1"/>
  <c r="N6" i="1" s="1"/>
  <c r="K6" i="1"/>
  <c r="J6" i="1"/>
  <c r="I6" i="1"/>
  <c r="H6" i="1"/>
  <c r="Q5" i="1"/>
  <c r="N5" i="1"/>
  <c r="H5" i="1"/>
  <c r="L5" i="1" s="1"/>
  <c r="W7" i="6" l="1"/>
  <c r="X7" i="6"/>
  <c r="AA7" i="6" s="1"/>
  <c r="AD7" i="6" s="1"/>
  <c r="V9" i="6"/>
  <c r="X9" i="6"/>
  <c r="AA9" i="6" s="1"/>
  <c r="AD9" i="6" s="1"/>
  <c r="V8" i="6"/>
  <c r="X8" i="6"/>
  <c r="AA8" i="6" s="1"/>
  <c r="AD8" i="6" s="1"/>
  <c r="P5" i="6"/>
  <c r="S5" i="6" s="1"/>
  <c r="P19" i="6"/>
  <c r="AJ11" i="6"/>
  <c r="AG5" i="6"/>
  <c r="AG12" i="6"/>
  <c r="AG6" i="6"/>
  <c r="AG10" i="6"/>
  <c r="R19" i="6"/>
  <c r="R30" i="1"/>
  <c r="J30" i="1"/>
  <c r="M30" i="1" s="1"/>
  <c r="P30" i="1" s="1"/>
  <c r="Q30" i="1"/>
  <c r="J29" i="1"/>
  <c r="M29" i="1" s="1"/>
  <c r="Q29" i="1"/>
  <c r="P29" i="1"/>
  <c r="R29" i="1"/>
  <c r="J28" i="1"/>
  <c r="M28" i="1" s="1"/>
  <c r="Q28" i="1"/>
  <c r="P28" i="1"/>
  <c r="R28" i="1"/>
  <c r="M26" i="1"/>
  <c r="P26" i="1" s="1"/>
  <c r="V12" i="6"/>
  <c r="V6" i="6"/>
  <c r="Y11" i="6"/>
  <c r="Z10" i="6"/>
  <c r="Z7" i="6"/>
  <c r="W8" i="6"/>
  <c r="V7" i="6"/>
  <c r="W6" i="6"/>
  <c r="W12" i="6"/>
  <c r="V10" i="6"/>
  <c r="W9" i="6"/>
  <c r="V5" i="6"/>
  <c r="W5" i="6"/>
  <c r="V22" i="1"/>
  <c r="M21" i="1"/>
  <c r="P21" i="1" s="1"/>
  <c r="S21" i="1" s="1"/>
  <c r="N21" i="1"/>
  <c r="Q21" i="1" s="1"/>
  <c r="M20" i="1"/>
  <c r="P20" i="1" s="1"/>
  <c r="S20" i="1" s="1"/>
  <c r="N20" i="1"/>
  <c r="Q20" i="1" s="1"/>
  <c r="T20" i="1" s="1"/>
  <c r="W20" i="1" s="1"/>
  <c r="U23" i="1"/>
  <c r="S23" i="1"/>
  <c r="W22" i="1"/>
  <c r="V20" i="1"/>
  <c r="V24" i="1"/>
  <c r="U21" i="1"/>
  <c r="T23" i="1"/>
  <c r="W23" i="1" s="1"/>
  <c r="S26" i="1"/>
  <c r="U26" i="1"/>
  <c r="U19" i="1"/>
  <c r="S19" i="1"/>
  <c r="T21" i="1"/>
  <c r="W21" i="1" s="1"/>
  <c r="W24" i="1"/>
  <c r="M18" i="1"/>
  <c r="P18" i="1" s="1"/>
  <c r="T16" i="1"/>
  <c r="M16" i="1"/>
  <c r="P16" i="1" s="1"/>
  <c r="S16" i="1" s="1"/>
  <c r="P11" i="1"/>
  <c r="S11" i="1" s="1"/>
  <c r="N11" i="1"/>
  <c r="Q11" i="1" s="1"/>
  <c r="T9" i="1"/>
  <c r="N13" i="1"/>
  <c r="Q13" i="1" s="1"/>
  <c r="T13" i="1" s="1"/>
  <c r="W13" i="1" s="1"/>
  <c r="S15" i="1"/>
  <c r="U15" i="1"/>
  <c r="S10" i="1"/>
  <c r="U10" i="1"/>
  <c r="T10" i="1"/>
  <c r="U11" i="1"/>
  <c r="X13" i="1"/>
  <c r="Y13" i="1" s="1"/>
  <c r="T14" i="1"/>
  <c r="U16" i="1"/>
  <c r="S17" i="1"/>
  <c r="U17" i="1"/>
  <c r="S12" i="1"/>
  <c r="U12" i="1"/>
  <c r="S14" i="1"/>
  <c r="U14" i="1"/>
  <c r="T17" i="1"/>
  <c r="S18" i="1"/>
  <c r="U18" i="1"/>
  <c r="S9" i="1"/>
  <c r="U9" i="1"/>
  <c r="T11" i="1"/>
  <c r="T12" i="1"/>
  <c r="T15" i="1"/>
  <c r="W15" i="1" s="1"/>
  <c r="T18" i="1"/>
  <c r="W18" i="1" s="1"/>
  <c r="T9" i="4"/>
  <c r="M9" i="4"/>
  <c r="P9" i="4" s="1"/>
  <c r="S12" i="4"/>
  <c r="U12" i="4"/>
  <c r="V12" i="4" s="1"/>
  <c r="S10" i="4"/>
  <c r="U10" i="4"/>
  <c r="S11" i="4"/>
  <c r="U11" i="4"/>
  <c r="S8" i="4"/>
  <c r="U8" i="4"/>
  <c r="T10" i="4"/>
  <c r="T12" i="4"/>
  <c r="W12" i="4" s="1"/>
  <c r="S9" i="4"/>
  <c r="U9" i="4"/>
  <c r="T11" i="4"/>
  <c r="W11" i="4" s="1"/>
  <c r="U7" i="4"/>
  <c r="V7" i="4" s="1"/>
  <c r="S7" i="4"/>
  <c r="U8" i="1"/>
  <c r="V8" i="1" s="1"/>
  <c r="S8" i="1"/>
  <c r="K5" i="5"/>
  <c r="J5" i="5"/>
  <c r="L5" i="5"/>
  <c r="O5" i="5" s="1"/>
  <c r="R6" i="4"/>
  <c r="P6" i="4"/>
  <c r="M6" i="4"/>
  <c r="K6" i="4"/>
  <c r="N6" i="4" s="1"/>
  <c r="Q6" i="4" s="1"/>
  <c r="T6" i="4" s="1"/>
  <c r="I5" i="4"/>
  <c r="K5" i="4" s="1"/>
  <c r="N5" i="4" s="1"/>
  <c r="Q5" i="4" s="1"/>
  <c r="R5" i="4"/>
  <c r="T5" i="4" s="1"/>
  <c r="J5" i="4"/>
  <c r="M5" i="4" s="1"/>
  <c r="P5" i="4" s="1"/>
  <c r="U7" i="1"/>
  <c r="P7" i="1"/>
  <c r="S7" i="1" s="1"/>
  <c r="T5" i="1"/>
  <c r="W5" i="1" s="1"/>
  <c r="Z5" i="1" s="1"/>
  <c r="AC5" i="1" s="1"/>
  <c r="Q6" i="1"/>
  <c r="T6" i="1" s="1"/>
  <c r="W6" i="1" s="1"/>
  <c r="Z6" i="1" s="1"/>
  <c r="P6" i="1"/>
  <c r="S6" i="1" s="1"/>
  <c r="V6" i="1" s="1"/>
  <c r="Y6" i="1" s="1"/>
  <c r="I5" i="1"/>
  <c r="K5" i="1" s="1"/>
  <c r="J5" i="1"/>
  <c r="M5" i="1" s="1"/>
  <c r="P5" i="1" s="1"/>
  <c r="S5" i="1" s="1"/>
  <c r="V5" i="1" s="1"/>
  <c r="Y5" i="1" s="1"/>
  <c r="U19" i="6" l="1"/>
  <c r="S19" i="6"/>
  <c r="V19" i="6" s="1"/>
  <c r="AJ10" i="6"/>
  <c r="AJ5" i="6"/>
  <c r="AG8" i="6"/>
  <c r="AG9" i="6"/>
  <c r="AG7" i="6"/>
  <c r="AJ6" i="6"/>
  <c r="AJ12" i="6"/>
  <c r="T30" i="1"/>
  <c r="S30" i="1"/>
  <c r="U30" i="1"/>
  <c r="V26" i="1"/>
  <c r="X26" i="1"/>
  <c r="U29" i="1"/>
  <c r="S29" i="1"/>
  <c r="T29" i="1"/>
  <c r="W29" i="1" s="1"/>
  <c r="S28" i="1"/>
  <c r="U28" i="1"/>
  <c r="T28" i="1"/>
  <c r="AC10" i="6"/>
  <c r="AF10" i="6" s="1"/>
  <c r="AI10" i="6" s="1"/>
  <c r="AC7" i="6"/>
  <c r="AF7" i="6" s="1"/>
  <c r="AI7" i="6" s="1"/>
  <c r="Y9" i="6"/>
  <c r="Y12" i="6"/>
  <c r="Y6" i="6"/>
  <c r="Y8" i="6"/>
  <c r="Y7" i="6"/>
  <c r="Y10" i="6"/>
  <c r="AB10" i="6" s="1"/>
  <c r="AE10" i="6" s="1"/>
  <c r="AH10" i="6" s="1"/>
  <c r="Z11" i="6"/>
  <c r="Y5" i="6"/>
  <c r="V23" i="1"/>
  <c r="V19" i="1"/>
  <c r="X24" i="1"/>
  <c r="Y24" i="1" s="1"/>
  <c r="V21" i="1"/>
  <c r="W19" i="1"/>
  <c r="X22" i="1"/>
  <c r="Y22" i="1" s="1"/>
  <c r="X20" i="1"/>
  <c r="Y20" i="1" s="1"/>
  <c r="X21" i="1"/>
  <c r="Y21" i="1" s="1"/>
  <c r="X23" i="1"/>
  <c r="Y23" i="1" s="1"/>
  <c r="Z23" i="1"/>
  <c r="W26" i="1"/>
  <c r="Z13" i="1"/>
  <c r="V12" i="1"/>
  <c r="W10" i="4"/>
  <c r="V10" i="1"/>
  <c r="V11" i="1"/>
  <c r="V17" i="1"/>
  <c r="V16" i="1"/>
  <c r="V15" i="1"/>
  <c r="V14" i="1"/>
  <c r="W11" i="1"/>
  <c r="W10" i="1"/>
  <c r="X10" i="1" s="1"/>
  <c r="Y10" i="1" s="1"/>
  <c r="X11" i="1"/>
  <c r="W14" i="1"/>
  <c r="X15" i="1"/>
  <c r="X18" i="1"/>
  <c r="W12" i="1"/>
  <c r="V9" i="1"/>
  <c r="V18" i="1"/>
  <c r="W17" i="1"/>
  <c r="W16" i="1"/>
  <c r="W9" i="1"/>
  <c r="V9" i="4"/>
  <c r="X11" i="4"/>
  <c r="Z11" i="4"/>
  <c r="X10" i="4"/>
  <c r="Z10" i="4"/>
  <c r="W9" i="4"/>
  <c r="X12" i="4"/>
  <c r="Y12" i="4" s="1"/>
  <c r="Z12" i="4"/>
  <c r="V8" i="4"/>
  <c r="V11" i="4"/>
  <c r="V10" i="4"/>
  <c r="W8" i="4"/>
  <c r="W7" i="4"/>
  <c r="W8" i="1"/>
  <c r="R5" i="5"/>
  <c r="M5" i="5"/>
  <c r="P5" i="5" s="1"/>
  <c r="N5" i="5"/>
  <c r="Q5" i="5" s="1"/>
  <c r="U6" i="4"/>
  <c r="V6" i="4" s="1"/>
  <c r="S6" i="4"/>
  <c r="U5" i="4"/>
  <c r="S5" i="4"/>
  <c r="V7" i="1"/>
  <c r="W7" i="1"/>
  <c r="AL10" i="6" l="1"/>
  <c r="AK10" i="6"/>
  <c r="AJ7" i="6"/>
  <c r="AJ9" i="6"/>
  <c r="AJ8" i="6"/>
  <c r="V30" i="1"/>
  <c r="W30" i="1"/>
  <c r="W28" i="1"/>
  <c r="V29" i="1"/>
  <c r="Y28" i="1"/>
  <c r="V28" i="1"/>
  <c r="AB11" i="6"/>
  <c r="AE11" i="6" s="1"/>
  <c r="AH11" i="6" s="1"/>
  <c r="AK11" i="6" s="1"/>
  <c r="AC11" i="6"/>
  <c r="AF11" i="6" s="1"/>
  <c r="AI11" i="6" s="1"/>
  <c r="AL11" i="6" s="1"/>
  <c r="AB7" i="6"/>
  <c r="AE7" i="6" s="1"/>
  <c r="AH7" i="6" s="1"/>
  <c r="Z12" i="6"/>
  <c r="Z9" i="6"/>
  <c r="Z8" i="6"/>
  <c r="Z6" i="6"/>
  <c r="Z5" i="6"/>
  <c r="Z24" i="1"/>
  <c r="Z22" i="1"/>
  <c r="Z21" i="1"/>
  <c r="Z20" i="1"/>
  <c r="Y26" i="1"/>
  <c r="X19" i="1"/>
  <c r="Y19" i="1" s="1"/>
  <c r="Y11" i="1"/>
  <c r="Y15" i="1"/>
  <c r="X16" i="1"/>
  <c r="Y16" i="1" s="1"/>
  <c r="X12" i="1"/>
  <c r="Y12" i="1" s="1"/>
  <c r="Y18" i="1"/>
  <c r="Z11" i="1"/>
  <c r="X9" i="1"/>
  <c r="Y9" i="1" s="1"/>
  <c r="X17" i="1"/>
  <c r="Y17" i="1" s="1"/>
  <c r="Z18" i="1"/>
  <c r="Z15" i="1"/>
  <c r="Z10" i="1"/>
  <c r="X14" i="1"/>
  <c r="Y14" i="1" s="1"/>
  <c r="X8" i="4"/>
  <c r="Y8" i="4" s="1"/>
  <c r="X9" i="4"/>
  <c r="Y9" i="4" s="1"/>
  <c r="Y10" i="4"/>
  <c r="Y11" i="4"/>
  <c r="X7" i="4"/>
  <c r="Y7" i="4" s="1"/>
  <c r="X8" i="1"/>
  <c r="Y8" i="1" s="1"/>
  <c r="T5" i="5"/>
  <c r="W5" i="5" s="1"/>
  <c r="U5" i="5"/>
  <c r="S5" i="5"/>
  <c r="W6" i="4"/>
  <c r="V5" i="4"/>
  <c r="Y5" i="4" s="1"/>
  <c r="W5" i="4"/>
  <c r="Z5" i="4" s="1"/>
  <c r="X7" i="1"/>
  <c r="Y7" i="1" s="1"/>
  <c r="AK8" i="6" l="1"/>
  <c r="AM10" i="6"/>
  <c r="AN10" i="6" s="1"/>
  <c r="AO10" i="6"/>
  <c r="AM11" i="6"/>
  <c r="AN11" i="6" s="1"/>
  <c r="AO11" i="6"/>
  <c r="AK7" i="6"/>
  <c r="AL7" i="6"/>
  <c r="Y30" i="1"/>
  <c r="Y29" i="1"/>
  <c r="Z29" i="1"/>
  <c r="AA29" i="1" s="1"/>
  <c r="Z28" i="1"/>
  <c r="AA28" i="1" s="1"/>
  <c r="AC8" i="6"/>
  <c r="AF8" i="6" s="1"/>
  <c r="AI8" i="6" s="1"/>
  <c r="AL8" i="6" s="1"/>
  <c r="AB8" i="6"/>
  <c r="AE8" i="6" s="1"/>
  <c r="AH8" i="6" s="1"/>
  <c r="AC12" i="6"/>
  <c r="AF12" i="6" s="1"/>
  <c r="AI12" i="6" s="1"/>
  <c r="AL12" i="6" s="1"/>
  <c r="AB12" i="6"/>
  <c r="AE12" i="6" s="1"/>
  <c r="AH12" i="6" s="1"/>
  <c r="AK12" i="6" s="1"/>
  <c r="AC6" i="6"/>
  <c r="AF6" i="6" s="1"/>
  <c r="AI6" i="6" s="1"/>
  <c r="AL6" i="6" s="1"/>
  <c r="AB6" i="6"/>
  <c r="AE6" i="6" s="1"/>
  <c r="AH6" i="6" s="1"/>
  <c r="AK6" i="6" s="1"/>
  <c r="AB9" i="6"/>
  <c r="AE9" i="6" s="1"/>
  <c r="AH9" i="6" s="1"/>
  <c r="AK9" i="6" s="1"/>
  <c r="AC9" i="6"/>
  <c r="AF9" i="6" s="1"/>
  <c r="AI9" i="6" s="1"/>
  <c r="AL9" i="6" s="1"/>
  <c r="AB5" i="6"/>
  <c r="AE5" i="6" s="1"/>
  <c r="AH5" i="6" s="1"/>
  <c r="AK5" i="6" s="1"/>
  <c r="Z19" i="1"/>
  <c r="Z26" i="1"/>
  <c r="AC26" i="1" s="1"/>
  <c r="Z14" i="1"/>
  <c r="Z17" i="1"/>
  <c r="Z9" i="1"/>
  <c r="Z12" i="1"/>
  <c r="Z16" i="1"/>
  <c r="Z8" i="4"/>
  <c r="Z9" i="4"/>
  <c r="Z7" i="4"/>
  <c r="Z8" i="1"/>
  <c r="X5" i="5"/>
  <c r="Y5" i="5" s="1"/>
  <c r="V5" i="5"/>
  <c r="X6" i="4"/>
  <c r="Y6" i="4" s="1"/>
  <c r="Z7" i="1"/>
  <c r="AM8" i="6" l="1"/>
  <c r="AN8" i="6" s="1"/>
  <c r="AO8" i="6"/>
  <c r="AM6" i="6"/>
  <c r="AN6" i="6" s="1"/>
  <c r="AO6" i="6"/>
  <c r="AM12" i="6"/>
  <c r="AN12" i="6" s="1"/>
  <c r="AO12" i="6"/>
  <c r="AM9" i="6"/>
  <c r="AN9" i="6" s="1"/>
  <c r="AO9" i="6"/>
  <c r="AM7" i="6"/>
  <c r="AN7" i="6" s="1"/>
  <c r="AO7" i="6"/>
  <c r="Z30" i="1"/>
  <c r="AA30" i="1" s="1"/>
  <c r="AC30" i="1"/>
  <c r="AB30" i="1"/>
  <c r="AC29" i="1"/>
  <c r="AB29" i="1"/>
  <c r="AC28" i="1"/>
  <c r="AB28" i="1"/>
  <c r="AC5" i="6"/>
  <c r="AF5" i="6" s="1"/>
  <c r="AI5" i="6" s="1"/>
  <c r="AL5" i="6" s="1"/>
  <c r="Z5" i="5"/>
  <c r="Z6" i="4"/>
  <c r="AM5" i="6" l="1"/>
  <c r="AN5" i="6" s="1"/>
  <c r="AO5" i="6"/>
</calcChain>
</file>

<file path=xl/comments1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30*6=180+11=191/30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L1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DEP MENSUAL * MESES TRANSCURRIDOS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30*6=180+11=191/30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30*6=180+11=191/30</t>
        </r>
      </text>
    </comment>
  </commentList>
</comments>
</file>

<file path=xl/comments5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30*6=180+11=191/30</t>
        </r>
      </text>
    </comment>
  </commentList>
</comments>
</file>

<file path=xl/sharedStrings.xml><?xml version="1.0" encoding="utf-8"?>
<sst xmlns="http://schemas.openxmlformats.org/spreadsheetml/2006/main" count="311" uniqueCount="87">
  <si>
    <t>CUENTA CONTABLE</t>
  </si>
  <si>
    <t>PROVEEDOR</t>
  </si>
  <si>
    <t>FECHA ADQUISICION</t>
  </si>
  <si>
    <t>COSTO HISTORICO</t>
  </si>
  <si>
    <t>MESES TRANSCURIDOS AL CIERRE</t>
  </si>
  <si>
    <t>DEPRECIACION MENSUAL</t>
  </si>
  <si>
    <t>NUMERO FACTURA</t>
  </si>
  <si>
    <t>DESCRIPCION</t>
  </si>
  <si>
    <t>CALCULO DE DEPRECIACION: AUTOMERCADO EXPRESS, 2707, C.A.</t>
  </si>
  <si>
    <t>DEPRECIACION ACUMULADA</t>
  </si>
  <si>
    <t xml:space="preserve"> GASTO DEPREC AL 31/01/2017</t>
  </si>
  <si>
    <t>GASTO DEPREC AL 31/01/2018</t>
  </si>
  <si>
    <t>GASTO DEPREC AL 31/01/2020</t>
  </si>
  <si>
    <t>GASTO DEPREC AL 31/01/2019</t>
  </si>
  <si>
    <t>GASTOS DEPREC AL 31/01/2021</t>
  </si>
  <si>
    <t>GASTOS DEPREC AL 31/01/2022</t>
  </si>
  <si>
    <t>VALOR LIBRO</t>
  </si>
  <si>
    <t>INVERSIONES A&amp;P 2015, C.A.</t>
  </si>
  <si>
    <t>MOBILIARIO Y EQUIPOS LOCAL</t>
  </si>
  <si>
    <t>TOVAR PEDRO ANTONIO</t>
  </si>
  <si>
    <t>Central de Incendio y sus accesorios</t>
  </si>
  <si>
    <t>EQUIPOS Y SISTEMAS HIDROCAVEN, C.A.</t>
  </si>
  <si>
    <t>Bomba centrifuga horizontal y sus accesorios</t>
  </si>
  <si>
    <t>MOBILIARIO Y EQUIPOS DE OFICINA</t>
  </si>
  <si>
    <t>O.G COPIADORAS 2165, C.A.</t>
  </si>
  <si>
    <t>Impresora HP Lasesjet Multifuncional  M225dw</t>
  </si>
  <si>
    <t>EL REY DEL DISCO DURO</t>
  </si>
  <si>
    <t>Impresora de Matrix Epson LX300+II (Serial NUGY171503)</t>
  </si>
  <si>
    <t>HERRAMIENTAS</t>
  </si>
  <si>
    <t>IMPORTACIONES Y EXPORTACIONES CASA GRANDE, C.A.</t>
  </si>
  <si>
    <t>Peso Plato Llano blanco</t>
  </si>
  <si>
    <t>Mobiliarios Varios</t>
  </si>
  <si>
    <t>PC SHOP DE VENEZUELA, C.A.</t>
  </si>
  <si>
    <t>Contadora de billetes Accubanker AB 4000 UV</t>
  </si>
  <si>
    <t>CORPORACION TLT, C.A.</t>
  </si>
  <si>
    <t>Impresora LX-350 Epson</t>
  </si>
  <si>
    <t>NATHALY AMARILIYS PEREIRA RODRIGUEZ</t>
  </si>
  <si>
    <t>5 Telefonos IP GrandsTream</t>
  </si>
  <si>
    <t>INVERSIONES Y&amp;G 2015, C.A.</t>
  </si>
  <si>
    <t>DVR 32 Canales HDMI P2P SOP 1DD hasta 4TB</t>
  </si>
  <si>
    <t>INVERSIONES DEISY, C.A.</t>
  </si>
  <si>
    <t>Radio Motorola EP-450 UHF</t>
  </si>
  <si>
    <t>Manos Libres</t>
  </si>
  <si>
    <t>DISTRIBUIDORA ROLTER, C.A.</t>
  </si>
  <si>
    <t>Equipos Varios</t>
  </si>
  <si>
    <t>Sistema de Alarma</t>
  </si>
  <si>
    <t>TECNOANGEL</t>
  </si>
  <si>
    <t>Servidores HP DL380 GS</t>
  </si>
  <si>
    <t>MUEBLES PARA OFICINA ASTAR, C.A.</t>
  </si>
  <si>
    <t>Enfriador de agua y cafetera</t>
  </si>
  <si>
    <t>MORENO SILVA TOMAS HUMBERTO</t>
  </si>
  <si>
    <t>Punto de Venta</t>
  </si>
  <si>
    <t>Balanza Cas CL-5000</t>
  </si>
  <si>
    <t>Impresora Termica Zebra ZT-230</t>
  </si>
  <si>
    <t>UPS Emerald 500 VA</t>
  </si>
  <si>
    <t>WILFRIDO AGUILAR MIELES</t>
  </si>
  <si>
    <t>Memoria RAM DDR 2GB</t>
  </si>
  <si>
    <t>Rebanadora de pan</t>
  </si>
  <si>
    <t>DISTRIBUIDORA DE CERAMICAS EL TAMBOR, C.A.</t>
  </si>
  <si>
    <t>BIOMETRICS AND BELL, C.A.</t>
  </si>
  <si>
    <t>Terminal de control biometrico para control de asistencia TSG 250</t>
  </si>
  <si>
    <t xml:space="preserve">Transformador sumergible autoprotegido radial, marca transceo ca, 500 kba, at 4800 </t>
  </si>
  <si>
    <t>MEJORA A LA PROPIEDAD ARRENDADA</t>
  </si>
  <si>
    <t>VARIAS</t>
  </si>
  <si>
    <t>MEJORAS A LA PROPIEDAD ARRENDADA</t>
  </si>
  <si>
    <t>GASTOS DEPREC AL 31/01/2023</t>
  </si>
  <si>
    <t>GASTOS DEPREC AL 31/01/2024</t>
  </si>
  <si>
    <t>GASTOS DEPREC AL 31/01/2025</t>
  </si>
  <si>
    <t>GASTOS DEPREC AL 31/01/2026</t>
  </si>
  <si>
    <t>GASTOS DEPREC AL 31/01/2027</t>
  </si>
  <si>
    <t>VIDA UTIL 10 AÑOS = (120 MESES)</t>
  </si>
  <si>
    <t>VIDA UTIL 5 AÑOS = (60 MESES)</t>
  </si>
  <si>
    <t>PROMEFORM, S.R.L</t>
  </si>
  <si>
    <t xml:space="preserve">Taquilla Blindada </t>
  </si>
  <si>
    <t>TELECOMUNICACIONES FEBRACUM, C.A.</t>
  </si>
  <si>
    <t>Radio EP-450 Marca Motorola</t>
  </si>
  <si>
    <t>DURECA DE REFRIGERACION, C.A.</t>
  </si>
  <si>
    <t>MUEBLES VARIOS</t>
  </si>
  <si>
    <t>APORTE INICIAL</t>
  </si>
  <si>
    <t xml:space="preserve">MAQUINARIAS Y EQUIPOS </t>
  </si>
  <si>
    <t>MUMINAH, C.A.</t>
  </si>
  <si>
    <t>CAVA CUARTO</t>
  </si>
  <si>
    <t xml:space="preserve"> GASTO DEPREC AL 31/01/2019</t>
  </si>
  <si>
    <t>GASTO DEPREC AL 31/01/2021</t>
  </si>
  <si>
    <t>GASTO DEPREC AL 31/01/2022</t>
  </si>
  <si>
    <t>INV NAIDA HOGAR, C.A.</t>
  </si>
  <si>
    <t>AIRE ACONDICIONADO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</si>
</sst>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14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0" borderId="0" xfId="0" applyFill="1"/>
    <xf numFmtId="4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3" fontId="0" fillId="0" borderId="0" xfId="0" applyNumberFormat="1"/>
    <xf numFmtId="4" fontId="0" fillId="0" borderId="1" xfId="0" applyNumberFormat="1" applyBorder="1"/>
    <xf numFmtId="4" fontId="0" fillId="0" borderId="2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" fontId="0" fillId="5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topLeftCell="H1" workbookViewId="0">
      <pane ySplit="4" topLeftCell="A5" activePane="bottomLeft" state="frozen"/>
      <selection pane="bottomLeft" activeCell="O9" sqref="A1:O9"/>
    </sheetView>
  </sheetViews>
  <sheetFormatPr baseColWidth="10" defaultRowHeight="15" x14ac:dyDescent="0.25"/>
  <cols>
    <col min="1" max="1" width="14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5" customWidth="1"/>
    <col min="7" max="7" width="16.140625" customWidth="1"/>
    <col min="8" max="8" width="14.140625" style="5" customWidth="1"/>
    <col min="9" max="14" width="14.7109375" style="5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</cols>
  <sheetData>
    <row r="1" spans="1:26" x14ac:dyDescent="0.25">
      <c r="A1" t="s">
        <v>8</v>
      </c>
    </row>
    <row r="2" spans="1:26" x14ac:dyDescent="0.25">
      <c r="A2" t="s">
        <v>71</v>
      </c>
    </row>
    <row r="4" spans="1:26" ht="29.25" customHeight="1" x14ac:dyDescent="0.25">
      <c r="A4" s="9" t="s">
        <v>0</v>
      </c>
      <c r="B4" s="9" t="s">
        <v>6</v>
      </c>
      <c r="C4" s="10" t="s">
        <v>1</v>
      </c>
      <c r="D4" s="10" t="s">
        <v>7</v>
      </c>
      <c r="E4" s="9" t="s">
        <v>2</v>
      </c>
      <c r="F4" s="11" t="s">
        <v>3</v>
      </c>
      <c r="G4" s="9" t="s">
        <v>4</v>
      </c>
      <c r="H4" s="11" t="s">
        <v>5</v>
      </c>
      <c r="I4" s="12" t="s">
        <v>82</v>
      </c>
      <c r="J4" s="11" t="s">
        <v>9</v>
      </c>
      <c r="K4" s="13" t="s">
        <v>16</v>
      </c>
      <c r="L4" s="12" t="s">
        <v>12</v>
      </c>
      <c r="M4" s="11" t="s">
        <v>9</v>
      </c>
      <c r="N4" s="13" t="s">
        <v>16</v>
      </c>
      <c r="O4" s="12" t="s">
        <v>83</v>
      </c>
      <c r="P4" s="11" t="s">
        <v>9</v>
      </c>
      <c r="Q4" s="13" t="s">
        <v>16</v>
      </c>
      <c r="R4" s="12" t="s">
        <v>84</v>
      </c>
      <c r="S4" s="11" t="s">
        <v>9</v>
      </c>
      <c r="T4" s="13" t="s">
        <v>16</v>
      </c>
      <c r="U4" s="12" t="s">
        <v>65</v>
      </c>
      <c r="V4" s="11" t="s">
        <v>9</v>
      </c>
      <c r="W4" s="13" t="s">
        <v>16</v>
      </c>
      <c r="X4" s="12" t="s">
        <v>66</v>
      </c>
      <c r="Y4" s="11" t="s">
        <v>9</v>
      </c>
      <c r="Z4" s="13" t="s">
        <v>16</v>
      </c>
    </row>
    <row r="5" spans="1:26" s="33" customFormat="1" ht="30" x14ac:dyDescent="0.25">
      <c r="A5" s="42" t="s">
        <v>79</v>
      </c>
      <c r="B5" s="43">
        <v>39</v>
      </c>
      <c r="C5" s="46" t="s">
        <v>80</v>
      </c>
      <c r="D5" s="47" t="s">
        <v>81</v>
      </c>
      <c r="E5" s="48">
        <v>43343</v>
      </c>
      <c r="F5" s="34">
        <v>111204</v>
      </c>
      <c r="G5" s="43">
        <v>6.27</v>
      </c>
      <c r="H5" s="34">
        <f>F5/5/12</f>
        <v>1853.3999999999999</v>
      </c>
      <c r="I5" s="34">
        <f>H5*G5</f>
        <v>11620.817999999997</v>
      </c>
      <c r="J5" s="34">
        <f>I5</f>
        <v>11620.817999999997</v>
      </c>
      <c r="K5" s="34">
        <f>F5-I5</f>
        <v>99583.182000000001</v>
      </c>
      <c r="L5" s="34">
        <f>H5*12</f>
        <v>22240.799999999999</v>
      </c>
      <c r="M5" s="34">
        <f>J5+L5</f>
        <v>33861.617999999995</v>
      </c>
      <c r="N5" s="34">
        <f>K5-L5</f>
        <v>77342.381999999998</v>
      </c>
      <c r="O5" s="34">
        <f>L5</f>
        <v>22240.799999999999</v>
      </c>
      <c r="P5" s="34">
        <f>O5+M5</f>
        <v>56102.417999999991</v>
      </c>
      <c r="Q5" s="34">
        <f>N5-O5</f>
        <v>55101.581999999995</v>
      </c>
      <c r="R5" s="34">
        <f>O5</f>
        <v>22240.799999999999</v>
      </c>
      <c r="S5" s="34">
        <f>R5+P5</f>
        <v>78343.217999999993</v>
      </c>
      <c r="T5" s="34">
        <f>Q5-R5</f>
        <v>32860.781999999992</v>
      </c>
      <c r="U5" s="34">
        <f>R5</f>
        <v>22240.799999999999</v>
      </c>
      <c r="V5" s="34">
        <f>U5+S5</f>
        <v>100584.018</v>
      </c>
      <c r="W5" s="34">
        <f>T5-U5</f>
        <v>10619.981999999993</v>
      </c>
      <c r="X5" s="34">
        <f>W5</f>
        <v>10619.981999999993</v>
      </c>
      <c r="Y5" s="34">
        <f>X5+V5</f>
        <v>111203.99999999999</v>
      </c>
      <c r="Z5" s="34">
        <f>W5-X5</f>
        <v>0</v>
      </c>
    </row>
    <row r="6" spans="1:26" s="33" customFormat="1" ht="30" x14ac:dyDescent="0.25">
      <c r="A6" s="42" t="s">
        <v>79</v>
      </c>
      <c r="B6" s="43">
        <v>50</v>
      </c>
      <c r="C6" s="46" t="s">
        <v>80</v>
      </c>
      <c r="D6" s="47" t="s">
        <v>81</v>
      </c>
      <c r="E6" s="48">
        <v>43343</v>
      </c>
      <c r="F6" s="34">
        <v>40406</v>
      </c>
      <c r="G6" s="43">
        <v>6.17</v>
      </c>
      <c r="H6" s="34">
        <f>F6/5/12</f>
        <v>673.43333333333328</v>
      </c>
      <c r="I6" s="34">
        <f>H6*G6</f>
        <v>4155.0836666666664</v>
      </c>
      <c r="J6" s="34">
        <f>I6</f>
        <v>4155.0836666666664</v>
      </c>
      <c r="K6" s="34">
        <f>F6-I6</f>
        <v>36250.916333333334</v>
      </c>
      <c r="L6" s="34">
        <f>H6*12</f>
        <v>8081.1999999999989</v>
      </c>
      <c r="M6" s="34">
        <f>J6+L6</f>
        <v>12236.283666666666</v>
      </c>
      <c r="N6" s="34">
        <f>K6-L6</f>
        <v>28169.716333333337</v>
      </c>
      <c r="O6" s="34">
        <f>L6</f>
        <v>8081.1999999999989</v>
      </c>
      <c r="P6" s="34">
        <f>O6+M6</f>
        <v>20317.483666666667</v>
      </c>
      <c r="Q6" s="34">
        <f>N6-O6</f>
        <v>20088.51633333334</v>
      </c>
      <c r="R6" s="34">
        <f>O6</f>
        <v>8081.1999999999989</v>
      </c>
      <c r="S6" s="34">
        <f>R6+P6</f>
        <v>28398.683666666664</v>
      </c>
      <c r="T6" s="34">
        <f>Q6-R6</f>
        <v>12007.316333333341</v>
      </c>
      <c r="U6" s="34">
        <f>R6</f>
        <v>8081.1999999999989</v>
      </c>
      <c r="V6" s="34">
        <f>U6+S6</f>
        <v>36479.883666666661</v>
      </c>
      <c r="W6" s="34">
        <f>T6-U6</f>
        <v>3926.1163333333425</v>
      </c>
      <c r="X6" s="34">
        <f>W6</f>
        <v>3926.1163333333425</v>
      </c>
      <c r="Y6" s="34">
        <f>X6+V6</f>
        <v>40406</v>
      </c>
      <c r="Z6" s="34">
        <f>W6-X6</f>
        <v>0</v>
      </c>
    </row>
    <row r="7" spans="1:26" s="33" customFormat="1" ht="30" x14ac:dyDescent="0.25">
      <c r="A7" s="42" t="s">
        <v>79</v>
      </c>
      <c r="B7" s="43">
        <v>176</v>
      </c>
      <c r="C7" s="47" t="s">
        <v>85</v>
      </c>
      <c r="D7" s="47" t="s">
        <v>86</v>
      </c>
      <c r="E7" s="48">
        <v>43434</v>
      </c>
      <c r="F7" s="34">
        <v>101120.69</v>
      </c>
      <c r="G7" s="34">
        <v>2.37</v>
      </c>
      <c r="H7" s="34">
        <f>F7/5/12</f>
        <v>1685.3448333333333</v>
      </c>
      <c r="I7" s="34">
        <f>G7*H7</f>
        <v>3994.2672550000002</v>
      </c>
      <c r="J7" s="34">
        <f>I7</f>
        <v>3994.2672550000002</v>
      </c>
      <c r="K7" s="34">
        <f>F7-I7</f>
        <v>97126.422745000003</v>
      </c>
      <c r="L7" s="34">
        <f>H7*12</f>
        <v>20224.137999999999</v>
      </c>
      <c r="M7" s="34">
        <f>J7+L7</f>
        <v>24218.405254999998</v>
      </c>
      <c r="N7" s="34">
        <f>K7-L7</f>
        <v>76902.284745000012</v>
      </c>
      <c r="O7" s="34">
        <f>L7</f>
        <v>20224.137999999999</v>
      </c>
      <c r="P7" s="34">
        <f>O7+M7</f>
        <v>44442.543254999997</v>
      </c>
      <c r="Q7" s="34">
        <f>N7-O7</f>
        <v>56678.146745000013</v>
      </c>
      <c r="R7" s="34">
        <f>O7</f>
        <v>20224.137999999999</v>
      </c>
      <c r="S7" s="34">
        <f>R7+P7</f>
        <v>64666.681254999996</v>
      </c>
      <c r="T7" s="34">
        <f>Q7-R7</f>
        <v>36454.008745000014</v>
      </c>
      <c r="U7" s="34">
        <f>R7</f>
        <v>20224.137999999999</v>
      </c>
      <c r="V7" s="34">
        <f>U7+S7</f>
        <v>84890.819254999995</v>
      </c>
      <c r="W7" s="34">
        <f>T7-U7</f>
        <v>16229.870745000015</v>
      </c>
      <c r="X7" s="34">
        <f>W7</f>
        <v>16229.870745000015</v>
      </c>
      <c r="Y7" s="34">
        <f>X7+V7</f>
        <v>101120.69</v>
      </c>
      <c r="Z7" s="34">
        <f>W7-X7</f>
        <v>0</v>
      </c>
    </row>
    <row r="8" spans="1:26" s="33" customFormat="1" ht="30" x14ac:dyDescent="0.25">
      <c r="A8" s="42" t="s">
        <v>79</v>
      </c>
      <c r="B8" s="43">
        <v>88</v>
      </c>
      <c r="C8" s="46" t="s">
        <v>80</v>
      </c>
      <c r="D8" s="47" t="s">
        <v>81</v>
      </c>
      <c r="E8" s="49">
        <v>43465</v>
      </c>
      <c r="F8" s="39">
        <v>59994298.399999999</v>
      </c>
      <c r="G8" s="39">
        <v>1.1299999999999999</v>
      </c>
      <c r="H8" s="39">
        <f>F8/5/12</f>
        <v>999904.97333333327</v>
      </c>
      <c r="I8" s="39">
        <f>G8*H8</f>
        <v>1129892.6198666664</v>
      </c>
      <c r="J8" s="39">
        <f>I8</f>
        <v>1129892.6198666664</v>
      </c>
      <c r="K8" s="39">
        <f>F8-I8</f>
        <v>58864405.780133329</v>
      </c>
      <c r="L8" s="39">
        <f>H8*12</f>
        <v>11998859.68</v>
      </c>
      <c r="M8" s="39">
        <f>J8+L8</f>
        <v>13128752.299866665</v>
      </c>
      <c r="N8" s="39">
        <f>K8-L8</f>
        <v>46865546.10013333</v>
      </c>
      <c r="O8" s="39">
        <f>L8</f>
        <v>11998859.68</v>
      </c>
      <c r="P8" s="39">
        <f>O8+M8</f>
        <v>25127611.979866665</v>
      </c>
      <c r="Q8" s="39">
        <f>N8-O8</f>
        <v>34866686.42013333</v>
      </c>
      <c r="R8" s="39">
        <f>O8</f>
        <v>11998859.68</v>
      </c>
      <c r="S8" s="39">
        <f>R8+P8</f>
        <v>37126471.659866661</v>
      </c>
      <c r="T8" s="39">
        <f>Q8-R8</f>
        <v>22867826.74013333</v>
      </c>
      <c r="U8" s="39">
        <f>R8</f>
        <v>11998859.68</v>
      </c>
      <c r="V8" s="39">
        <f>U8+S8</f>
        <v>49125331.339866661</v>
      </c>
      <c r="W8" s="39">
        <f>T8-U8</f>
        <v>10868967.060133331</v>
      </c>
      <c r="X8" s="39">
        <f>W8</f>
        <v>10868967.060133331</v>
      </c>
      <c r="Y8" s="39">
        <f>X8+V8</f>
        <v>59994298.399999991</v>
      </c>
      <c r="Z8" s="39">
        <f>W8-X8</f>
        <v>0</v>
      </c>
    </row>
    <row r="9" spans="1:26" x14ac:dyDescent="0.25">
      <c r="E9" s="3"/>
      <c r="F9" s="53">
        <f>SUM(F5:F8)</f>
        <v>60247029.089999996</v>
      </c>
      <c r="I9" s="53">
        <f>SUM(I5:I8)</f>
        <v>1149662.7887883331</v>
      </c>
      <c r="J9" s="53">
        <f>SUM(J5:J8)</f>
        <v>1149662.7887883331</v>
      </c>
      <c r="K9" s="53">
        <f>SUM(K5:K8)</f>
        <v>59097366.301211663</v>
      </c>
      <c r="L9" s="5">
        <f>SUM(L5:L8)</f>
        <v>12049405.818</v>
      </c>
      <c r="M9" s="5">
        <f>J9+L9</f>
        <v>13199068.606788334</v>
      </c>
      <c r="N9" s="5">
        <f>K9-L9</f>
        <v>47047960.483211666</v>
      </c>
      <c r="O9" s="54">
        <f>L9</f>
        <v>12049405.818</v>
      </c>
      <c r="P9" s="54">
        <f>O9+M9</f>
        <v>25248474.424788333</v>
      </c>
      <c r="Q9" s="54">
        <f>N9-O9</f>
        <v>34998554.665211663</v>
      </c>
      <c r="R9" s="54">
        <f>O9</f>
        <v>12049405.818</v>
      </c>
      <c r="S9" s="54">
        <f>R9+P9</f>
        <v>37297880.24278833</v>
      </c>
      <c r="T9" s="54">
        <f>Q9-R9</f>
        <v>22949148.847211663</v>
      </c>
      <c r="U9" s="54">
        <f>R9</f>
        <v>12049405.818</v>
      </c>
      <c r="V9" s="54">
        <f>U9+S9</f>
        <v>49347286.060788333</v>
      </c>
      <c r="W9" s="54">
        <f>T9-U9</f>
        <v>10899743.029211663</v>
      </c>
      <c r="X9" s="54">
        <f>W9</f>
        <v>10899743.029211663</v>
      </c>
      <c r="Y9" s="54">
        <f>X9+V9</f>
        <v>60247029.089999996</v>
      </c>
      <c r="Z9" s="54">
        <f>W9-X9</f>
        <v>0</v>
      </c>
    </row>
    <row r="10" spans="1:26" x14ac:dyDescent="0.25">
      <c r="E10" s="3"/>
    </row>
  </sheetData>
  <printOptions verticalCentered="1"/>
  <pageMargins left="0.39370078740157483" right="0.39370078740157483" top="0.74803149606299213" bottom="0.74803149606299213" header="0.31496062992125984" footer="0.31496062992125984"/>
  <pageSetup scale="3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9"/>
  <sheetViews>
    <sheetView topLeftCell="N1" workbookViewId="0">
      <pane ySplit="4" topLeftCell="A13" activePane="bottomLeft" state="frozen"/>
      <selection activeCell="D1" sqref="D1"/>
      <selection pane="bottomLeft" activeCell="U19" sqref="U19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5" customWidth="1"/>
    <col min="7" max="7" width="16.140625" customWidth="1"/>
    <col min="8" max="8" width="14.140625" style="5" customWidth="1"/>
    <col min="9" max="14" width="14.7109375" style="5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  <col min="27" max="28" width="14.85546875" customWidth="1"/>
    <col min="29" max="29" width="13.5703125" customWidth="1"/>
    <col min="30" max="31" width="14.85546875" customWidth="1"/>
    <col min="32" max="32" width="13.5703125" customWidth="1"/>
    <col min="33" max="34" width="14.85546875" customWidth="1"/>
    <col min="35" max="35" width="13.5703125" customWidth="1"/>
    <col min="36" max="37" width="14.85546875" customWidth="1"/>
    <col min="38" max="38" width="13.5703125" customWidth="1"/>
    <col min="39" max="40" width="14.85546875" customWidth="1"/>
    <col min="41" max="41" width="13.5703125" customWidth="1"/>
  </cols>
  <sheetData>
    <row r="1" spans="1:41" x14ac:dyDescent="0.25">
      <c r="A1" t="s">
        <v>8</v>
      </c>
    </row>
    <row r="2" spans="1:41" x14ac:dyDescent="0.25">
      <c r="A2" t="s">
        <v>70</v>
      </c>
    </row>
    <row r="3" spans="1:41" x14ac:dyDescent="0.25">
      <c r="I3" s="21">
        <v>1</v>
      </c>
      <c r="J3" s="21"/>
      <c r="K3" s="21"/>
      <c r="L3" s="21">
        <v>2</v>
      </c>
      <c r="M3" s="8"/>
      <c r="N3" s="8"/>
      <c r="O3" s="22">
        <v>3</v>
      </c>
      <c r="P3" s="22"/>
      <c r="Q3" s="22"/>
      <c r="R3" s="22">
        <v>4</v>
      </c>
      <c r="S3" s="22"/>
      <c r="T3" s="22"/>
      <c r="U3" s="22">
        <v>5</v>
      </c>
      <c r="V3" s="22"/>
      <c r="W3" s="22"/>
      <c r="X3" s="22">
        <v>6</v>
      </c>
      <c r="Y3" s="22"/>
      <c r="Z3" s="22"/>
      <c r="AA3" s="22">
        <v>7</v>
      </c>
      <c r="AB3" s="22"/>
      <c r="AC3" s="22"/>
      <c r="AD3" s="22">
        <v>8</v>
      </c>
      <c r="AE3" s="22"/>
      <c r="AF3" s="22"/>
      <c r="AG3" s="22">
        <v>9</v>
      </c>
      <c r="AH3" s="22"/>
      <c r="AI3" s="22"/>
      <c r="AJ3" s="22">
        <v>10</v>
      </c>
      <c r="AK3" s="22"/>
      <c r="AL3" s="22"/>
      <c r="AM3" s="22">
        <v>11</v>
      </c>
      <c r="AN3" s="22"/>
      <c r="AO3" s="22"/>
    </row>
    <row r="4" spans="1:41" ht="29.25" customHeight="1" x14ac:dyDescent="0.25">
      <c r="A4" s="9" t="s">
        <v>0</v>
      </c>
      <c r="B4" s="9" t="s">
        <v>6</v>
      </c>
      <c r="C4" s="10" t="s">
        <v>1</v>
      </c>
      <c r="D4" s="10" t="s">
        <v>7</v>
      </c>
      <c r="E4" s="9" t="s">
        <v>2</v>
      </c>
      <c r="F4" s="11" t="s">
        <v>3</v>
      </c>
      <c r="G4" s="9" t="s">
        <v>4</v>
      </c>
      <c r="H4" s="11" t="s">
        <v>5</v>
      </c>
      <c r="I4" s="12" t="s">
        <v>10</v>
      </c>
      <c r="J4" s="11" t="s">
        <v>9</v>
      </c>
      <c r="K4" s="13" t="s">
        <v>16</v>
      </c>
      <c r="L4" s="12" t="s">
        <v>11</v>
      </c>
      <c r="M4" s="11" t="s">
        <v>9</v>
      </c>
      <c r="N4" s="13" t="s">
        <v>16</v>
      </c>
      <c r="O4" s="12" t="s">
        <v>13</v>
      </c>
      <c r="P4" s="11" t="s">
        <v>9</v>
      </c>
      <c r="Q4" s="13" t="s">
        <v>16</v>
      </c>
      <c r="R4" s="12" t="s">
        <v>12</v>
      </c>
      <c r="S4" s="11" t="s">
        <v>9</v>
      </c>
      <c r="T4" s="13" t="s">
        <v>16</v>
      </c>
      <c r="U4" s="12" t="s">
        <v>14</v>
      </c>
      <c r="V4" s="11" t="s">
        <v>9</v>
      </c>
      <c r="W4" s="13" t="s">
        <v>16</v>
      </c>
      <c r="X4" s="12" t="s">
        <v>15</v>
      </c>
      <c r="Y4" s="11" t="s">
        <v>9</v>
      </c>
      <c r="Z4" s="13" t="s">
        <v>16</v>
      </c>
      <c r="AA4" s="12" t="s">
        <v>65</v>
      </c>
      <c r="AB4" s="11" t="s">
        <v>9</v>
      </c>
      <c r="AC4" s="13" t="s">
        <v>16</v>
      </c>
      <c r="AD4" s="12" t="s">
        <v>66</v>
      </c>
      <c r="AE4" s="11" t="s">
        <v>9</v>
      </c>
      <c r="AF4" s="13" t="s">
        <v>16</v>
      </c>
      <c r="AG4" s="12" t="s">
        <v>67</v>
      </c>
      <c r="AH4" s="11" t="s">
        <v>9</v>
      </c>
      <c r="AI4" s="13" t="s">
        <v>16</v>
      </c>
      <c r="AJ4" s="12" t="s">
        <v>68</v>
      </c>
      <c r="AK4" s="11" t="s">
        <v>9</v>
      </c>
      <c r="AL4" s="13" t="s">
        <v>16</v>
      </c>
      <c r="AM4" s="12" t="s">
        <v>69</v>
      </c>
      <c r="AN4" s="11" t="s">
        <v>9</v>
      </c>
      <c r="AO4" s="13" t="s">
        <v>16</v>
      </c>
    </row>
    <row r="5" spans="1:41" s="33" customFormat="1" ht="45" x14ac:dyDescent="0.25">
      <c r="A5" s="42" t="s">
        <v>62</v>
      </c>
      <c r="B5" s="43">
        <v>1</v>
      </c>
      <c r="C5" s="42" t="s">
        <v>63</v>
      </c>
      <c r="D5" s="47" t="s">
        <v>64</v>
      </c>
      <c r="E5" s="48">
        <v>42551</v>
      </c>
      <c r="F5" s="34">
        <v>386.93</v>
      </c>
      <c r="G5" s="43">
        <v>7</v>
      </c>
      <c r="H5" s="34">
        <f>F5/10/12</f>
        <v>3.2244166666666665</v>
      </c>
      <c r="I5" s="34">
        <f>H5*G5</f>
        <v>22.570916666666665</v>
      </c>
      <c r="J5" s="34">
        <f>I5</f>
        <v>22.570916666666665</v>
      </c>
      <c r="K5" s="34">
        <f>F5-I5</f>
        <v>364.35908333333333</v>
      </c>
      <c r="L5" s="34">
        <f>H5*12</f>
        <v>38.692999999999998</v>
      </c>
      <c r="M5" s="34">
        <f>J5+L5</f>
        <v>61.26391666666666</v>
      </c>
      <c r="N5" s="34">
        <f>K5-L5</f>
        <v>325.66608333333335</v>
      </c>
      <c r="O5" s="34">
        <f>L5</f>
        <v>38.692999999999998</v>
      </c>
      <c r="P5" s="34">
        <f>O5+M5</f>
        <v>99.956916666666658</v>
      </c>
      <c r="Q5" s="34">
        <f>N5-O5</f>
        <v>286.97308333333336</v>
      </c>
      <c r="R5" s="34">
        <f>O5</f>
        <v>38.692999999999998</v>
      </c>
      <c r="S5" s="34">
        <f>R5+P5</f>
        <v>138.64991666666666</v>
      </c>
      <c r="T5" s="34">
        <f>Q5-R5</f>
        <v>248.28008333333338</v>
      </c>
      <c r="U5" s="34">
        <f>R5</f>
        <v>38.692999999999998</v>
      </c>
      <c r="V5" s="34">
        <f>U5+S5</f>
        <v>177.34291666666667</v>
      </c>
      <c r="W5" s="34">
        <f>T5-U5</f>
        <v>209.5870833333334</v>
      </c>
      <c r="X5" s="34">
        <f>U5</f>
        <v>38.692999999999998</v>
      </c>
      <c r="Y5" s="34">
        <f>X5+V5</f>
        <v>216.03591666666665</v>
      </c>
      <c r="Z5" s="34">
        <f>W5-X5</f>
        <v>170.89408333333341</v>
      </c>
      <c r="AA5" s="34">
        <f>X5</f>
        <v>38.692999999999998</v>
      </c>
      <c r="AB5" s="34">
        <f>AA5+Y5</f>
        <v>254.72891666666663</v>
      </c>
      <c r="AC5" s="34">
        <f>Z5-AA5</f>
        <v>132.20108333333343</v>
      </c>
      <c r="AD5" s="34">
        <f>AA5</f>
        <v>38.692999999999998</v>
      </c>
      <c r="AE5" s="34">
        <f>AD5+AB5</f>
        <v>293.42191666666662</v>
      </c>
      <c r="AF5" s="34">
        <f>AC5-AD5</f>
        <v>93.508083333333431</v>
      </c>
      <c r="AG5" s="34">
        <f>AD5</f>
        <v>38.692999999999998</v>
      </c>
      <c r="AH5" s="34">
        <f>AG5+AE5</f>
        <v>332.1149166666666</v>
      </c>
      <c r="AI5" s="34">
        <f>AF5-AG5</f>
        <v>54.815083333333433</v>
      </c>
      <c r="AJ5" s="34">
        <f>AG5</f>
        <v>38.692999999999998</v>
      </c>
      <c r="AK5" s="34">
        <f>AJ5+AH5</f>
        <v>370.80791666666659</v>
      </c>
      <c r="AL5" s="34">
        <f>AI5-AJ5</f>
        <v>16.122083333333435</v>
      </c>
      <c r="AM5" s="34">
        <f>AL5</f>
        <v>16.122083333333435</v>
      </c>
      <c r="AN5" s="34">
        <f>AM5+AK5</f>
        <v>386.93</v>
      </c>
      <c r="AO5" s="34">
        <f>AL5-AM5</f>
        <v>0</v>
      </c>
    </row>
    <row r="6" spans="1:41" s="33" customFormat="1" ht="45" x14ac:dyDescent="0.25">
      <c r="A6" s="42" t="s">
        <v>62</v>
      </c>
      <c r="B6" s="43">
        <v>2</v>
      </c>
      <c r="C6" s="42" t="s">
        <v>63</v>
      </c>
      <c r="D6" s="47" t="s">
        <v>64</v>
      </c>
      <c r="E6" s="48">
        <v>42582</v>
      </c>
      <c r="F6" s="34">
        <v>564.5</v>
      </c>
      <c r="G6" s="43">
        <v>6</v>
      </c>
      <c r="H6" s="34">
        <f t="shared" ref="H6:H12" si="0">F6/10/12</f>
        <v>4.7041666666666666</v>
      </c>
      <c r="I6" s="34">
        <f t="shared" ref="I6:I12" si="1">H6*G6</f>
        <v>28.225000000000001</v>
      </c>
      <c r="J6" s="34">
        <f t="shared" ref="J6:J14" si="2">I6</f>
        <v>28.225000000000001</v>
      </c>
      <c r="K6" s="34">
        <f t="shared" ref="K6:K12" si="3">F6-I6</f>
        <v>536.27499999999998</v>
      </c>
      <c r="L6" s="34">
        <f t="shared" ref="L6:L12" si="4">H6*12</f>
        <v>56.45</v>
      </c>
      <c r="M6" s="34">
        <f t="shared" ref="M6:M14" si="5">J6+L6</f>
        <v>84.675000000000011</v>
      </c>
      <c r="N6" s="34">
        <f t="shared" ref="N6:N13" si="6">K6-L6</f>
        <v>479.82499999999999</v>
      </c>
      <c r="O6" s="34">
        <f t="shared" ref="O6:O14" si="7">L6</f>
        <v>56.45</v>
      </c>
      <c r="P6" s="34">
        <f t="shared" ref="P6:P14" si="8">O6+M6</f>
        <v>141.125</v>
      </c>
      <c r="Q6" s="34">
        <f t="shared" ref="Q6:Q14" si="9">N6-O6</f>
        <v>423.375</v>
      </c>
      <c r="R6" s="34">
        <f t="shared" ref="R6:R14" si="10">O6</f>
        <v>56.45</v>
      </c>
      <c r="S6" s="34">
        <f t="shared" ref="S6:S14" si="11">R6+P6</f>
        <v>197.57499999999999</v>
      </c>
      <c r="T6" s="34">
        <f t="shared" ref="T6:T14" si="12">Q6-R6</f>
        <v>366.92500000000001</v>
      </c>
      <c r="U6" s="34">
        <f t="shared" ref="U6:U14" si="13">R6</f>
        <v>56.45</v>
      </c>
      <c r="V6" s="34">
        <f t="shared" ref="V6:V14" si="14">U6+S6</f>
        <v>254.02499999999998</v>
      </c>
      <c r="W6" s="34">
        <f t="shared" ref="W6:W14" si="15">T6-U6</f>
        <v>310.47500000000002</v>
      </c>
      <c r="X6" s="34">
        <f t="shared" ref="X6:X14" si="16">U6</f>
        <v>56.45</v>
      </c>
      <c r="Y6" s="34">
        <f t="shared" ref="Y6:Y14" si="17">X6+V6</f>
        <v>310.47499999999997</v>
      </c>
      <c r="Z6" s="34">
        <f t="shared" ref="Z6:Z14" si="18">W6-X6</f>
        <v>254.02500000000003</v>
      </c>
      <c r="AA6" s="34">
        <f t="shared" ref="AA6:AA13" si="19">X6</f>
        <v>56.45</v>
      </c>
      <c r="AB6" s="34">
        <f t="shared" ref="AB6:AB13" si="20">AA6+Y6</f>
        <v>366.92499999999995</v>
      </c>
      <c r="AC6" s="34">
        <f t="shared" ref="AC6:AC13" si="21">Z6-AA6</f>
        <v>197.57500000000005</v>
      </c>
      <c r="AD6" s="34">
        <f t="shared" ref="AD6:AD13" si="22">AA6</f>
        <v>56.45</v>
      </c>
      <c r="AE6" s="34">
        <f t="shared" ref="AE6:AE13" si="23">AD6+AB6</f>
        <v>423.37499999999994</v>
      </c>
      <c r="AF6" s="34">
        <f t="shared" ref="AF6:AF13" si="24">AC6-AD6</f>
        <v>141.12500000000006</v>
      </c>
      <c r="AG6" s="34">
        <f t="shared" ref="AG6:AG13" si="25">AD6</f>
        <v>56.45</v>
      </c>
      <c r="AH6" s="34">
        <f t="shared" ref="AH6:AH13" si="26">AG6+AE6</f>
        <v>479.82499999999993</v>
      </c>
      <c r="AI6" s="34">
        <f t="shared" ref="AI6:AI13" si="27">AF6-AG6</f>
        <v>84.675000000000054</v>
      </c>
      <c r="AJ6" s="34">
        <f t="shared" ref="AJ6:AJ13" si="28">AG6</f>
        <v>56.45</v>
      </c>
      <c r="AK6" s="34">
        <f t="shared" ref="AK6:AK13" si="29">AJ6+AH6</f>
        <v>536.27499999999998</v>
      </c>
      <c r="AL6" s="34">
        <f t="shared" ref="AL6:AL13" si="30">AI6-AJ6</f>
        <v>28.225000000000051</v>
      </c>
      <c r="AM6" s="34">
        <f t="shared" ref="AM6:AM13" si="31">AL6</f>
        <v>28.225000000000051</v>
      </c>
      <c r="AN6" s="34">
        <f t="shared" ref="AN6:AN13" si="32">AM6+AK6</f>
        <v>564.5</v>
      </c>
      <c r="AO6" s="34">
        <f t="shared" ref="AO6:AO13" si="33">AL6-AM6</f>
        <v>0</v>
      </c>
    </row>
    <row r="7" spans="1:41" s="33" customFormat="1" ht="45" x14ac:dyDescent="0.25">
      <c r="A7" s="42" t="s">
        <v>62</v>
      </c>
      <c r="B7" s="43">
        <v>3</v>
      </c>
      <c r="C7" s="42" t="s">
        <v>63</v>
      </c>
      <c r="D7" s="47" t="s">
        <v>64</v>
      </c>
      <c r="E7" s="48">
        <v>42613</v>
      </c>
      <c r="F7" s="34">
        <v>404.83</v>
      </c>
      <c r="G7" s="43">
        <v>5</v>
      </c>
      <c r="H7" s="34">
        <f t="shared" si="0"/>
        <v>3.3735833333333329</v>
      </c>
      <c r="I7" s="34">
        <f t="shared" si="1"/>
        <v>16.867916666666666</v>
      </c>
      <c r="J7" s="34">
        <f t="shared" si="2"/>
        <v>16.867916666666666</v>
      </c>
      <c r="K7" s="34">
        <f t="shared" si="3"/>
        <v>387.96208333333334</v>
      </c>
      <c r="L7" s="34">
        <f t="shared" si="4"/>
        <v>40.482999999999997</v>
      </c>
      <c r="M7" s="34">
        <f t="shared" si="5"/>
        <v>57.350916666666663</v>
      </c>
      <c r="N7" s="34">
        <f t="shared" si="6"/>
        <v>347.47908333333334</v>
      </c>
      <c r="O7" s="34">
        <f t="shared" si="7"/>
        <v>40.482999999999997</v>
      </c>
      <c r="P7" s="34">
        <f t="shared" si="8"/>
        <v>97.833916666666653</v>
      </c>
      <c r="Q7" s="34">
        <f t="shared" si="9"/>
        <v>306.99608333333333</v>
      </c>
      <c r="R7" s="34">
        <f t="shared" si="10"/>
        <v>40.482999999999997</v>
      </c>
      <c r="S7" s="34">
        <f t="shared" si="11"/>
        <v>138.31691666666666</v>
      </c>
      <c r="T7" s="34">
        <f t="shared" si="12"/>
        <v>266.51308333333333</v>
      </c>
      <c r="U7" s="34">
        <f t="shared" si="13"/>
        <v>40.482999999999997</v>
      </c>
      <c r="V7" s="34">
        <f t="shared" si="14"/>
        <v>178.79991666666666</v>
      </c>
      <c r="W7" s="34">
        <f t="shared" si="15"/>
        <v>226.03008333333332</v>
      </c>
      <c r="X7" s="34">
        <f t="shared" si="16"/>
        <v>40.482999999999997</v>
      </c>
      <c r="Y7" s="34">
        <f t="shared" si="17"/>
        <v>219.28291666666667</v>
      </c>
      <c r="Z7" s="34">
        <f t="shared" si="18"/>
        <v>185.54708333333332</v>
      </c>
      <c r="AA7" s="34">
        <f t="shared" si="19"/>
        <v>40.482999999999997</v>
      </c>
      <c r="AB7" s="34">
        <f t="shared" si="20"/>
        <v>259.76591666666667</v>
      </c>
      <c r="AC7" s="34">
        <f t="shared" si="21"/>
        <v>145.06408333333331</v>
      </c>
      <c r="AD7" s="34">
        <f t="shared" si="22"/>
        <v>40.482999999999997</v>
      </c>
      <c r="AE7" s="34">
        <f t="shared" si="23"/>
        <v>300.24891666666667</v>
      </c>
      <c r="AF7" s="34">
        <f t="shared" si="24"/>
        <v>104.58108333333331</v>
      </c>
      <c r="AG7" s="34">
        <f t="shared" si="25"/>
        <v>40.482999999999997</v>
      </c>
      <c r="AH7" s="34">
        <f t="shared" si="26"/>
        <v>340.73191666666668</v>
      </c>
      <c r="AI7" s="34">
        <f t="shared" si="27"/>
        <v>64.098083333333307</v>
      </c>
      <c r="AJ7" s="34">
        <f t="shared" si="28"/>
        <v>40.482999999999997</v>
      </c>
      <c r="AK7" s="34">
        <f t="shared" si="29"/>
        <v>381.21491666666668</v>
      </c>
      <c r="AL7" s="34">
        <f t="shared" si="30"/>
        <v>23.61508333333331</v>
      </c>
      <c r="AM7" s="34">
        <f t="shared" si="31"/>
        <v>23.61508333333331</v>
      </c>
      <c r="AN7" s="34">
        <f t="shared" si="32"/>
        <v>404.83</v>
      </c>
      <c r="AO7" s="34">
        <f t="shared" si="33"/>
        <v>0</v>
      </c>
    </row>
    <row r="8" spans="1:41" s="33" customFormat="1" ht="45" x14ac:dyDescent="0.25">
      <c r="A8" s="42" t="s">
        <v>62</v>
      </c>
      <c r="B8" s="43">
        <v>4</v>
      </c>
      <c r="C8" s="42" t="s">
        <v>63</v>
      </c>
      <c r="D8" s="47" t="s">
        <v>64</v>
      </c>
      <c r="E8" s="48">
        <v>42643</v>
      </c>
      <c r="F8" s="34">
        <v>56.64</v>
      </c>
      <c r="G8" s="43">
        <v>4</v>
      </c>
      <c r="H8" s="34">
        <f t="shared" si="0"/>
        <v>0.47199999999999998</v>
      </c>
      <c r="I8" s="34">
        <f t="shared" si="1"/>
        <v>1.8879999999999999</v>
      </c>
      <c r="J8" s="34">
        <f t="shared" si="2"/>
        <v>1.8879999999999999</v>
      </c>
      <c r="K8" s="34">
        <f t="shared" si="3"/>
        <v>54.752000000000002</v>
      </c>
      <c r="L8" s="34">
        <f t="shared" si="4"/>
        <v>5.6639999999999997</v>
      </c>
      <c r="M8" s="34">
        <f t="shared" si="5"/>
        <v>7.5519999999999996</v>
      </c>
      <c r="N8" s="34">
        <f t="shared" si="6"/>
        <v>49.088000000000001</v>
      </c>
      <c r="O8" s="34">
        <f t="shared" si="7"/>
        <v>5.6639999999999997</v>
      </c>
      <c r="P8" s="34">
        <f t="shared" si="8"/>
        <v>13.215999999999999</v>
      </c>
      <c r="Q8" s="34">
        <f t="shared" si="9"/>
        <v>43.423999999999999</v>
      </c>
      <c r="R8" s="34">
        <f t="shared" si="10"/>
        <v>5.6639999999999997</v>
      </c>
      <c r="S8" s="34">
        <f t="shared" si="11"/>
        <v>18.88</v>
      </c>
      <c r="T8" s="34">
        <f t="shared" si="12"/>
        <v>37.76</v>
      </c>
      <c r="U8" s="34">
        <f t="shared" si="13"/>
        <v>5.6639999999999997</v>
      </c>
      <c r="V8" s="34">
        <f t="shared" si="14"/>
        <v>24.543999999999997</v>
      </c>
      <c r="W8" s="34">
        <f t="shared" si="15"/>
        <v>32.095999999999997</v>
      </c>
      <c r="X8" s="34">
        <f t="shared" si="16"/>
        <v>5.6639999999999997</v>
      </c>
      <c r="Y8" s="34">
        <f t="shared" si="17"/>
        <v>30.207999999999998</v>
      </c>
      <c r="Z8" s="34">
        <f t="shared" si="18"/>
        <v>26.431999999999995</v>
      </c>
      <c r="AA8" s="34">
        <f t="shared" si="19"/>
        <v>5.6639999999999997</v>
      </c>
      <c r="AB8" s="34">
        <f t="shared" si="20"/>
        <v>35.872</v>
      </c>
      <c r="AC8" s="34">
        <f t="shared" si="21"/>
        <v>20.767999999999994</v>
      </c>
      <c r="AD8" s="34">
        <f t="shared" si="22"/>
        <v>5.6639999999999997</v>
      </c>
      <c r="AE8" s="34">
        <f t="shared" si="23"/>
        <v>41.536000000000001</v>
      </c>
      <c r="AF8" s="34">
        <f t="shared" si="24"/>
        <v>15.103999999999994</v>
      </c>
      <c r="AG8" s="34">
        <f t="shared" si="25"/>
        <v>5.6639999999999997</v>
      </c>
      <c r="AH8" s="34">
        <f t="shared" si="26"/>
        <v>47.2</v>
      </c>
      <c r="AI8" s="34">
        <f t="shared" si="27"/>
        <v>9.4399999999999942</v>
      </c>
      <c r="AJ8" s="34">
        <f t="shared" si="28"/>
        <v>5.6639999999999997</v>
      </c>
      <c r="AK8" s="34">
        <f t="shared" si="29"/>
        <v>52.864000000000004</v>
      </c>
      <c r="AL8" s="34">
        <f t="shared" si="30"/>
        <v>3.7759999999999945</v>
      </c>
      <c r="AM8" s="34">
        <f t="shared" si="31"/>
        <v>3.7759999999999945</v>
      </c>
      <c r="AN8" s="34">
        <f t="shared" si="32"/>
        <v>56.64</v>
      </c>
      <c r="AO8" s="34">
        <f t="shared" si="33"/>
        <v>0</v>
      </c>
    </row>
    <row r="9" spans="1:41" s="33" customFormat="1" ht="45" x14ac:dyDescent="0.25">
      <c r="A9" s="42" t="s">
        <v>62</v>
      </c>
      <c r="B9" s="43">
        <v>5</v>
      </c>
      <c r="C9" s="42" t="s">
        <v>63</v>
      </c>
      <c r="D9" s="47" t="s">
        <v>64</v>
      </c>
      <c r="E9" s="48">
        <v>42674</v>
      </c>
      <c r="F9" s="34">
        <v>3216.54</v>
      </c>
      <c r="G9" s="43">
        <v>3</v>
      </c>
      <c r="H9" s="34">
        <f t="shared" si="0"/>
        <v>26.804500000000001</v>
      </c>
      <c r="I9" s="34">
        <f t="shared" si="1"/>
        <v>80.413499999999999</v>
      </c>
      <c r="J9" s="34">
        <f t="shared" si="2"/>
        <v>80.413499999999999</v>
      </c>
      <c r="K9" s="34">
        <f t="shared" si="3"/>
        <v>3136.1264999999999</v>
      </c>
      <c r="L9" s="34">
        <f t="shared" si="4"/>
        <v>321.654</v>
      </c>
      <c r="M9" s="34">
        <f t="shared" si="5"/>
        <v>402.0675</v>
      </c>
      <c r="N9" s="34">
        <f t="shared" si="6"/>
        <v>2814.4724999999999</v>
      </c>
      <c r="O9" s="34">
        <f t="shared" si="7"/>
        <v>321.654</v>
      </c>
      <c r="P9" s="34">
        <f t="shared" si="8"/>
        <v>723.72149999999999</v>
      </c>
      <c r="Q9" s="34">
        <f t="shared" si="9"/>
        <v>2492.8184999999999</v>
      </c>
      <c r="R9" s="34">
        <f t="shared" si="10"/>
        <v>321.654</v>
      </c>
      <c r="S9" s="34">
        <f t="shared" si="11"/>
        <v>1045.3755000000001</v>
      </c>
      <c r="T9" s="34">
        <f t="shared" si="12"/>
        <v>2171.1644999999999</v>
      </c>
      <c r="U9" s="34">
        <f t="shared" si="13"/>
        <v>321.654</v>
      </c>
      <c r="V9" s="34">
        <f t="shared" si="14"/>
        <v>1367.0295000000001</v>
      </c>
      <c r="W9" s="34">
        <f t="shared" si="15"/>
        <v>1849.5104999999999</v>
      </c>
      <c r="X9" s="34">
        <f t="shared" si="16"/>
        <v>321.654</v>
      </c>
      <c r="Y9" s="34">
        <f t="shared" si="17"/>
        <v>1688.6835000000001</v>
      </c>
      <c r="Z9" s="34">
        <f t="shared" si="18"/>
        <v>1527.8564999999999</v>
      </c>
      <c r="AA9" s="34">
        <f t="shared" si="19"/>
        <v>321.654</v>
      </c>
      <c r="AB9" s="34">
        <f t="shared" si="20"/>
        <v>2010.3375000000001</v>
      </c>
      <c r="AC9" s="34">
        <f t="shared" si="21"/>
        <v>1206.2024999999999</v>
      </c>
      <c r="AD9" s="34">
        <f t="shared" si="22"/>
        <v>321.654</v>
      </c>
      <c r="AE9" s="34">
        <f t="shared" si="23"/>
        <v>2331.9915000000001</v>
      </c>
      <c r="AF9" s="34">
        <f t="shared" si="24"/>
        <v>884.54849999999988</v>
      </c>
      <c r="AG9" s="34">
        <f t="shared" si="25"/>
        <v>321.654</v>
      </c>
      <c r="AH9" s="34">
        <f t="shared" si="26"/>
        <v>2653.6455000000001</v>
      </c>
      <c r="AI9" s="34">
        <f t="shared" si="27"/>
        <v>562.89449999999988</v>
      </c>
      <c r="AJ9" s="34">
        <f t="shared" si="28"/>
        <v>321.654</v>
      </c>
      <c r="AK9" s="34">
        <f t="shared" si="29"/>
        <v>2975.2995000000001</v>
      </c>
      <c r="AL9" s="34">
        <f t="shared" si="30"/>
        <v>241.24049999999988</v>
      </c>
      <c r="AM9" s="34">
        <f t="shared" si="31"/>
        <v>241.24049999999988</v>
      </c>
      <c r="AN9" s="34">
        <f t="shared" si="32"/>
        <v>3216.54</v>
      </c>
      <c r="AO9" s="34">
        <f t="shared" si="33"/>
        <v>0</v>
      </c>
    </row>
    <row r="10" spans="1:41" s="33" customFormat="1" ht="45" x14ac:dyDescent="0.25">
      <c r="A10" s="42" t="s">
        <v>62</v>
      </c>
      <c r="B10" s="43">
        <v>6</v>
      </c>
      <c r="C10" s="42" t="s">
        <v>63</v>
      </c>
      <c r="D10" s="47" t="s">
        <v>64</v>
      </c>
      <c r="E10" s="48">
        <v>42704</v>
      </c>
      <c r="F10" s="34">
        <v>53.44</v>
      </c>
      <c r="G10" s="43">
        <v>2</v>
      </c>
      <c r="H10" s="34">
        <f t="shared" si="0"/>
        <v>0.4453333333333333</v>
      </c>
      <c r="I10" s="34">
        <f t="shared" si="1"/>
        <v>0.89066666666666661</v>
      </c>
      <c r="J10" s="34">
        <f t="shared" si="2"/>
        <v>0.89066666666666661</v>
      </c>
      <c r="K10" s="34">
        <f t="shared" si="3"/>
        <v>52.54933333333333</v>
      </c>
      <c r="L10" s="34">
        <f t="shared" si="4"/>
        <v>5.3439999999999994</v>
      </c>
      <c r="M10" s="34">
        <f t="shared" si="5"/>
        <v>6.2346666666666657</v>
      </c>
      <c r="N10" s="34">
        <f t="shared" si="6"/>
        <v>47.205333333333328</v>
      </c>
      <c r="O10" s="34">
        <f t="shared" si="7"/>
        <v>5.3439999999999994</v>
      </c>
      <c r="P10" s="34">
        <f t="shared" si="8"/>
        <v>11.578666666666665</v>
      </c>
      <c r="Q10" s="34">
        <f t="shared" si="9"/>
        <v>41.861333333333327</v>
      </c>
      <c r="R10" s="34">
        <f t="shared" si="10"/>
        <v>5.3439999999999994</v>
      </c>
      <c r="S10" s="34">
        <f t="shared" si="11"/>
        <v>16.922666666666665</v>
      </c>
      <c r="T10" s="34">
        <f t="shared" si="12"/>
        <v>36.517333333333326</v>
      </c>
      <c r="U10" s="34">
        <f t="shared" si="13"/>
        <v>5.3439999999999994</v>
      </c>
      <c r="V10" s="34">
        <f t="shared" si="14"/>
        <v>22.266666666666666</v>
      </c>
      <c r="W10" s="34">
        <f t="shared" si="15"/>
        <v>31.173333333333325</v>
      </c>
      <c r="X10" s="34">
        <f t="shared" si="16"/>
        <v>5.3439999999999994</v>
      </c>
      <c r="Y10" s="34">
        <f t="shared" si="17"/>
        <v>27.610666666666667</v>
      </c>
      <c r="Z10" s="34">
        <f t="shared" si="18"/>
        <v>25.829333333333324</v>
      </c>
      <c r="AA10" s="34">
        <f t="shared" si="19"/>
        <v>5.3439999999999994</v>
      </c>
      <c r="AB10" s="34">
        <f t="shared" si="20"/>
        <v>32.954666666666668</v>
      </c>
      <c r="AC10" s="34">
        <f t="shared" si="21"/>
        <v>20.485333333333323</v>
      </c>
      <c r="AD10" s="34">
        <f t="shared" si="22"/>
        <v>5.3439999999999994</v>
      </c>
      <c r="AE10" s="34">
        <f t="shared" si="23"/>
        <v>38.298666666666669</v>
      </c>
      <c r="AF10" s="34">
        <f t="shared" si="24"/>
        <v>15.141333333333323</v>
      </c>
      <c r="AG10" s="34">
        <f t="shared" si="25"/>
        <v>5.3439999999999994</v>
      </c>
      <c r="AH10" s="34">
        <f t="shared" si="26"/>
        <v>43.64266666666667</v>
      </c>
      <c r="AI10" s="34">
        <f t="shared" si="27"/>
        <v>9.7973333333333237</v>
      </c>
      <c r="AJ10" s="34">
        <f t="shared" si="28"/>
        <v>5.3439999999999994</v>
      </c>
      <c r="AK10" s="34">
        <f t="shared" si="29"/>
        <v>48.986666666666672</v>
      </c>
      <c r="AL10" s="34">
        <f t="shared" si="30"/>
        <v>4.4533333333333243</v>
      </c>
      <c r="AM10" s="34">
        <f t="shared" si="31"/>
        <v>4.4533333333333243</v>
      </c>
      <c r="AN10" s="34">
        <f t="shared" si="32"/>
        <v>53.44</v>
      </c>
      <c r="AO10" s="34">
        <f t="shared" si="33"/>
        <v>0</v>
      </c>
    </row>
    <row r="11" spans="1:41" s="33" customFormat="1" ht="45" x14ac:dyDescent="0.25">
      <c r="A11" s="42" t="s">
        <v>62</v>
      </c>
      <c r="B11" s="43">
        <v>7</v>
      </c>
      <c r="C11" s="42" t="s">
        <v>63</v>
      </c>
      <c r="D11" s="47" t="s">
        <v>64</v>
      </c>
      <c r="E11" s="48">
        <v>42735</v>
      </c>
      <c r="F11" s="34">
        <v>19.059999999999999</v>
      </c>
      <c r="G11" s="43">
        <v>1</v>
      </c>
      <c r="H11" s="34">
        <f t="shared" si="0"/>
        <v>0.15883333333333333</v>
      </c>
      <c r="I11" s="34">
        <f t="shared" si="1"/>
        <v>0.15883333333333333</v>
      </c>
      <c r="J11" s="34">
        <f t="shared" si="2"/>
        <v>0.15883333333333333</v>
      </c>
      <c r="K11" s="34">
        <f t="shared" si="3"/>
        <v>18.901166666666665</v>
      </c>
      <c r="L11" s="34">
        <f t="shared" si="4"/>
        <v>1.9059999999999999</v>
      </c>
      <c r="M11" s="34">
        <f t="shared" si="5"/>
        <v>2.0648333333333331</v>
      </c>
      <c r="N11" s="34">
        <f t="shared" si="6"/>
        <v>16.995166666666666</v>
      </c>
      <c r="O11" s="34">
        <f t="shared" si="7"/>
        <v>1.9059999999999999</v>
      </c>
      <c r="P11" s="34">
        <f t="shared" si="8"/>
        <v>3.9708333333333332</v>
      </c>
      <c r="Q11" s="34">
        <f t="shared" si="9"/>
        <v>15.089166666666666</v>
      </c>
      <c r="R11" s="34">
        <f t="shared" si="10"/>
        <v>1.9059999999999999</v>
      </c>
      <c r="S11" s="34">
        <f t="shared" si="11"/>
        <v>5.8768333333333329</v>
      </c>
      <c r="T11" s="34">
        <f t="shared" si="12"/>
        <v>13.183166666666665</v>
      </c>
      <c r="U11" s="34">
        <f t="shared" si="13"/>
        <v>1.9059999999999999</v>
      </c>
      <c r="V11" s="34">
        <f t="shared" si="14"/>
        <v>7.7828333333333326</v>
      </c>
      <c r="W11" s="34">
        <f t="shared" si="15"/>
        <v>11.277166666666664</v>
      </c>
      <c r="X11" s="34">
        <f t="shared" si="16"/>
        <v>1.9059999999999999</v>
      </c>
      <c r="Y11" s="34">
        <f t="shared" si="17"/>
        <v>9.6888333333333332</v>
      </c>
      <c r="Z11" s="34">
        <f t="shared" si="18"/>
        <v>9.3711666666666638</v>
      </c>
      <c r="AA11" s="34">
        <f t="shared" si="19"/>
        <v>1.9059999999999999</v>
      </c>
      <c r="AB11" s="34">
        <f t="shared" si="20"/>
        <v>11.594833333333334</v>
      </c>
      <c r="AC11" s="34">
        <f t="shared" si="21"/>
        <v>7.4651666666666641</v>
      </c>
      <c r="AD11" s="34">
        <f t="shared" si="22"/>
        <v>1.9059999999999999</v>
      </c>
      <c r="AE11" s="34">
        <f t="shared" si="23"/>
        <v>13.500833333333334</v>
      </c>
      <c r="AF11" s="34">
        <f t="shared" si="24"/>
        <v>5.5591666666666644</v>
      </c>
      <c r="AG11" s="34">
        <f t="shared" si="25"/>
        <v>1.9059999999999999</v>
      </c>
      <c r="AH11" s="34">
        <f t="shared" si="26"/>
        <v>15.406833333333335</v>
      </c>
      <c r="AI11" s="34">
        <f t="shared" si="27"/>
        <v>3.6531666666666647</v>
      </c>
      <c r="AJ11" s="34">
        <f t="shared" si="28"/>
        <v>1.9059999999999999</v>
      </c>
      <c r="AK11" s="34">
        <f t="shared" si="29"/>
        <v>17.312833333333334</v>
      </c>
      <c r="AL11" s="34">
        <f t="shared" si="30"/>
        <v>1.7471666666666648</v>
      </c>
      <c r="AM11" s="34">
        <f t="shared" si="31"/>
        <v>1.7471666666666648</v>
      </c>
      <c r="AN11" s="34">
        <f t="shared" si="32"/>
        <v>19.059999999999999</v>
      </c>
      <c r="AO11" s="34">
        <f t="shared" si="33"/>
        <v>0</v>
      </c>
    </row>
    <row r="12" spans="1:41" s="33" customFormat="1" ht="45" x14ac:dyDescent="0.25">
      <c r="A12" s="42" t="s">
        <v>62</v>
      </c>
      <c r="B12" s="43">
        <v>8</v>
      </c>
      <c r="C12" s="42" t="s">
        <v>63</v>
      </c>
      <c r="D12" s="47" t="s">
        <v>64</v>
      </c>
      <c r="E12" s="48">
        <v>42400</v>
      </c>
      <c r="F12" s="34">
        <v>11.31</v>
      </c>
      <c r="G12" s="43">
        <v>0</v>
      </c>
      <c r="H12" s="34">
        <f t="shared" si="0"/>
        <v>9.425E-2</v>
      </c>
      <c r="I12" s="34">
        <f t="shared" si="1"/>
        <v>0</v>
      </c>
      <c r="J12" s="34">
        <f t="shared" si="2"/>
        <v>0</v>
      </c>
      <c r="K12" s="34">
        <f t="shared" si="3"/>
        <v>11.31</v>
      </c>
      <c r="L12" s="34">
        <f t="shared" si="4"/>
        <v>1.131</v>
      </c>
      <c r="M12" s="34">
        <f t="shared" si="5"/>
        <v>1.131</v>
      </c>
      <c r="N12" s="34">
        <f t="shared" si="6"/>
        <v>10.179</v>
      </c>
      <c r="O12" s="34">
        <f t="shared" si="7"/>
        <v>1.131</v>
      </c>
      <c r="P12" s="34">
        <f t="shared" si="8"/>
        <v>2.262</v>
      </c>
      <c r="Q12" s="34">
        <f t="shared" si="9"/>
        <v>9.048</v>
      </c>
      <c r="R12" s="34">
        <f t="shared" si="10"/>
        <v>1.131</v>
      </c>
      <c r="S12" s="34">
        <f t="shared" si="11"/>
        <v>3.3929999999999998</v>
      </c>
      <c r="T12" s="34">
        <f t="shared" si="12"/>
        <v>7.9169999999999998</v>
      </c>
      <c r="U12" s="34">
        <f t="shared" si="13"/>
        <v>1.131</v>
      </c>
      <c r="V12" s="34">
        <f t="shared" si="14"/>
        <v>4.524</v>
      </c>
      <c r="W12" s="34">
        <f t="shared" si="15"/>
        <v>6.7859999999999996</v>
      </c>
      <c r="X12" s="34">
        <f t="shared" si="16"/>
        <v>1.131</v>
      </c>
      <c r="Y12" s="34">
        <f t="shared" si="17"/>
        <v>5.6550000000000002</v>
      </c>
      <c r="Z12" s="34">
        <f t="shared" si="18"/>
        <v>5.6549999999999994</v>
      </c>
      <c r="AA12" s="34">
        <f t="shared" si="19"/>
        <v>1.131</v>
      </c>
      <c r="AB12" s="34">
        <f t="shared" si="20"/>
        <v>6.7860000000000005</v>
      </c>
      <c r="AC12" s="34">
        <f t="shared" si="21"/>
        <v>4.5239999999999991</v>
      </c>
      <c r="AD12" s="34">
        <f t="shared" si="22"/>
        <v>1.131</v>
      </c>
      <c r="AE12" s="34">
        <f t="shared" si="23"/>
        <v>7.9170000000000007</v>
      </c>
      <c r="AF12" s="34">
        <f t="shared" si="24"/>
        <v>3.3929999999999989</v>
      </c>
      <c r="AG12" s="34">
        <f t="shared" si="25"/>
        <v>1.131</v>
      </c>
      <c r="AH12" s="34">
        <f t="shared" si="26"/>
        <v>9.048</v>
      </c>
      <c r="AI12" s="34">
        <f t="shared" si="27"/>
        <v>2.2619999999999987</v>
      </c>
      <c r="AJ12" s="34">
        <f t="shared" si="28"/>
        <v>1.131</v>
      </c>
      <c r="AK12" s="34">
        <f t="shared" si="29"/>
        <v>10.179</v>
      </c>
      <c r="AL12" s="34">
        <f t="shared" si="30"/>
        <v>1.1309999999999987</v>
      </c>
      <c r="AM12" s="34">
        <f t="shared" si="31"/>
        <v>1.1309999999999987</v>
      </c>
      <c r="AN12" s="34">
        <f t="shared" si="32"/>
        <v>11.309999999999999</v>
      </c>
      <c r="AO12" s="34">
        <f t="shared" si="33"/>
        <v>0</v>
      </c>
    </row>
    <row r="13" spans="1:41" s="33" customFormat="1" x14ac:dyDescent="0.25">
      <c r="A13" s="42"/>
      <c r="B13" s="43"/>
      <c r="C13" s="42"/>
      <c r="D13" s="47"/>
      <c r="E13" s="48"/>
      <c r="F13" s="34">
        <f>SUM(F5:F12)</f>
        <v>4713.2500000000009</v>
      </c>
      <c r="G13" s="43"/>
      <c r="H13" s="34"/>
      <c r="I13" s="34">
        <f>SUM(I5:I12)</f>
        <v>151.01483333333334</v>
      </c>
      <c r="J13" s="34">
        <f t="shared" si="2"/>
        <v>151.01483333333334</v>
      </c>
      <c r="K13" s="34">
        <f>SUM(K5:K12)</f>
        <v>4562.2351666666673</v>
      </c>
      <c r="L13" s="34">
        <f>SUM(L5:L12)</f>
        <v>471.32499999999993</v>
      </c>
      <c r="M13" s="34">
        <f t="shared" si="5"/>
        <v>622.33983333333322</v>
      </c>
      <c r="N13" s="34">
        <f t="shared" si="6"/>
        <v>4090.9101666666675</v>
      </c>
      <c r="O13" s="34">
        <f t="shared" si="7"/>
        <v>471.32499999999993</v>
      </c>
      <c r="P13" s="34">
        <f t="shared" si="8"/>
        <v>1093.6648333333333</v>
      </c>
      <c r="Q13" s="34">
        <f t="shared" si="9"/>
        <v>3619.5851666666676</v>
      </c>
      <c r="R13" s="34">
        <f t="shared" si="10"/>
        <v>471.32499999999993</v>
      </c>
      <c r="S13" s="34">
        <f t="shared" si="11"/>
        <v>1564.9898333333331</v>
      </c>
      <c r="T13" s="34">
        <f t="shared" si="12"/>
        <v>3148.2601666666678</v>
      </c>
      <c r="U13" s="34">
        <f t="shared" si="13"/>
        <v>471.32499999999993</v>
      </c>
      <c r="V13" s="34">
        <f t="shared" si="14"/>
        <v>2036.3148333333329</v>
      </c>
      <c r="W13" s="34">
        <f t="shared" si="15"/>
        <v>2676.935166666668</v>
      </c>
      <c r="X13" s="34">
        <f t="shared" si="16"/>
        <v>471.32499999999993</v>
      </c>
      <c r="Y13" s="34">
        <f t="shared" si="17"/>
        <v>2507.6398333333327</v>
      </c>
      <c r="Z13" s="34">
        <f t="shared" si="18"/>
        <v>2205.6101666666682</v>
      </c>
      <c r="AA13" s="34">
        <f t="shared" si="19"/>
        <v>471.32499999999993</v>
      </c>
      <c r="AB13" s="34">
        <f t="shared" si="20"/>
        <v>2978.9648333333325</v>
      </c>
      <c r="AC13" s="34">
        <f t="shared" si="21"/>
        <v>1734.2851666666684</v>
      </c>
      <c r="AD13" s="34">
        <f t="shared" si="22"/>
        <v>471.32499999999993</v>
      </c>
      <c r="AE13" s="34">
        <f t="shared" si="23"/>
        <v>3450.2898333333324</v>
      </c>
      <c r="AF13" s="34">
        <f t="shared" si="24"/>
        <v>1262.9601666666686</v>
      </c>
      <c r="AG13" s="34">
        <f t="shared" si="25"/>
        <v>471.32499999999993</v>
      </c>
      <c r="AH13" s="34">
        <f t="shared" si="26"/>
        <v>3921.6148333333322</v>
      </c>
      <c r="AI13" s="34">
        <f t="shared" si="27"/>
        <v>791.63516666666862</v>
      </c>
      <c r="AJ13" s="34">
        <f t="shared" si="28"/>
        <v>471.32499999999993</v>
      </c>
      <c r="AK13" s="34">
        <f t="shared" si="29"/>
        <v>4392.939833333332</v>
      </c>
      <c r="AL13" s="34">
        <f t="shared" si="30"/>
        <v>320.31016666666869</v>
      </c>
      <c r="AM13" s="34">
        <f t="shared" si="31"/>
        <v>320.31016666666869</v>
      </c>
      <c r="AN13" s="34">
        <f t="shared" si="32"/>
        <v>4713.2500000000009</v>
      </c>
      <c r="AO13" s="34">
        <f t="shared" si="33"/>
        <v>0</v>
      </c>
    </row>
    <row r="14" spans="1:41" s="33" customFormat="1" ht="45" x14ac:dyDescent="0.25">
      <c r="A14" s="42" t="s">
        <v>62</v>
      </c>
      <c r="B14" s="43">
        <v>2</v>
      </c>
      <c r="C14" s="42" t="s">
        <v>63</v>
      </c>
      <c r="D14" s="51" t="s">
        <v>64</v>
      </c>
      <c r="E14" s="48">
        <v>42794</v>
      </c>
      <c r="F14" s="34">
        <v>16.46</v>
      </c>
      <c r="G14" s="43">
        <v>12</v>
      </c>
      <c r="H14" s="34">
        <f>F14/5/12</f>
        <v>0.27433333333333337</v>
      </c>
      <c r="I14" s="34">
        <v>0</v>
      </c>
      <c r="J14" s="34">
        <f t="shared" si="2"/>
        <v>0</v>
      </c>
      <c r="K14" s="34">
        <v>0</v>
      </c>
      <c r="L14" s="34">
        <f>H14*G14</f>
        <v>3.2920000000000007</v>
      </c>
      <c r="M14" s="34">
        <f t="shared" si="5"/>
        <v>3.2920000000000007</v>
      </c>
      <c r="N14" s="34">
        <f>F14-L14</f>
        <v>13.167999999999999</v>
      </c>
      <c r="O14" s="34">
        <f t="shared" si="7"/>
        <v>3.2920000000000007</v>
      </c>
      <c r="P14" s="34">
        <f t="shared" si="8"/>
        <v>6.5840000000000014</v>
      </c>
      <c r="Q14" s="34">
        <f t="shared" si="9"/>
        <v>9.8759999999999977</v>
      </c>
      <c r="R14" s="34">
        <f t="shared" si="10"/>
        <v>3.2920000000000007</v>
      </c>
      <c r="S14" s="34">
        <f t="shared" si="11"/>
        <v>9.8760000000000012</v>
      </c>
      <c r="T14" s="34">
        <f t="shared" si="12"/>
        <v>6.583999999999997</v>
      </c>
      <c r="U14" s="34">
        <f t="shared" si="13"/>
        <v>3.2920000000000007</v>
      </c>
      <c r="V14" s="34">
        <f t="shared" si="14"/>
        <v>13.168000000000003</v>
      </c>
      <c r="W14" s="34">
        <f t="shared" si="15"/>
        <v>3.2919999999999963</v>
      </c>
      <c r="X14" s="34">
        <f t="shared" si="16"/>
        <v>3.2920000000000007</v>
      </c>
      <c r="Y14" s="34">
        <f t="shared" si="17"/>
        <v>16.460000000000004</v>
      </c>
      <c r="Z14" s="34">
        <f t="shared" si="18"/>
        <v>-4.4408920985006262E-15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s="33" customFormat="1" ht="45" x14ac:dyDescent="0.25">
      <c r="A15" s="42" t="s">
        <v>62</v>
      </c>
      <c r="B15" s="43">
        <v>3</v>
      </c>
      <c r="C15" s="42" t="s">
        <v>63</v>
      </c>
      <c r="D15" s="44" t="s">
        <v>64</v>
      </c>
      <c r="E15" s="45">
        <v>42825</v>
      </c>
      <c r="F15" s="34">
        <v>42.66</v>
      </c>
      <c r="G15" s="43">
        <v>11</v>
      </c>
      <c r="H15" s="34">
        <f t="shared" ref="H15:H18" si="34">F15/5/12</f>
        <v>0.71099999999999997</v>
      </c>
      <c r="I15" s="34">
        <v>0</v>
      </c>
      <c r="J15" s="34">
        <f t="shared" ref="J15:J18" si="35">I15</f>
        <v>0</v>
      </c>
      <c r="K15" s="34">
        <v>0</v>
      </c>
      <c r="L15" s="34">
        <f>H15*G15</f>
        <v>7.8209999999999997</v>
      </c>
      <c r="M15" s="34">
        <f t="shared" ref="M15" si="36">J15+L15</f>
        <v>7.8209999999999997</v>
      </c>
      <c r="N15" s="34">
        <f>F15-L15</f>
        <v>34.838999999999999</v>
      </c>
      <c r="O15" s="34">
        <f t="shared" ref="O15" si="37">L15</f>
        <v>7.8209999999999997</v>
      </c>
      <c r="P15" s="34">
        <f t="shared" ref="P15" si="38">O15+M15</f>
        <v>15.641999999999999</v>
      </c>
      <c r="Q15" s="34">
        <f t="shared" ref="Q15" si="39">N15-O15</f>
        <v>27.018000000000001</v>
      </c>
      <c r="R15" s="34">
        <f t="shared" ref="R15" si="40">O15</f>
        <v>7.8209999999999997</v>
      </c>
      <c r="S15" s="34">
        <f t="shared" ref="S15" si="41">R15+P15</f>
        <v>23.463000000000001</v>
      </c>
      <c r="T15" s="34">
        <f t="shared" ref="T15" si="42">Q15-R15</f>
        <v>19.197000000000003</v>
      </c>
      <c r="U15" s="34">
        <f t="shared" ref="U15" si="43">R15</f>
        <v>7.8209999999999997</v>
      </c>
      <c r="V15" s="34">
        <f t="shared" ref="V15" si="44">U15+S15</f>
        <v>31.283999999999999</v>
      </c>
      <c r="W15" s="34">
        <f t="shared" ref="W15" si="45">T15-U15</f>
        <v>11.376000000000003</v>
      </c>
      <c r="X15" s="34">
        <f>W15</f>
        <v>11.376000000000003</v>
      </c>
      <c r="Y15" s="34">
        <f t="shared" ref="Y15" si="46">X15+V15</f>
        <v>42.660000000000004</v>
      </c>
      <c r="Z15" s="34">
        <f t="shared" ref="Z15" si="47">W15-X15</f>
        <v>0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s="33" customFormat="1" ht="45" x14ac:dyDescent="0.25">
      <c r="A16" s="42" t="s">
        <v>62</v>
      </c>
      <c r="B16" s="43">
        <v>4</v>
      </c>
      <c r="C16" s="42" t="s">
        <v>63</v>
      </c>
      <c r="D16" s="44" t="s">
        <v>64</v>
      </c>
      <c r="E16" s="45">
        <v>42855</v>
      </c>
      <c r="F16" s="34">
        <v>2.13</v>
      </c>
      <c r="G16" s="43">
        <v>10</v>
      </c>
      <c r="H16" s="34">
        <f t="shared" si="34"/>
        <v>3.5499999999999997E-2</v>
      </c>
      <c r="I16" s="34">
        <v>0</v>
      </c>
      <c r="J16" s="34">
        <f t="shared" si="35"/>
        <v>0</v>
      </c>
      <c r="K16" s="34">
        <v>0</v>
      </c>
      <c r="L16" s="34">
        <f>H16*G16</f>
        <v>0.35499999999999998</v>
      </c>
      <c r="M16" s="34">
        <f t="shared" ref="M16" si="48">J16+L16</f>
        <v>0.35499999999999998</v>
      </c>
      <c r="N16" s="34">
        <f>F16-L16</f>
        <v>1.7749999999999999</v>
      </c>
      <c r="O16" s="34">
        <f t="shared" ref="O16" si="49">L16</f>
        <v>0.35499999999999998</v>
      </c>
      <c r="P16" s="34">
        <f t="shared" ref="P16" si="50">O16+M16</f>
        <v>0.71</v>
      </c>
      <c r="Q16" s="34">
        <f t="shared" ref="Q16" si="51">N16-O16</f>
        <v>1.42</v>
      </c>
      <c r="R16" s="34">
        <f t="shared" ref="R16" si="52">O16</f>
        <v>0.35499999999999998</v>
      </c>
      <c r="S16" s="34">
        <f t="shared" ref="S16" si="53">R16+P16</f>
        <v>1.0649999999999999</v>
      </c>
      <c r="T16" s="34">
        <f t="shared" ref="T16" si="54">Q16-R16</f>
        <v>1.0649999999999999</v>
      </c>
      <c r="U16" s="34">
        <f t="shared" ref="U16" si="55">R16</f>
        <v>0.35499999999999998</v>
      </c>
      <c r="V16" s="34">
        <f t="shared" ref="V16" si="56">U16+S16</f>
        <v>1.42</v>
      </c>
      <c r="W16" s="34">
        <f t="shared" ref="W16" si="57">T16-U16</f>
        <v>0.71</v>
      </c>
      <c r="X16" s="34">
        <f>W16</f>
        <v>0.71</v>
      </c>
      <c r="Y16" s="34">
        <f t="shared" ref="Y16" si="58">X16+V16</f>
        <v>2.13</v>
      </c>
      <c r="Z16" s="34">
        <f t="shared" ref="Z16" si="59">W16-X16</f>
        <v>0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s="33" customFormat="1" ht="45" x14ac:dyDescent="0.25">
      <c r="A17" s="42" t="s">
        <v>62</v>
      </c>
      <c r="B17" s="43">
        <v>6</v>
      </c>
      <c r="C17" s="42" t="s">
        <v>63</v>
      </c>
      <c r="D17" s="44" t="s">
        <v>64</v>
      </c>
      <c r="E17" s="45">
        <v>42916</v>
      </c>
      <c r="F17" s="34">
        <v>0.72</v>
      </c>
      <c r="G17" s="43">
        <v>8</v>
      </c>
      <c r="H17" s="34">
        <f t="shared" si="34"/>
        <v>1.1999999999999999E-2</v>
      </c>
      <c r="I17" s="34">
        <v>0</v>
      </c>
      <c r="J17" s="34">
        <f t="shared" si="35"/>
        <v>0</v>
      </c>
      <c r="K17" s="34">
        <v>0</v>
      </c>
      <c r="L17" s="34">
        <f>H17*G17</f>
        <v>9.5999999999999988E-2</v>
      </c>
      <c r="M17" s="34">
        <f t="shared" ref="M17" si="60">J17+L17</f>
        <v>9.5999999999999988E-2</v>
      </c>
      <c r="N17" s="34">
        <f>F17-L17</f>
        <v>0.624</v>
      </c>
      <c r="O17" s="34">
        <f t="shared" ref="O17" si="61">L17</f>
        <v>9.5999999999999988E-2</v>
      </c>
      <c r="P17" s="34">
        <f t="shared" ref="P17" si="62">O17+M17</f>
        <v>0.19199999999999998</v>
      </c>
      <c r="Q17" s="34">
        <f t="shared" ref="Q17" si="63">N17-O17</f>
        <v>0.52800000000000002</v>
      </c>
      <c r="R17" s="34">
        <f t="shared" ref="R17" si="64">O17</f>
        <v>9.5999999999999988E-2</v>
      </c>
      <c r="S17" s="34">
        <f t="shared" ref="S17" si="65">R17+P17</f>
        <v>0.28799999999999998</v>
      </c>
      <c r="T17" s="34">
        <f t="shared" ref="T17" si="66">Q17-R17</f>
        <v>0.43200000000000005</v>
      </c>
      <c r="U17" s="34">
        <f t="shared" ref="U17" si="67">R17</f>
        <v>9.5999999999999988E-2</v>
      </c>
      <c r="V17" s="34">
        <f t="shared" ref="V17" si="68">U17+S17</f>
        <v>0.38399999999999995</v>
      </c>
      <c r="W17" s="34">
        <f t="shared" ref="W17" si="69">T17-U17</f>
        <v>0.33600000000000008</v>
      </c>
      <c r="X17" s="34">
        <f>W17</f>
        <v>0.33600000000000008</v>
      </c>
      <c r="Y17" s="34">
        <f t="shared" ref="Y17" si="70">X17+V17</f>
        <v>0.72</v>
      </c>
      <c r="Z17" s="34">
        <f t="shared" ref="Z17" si="71">W17-X17</f>
        <v>0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s="33" customFormat="1" ht="45" x14ac:dyDescent="0.25">
      <c r="A18" s="42" t="s">
        <v>62</v>
      </c>
      <c r="B18" s="43">
        <v>8</v>
      </c>
      <c r="C18" s="42" t="s">
        <v>63</v>
      </c>
      <c r="D18" s="44" t="s">
        <v>64</v>
      </c>
      <c r="E18" s="45">
        <v>42978</v>
      </c>
      <c r="F18" s="34">
        <v>1.38</v>
      </c>
      <c r="G18" s="43">
        <v>6</v>
      </c>
      <c r="H18" s="34">
        <f t="shared" si="34"/>
        <v>2.2999999999999996E-2</v>
      </c>
      <c r="I18" s="34">
        <v>0</v>
      </c>
      <c r="J18" s="34">
        <f t="shared" si="35"/>
        <v>0</v>
      </c>
      <c r="K18" s="34">
        <v>0</v>
      </c>
      <c r="L18" s="34">
        <f>H18*G18</f>
        <v>0.13799999999999998</v>
      </c>
      <c r="M18" s="34">
        <f t="shared" ref="M18" si="72">J18+L18</f>
        <v>0.13799999999999998</v>
      </c>
      <c r="N18" s="34">
        <f>F18-L18</f>
        <v>1.242</v>
      </c>
      <c r="O18" s="34">
        <f t="shared" ref="O18:O19" si="73">L18</f>
        <v>0.13799999999999998</v>
      </c>
      <c r="P18" s="34">
        <f t="shared" ref="P18:P19" si="74">O18+M18</f>
        <v>0.27599999999999997</v>
      </c>
      <c r="Q18" s="34">
        <f t="shared" ref="Q18:Q19" si="75">N18-O18</f>
        <v>1.1040000000000001</v>
      </c>
      <c r="R18" s="34">
        <f t="shared" ref="R18:R19" si="76">O18</f>
        <v>0.13799999999999998</v>
      </c>
      <c r="S18" s="34">
        <f t="shared" ref="S18:S19" si="77">R18+P18</f>
        <v>0.41399999999999992</v>
      </c>
      <c r="T18" s="34">
        <f t="shared" ref="T18:T19" si="78">Q18-R18</f>
        <v>0.96600000000000008</v>
      </c>
      <c r="U18" s="34">
        <f t="shared" ref="U18:U19" si="79">R18</f>
        <v>0.13799999999999998</v>
      </c>
      <c r="V18" s="34">
        <f t="shared" ref="V18:V19" si="80">U18+S18</f>
        <v>0.55199999999999994</v>
      </c>
      <c r="W18" s="34">
        <f t="shared" ref="W18:W19" si="81">T18-U18</f>
        <v>0.82800000000000007</v>
      </c>
      <c r="X18" s="34">
        <f>W18</f>
        <v>0.82800000000000007</v>
      </c>
      <c r="Y18" s="34">
        <f t="shared" ref="Y18:Y19" si="82">X18+V18</f>
        <v>1.38</v>
      </c>
      <c r="Z18" s="34">
        <f t="shared" ref="Z18:Z19" si="83">W18-X18</f>
        <v>0</v>
      </c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x14ac:dyDescent="0.25">
      <c r="F19" s="18">
        <f>SUM(F13:F18)</f>
        <v>4776.6000000000013</v>
      </c>
      <c r="L19" s="18">
        <f>SUM(L13:L18)</f>
        <v>483.02699999999993</v>
      </c>
      <c r="M19" s="18">
        <f>SUM(M13:M18)</f>
        <v>634.04183333333333</v>
      </c>
      <c r="N19" s="55">
        <f>SUM(N13:N18)</f>
        <v>4142.5581666666667</v>
      </c>
      <c r="O19" s="34">
        <f t="shared" si="73"/>
        <v>483.02699999999993</v>
      </c>
      <c r="P19" s="34">
        <f t="shared" si="74"/>
        <v>1117.0688333333333</v>
      </c>
      <c r="Q19" s="54">
        <f t="shared" si="75"/>
        <v>3659.5311666666666</v>
      </c>
      <c r="R19" s="50">
        <f t="shared" si="76"/>
        <v>483.02699999999993</v>
      </c>
      <c r="S19" s="50">
        <f t="shared" si="77"/>
        <v>1600.0958333333333</v>
      </c>
      <c r="T19" s="54">
        <f t="shared" si="78"/>
        <v>3176.5041666666666</v>
      </c>
      <c r="U19" s="50">
        <f t="shared" si="79"/>
        <v>483.02699999999993</v>
      </c>
      <c r="V19" s="50">
        <f t="shared" si="80"/>
        <v>2083.1228333333333</v>
      </c>
      <c r="W19" s="54">
        <f t="shared" si="81"/>
        <v>2693.4771666666666</v>
      </c>
      <c r="X19" s="54">
        <f>W19</f>
        <v>2693.4771666666666</v>
      </c>
      <c r="Y19" s="54">
        <f t="shared" si="82"/>
        <v>4776.6000000000004</v>
      </c>
      <c r="Z19" s="54">
        <f t="shared" si="83"/>
        <v>0</v>
      </c>
    </row>
  </sheetData>
  <printOptions verticalCentered="1"/>
  <pageMargins left="0.39370078740157483" right="0.39370078740157483" top="0.74803149606299213" bottom="0.74803149606299213" header="0.31496062992125984" footer="0.31496062992125984"/>
  <pageSetup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4"/>
  <sheetViews>
    <sheetView topLeftCell="N1" workbookViewId="0">
      <selection activeCell="U9" sqref="U9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5" customWidth="1"/>
    <col min="7" max="7" width="16.140625" customWidth="1"/>
    <col min="8" max="8" width="14.140625" style="5" customWidth="1"/>
    <col min="9" max="14" width="14.7109375" style="5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</cols>
  <sheetData>
    <row r="1" spans="1:26" x14ac:dyDescent="0.25">
      <c r="A1" t="s">
        <v>8</v>
      </c>
    </row>
    <row r="2" spans="1:26" x14ac:dyDescent="0.25">
      <c r="A2" t="s">
        <v>71</v>
      </c>
    </row>
    <row r="4" spans="1:26" ht="29.25" customHeight="1" x14ac:dyDescent="0.25">
      <c r="A4" s="9" t="s">
        <v>0</v>
      </c>
      <c r="B4" s="9" t="s">
        <v>6</v>
      </c>
      <c r="C4" s="10" t="s">
        <v>1</v>
      </c>
      <c r="D4" s="10" t="s">
        <v>7</v>
      </c>
      <c r="E4" s="9" t="s">
        <v>2</v>
      </c>
      <c r="F4" s="11" t="s">
        <v>3</v>
      </c>
      <c r="G4" s="9" t="s">
        <v>4</v>
      </c>
      <c r="H4" s="11" t="s">
        <v>5</v>
      </c>
      <c r="I4" s="12" t="s">
        <v>10</v>
      </c>
      <c r="J4" s="11" t="s">
        <v>9</v>
      </c>
      <c r="K4" s="13" t="s">
        <v>16</v>
      </c>
      <c r="L4" s="12" t="s">
        <v>11</v>
      </c>
      <c r="M4" s="11" t="s">
        <v>9</v>
      </c>
      <c r="N4" s="13" t="s">
        <v>16</v>
      </c>
      <c r="O4" s="12" t="s">
        <v>13</v>
      </c>
      <c r="P4" s="11" t="s">
        <v>9</v>
      </c>
      <c r="Q4" s="13" t="s">
        <v>16</v>
      </c>
      <c r="R4" s="12" t="s">
        <v>12</v>
      </c>
      <c r="S4" s="11" t="s">
        <v>9</v>
      </c>
      <c r="T4" s="13" t="s">
        <v>16</v>
      </c>
      <c r="U4" s="12" t="s">
        <v>14</v>
      </c>
      <c r="V4" s="11" t="s">
        <v>9</v>
      </c>
      <c r="W4" s="13" t="s">
        <v>16</v>
      </c>
      <c r="X4" s="12" t="s">
        <v>15</v>
      </c>
      <c r="Y4" s="11" t="s">
        <v>9</v>
      </c>
      <c r="Z4" s="13" t="s">
        <v>16</v>
      </c>
    </row>
    <row r="5" spans="1:26" ht="45" x14ac:dyDescent="0.25">
      <c r="A5" s="9" t="s">
        <v>28</v>
      </c>
      <c r="B5" s="10">
        <v>23706</v>
      </c>
      <c r="C5" s="9" t="s">
        <v>29</v>
      </c>
      <c r="D5" s="15" t="s">
        <v>30</v>
      </c>
      <c r="E5" s="16">
        <v>42625</v>
      </c>
      <c r="F5" s="17">
        <v>0.47</v>
      </c>
      <c r="G5" s="10">
        <v>4.5999999999999996</v>
      </c>
      <c r="H5" s="17">
        <f>F5/5/12</f>
        <v>7.8333333333333328E-3</v>
      </c>
      <c r="I5" s="17">
        <f>H5*G5</f>
        <v>3.6033333333333327E-2</v>
      </c>
      <c r="J5" s="17">
        <f>I5</f>
        <v>3.6033333333333327E-2</v>
      </c>
      <c r="K5" s="17">
        <f>F5-I5</f>
        <v>0.43396666666666667</v>
      </c>
      <c r="L5" s="17">
        <f>H5*12</f>
        <v>9.4E-2</v>
      </c>
      <c r="M5" s="17">
        <f>J5+L5</f>
        <v>0.13003333333333333</v>
      </c>
      <c r="N5" s="17">
        <f>K5-L5</f>
        <v>0.33996666666666664</v>
      </c>
      <c r="O5" s="17">
        <f>L5</f>
        <v>9.4E-2</v>
      </c>
      <c r="P5" s="17">
        <f>O5+M5</f>
        <v>0.22403333333333333</v>
      </c>
      <c r="Q5" s="17">
        <f>N5-O5</f>
        <v>0.24596666666666664</v>
      </c>
      <c r="R5" s="17">
        <f>O5</f>
        <v>9.4E-2</v>
      </c>
      <c r="S5" s="17">
        <f>R5+P5</f>
        <v>0.31803333333333333</v>
      </c>
      <c r="T5" s="17">
        <f>Q5-R5</f>
        <v>0.15196666666666664</v>
      </c>
      <c r="U5" s="17">
        <f>R5</f>
        <v>9.4E-2</v>
      </c>
      <c r="V5" s="17">
        <f>U5+S5</f>
        <v>0.41203333333333336</v>
      </c>
      <c r="W5" s="17">
        <f>T5-U5</f>
        <v>5.7966666666666639E-2</v>
      </c>
      <c r="X5" s="17">
        <f>W5</f>
        <v>5.7966666666666639E-2</v>
      </c>
      <c r="Y5" s="17">
        <f>X5+V5</f>
        <v>0.47</v>
      </c>
      <c r="Z5" s="17">
        <f>W5-X5</f>
        <v>0</v>
      </c>
    </row>
    <row r="6" spans="1:26" x14ac:dyDescent="0.25">
      <c r="B6" s="3"/>
      <c r="C6" s="1"/>
      <c r="D6" s="2"/>
      <c r="E6" s="7"/>
      <c r="F6" s="6"/>
      <c r="G6" s="3"/>
      <c r="H6" s="6"/>
      <c r="I6" s="17">
        <f>I5</f>
        <v>3.6033333333333327E-2</v>
      </c>
      <c r="J6" s="17">
        <f>J5</f>
        <v>3.6033333333333327E-2</v>
      </c>
      <c r="K6" s="6"/>
      <c r="L6" s="17">
        <f>L5</f>
        <v>9.4E-2</v>
      </c>
      <c r="M6" s="17">
        <f>M5</f>
        <v>0.13003333333333333</v>
      </c>
      <c r="N6" s="6"/>
      <c r="O6" s="17">
        <f>O5</f>
        <v>9.4E-2</v>
      </c>
      <c r="P6" s="17">
        <f>P5</f>
        <v>0.22403333333333333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B7" s="3"/>
      <c r="C7" s="2"/>
      <c r="D7" s="2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13" spans="1:26" x14ac:dyDescent="0.25">
      <c r="D13" s="4"/>
    </row>
    <row r="14" spans="1:26" x14ac:dyDescent="0.25">
      <c r="D14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"/>
  <sheetViews>
    <sheetView topLeftCell="M1" workbookViewId="0">
      <pane ySplit="4" topLeftCell="A11" activePane="bottomLeft" state="frozen"/>
      <selection pane="bottomLeft" activeCell="U1" sqref="U1:U1048576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5" customWidth="1"/>
    <col min="7" max="7" width="16.140625" customWidth="1"/>
    <col min="8" max="8" width="14.140625" style="5" customWidth="1"/>
    <col min="9" max="14" width="14.7109375" style="5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</cols>
  <sheetData>
    <row r="1" spans="1:26" x14ac:dyDescent="0.25">
      <c r="A1" t="s">
        <v>8</v>
      </c>
    </row>
    <row r="2" spans="1:26" x14ac:dyDescent="0.25">
      <c r="A2" t="s">
        <v>71</v>
      </c>
    </row>
    <row r="3" spans="1:26" x14ac:dyDescent="0.25">
      <c r="I3" s="21">
        <v>1</v>
      </c>
      <c r="J3" s="8"/>
      <c r="K3" s="8"/>
      <c r="L3" s="21">
        <v>2</v>
      </c>
      <c r="O3">
        <v>3</v>
      </c>
      <c r="R3">
        <v>4</v>
      </c>
      <c r="U3">
        <v>5</v>
      </c>
      <c r="X3">
        <v>6</v>
      </c>
    </row>
    <row r="4" spans="1:26" ht="29.25" customHeight="1" x14ac:dyDescent="0.25">
      <c r="A4" s="9" t="s">
        <v>0</v>
      </c>
      <c r="B4" s="9" t="s">
        <v>6</v>
      </c>
      <c r="C4" s="10" t="s">
        <v>1</v>
      </c>
      <c r="D4" s="10" t="s">
        <v>7</v>
      </c>
      <c r="E4" s="9" t="s">
        <v>2</v>
      </c>
      <c r="F4" s="11" t="s">
        <v>3</v>
      </c>
      <c r="G4" s="9" t="s">
        <v>4</v>
      </c>
      <c r="H4" s="11" t="s">
        <v>5</v>
      </c>
      <c r="I4" s="12" t="s">
        <v>10</v>
      </c>
      <c r="J4" s="11" t="s">
        <v>9</v>
      </c>
      <c r="K4" s="13" t="s">
        <v>16</v>
      </c>
      <c r="L4" s="12" t="s">
        <v>11</v>
      </c>
      <c r="M4" s="11" t="s">
        <v>9</v>
      </c>
      <c r="N4" s="13" t="s">
        <v>16</v>
      </c>
      <c r="O4" s="12" t="s">
        <v>13</v>
      </c>
      <c r="P4" s="11" t="s">
        <v>9</v>
      </c>
      <c r="Q4" s="13" t="s">
        <v>16</v>
      </c>
      <c r="R4" s="12" t="s">
        <v>12</v>
      </c>
      <c r="S4" s="11" t="s">
        <v>9</v>
      </c>
      <c r="T4" s="13" t="s">
        <v>16</v>
      </c>
      <c r="U4" s="12" t="s">
        <v>14</v>
      </c>
      <c r="V4" s="11" t="s">
        <v>9</v>
      </c>
      <c r="W4" s="13" t="s">
        <v>16</v>
      </c>
      <c r="X4" s="12" t="s">
        <v>15</v>
      </c>
      <c r="Y4" s="11" t="s">
        <v>9</v>
      </c>
      <c r="Z4" s="13" t="s">
        <v>16</v>
      </c>
    </row>
    <row r="5" spans="1:26" ht="45" x14ac:dyDescent="0.25">
      <c r="A5" s="9" t="s">
        <v>23</v>
      </c>
      <c r="B5" s="10">
        <v>600</v>
      </c>
      <c r="C5" s="14" t="s">
        <v>24</v>
      </c>
      <c r="D5" s="15" t="s">
        <v>25</v>
      </c>
      <c r="E5" s="16">
        <v>42607</v>
      </c>
      <c r="F5" s="17">
        <v>3.43</v>
      </c>
      <c r="G5" s="10">
        <v>5.17</v>
      </c>
      <c r="H5" s="17">
        <f>F5/5/12</f>
        <v>5.7166666666666671E-2</v>
      </c>
      <c r="I5" s="17">
        <f>H5*G5</f>
        <v>0.29555166666666671</v>
      </c>
      <c r="J5" s="17">
        <f>I5</f>
        <v>0.29555166666666671</v>
      </c>
      <c r="K5" s="17">
        <f>F5-I5</f>
        <v>3.1344483333333333</v>
      </c>
      <c r="L5" s="17">
        <f>H5*12</f>
        <v>0.68600000000000005</v>
      </c>
      <c r="M5" s="17">
        <f>J5+L5</f>
        <v>0.98155166666666682</v>
      </c>
      <c r="N5" s="17">
        <f>K5-L5</f>
        <v>2.4484483333333333</v>
      </c>
      <c r="O5" s="17">
        <f>L5</f>
        <v>0.68600000000000005</v>
      </c>
      <c r="P5" s="17">
        <f>O5+M5</f>
        <v>1.6675516666666668</v>
      </c>
      <c r="Q5" s="17">
        <f>N5-O5</f>
        <v>1.7624483333333334</v>
      </c>
      <c r="R5" s="17">
        <f>O5</f>
        <v>0.68600000000000005</v>
      </c>
      <c r="S5" s="17">
        <f>R5+P5</f>
        <v>2.3535516666666667</v>
      </c>
      <c r="T5" s="17">
        <f>Q5-R5</f>
        <v>1.0764483333333335</v>
      </c>
      <c r="U5" s="17">
        <f>R5</f>
        <v>0.68600000000000005</v>
      </c>
      <c r="V5" s="17">
        <f>U5+S5</f>
        <v>3.0395516666666667</v>
      </c>
      <c r="W5" s="17">
        <f>T5-U5</f>
        <v>0.3904483333333334</v>
      </c>
      <c r="X5" s="17">
        <f>W5</f>
        <v>0.3904483333333334</v>
      </c>
      <c r="Y5" s="17">
        <f>X5+V5</f>
        <v>3.43</v>
      </c>
      <c r="Z5" s="17">
        <f>W5-X5</f>
        <v>0</v>
      </c>
    </row>
    <row r="6" spans="1:26" ht="45" x14ac:dyDescent="0.25">
      <c r="A6" s="9" t="s">
        <v>23</v>
      </c>
      <c r="B6" s="10">
        <v>5964</v>
      </c>
      <c r="C6" s="14" t="s">
        <v>26</v>
      </c>
      <c r="D6" s="15" t="s">
        <v>27</v>
      </c>
      <c r="E6" s="16">
        <v>42615</v>
      </c>
      <c r="F6" s="17">
        <v>2.1</v>
      </c>
      <c r="G6" s="10">
        <v>4.93</v>
      </c>
      <c r="H6" s="17">
        <f>F6/5/12</f>
        <v>3.5000000000000003E-2</v>
      </c>
      <c r="I6" s="17">
        <f>H6*G6</f>
        <v>0.17255000000000001</v>
      </c>
      <c r="J6" s="17">
        <f>I6</f>
        <v>0.17255000000000001</v>
      </c>
      <c r="K6" s="17">
        <f>F6-I6</f>
        <v>1.9274500000000001</v>
      </c>
      <c r="L6" s="17">
        <f>H6*12</f>
        <v>0.42000000000000004</v>
      </c>
      <c r="M6" s="17">
        <f>J6+L6</f>
        <v>0.59255000000000002</v>
      </c>
      <c r="N6" s="17">
        <f>K6-L6</f>
        <v>1.50745</v>
      </c>
      <c r="O6" s="17">
        <f>L6</f>
        <v>0.42000000000000004</v>
      </c>
      <c r="P6" s="17">
        <f>O6+M6</f>
        <v>1.0125500000000001</v>
      </c>
      <c r="Q6" s="17">
        <f>N6-O6</f>
        <v>1.08745</v>
      </c>
      <c r="R6" s="17">
        <f>O6</f>
        <v>0.42000000000000004</v>
      </c>
      <c r="S6" s="17">
        <f>R6+P6</f>
        <v>1.43255</v>
      </c>
      <c r="T6" s="17">
        <f>Q6-R6</f>
        <v>0.66744999999999999</v>
      </c>
      <c r="U6" s="17">
        <f>R6</f>
        <v>0.42000000000000004</v>
      </c>
      <c r="V6" s="17">
        <f>U6+S6</f>
        <v>1.8525499999999999</v>
      </c>
      <c r="W6" s="17">
        <f>T6-U6</f>
        <v>0.24744999999999995</v>
      </c>
      <c r="X6" s="17">
        <f>W6</f>
        <v>0.24744999999999995</v>
      </c>
      <c r="Y6" s="17">
        <f>X6+V6</f>
        <v>2.0999999999999996</v>
      </c>
      <c r="Z6" s="17">
        <f>W6-X6</f>
        <v>0</v>
      </c>
    </row>
    <row r="7" spans="1:26" ht="45" x14ac:dyDescent="0.25">
      <c r="A7" s="9" t="s">
        <v>23</v>
      </c>
      <c r="B7" s="10">
        <v>4361</v>
      </c>
      <c r="C7" s="15" t="s">
        <v>32</v>
      </c>
      <c r="D7" s="15" t="s">
        <v>33</v>
      </c>
      <c r="E7" s="16">
        <v>42660</v>
      </c>
      <c r="F7" s="17">
        <v>15.44</v>
      </c>
      <c r="G7" s="17">
        <v>3.43</v>
      </c>
      <c r="H7" s="17">
        <f>F7/5/12</f>
        <v>0.25733333333333336</v>
      </c>
      <c r="I7" s="17">
        <f>H7*G7</f>
        <v>0.88265333333333351</v>
      </c>
      <c r="J7" s="17">
        <f>I7</f>
        <v>0.88265333333333351</v>
      </c>
      <c r="K7" s="17">
        <f>F7-I7</f>
        <v>14.557346666666666</v>
      </c>
      <c r="L7" s="17">
        <f>H7*12</f>
        <v>3.0880000000000001</v>
      </c>
      <c r="M7" s="17">
        <f>J7+L7</f>
        <v>3.9706533333333338</v>
      </c>
      <c r="N7" s="17">
        <f>K7-L7</f>
        <v>11.469346666666667</v>
      </c>
      <c r="O7" s="17">
        <f>L7</f>
        <v>3.0880000000000001</v>
      </c>
      <c r="P7" s="17">
        <f>O7+M7</f>
        <v>7.0586533333333339</v>
      </c>
      <c r="Q7" s="17">
        <f>N7-O7</f>
        <v>8.3813466666666656</v>
      </c>
      <c r="R7" s="17">
        <f>O7</f>
        <v>3.0880000000000001</v>
      </c>
      <c r="S7" s="17">
        <f>R7+P7</f>
        <v>10.146653333333333</v>
      </c>
      <c r="T7" s="17">
        <f>Q7-R7</f>
        <v>5.2933466666666655</v>
      </c>
      <c r="U7" s="17">
        <f>R7</f>
        <v>3.0880000000000001</v>
      </c>
      <c r="V7" s="17">
        <f>U7+S7</f>
        <v>13.234653333333334</v>
      </c>
      <c r="W7" s="17">
        <f>T7-U7</f>
        <v>2.2053466666666655</v>
      </c>
      <c r="X7" s="17">
        <f>W7</f>
        <v>2.2053466666666655</v>
      </c>
      <c r="Y7" s="17">
        <f>X7+V7</f>
        <v>15.44</v>
      </c>
      <c r="Z7" s="17">
        <f>W7-X7</f>
        <v>0</v>
      </c>
    </row>
    <row r="8" spans="1:26" ht="45" x14ac:dyDescent="0.25">
      <c r="A8" s="9" t="s">
        <v>23</v>
      </c>
      <c r="B8" s="10">
        <v>2537</v>
      </c>
      <c r="C8" s="19" t="s">
        <v>34</v>
      </c>
      <c r="D8" s="15" t="s">
        <v>35</v>
      </c>
      <c r="E8" s="16">
        <v>42660</v>
      </c>
      <c r="F8" s="17">
        <v>6.51</v>
      </c>
      <c r="G8" s="10">
        <v>3.43</v>
      </c>
      <c r="H8" s="17">
        <f t="shared" ref="H8:H12" si="0">F8/5/12</f>
        <v>0.1085</v>
      </c>
      <c r="I8" s="17">
        <f t="shared" ref="I8:I12" si="1">H8*G8</f>
        <v>0.37215500000000001</v>
      </c>
      <c r="J8" s="17">
        <f t="shared" ref="J8:J13" si="2">I8</f>
        <v>0.37215500000000001</v>
      </c>
      <c r="K8" s="17">
        <f t="shared" ref="K8:K12" si="3">F8-I8</f>
        <v>6.1378449999999996</v>
      </c>
      <c r="L8" s="17">
        <f t="shared" ref="L8:L12" si="4">H8*12</f>
        <v>1.302</v>
      </c>
      <c r="M8" s="17">
        <f t="shared" ref="M8:M13" si="5">J8+L8</f>
        <v>1.6741550000000001</v>
      </c>
      <c r="N8" s="17">
        <f t="shared" ref="N8:N13" si="6">K8-L8</f>
        <v>4.8358449999999991</v>
      </c>
      <c r="O8" s="17">
        <f t="shared" ref="O8:O13" si="7">L8</f>
        <v>1.302</v>
      </c>
      <c r="P8" s="17">
        <f t="shared" ref="P8:P13" si="8">O8+M8</f>
        <v>2.9761550000000003</v>
      </c>
      <c r="Q8" s="17">
        <f t="shared" ref="Q8:Q13" si="9">N8-O8</f>
        <v>3.533844999999999</v>
      </c>
      <c r="R8" s="17">
        <f t="shared" ref="R8:R13" si="10">O8</f>
        <v>1.302</v>
      </c>
      <c r="S8" s="17">
        <f t="shared" ref="S8:S13" si="11">R8+P8</f>
        <v>4.2781549999999999</v>
      </c>
      <c r="T8" s="17">
        <f t="shared" ref="T8:T13" si="12">Q8-R8</f>
        <v>2.231844999999999</v>
      </c>
      <c r="U8" s="17">
        <f t="shared" ref="U8:U13" si="13">R8</f>
        <v>1.302</v>
      </c>
      <c r="V8" s="17">
        <f t="shared" ref="V8:V13" si="14">U8+S8</f>
        <v>5.5801549999999995</v>
      </c>
      <c r="W8" s="17">
        <f t="shared" ref="W8:W13" si="15">T8-U8</f>
        <v>0.92984499999999892</v>
      </c>
      <c r="X8" s="17">
        <f t="shared" ref="X8:X13" si="16">W8</f>
        <v>0.92984499999999892</v>
      </c>
      <c r="Y8" s="17">
        <f t="shared" ref="Y8:Y13" si="17">X8+V8</f>
        <v>6.509999999999998</v>
      </c>
      <c r="Z8" s="17">
        <f t="shared" ref="Z8:Z13" si="18">W8-X8</f>
        <v>0</v>
      </c>
    </row>
    <row r="9" spans="1:26" ht="45" x14ac:dyDescent="0.25">
      <c r="A9" s="9" t="s">
        <v>23</v>
      </c>
      <c r="B9" s="10">
        <v>44</v>
      </c>
      <c r="C9" s="20" t="s">
        <v>36</v>
      </c>
      <c r="D9" s="15" t="s">
        <v>37</v>
      </c>
      <c r="E9" s="16">
        <v>42660</v>
      </c>
      <c r="F9" s="17">
        <v>1.34</v>
      </c>
      <c r="G9" s="10">
        <v>3.43</v>
      </c>
      <c r="H9" s="17">
        <f t="shared" si="0"/>
        <v>2.2333333333333334E-2</v>
      </c>
      <c r="I9" s="17">
        <f t="shared" si="1"/>
        <v>7.6603333333333343E-2</v>
      </c>
      <c r="J9" s="17">
        <f t="shared" si="2"/>
        <v>7.6603333333333343E-2</v>
      </c>
      <c r="K9" s="17">
        <f t="shared" si="3"/>
        <v>1.2633966666666667</v>
      </c>
      <c r="L9" s="17">
        <f t="shared" si="4"/>
        <v>0.26800000000000002</v>
      </c>
      <c r="M9" s="17">
        <f t="shared" si="5"/>
        <v>0.34460333333333337</v>
      </c>
      <c r="N9" s="17">
        <f t="shared" si="6"/>
        <v>0.99539666666666671</v>
      </c>
      <c r="O9" s="17">
        <f t="shared" si="7"/>
        <v>0.26800000000000002</v>
      </c>
      <c r="P9" s="17">
        <f t="shared" si="8"/>
        <v>0.61260333333333339</v>
      </c>
      <c r="Q9" s="17">
        <f t="shared" si="9"/>
        <v>0.72739666666666669</v>
      </c>
      <c r="R9" s="17">
        <f t="shared" si="10"/>
        <v>0.26800000000000002</v>
      </c>
      <c r="S9" s="17">
        <f t="shared" si="11"/>
        <v>0.8806033333333334</v>
      </c>
      <c r="T9" s="17">
        <f t="shared" si="12"/>
        <v>0.45939666666666668</v>
      </c>
      <c r="U9" s="17">
        <f t="shared" si="13"/>
        <v>0.26800000000000002</v>
      </c>
      <c r="V9" s="17">
        <f t="shared" si="14"/>
        <v>1.1486033333333334</v>
      </c>
      <c r="W9" s="17">
        <f t="shared" si="15"/>
        <v>0.19139666666666666</v>
      </c>
      <c r="X9" s="17">
        <f t="shared" si="16"/>
        <v>0.19139666666666666</v>
      </c>
      <c r="Y9" s="17">
        <f t="shared" si="17"/>
        <v>1.34</v>
      </c>
      <c r="Z9" s="17">
        <f t="shared" si="18"/>
        <v>0</v>
      </c>
    </row>
    <row r="10" spans="1:26" ht="45" x14ac:dyDescent="0.25">
      <c r="A10" s="9" t="s">
        <v>23</v>
      </c>
      <c r="B10" s="10">
        <v>4395</v>
      </c>
      <c r="C10" s="19" t="s">
        <v>32</v>
      </c>
      <c r="D10" s="15" t="s">
        <v>33</v>
      </c>
      <c r="E10" s="16">
        <v>42664</v>
      </c>
      <c r="F10" s="17">
        <v>15.44</v>
      </c>
      <c r="G10" s="10">
        <v>3.3</v>
      </c>
      <c r="H10" s="17">
        <f t="shared" si="0"/>
        <v>0.25733333333333336</v>
      </c>
      <c r="I10" s="17">
        <f t="shared" si="1"/>
        <v>0.84920000000000007</v>
      </c>
      <c r="J10" s="17">
        <f t="shared" si="2"/>
        <v>0.84920000000000007</v>
      </c>
      <c r="K10" s="17">
        <f t="shared" si="3"/>
        <v>14.5908</v>
      </c>
      <c r="L10" s="17">
        <f t="shared" si="4"/>
        <v>3.0880000000000001</v>
      </c>
      <c r="M10" s="17">
        <f t="shared" si="5"/>
        <v>3.9372000000000003</v>
      </c>
      <c r="N10" s="17">
        <f t="shared" si="6"/>
        <v>11.502800000000001</v>
      </c>
      <c r="O10" s="17">
        <f t="shared" si="7"/>
        <v>3.0880000000000001</v>
      </c>
      <c r="P10" s="17">
        <f t="shared" si="8"/>
        <v>7.0251999999999999</v>
      </c>
      <c r="Q10" s="17">
        <f t="shared" si="9"/>
        <v>8.4147999999999996</v>
      </c>
      <c r="R10" s="17">
        <f t="shared" si="10"/>
        <v>3.0880000000000001</v>
      </c>
      <c r="S10" s="17">
        <f t="shared" si="11"/>
        <v>10.113199999999999</v>
      </c>
      <c r="T10" s="17">
        <f t="shared" si="12"/>
        <v>5.3267999999999995</v>
      </c>
      <c r="U10" s="17">
        <f t="shared" si="13"/>
        <v>3.0880000000000001</v>
      </c>
      <c r="V10" s="17">
        <f t="shared" si="14"/>
        <v>13.2012</v>
      </c>
      <c r="W10" s="17">
        <f t="shared" si="15"/>
        <v>2.2387999999999995</v>
      </c>
      <c r="X10" s="17">
        <f t="shared" si="16"/>
        <v>2.2387999999999995</v>
      </c>
      <c r="Y10" s="17">
        <f t="shared" si="17"/>
        <v>15.44</v>
      </c>
      <c r="Z10" s="17">
        <f t="shared" si="18"/>
        <v>0</v>
      </c>
    </row>
    <row r="11" spans="1:26" ht="45" x14ac:dyDescent="0.25">
      <c r="A11" s="9" t="s">
        <v>23</v>
      </c>
      <c r="B11" s="10">
        <v>9</v>
      </c>
      <c r="C11" s="19" t="s">
        <v>46</v>
      </c>
      <c r="D11" s="15" t="s">
        <v>47</v>
      </c>
      <c r="E11" s="16">
        <v>42653</v>
      </c>
      <c r="F11" s="17">
        <v>40</v>
      </c>
      <c r="G11" s="10">
        <v>3.67</v>
      </c>
      <c r="H11" s="17">
        <f t="shared" si="0"/>
        <v>0.66666666666666663</v>
      </c>
      <c r="I11" s="17">
        <f t="shared" si="1"/>
        <v>2.4466666666666663</v>
      </c>
      <c r="J11" s="17">
        <f t="shared" si="2"/>
        <v>2.4466666666666663</v>
      </c>
      <c r="K11" s="17">
        <f t="shared" si="3"/>
        <v>37.553333333333335</v>
      </c>
      <c r="L11" s="17">
        <f t="shared" si="4"/>
        <v>8</v>
      </c>
      <c r="M11" s="17">
        <f t="shared" si="5"/>
        <v>10.446666666666665</v>
      </c>
      <c r="N11" s="17">
        <f t="shared" si="6"/>
        <v>29.553333333333335</v>
      </c>
      <c r="O11" s="17">
        <f t="shared" si="7"/>
        <v>8</v>
      </c>
      <c r="P11" s="17">
        <f t="shared" si="8"/>
        <v>18.446666666666665</v>
      </c>
      <c r="Q11" s="17">
        <f t="shared" si="9"/>
        <v>21.553333333333335</v>
      </c>
      <c r="R11" s="17">
        <f t="shared" si="10"/>
        <v>8</v>
      </c>
      <c r="S11" s="17">
        <f t="shared" si="11"/>
        <v>26.446666666666665</v>
      </c>
      <c r="T11" s="17">
        <f t="shared" si="12"/>
        <v>13.553333333333335</v>
      </c>
      <c r="U11" s="17">
        <f t="shared" si="13"/>
        <v>8</v>
      </c>
      <c r="V11" s="17">
        <f t="shared" si="14"/>
        <v>34.446666666666665</v>
      </c>
      <c r="W11" s="17">
        <f t="shared" si="15"/>
        <v>5.5533333333333346</v>
      </c>
      <c r="X11" s="17">
        <f t="shared" si="16"/>
        <v>5.5533333333333346</v>
      </c>
      <c r="Y11" s="17">
        <f t="shared" si="17"/>
        <v>40</v>
      </c>
      <c r="Z11" s="17">
        <f t="shared" si="18"/>
        <v>0</v>
      </c>
    </row>
    <row r="12" spans="1:26" ht="45" x14ac:dyDescent="0.25">
      <c r="A12" s="9" t="s">
        <v>23</v>
      </c>
      <c r="B12" s="10">
        <v>4149</v>
      </c>
      <c r="C12" s="15" t="s">
        <v>48</v>
      </c>
      <c r="D12" s="15" t="s">
        <v>49</v>
      </c>
      <c r="E12" s="16">
        <v>42676</v>
      </c>
      <c r="F12" s="17">
        <v>2</v>
      </c>
      <c r="G12" s="10">
        <v>2.93</v>
      </c>
      <c r="H12" s="17">
        <f t="shared" si="0"/>
        <v>3.3333333333333333E-2</v>
      </c>
      <c r="I12" s="17">
        <f t="shared" si="1"/>
        <v>9.7666666666666666E-2</v>
      </c>
      <c r="J12" s="17">
        <f t="shared" si="2"/>
        <v>9.7666666666666666E-2</v>
      </c>
      <c r="K12" s="17">
        <f t="shared" si="3"/>
        <v>1.9023333333333334</v>
      </c>
      <c r="L12" s="17">
        <f t="shared" si="4"/>
        <v>0.4</v>
      </c>
      <c r="M12" s="17">
        <f t="shared" si="5"/>
        <v>0.4976666666666667</v>
      </c>
      <c r="N12" s="17">
        <f t="shared" si="6"/>
        <v>1.5023333333333335</v>
      </c>
      <c r="O12" s="17">
        <f t="shared" si="7"/>
        <v>0.4</v>
      </c>
      <c r="P12" s="17">
        <f t="shared" si="8"/>
        <v>0.89766666666666672</v>
      </c>
      <c r="Q12" s="17">
        <f t="shared" si="9"/>
        <v>1.1023333333333336</v>
      </c>
      <c r="R12" s="17">
        <f t="shared" si="10"/>
        <v>0.4</v>
      </c>
      <c r="S12" s="17">
        <f t="shared" si="11"/>
        <v>1.2976666666666667</v>
      </c>
      <c r="T12" s="17">
        <f t="shared" si="12"/>
        <v>0.70233333333333359</v>
      </c>
      <c r="U12" s="17">
        <f t="shared" si="13"/>
        <v>0.4</v>
      </c>
      <c r="V12" s="17">
        <f t="shared" si="14"/>
        <v>1.6976666666666667</v>
      </c>
      <c r="W12" s="17">
        <f t="shared" si="15"/>
        <v>0.30233333333333356</v>
      </c>
      <c r="X12" s="17">
        <f t="shared" si="16"/>
        <v>0.30233333333333356</v>
      </c>
      <c r="Y12" s="17">
        <f t="shared" si="17"/>
        <v>2</v>
      </c>
      <c r="Z12" s="17">
        <f t="shared" si="18"/>
        <v>0</v>
      </c>
    </row>
    <row r="13" spans="1:26" x14ac:dyDescent="0.25">
      <c r="D13" s="4"/>
      <c r="E13" s="3"/>
      <c r="F13" s="17">
        <f>SUM(F5:F12)</f>
        <v>86.259999999999991</v>
      </c>
      <c r="G13" s="3"/>
      <c r="H13" s="6"/>
      <c r="I13" s="17">
        <f>SUM(I5:I12)</f>
        <v>5.1930466666666675</v>
      </c>
      <c r="J13" s="17">
        <f t="shared" si="2"/>
        <v>5.1930466666666675</v>
      </c>
      <c r="K13" s="17">
        <f>SUM(K5:K12)</f>
        <v>81.066953333333331</v>
      </c>
      <c r="L13" s="17">
        <f>SUM(L5:L12)</f>
        <v>17.251999999999999</v>
      </c>
      <c r="M13" s="17">
        <f t="shared" si="5"/>
        <v>22.445046666666666</v>
      </c>
      <c r="N13" s="17">
        <f t="shared" si="6"/>
        <v>63.814953333333335</v>
      </c>
      <c r="O13" s="17">
        <f t="shared" si="7"/>
        <v>17.251999999999999</v>
      </c>
      <c r="P13" s="17">
        <f t="shared" si="8"/>
        <v>39.697046666666665</v>
      </c>
      <c r="Q13" s="6">
        <f t="shared" si="9"/>
        <v>46.56295333333334</v>
      </c>
      <c r="R13" s="6">
        <f t="shared" si="10"/>
        <v>17.251999999999999</v>
      </c>
      <c r="S13" s="6">
        <f t="shared" si="11"/>
        <v>56.949046666666661</v>
      </c>
      <c r="T13" s="6">
        <f t="shared" si="12"/>
        <v>29.310953333333341</v>
      </c>
      <c r="U13" s="6">
        <f t="shared" si="13"/>
        <v>17.251999999999999</v>
      </c>
      <c r="V13" s="6">
        <f t="shared" si="14"/>
        <v>74.201046666666656</v>
      </c>
      <c r="W13" s="6">
        <f t="shared" si="15"/>
        <v>12.058953333333342</v>
      </c>
      <c r="X13" s="6">
        <f t="shared" si="16"/>
        <v>12.058953333333342</v>
      </c>
      <c r="Y13" s="6">
        <f t="shared" si="17"/>
        <v>86.259999999999991</v>
      </c>
      <c r="Z13" s="6">
        <f t="shared" si="18"/>
        <v>0</v>
      </c>
    </row>
    <row r="14" spans="1:26" x14ac:dyDescent="0.25">
      <c r="D14" s="4"/>
      <c r="E14" s="3"/>
      <c r="F14" s="6"/>
      <c r="G14" s="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E15" s="3"/>
      <c r="F15" s="6"/>
      <c r="G15" s="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E16" s="3"/>
      <c r="F16" s="6"/>
      <c r="G16" s="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2"/>
  <sheetViews>
    <sheetView tabSelected="1" topLeftCell="Q1" workbookViewId="0">
      <pane ySplit="4" topLeftCell="A25" activePane="bottomLeft" state="frozen"/>
      <selection pane="bottomLeft" activeCell="U31" sqref="U31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5" customWidth="1"/>
    <col min="7" max="7" width="16.140625" customWidth="1"/>
    <col min="8" max="8" width="14.140625" style="5" customWidth="1"/>
    <col min="9" max="14" width="14.7109375" style="5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  <col min="27" max="28" width="14.85546875" customWidth="1"/>
    <col min="29" max="29" width="13.5703125" customWidth="1"/>
  </cols>
  <sheetData>
    <row r="1" spans="1:29" x14ac:dyDescent="0.25">
      <c r="A1" t="s">
        <v>8</v>
      </c>
    </row>
    <row r="2" spans="1:29" x14ac:dyDescent="0.25">
      <c r="A2" t="s">
        <v>71</v>
      </c>
    </row>
    <row r="3" spans="1:29" x14ac:dyDescent="0.25">
      <c r="I3" s="52">
        <v>1</v>
      </c>
      <c r="J3" s="52"/>
      <c r="K3" s="52"/>
      <c r="L3" s="52">
        <v>2</v>
      </c>
      <c r="O3">
        <v>3</v>
      </c>
      <c r="R3">
        <v>4</v>
      </c>
      <c r="U3">
        <v>5</v>
      </c>
      <c r="X3">
        <v>6</v>
      </c>
    </row>
    <row r="4" spans="1:29" ht="29.25" customHeight="1" x14ac:dyDescent="0.25">
      <c r="A4" s="9" t="s">
        <v>0</v>
      </c>
      <c r="B4" s="9" t="s">
        <v>6</v>
      </c>
      <c r="C4" s="10" t="s">
        <v>1</v>
      </c>
      <c r="D4" s="10" t="s">
        <v>7</v>
      </c>
      <c r="E4" s="9" t="s">
        <v>2</v>
      </c>
      <c r="F4" s="11" t="s">
        <v>3</v>
      </c>
      <c r="G4" s="9" t="s">
        <v>4</v>
      </c>
      <c r="H4" s="11" t="s">
        <v>5</v>
      </c>
      <c r="I4" s="12" t="s">
        <v>10</v>
      </c>
      <c r="J4" s="11" t="s">
        <v>9</v>
      </c>
      <c r="K4" s="13" t="s">
        <v>16</v>
      </c>
      <c r="L4" s="12" t="s">
        <v>11</v>
      </c>
      <c r="M4" s="11" t="s">
        <v>9</v>
      </c>
      <c r="N4" s="13" t="s">
        <v>16</v>
      </c>
      <c r="O4" s="12" t="s">
        <v>13</v>
      </c>
      <c r="P4" s="11" t="s">
        <v>9</v>
      </c>
      <c r="Q4" s="13" t="s">
        <v>16</v>
      </c>
      <c r="R4" s="12" t="s">
        <v>12</v>
      </c>
      <c r="S4" s="11" t="s">
        <v>9</v>
      </c>
      <c r="T4" s="13" t="s">
        <v>16</v>
      </c>
      <c r="U4" s="12" t="s">
        <v>14</v>
      </c>
      <c r="V4" s="11" t="s">
        <v>9</v>
      </c>
      <c r="W4" s="13" t="s">
        <v>16</v>
      </c>
      <c r="X4" s="12" t="s">
        <v>15</v>
      </c>
      <c r="Y4" s="11" t="s">
        <v>9</v>
      </c>
      <c r="Z4" s="13" t="s">
        <v>16</v>
      </c>
      <c r="AA4" s="12" t="s">
        <v>65</v>
      </c>
      <c r="AB4" s="11" t="s">
        <v>9</v>
      </c>
      <c r="AC4" s="13" t="s">
        <v>16</v>
      </c>
    </row>
    <row r="5" spans="1:29" s="33" customFormat="1" ht="60" x14ac:dyDescent="0.25">
      <c r="A5" s="23" t="s">
        <v>18</v>
      </c>
      <c r="B5" s="24">
        <v>5</v>
      </c>
      <c r="C5" s="25" t="s">
        <v>17</v>
      </c>
      <c r="D5" s="26" t="s">
        <v>61</v>
      </c>
      <c r="E5" s="27">
        <v>42570</v>
      </c>
      <c r="F5" s="28">
        <v>296.5</v>
      </c>
      <c r="G5" s="24">
        <v>6.37</v>
      </c>
      <c r="H5" s="28">
        <f>F5/5/12</f>
        <v>4.9416666666666664</v>
      </c>
      <c r="I5" s="28">
        <f>H5*G5</f>
        <v>31.478416666666664</v>
      </c>
      <c r="J5" s="28">
        <f>I5</f>
        <v>31.478416666666664</v>
      </c>
      <c r="K5" s="28">
        <f>F5-I5</f>
        <v>265.02158333333335</v>
      </c>
      <c r="L5" s="28">
        <f>H5*12</f>
        <v>59.3</v>
      </c>
      <c r="M5" s="28">
        <f>J5+L5</f>
        <v>90.778416666666658</v>
      </c>
      <c r="N5" s="28">
        <f>K5-L5</f>
        <v>205.72158333333334</v>
      </c>
      <c r="O5" s="28">
        <f>L5</f>
        <v>59.3</v>
      </c>
      <c r="P5" s="28">
        <f>O5+M5</f>
        <v>150.07841666666667</v>
      </c>
      <c r="Q5" s="28">
        <f>N5-O5</f>
        <v>146.42158333333333</v>
      </c>
      <c r="R5" s="28">
        <f>O5</f>
        <v>59.3</v>
      </c>
      <c r="S5" s="28">
        <f>R5+P5</f>
        <v>209.37841666666668</v>
      </c>
      <c r="T5" s="28">
        <f>Q5-R5</f>
        <v>87.121583333333334</v>
      </c>
      <c r="U5" s="28">
        <f>R5</f>
        <v>59.3</v>
      </c>
      <c r="V5" s="28">
        <f>U5+S5</f>
        <v>268.67841666666669</v>
      </c>
      <c r="W5" s="28">
        <f>T5-U5</f>
        <v>27.821583333333336</v>
      </c>
      <c r="X5" s="28">
        <f>W5</f>
        <v>27.821583333333336</v>
      </c>
      <c r="Y5" s="28">
        <f>X5+V5</f>
        <v>296.5</v>
      </c>
      <c r="Z5" s="28">
        <f>W5-X5</f>
        <v>0</v>
      </c>
      <c r="AA5" s="34">
        <v>0</v>
      </c>
      <c r="AB5" s="34">
        <v>0</v>
      </c>
      <c r="AC5" s="34">
        <f>Z5-AA5</f>
        <v>0</v>
      </c>
    </row>
    <row r="6" spans="1:29" s="33" customFormat="1" ht="45" x14ac:dyDescent="0.25">
      <c r="A6" s="23" t="s">
        <v>18</v>
      </c>
      <c r="B6" s="24">
        <v>77</v>
      </c>
      <c r="C6" s="25" t="s">
        <v>19</v>
      </c>
      <c r="D6" s="26" t="s">
        <v>20</v>
      </c>
      <c r="E6" s="27">
        <v>42565</v>
      </c>
      <c r="F6" s="28">
        <v>18.93</v>
      </c>
      <c r="G6" s="24">
        <v>6.53</v>
      </c>
      <c r="H6" s="28">
        <f>F6/5/12</f>
        <v>0.3155</v>
      </c>
      <c r="I6" s="28">
        <f>H6*G6</f>
        <v>2.0602149999999999</v>
      </c>
      <c r="J6" s="28">
        <f>I6</f>
        <v>2.0602149999999999</v>
      </c>
      <c r="K6" s="28">
        <f>F6-I6</f>
        <v>16.869785</v>
      </c>
      <c r="L6" s="28">
        <f>H6*12</f>
        <v>3.786</v>
      </c>
      <c r="M6" s="28">
        <f>J6+L6</f>
        <v>5.8462149999999999</v>
      </c>
      <c r="N6" s="28">
        <f>K6-L6</f>
        <v>13.083785000000001</v>
      </c>
      <c r="O6" s="28">
        <f>L6</f>
        <v>3.786</v>
      </c>
      <c r="P6" s="28">
        <f>O6+M6</f>
        <v>9.6322150000000004</v>
      </c>
      <c r="Q6" s="28">
        <f>N6-O6</f>
        <v>9.2977850000000011</v>
      </c>
      <c r="R6" s="28">
        <f>O6</f>
        <v>3.786</v>
      </c>
      <c r="S6" s="28">
        <f>R6+P6</f>
        <v>13.418215</v>
      </c>
      <c r="T6" s="28">
        <f>Q6-R6</f>
        <v>5.5117850000000015</v>
      </c>
      <c r="U6" s="28">
        <f>R6</f>
        <v>3.786</v>
      </c>
      <c r="V6" s="28">
        <f>U6+S6</f>
        <v>17.204215000000001</v>
      </c>
      <c r="W6" s="28">
        <f>T6-U6</f>
        <v>1.7257850000000015</v>
      </c>
      <c r="X6" s="28">
        <f>W6</f>
        <v>1.7257850000000015</v>
      </c>
      <c r="Y6" s="28">
        <f>X6+V6</f>
        <v>18.930000000000003</v>
      </c>
      <c r="Z6" s="28">
        <f>W6-X6</f>
        <v>0</v>
      </c>
      <c r="AA6" s="34">
        <f>Z6</f>
        <v>0</v>
      </c>
      <c r="AB6" s="34">
        <v>0</v>
      </c>
      <c r="AC6" s="34">
        <f>Z6-AA6</f>
        <v>0</v>
      </c>
    </row>
    <row r="7" spans="1:29" s="33" customFormat="1" ht="45" x14ac:dyDescent="0.25">
      <c r="A7" s="23" t="s">
        <v>18</v>
      </c>
      <c r="B7" s="24">
        <v>29891</v>
      </c>
      <c r="C7" s="26" t="s">
        <v>21</v>
      </c>
      <c r="D7" s="26" t="s">
        <v>22</v>
      </c>
      <c r="E7" s="27">
        <v>42578</v>
      </c>
      <c r="F7" s="28">
        <v>31.81</v>
      </c>
      <c r="G7" s="28">
        <v>6.1</v>
      </c>
      <c r="H7" s="28">
        <f>F7/5/12</f>
        <v>0.53016666666666667</v>
      </c>
      <c r="I7" s="28">
        <f>G7*H7</f>
        <v>3.2340166666666663</v>
      </c>
      <c r="J7" s="28">
        <f>I7</f>
        <v>3.2340166666666663</v>
      </c>
      <c r="K7" s="28">
        <f>F7-I7</f>
        <v>28.575983333333333</v>
      </c>
      <c r="L7" s="28">
        <f>H7*12</f>
        <v>6.3620000000000001</v>
      </c>
      <c r="M7" s="28">
        <f>J7+L7</f>
        <v>9.5960166666666673</v>
      </c>
      <c r="N7" s="28">
        <f>K7-L7</f>
        <v>22.213983333333331</v>
      </c>
      <c r="O7" s="28">
        <f>L7</f>
        <v>6.3620000000000001</v>
      </c>
      <c r="P7" s="28">
        <f>O7+M7</f>
        <v>15.958016666666667</v>
      </c>
      <c r="Q7" s="28">
        <f>N7-O7</f>
        <v>15.851983333333331</v>
      </c>
      <c r="R7" s="28">
        <f>O7</f>
        <v>6.3620000000000001</v>
      </c>
      <c r="S7" s="28">
        <f>R7+P7</f>
        <v>22.320016666666668</v>
      </c>
      <c r="T7" s="28">
        <f>Q7-R7</f>
        <v>9.4899833333333312</v>
      </c>
      <c r="U7" s="28">
        <f>R7</f>
        <v>6.3620000000000001</v>
      </c>
      <c r="V7" s="28">
        <f>U7+S7</f>
        <v>28.682016666666669</v>
      </c>
      <c r="W7" s="28">
        <f>T7-U7</f>
        <v>3.1279833333333311</v>
      </c>
      <c r="X7" s="28">
        <f>W7</f>
        <v>3.1279833333333311</v>
      </c>
      <c r="Y7" s="28">
        <f>X7+V7</f>
        <v>31.810000000000002</v>
      </c>
      <c r="Z7" s="28">
        <f>W7-X7</f>
        <v>0</v>
      </c>
      <c r="AA7" s="34">
        <f>Z7</f>
        <v>0</v>
      </c>
      <c r="AB7" s="34">
        <v>0</v>
      </c>
      <c r="AC7" s="34">
        <f>Z7-AA7</f>
        <v>0</v>
      </c>
    </row>
    <row r="8" spans="1:29" s="33" customFormat="1" ht="45" x14ac:dyDescent="0.25">
      <c r="A8" s="23" t="s">
        <v>18</v>
      </c>
      <c r="B8" s="24">
        <v>7</v>
      </c>
      <c r="C8" s="25" t="s">
        <v>17</v>
      </c>
      <c r="D8" s="26" t="s">
        <v>31</v>
      </c>
      <c r="E8" s="29">
        <v>42620</v>
      </c>
      <c r="F8" s="30">
        <v>4700.59</v>
      </c>
      <c r="G8" s="30">
        <v>4.7699999999999996</v>
      </c>
      <c r="H8" s="30">
        <f>F8/5/12</f>
        <v>78.343166666666676</v>
      </c>
      <c r="I8" s="30">
        <f>G8*H8</f>
        <v>373.69690500000002</v>
      </c>
      <c r="J8" s="30">
        <f>I8</f>
        <v>373.69690500000002</v>
      </c>
      <c r="K8" s="30">
        <f>F8-I8</f>
        <v>4326.8930950000004</v>
      </c>
      <c r="L8" s="30">
        <f>H8*12</f>
        <v>940.11800000000017</v>
      </c>
      <c r="M8" s="30">
        <f>J8+L8</f>
        <v>1313.8149050000002</v>
      </c>
      <c r="N8" s="30">
        <f>K8-L8</f>
        <v>3386.775095</v>
      </c>
      <c r="O8" s="30">
        <f>L8</f>
        <v>940.11800000000017</v>
      </c>
      <c r="P8" s="30">
        <f>O8+M8</f>
        <v>2253.9329050000006</v>
      </c>
      <c r="Q8" s="30">
        <f>N8-O8</f>
        <v>2446.6570949999996</v>
      </c>
      <c r="R8" s="30">
        <f>O8</f>
        <v>940.11800000000017</v>
      </c>
      <c r="S8" s="30">
        <f>R8+P8</f>
        <v>3194.050905000001</v>
      </c>
      <c r="T8" s="30">
        <f>Q8-R8</f>
        <v>1506.5390949999994</v>
      </c>
      <c r="U8" s="30">
        <f>R8</f>
        <v>940.11800000000017</v>
      </c>
      <c r="V8" s="30">
        <f>U8+S8</f>
        <v>4134.1689050000014</v>
      </c>
      <c r="W8" s="30">
        <f>T8-U8</f>
        <v>566.42109499999924</v>
      </c>
      <c r="X8" s="30">
        <f>W8</f>
        <v>566.42109499999924</v>
      </c>
      <c r="Y8" s="30">
        <f>X8+V8</f>
        <v>4700.59</v>
      </c>
      <c r="Z8" s="30">
        <f>W8-X8</f>
        <v>0</v>
      </c>
      <c r="AA8" s="39">
        <f>Z8</f>
        <v>0</v>
      </c>
      <c r="AB8" s="39">
        <v>0</v>
      </c>
      <c r="AC8" s="39">
        <f>Z8-AA8</f>
        <v>0</v>
      </c>
    </row>
    <row r="9" spans="1:29" s="33" customFormat="1" ht="45" x14ac:dyDescent="0.25">
      <c r="A9" s="23" t="s">
        <v>18</v>
      </c>
      <c r="B9" s="24">
        <v>607</v>
      </c>
      <c r="C9" s="25" t="s">
        <v>38</v>
      </c>
      <c r="D9" s="26" t="s">
        <v>39</v>
      </c>
      <c r="E9" s="27">
        <v>42663</v>
      </c>
      <c r="F9" s="30">
        <v>2.63</v>
      </c>
      <c r="G9" s="30">
        <v>3.33</v>
      </c>
      <c r="H9" s="30">
        <f t="shared" ref="H9:H18" si="0">F9/5/12</f>
        <v>4.3833333333333335E-2</v>
      </c>
      <c r="I9" s="30">
        <f t="shared" ref="I9:I18" si="1">G9*H9</f>
        <v>0.14596500000000001</v>
      </c>
      <c r="J9" s="30">
        <f t="shared" ref="J9:J30" si="2">I9</f>
        <v>0.14596500000000001</v>
      </c>
      <c r="K9" s="30">
        <f t="shared" ref="K9:K18" si="3">F9-I9</f>
        <v>2.484035</v>
      </c>
      <c r="L9" s="30">
        <f t="shared" ref="L9:L18" si="4">H9*12</f>
        <v>0.52600000000000002</v>
      </c>
      <c r="M9" s="30">
        <f t="shared" ref="M9:M18" si="5">J9+L9</f>
        <v>0.67196500000000003</v>
      </c>
      <c r="N9" s="30">
        <f t="shared" ref="N9:N18" si="6">K9-L9</f>
        <v>1.958035</v>
      </c>
      <c r="O9" s="30">
        <f t="shared" ref="O9:O18" si="7">L9</f>
        <v>0.52600000000000002</v>
      </c>
      <c r="P9" s="30">
        <f t="shared" ref="P9:P18" si="8">O9+M9</f>
        <v>1.1979649999999999</v>
      </c>
      <c r="Q9" s="30">
        <f t="shared" ref="Q9:Q18" si="9">N9-O9</f>
        <v>1.4320349999999999</v>
      </c>
      <c r="R9" s="30">
        <f t="shared" ref="R9:R18" si="10">O9</f>
        <v>0.52600000000000002</v>
      </c>
      <c r="S9" s="30">
        <f t="shared" ref="S9:S18" si="11">R9+P9</f>
        <v>1.723965</v>
      </c>
      <c r="T9" s="30">
        <f t="shared" ref="T9:T18" si="12">Q9-R9</f>
        <v>0.90603499999999992</v>
      </c>
      <c r="U9" s="30">
        <f t="shared" ref="U9:U18" si="13">R9</f>
        <v>0.52600000000000002</v>
      </c>
      <c r="V9" s="30">
        <f t="shared" ref="V9:V18" si="14">U9+S9</f>
        <v>2.249965</v>
      </c>
      <c r="W9" s="30">
        <f t="shared" ref="W9:W18" si="15">T9-U9</f>
        <v>0.3800349999999999</v>
      </c>
      <c r="X9" s="30">
        <f t="shared" ref="X9:X24" si="16">W9</f>
        <v>0.3800349999999999</v>
      </c>
      <c r="Y9" s="30">
        <f t="shared" ref="Y9:Y18" si="17">X9+V9</f>
        <v>2.63</v>
      </c>
      <c r="Z9" s="30">
        <f t="shared" ref="Z9:Z18" si="18">W9-X9</f>
        <v>0</v>
      </c>
      <c r="AA9" s="39">
        <f t="shared" ref="AA9:AA24" si="19">Z9</f>
        <v>0</v>
      </c>
      <c r="AB9" s="39">
        <v>0</v>
      </c>
      <c r="AC9" s="39">
        <f t="shared" ref="AC9:AC30" si="20">Z9-AA9</f>
        <v>0</v>
      </c>
    </row>
    <row r="10" spans="1:29" s="33" customFormat="1" ht="45" x14ac:dyDescent="0.25">
      <c r="A10" s="23" t="s">
        <v>18</v>
      </c>
      <c r="B10" s="24">
        <v>546</v>
      </c>
      <c r="C10" s="25" t="s">
        <v>40</v>
      </c>
      <c r="D10" s="26" t="s">
        <v>41</v>
      </c>
      <c r="E10" s="27">
        <v>42671</v>
      </c>
      <c r="F10" s="30">
        <v>12.8</v>
      </c>
      <c r="G10" s="30">
        <v>3.07</v>
      </c>
      <c r="H10" s="30">
        <f t="shared" si="0"/>
        <v>0.21333333333333335</v>
      </c>
      <c r="I10" s="30">
        <f t="shared" si="1"/>
        <v>0.65493333333333337</v>
      </c>
      <c r="J10" s="30">
        <f t="shared" si="2"/>
        <v>0.65493333333333337</v>
      </c>
      <c r="K10" s="30">
        <f t="shared" si="3"/>
        <v>12.145066666666667</v>
      </c>
      <c r="L10" s="30">
        <f t="shared" si="4"/>
        <v>2.56</v>
      </c>
      <c r="M10" s="30">
        <f t="shared" si="5"/>
        <v>3.2149333333333336</v>
      </c>
      <c r="N10" s="30">
        <f t="shared" si="6"/>
        <v>9.5850666666666662</v>
      </c>
      <c r="O10" s="30">
        <f t="shared" si="7"/>
        <v>2.56</v>
      </c>
      <c r="P10" s="30">
        <f t="shared" si="8"/>
        <v>5.7749333333333333</v>
      </c>
      <c r="Q10" s="30">
        <f t="shared" si="9"/>
        <v>7.0250666666666657</v>
      </c>
      <c r="R10" s="30">
        <f t="shared" si="10"/>
        <v>2.56</v>
      </c>
      <c r="S10" s="30">
        <f t="shared" si="11"/>
        <v>8.3349333333333337</v>
      </c>
      <c r="T10" s="30">
        <f t="shared" si="12"/>
        <v>4.4650666666666652</v>
      </c>
      <c r="U10" s="30">
        <f t="shared" si="13"/>
        <v>2.56</v>
      </c>
      <c r="V10" s="30">
        <f t="shared" si="14"/>
        <v>10.894933333333334</v>
      </c>
      <c r="W10" s="30">
        <f t="shared" si="15"/>
        <v>1.9050666666666651</v>
      </c>
      <c r="X10" s="30">
        <f t="shared" si="16"/>
        <v>1.9050666666666651</v>
      </c>
      <c r="Y10" s="30">
        <f t="shared" si="17"/>
        <v>12.799999999999999</v>
      </c>
      <c r="Z10" s="30">
        <f t="shared" si="18"/>
        <v>0</v>
      </c>
      <c r="AA10" s="39">
        <f t="shared" si="19"/>
        <v>0</v>
      </c>
      <c r="AB10" s="39">
        <v>0</v>
      </c>
      <c r="AC10" s="39">
        <f t="shared" si="20"/>
        <v>0</v>
      </c>
    </row>
    <row r="11" spans="1:29" s="33" customFormat="1" ht="45" x14ac:dyDescent="0.25">
      <c r="A11" s="23" t="s">
        <v>18</v>
      </c>
      <c r="B11" s="24">
        <v>546</v>
      </c>
      <c r="C11" s="25" t="s">
        <v>40</v>
      </c>
      <c r="D11" s="26" t="s">
        <v>42</v>
      </c>
      <c r="E11" s="27">
        <v>42671</v>
      </c>
      <c r="F11" s="30">
        <v>1.8</v>
      </c>
      <c r="G11" s="30">
        <v>3.07</v>
      </c>
      <c r="H11" s="30">
        <f t="shared" si="0"/>
        <v>0.03</v>
      </c>
      <c r="I11" s="30">
        <f t="shared" si="1"/>
        <v>9.2099999999999987E-2</v>
      </c>
      <c r="J11" s="30">
        <f t="shared" si="2"/>
        <v>9.2099999999999987E-2</v>
      </c>
      <c r="K11" s="30">
        <f t="shared" si="3"/>
        <v>1.7079</v>
      </c>
      <c r="L11" s="30">
        <f t="shared" si="4"/>
        <v>0.36</v>
      </c>
      <c r="M11" s="30">
        <f t="shared" si="5"/>
        <v>0.45209999999999995</v>
      </c>
      <c r="N11" s="30">
        <f t="shared" si="6"/>
        <v>1.3479000000000001</v>
      </c>
      <c r="O11" s="30">
        <f t="shared" si="7"/>
        <v>0.36</v>
      </c>
      <c r="P11" s="30">
        <f t="shared" si="8"/>
        <v>0.81209999999999993</v>
      </c>
      <c r="Q11" s="30">
        <f t="shared" si="9"/>
        <v>0.98790000000000011</v>
      </c>
      <c r="R11" s="30">
        <f t="shared" si="10"/>
        <v>0.36</v>
      </c>
      <c r="S11" s="30">
        <f t="shared" si="11"/>
        <v>1.1720999999999999</v>
      </c>
      <c r="T11" s="30">
        <f t="shared" si="12"/>
        <v>0.62790000000000012</v>
      </c>
      <c r="U11" s="30">
        <f t="shared" si="13"/>
        <v>0.36</v>
      </c>
      <c r="V11" s="30">
        <f t="shared" si="14"/>
        <v>1.5320999999999998</v>
      </c>
      <c r="W11" s="30">
        <f t="shared" si="15"/>
        <v>0.26790000000000014</v>
      </c>
      <c r="X11" s="30">
        <f t="shared" si="16"/>
        <v>0.26790000000000014</v>
      </c>
      <c r="Y11" s="30">
        <f t="shared" si="17"/>
        <v>1.7999999999999998</v>
      </c>
      <c r="Z11" s="30">
        <f t="shared" si="18"/>
        <v>0</v>
      </c>
      <c r="AA11" s="39">
        <f t="shared" si="19"/>
        <v>0</v>
      </c>
      <c r="AB11" s="39">
        <v>0</v>
      </c>
      <c r="AC11" s="39">
        <f t="shared" si="20"/>
        <v>0</v>
      </c>
    </row>
    <row r="12" spans="1:29" s="33" customFormat="1" ht="45" x14ac:dyDescent="0.25">
      <c r="A12" s="23" t="s">
        <v>18</v>
      </c>
      <c r="B12" s="24">
        <v>200</v>
      </c>
      <c r="C12" s="25" t="s">
        <v>43</v>
      </c>
      <c r="D12" s="26" t="s">
        <v>44</v>
      </c>
      <c r="E12" s="27">
        <v>42662</v>
      </c>
      <c r="F12" s="30">
        <v>113.16</v>
      </c>
      <c r="G12" s="30">
        <v>3.37</v>
      </c>
      <c r="H12" s="30">
        <f t="shared" si="0"/>
        <v>1.8859999999999999</v>
      </c>
      <c r="I12" s="30">
        <f t="shared" si="1"/>
        <v>6.3558199999999996</v>
      </c>
      <c r="J12" s="30">
        <f t="shared" si="2"/>
        <v>6.3558199999999996</v>
      </c>
      <c r="K12" s="30">
        <f t="shared" si="3"/>
        <v>106.80418</v>
      </c>
      <c r="L12" s="30">
        <f t="shared" si="4"/>
        <v>22.631999999999998</v>
      </c>
      <c r="M12" s="30">
        <f t="shared" si="5"/>
        <v>28.987819999999999</v>
      </c>
      <c r="N12" s="30">
        <f t="shared" si="6"/>
        <v>84.172179999999997</v>
      </c>
      <c r="O12" s="30">
        <f t="shared" si="7"/>
        <v>22.631999999999998</v>
      </c>
      <c r="P12" s="30">
        <f t="shared" si="8"/>
        <v>51.619819999999997</v>
      </c>
      <c r="Q12" s="30">
        <f t="shared" si="9"/>
        <v>61.540179999999999</v>
      </c>
      <c r="R12" s="30">
        <f t="shared" si="10"/>
        <v>22.631999999999998</v>
      </c>
      <c r="S12" s="30">
        <f t="shared" si="11"/>
        <v>74.251819999999995</v>
      </c>
      <c r="T12" s="30">
        <f t="shared" si="12"/>
        <v>38.908180000000002</v>
      </c>
      <c r="U12" s="30">
        <f t="shared" si="13"/>
        <v>22.631999999999998</v>
      </c>
      <c r="V12" s="30">
        <f t="shared" si="14"/>
        <v>96.883819999999986</v>
      </c>
      <c r="W12" s="30">
        <f t="shared" si="15"/>
        <v>16.276180000000004</v>
      </c>
      <c r="X12" s="30">
        <f t="shared" si="16"/>
        <v>16.276180000000004</v>
      </c>
      <c r="Y12" s="30">
        <f t="shared" si="17"/>
        <v>113.16</v>
      </c>
      <c r="Z12" s="30">
        <f t="shared" si="18"/>
        <v>0</v>
      </c>
      <c r="AA12" s="39">
        <f t="shared" si="19"/>
        <v>0</v>
      </c>
      <c r="AB12" s="39">
        <v>0</v>
      </c>
      <c r="AC12" s="39">
        <f t="shared" si="20"/>
        <v>0</v>
      </c>
    </row>
    <row r="13" spans="1:29" s="33" customFormat="1" ht="45" x14ac:dyDescent="0.25">
      <c r="A13" s="23" t="s">
        <v>18</v>
      </c>
      <c r="B13" s="24">
        <v>195</v>
      </c>
      <c r="C13" s="25" t="s">
        <v>43</v>
      </c>
      <c r="D13" s="31" t="s">
        <v>44</v>
      </c>
      <c r="E13" s="27">
        <v>42657</v>
      </c>
      <c r="F13" s="30">
        <v>146.12</v>
      </c>
      <c r="G13" s="30">
        <v>3.53</v>
      </c>
      <c r="H13" s="30">
        <f t="shared" si="0"/>
        <v>2.4353333333333333</v>
      </c>
      <c r="I13" s="30">
        <f t="shared" si="1"/>
        <v>8.5967266666666671</v>
      </c>
      <c r="J13" s="30">
        <f t="shared" si="2"/>
        <v>8.5967266666666671</v>
      </c>
      <c r="K13" s="30">
        <f t="shared" si="3"/>
        <v>137.52327333333335</v>
      </c>
      <c r="L13" s="30">
        <f t="shared" si="4"/>
        <v>29.224</v>
      </c>
      <c r="M13" s="30">
        <f t="shared" si="5"/>
        <v>37.820726666666665</v>
      </c>
      <c r="N13" s="30">
        <f t="shared" si="6"/>
        <v>108.29927333333335</v>
      </c>
      <c r="O13" s="30">
        <f t="shared" si="7"/>
        <v>29.224</v>
      </c>
      <c r="P13" s="30">
        <f t="shared" si="8"/>
        <v>67.044726666666662</v>
      </c>
      <c r="Q13" s="30">
        <f t="shared" si="9"/>
        <v>79.075273333333342</v>
      </c>
      <c r="R13" s="30">
        <f t="shared" si="10"/>
        <v>29.224</v>
      </c>
      <c r="S13" s="30">
        <f t="shared" si="11"/>
        <v>96.268726666666666</v>
      </c>
      <c r="T13" s="30">
        <f t="shared" si="12"/>
        <v>49.851273333333339</v>
      </c>
      <c r="U13" s="30">
        <f t="shared" si="13"/>
        <v>29.224</v>
      </c>
      <c r="V13" s="30">
        <f t="shared" si="14"/>
        <v>125.49272666666667</v>
      </c>
      <c r="W13" s="30">
        <f t="shared" si="15"/>
        <v>20.627273333333338</v>
      </c>
      <c r="X13" s="30">
        <f t="shared" si="16"/>
        <v>20.627273333333338</v>
      </c>
      <c r="Y13" s="30">
        <f t="shared" si="17"/>
        <v>146.12</v>
      </c>
      <c r="Z13" s="30">
        <f t="shared" si="18"/>
        <v>0</v>
      </c>
      <c r="AA13" s="39">
        <f t="shared" si="19"/>
        <v>0</v>
      </c>
      <c r="AB13" s="39">
        <v>0</v>
      </c>
      <c r="AC13" s="39">
        <f t="shared" si="20"/>
        <v>0</v>
      </c>
    </row>
    <row r="14" spans="1:29" s="33" customFormat="1" ht="45" x14ac:dyDescent="0.25">
      <c r="A14" s="23" t="s">
        <v>18</v>
      </c>
      <c r="B14" s="24">
        <v>190</v>
      </c>
      <c r="C14" s="25" t="s">
        <v>43</v>
      </c>
      <c r="D14" s="31" t="s">
        <v>31</v>
      </c>
      <c r="E14" s="27">
        <v>42654</v>
      </c>
      <c r="F14" s="30">
        <v>480.7</v>
      </c>
      <c r="G14" s="30">
        <v>3.63</v>
      </c>
      <c r="H14" s="30">
        <f t="shared" si="0"/>
        <v>8.0116666666666667</v>
      </c>
      <c r="I14" s="30">
        <f t="shared" si="1"/>
        <v>29.082349999999998</v>
      </c>
      <c r="J14" s="30">
        <f t="shared" si="2"/>
        <v>29.082349999999998</v>
      </c>
      <c r="K14" s="30">
        <f t="shared" si="3"/>
        <v>451.61764999999997</v>
      </c>
      <c r="L14" s="30">
        <f t="shared" si="4"/>
        <v>96.14</v>
      </c>
      <c r="M14" s="30">
        <f t="shared" si="5"/>
        <v>125.22235000000001</v>
      </c>
      <c r="N14" s="30">
        <f t="shared" si="6"/>
        <v>355.47764999999998</v>
      </c>
      <c r="O14" s="30">
        <f t="shared" si="7"/>
        <v>96.14</v>
      </c>
      <c r="P14" s="30">
        <f t="shared" si="8"/>
        <v>221.36234999999999</v>
      </c>
      <c r="Q14" s="30">
        <f t="shared" si="9"/>
        <v>259.33765</v>
      </c>
      <c r="R14" s="30">
        <f t="shared" si="10"/>
        <v>96.14</v>
      </c>
      <c r="S14" s="30">
        <f t="shared" si="11"/>
        <v>317.50234999999998</v>
      </c>
      <c r="T14" s="30">
        <f t="shared" si="12"/>
        <v>163.19765000000001</v>
      </c>
      <c r="U14" s="30">
        <f t="shared" si="13"/>
        <v>96.14</v>
      </c>
      <c r="V14" s="30">
        <f t="shared" si="14"/>
        <v>413.64234999999996</v>
      </c>
      <c r="W14" s="30">
        <f t="shared" si="15"/>
        <v>67.05765000000001</v>
      </c>
      <c r="X14" s="30">
        <f t="shared" si="16"/>
        <v>67.05765000000001</v>
      </c>
      <c r="Y14" s="30">
        <f t="shared" si="17"/>
        <v>480.7</v>
      </c>
      <c r="Z14" s="30">
        <f t="shared" si="18"/>
        <v>0</v>
      </c>
      <c r="AA14" s="39">
        <f t="shared" si="19"/>
        <v>0</v>
      </c>
      <c r="AB14" s="39">
        <v>0</v>
      </c>
      <c r="AC14" s="39">
        <f t="shared" si="20"/>
        <v>0</v>
      </c>
    </row>
    <row r="15" spans="1:29" s="33" customFormat="1" ht="45" x14ac:dyDescent="0.25">
      <c r="A15" s="23" t="s">
        <v>18</v>
      </c>
      <c r="B15" s="24">
        <v>185</v>
      </c>
      <c r="C15" s="25" t="s">
        <v>43</v>
      </c>
      <c r="D15" s="26" t="s">
        <v>31</v>
      </c>
      <c r="E15" s="27">
        <v>42650</v>
      </c>
      <c r="F15" s="30">
        <v>470.4</v>
      </c>
      <c r="G15" s="30">
        <v>3.77</v>
      </c>
      <c r="H15" s="30">
        <f t="shared" si="0"/>
        <v>7.84</v>
      </c>
      <c r="I15" s="30">
        <f t="shared" si="1"/>
        <v>29.556799999999999</v>
      </c>
      <c r="J15" s="30">
        <f t="shared" si="2"/>
        <v>29.556799999999999</v>
      </c>
      <c r="K15" s="30">
        <f t="shared" si="3"/>
        <v>440.84319999999997</v>
      </c>
      <c r="L15" s="30">
        <f t="shared" si="4"/>
        <v>94.08</v>
      </c>
      <c r="M15" s="30">
        <f t="shared" si="5"/>
        <v>123.63679999999999</v>
      </c>
      <c r="N15" s="30">
        <f t="shared" si="6"/>
        <v>346.76319999999998</v>
      </c>
      <c r="O15" s="30">
        <f t="shared" si="7"/>
        <v>94.08</v>
      </c>
      <c r="P15" s="30">
        <f t="shared" si="8"/>
        <v>217.71679999999998</v>
      </c>
      <c r="Q15" s="30">
        <f t="shared" si="9"/>
        <v>252.6832</v>
      </c>
      <c r="R15" s="30">
        <f t="shared" si="10"/>
        <v>94.08</v>
      </c>
      <c r="S15" s="30">
        <f t="shared" si="11"/>
        <v>311.79679999999996</v>
      </c>
      <c r="T15" s="30">
        <f t="shared" si="12"/>
        <v>158.60320000000002</v>
      </c>
      <c r="U15" s="30">
        <f t="shared" si="13"/>
        <v>94.08</v>
      </c>
      <c r="V15" s="30">
        <f t="shared" si="14"/>
        <v>405.87679999999995</v>
      </c>
      <c r="W15" s="30">
        <f t="shared" si="15"/>
        <v>64.523200000000017</v>
      </c>
      <c r="X15" s="30">
        <f t="shared" si="16"/>
        <v>64.523200000000017</v>
      </c>
      <c r="Y15" s="30">
        <f t="shared" si="17"/>
        <v>470.4</v>
      </c>
      <c r="Z15" s="30">
        <f t="shared" si="18"/>
        <v>0</v>
      </c>
      <c r="AA15" s="39">
        <f t="shared" si="19"/>
        <v>0</v>
      </c>
      <c r="AB15" s="39">
        <v>0</v>
      </c>
      <c r="AC15" s="39">
        <f t="shared" si="20"/>
        <v>0</v>
      </c>
    </row>
    <row r="16" spans="1:29" s="33" customFormat="1" ht="45" x14ac:dyDescent="0.25">
      <c r="A16" s="23" t="s">
        <v>18</v>
      </c>
      <c r="B16" s="24">
        <v>80</v>
      </c>
      <c r="C16" s="25" t="s">
        <v>19</v>
      </c>
      <c r="D16" s="26" t="s">
        <v>45</v>
      </c>
      <c r="E16" s="27">
        <v>42697</v>
      </c>
      <c r="F16" s="30">
        <v>42.19</v>
      </c>
      <c r="G16" s="30">
        <v>2.23</v>
      </c>
      <c r="H16" s="30">
        <f t="shared" si="0"/>
        <v>0.70316666666666661</v>
      </c>
      <c r="I16" s="30">
        <f t="shared" si="1"/>
        <v>1.5680616666666665</v>
      </c>
      <c r="J16" s="30">
        <f t="shared" si="2"/>
        <v>1.5680616666666665</v>
      </c>
      <c r="K16" s="30">
        <f t="shared" si="3"/>
        <v>40.621938333333333</v>
      </c>
      <c r="L16" s="30">
        <f t="shared" si="4"/>
        <v>8.4379999999999988</v>
      </c>
      <c r="M16" s="30">
        <f t="shared" si="5"/>
        <v>10.006061666666666</v>
      </c>
      <c r="N16" s="30">
        <f t="shared" si="6"/>
        <v>32.18393833333333</v>
      </c>
      <c r="O16" s="30">
        <f t="shared" si="7"/>
        <v>8.4379999999999988</v>
      </c>
      <c r="P16" s="30">
        <f t="shared" si="8"/>
        <v>18.444061666666663</v>
      </c>
      <c r="Q16" s="30">
        <f t="shared" si="9"/>
        <v>23.745938333333331</v>
      </c>
      <c r="R16" s="30">
        <f t="shared" si="10"/>
        <v>8.4379999999999988</v>
      </c>
      <c r="S16" s="30">
        <f t="shared" si="11"/>
        <v>26.882061666666662</v>
      </c>
      <c r="T16" s="30">
        <f t="shared" si="12"/>
        <v>15.307938333333333</v>
      </c>
      <c r="U16" s="30">
        <f t="shared" si="13"/>
        <v>8.4379999999999988</v>
      </c>
      <c r="V16" s="30">
        <f t="shared" si="14"/>
        <v>35.32006166666666</v>
      </c>
      <c r="W16" s="30">
        <f t="shared" si="15"/>
        <v>6.8699383333333337</v>
      </c>
      <c r="X16" s="30">
        <f t="shared" si="16"/>
        <v>6.8699383333333337</v>
      </c>
      <c r="Y16" s="30">
        <f t="shared" si="17"/>
        <v>42.19</v>
      </c>
      <c r="Z16" s="30">
        <f t="shared" si="18"/>
        <v>0</v>
      </c>
      <c r="AA16" s="39">
        <f t="shared" si="19"/>
        <v>0</v>
      </c>
      <c r="AB16" s="39">
        <v>0</v>
      </c>
      <c r="AC16" s="39">
        <f t="shared" si="20"/>
        <v>0</v>
      </c>
    </row>
    <row r="17" spans="1:29" s="33" customFormat="1" ht="45" x14ac:dyDescent="0.25">
      <c r="A17" s="23" t="s">
        <v>18</v>
      </c>
      <c r="B17" s="24">
        <v>355</v>
      </c>
      <c r="C17" s="32" t="s">
        <v>50</v>
      </c>
      <c r="D17" s="26" t="s">
        <v>51</v>
      </c>
      <c r="E17" s="27">
        <v>42678</v>
      </c>
      <c r="F17" s="30">
        <v>324</v>
      </c>
      <c r="G17" s="30">
        <v>2.87</v>
      </c>
      <c r="H17" s="30">
        <f t="shared" si="0"/>
        <v>5.3999999999999995</v>
      </c>
      <c r="I17" s="30">
        <f t="shared" si="1"/>
        <v>15.497999999999999</v>
      </c>
      <c r="J17" s="30">
        <f t="shared" si="2"/>
        <v>15.497999999999999</v>
      </c>
      <c r="K17" s="30">
        <f t="shared" si="3"/>
        <v>308.50200000000001</v>
      </c>
      <c r="L17" s="30">
        <f t="shared" si="4"/>
        <v>64.8</v>
      </c>
      <c r="M17" s="30">
        <f t="shared" si="5"/>
        <v>80.298000000000002</v>
      </c>
      <c r="N17" s="30">
        <f t="shared" si="6"/>
        <v>243.702</v>
      </c>
      <c r="O17" s="30">
        <f t="shared" si="7"/>
        <v>64.8</v>
      </c>
      <c r="P17" s="30">
        <f t="shared" si="8"/>
        <v>145.09800000000001</v>
      </c>
      <c r="Q17" s="30">
        <f t="shared" si="9"/>
        <v>178.90199999999999</v>
      </c>
      <c r="R17" s="30">
        <f t="shared" si="10"/>
        <v>64.8</v>
      </c>
      <c r="S17" s="30">
        <f t="shared" si="11"/>
        <v>209.89800000000002</v>
      </c>
      <c r="T17" s="30">
        <f t="shared" si="12"/>
        <v>114.10199999999999</v>
      </c>
      <c r="U17" s="30">
        <f t="shared" si="13"/>
        <v>64.8</v>
      </c>
      <c r="V17" s="30">
        <f t="shared" si="14"/>
        <v>274.69800000000004</v>
      </c>
      <c r="W17" s="30">
        <f t="shared" si="15"/>
        <v>49.301999999999992</v>
      </c>
      <c r="X17" s="30">
        <f t="shared" si="16"/>
        <v>49.301999999999992</v>
      </c>
      <c r="Y17" s="30">
        <f t="shared" si="17"/>
        <v>324</v>
      </c>
      <c r="Z17" s="30">
        <f t="shared" si="18"/>
        <v>0</v>
      </c>
      <c r="AA17" s="39">
        <f t="shared" si="19"/>
        <v>0</v>
      </c>
      <c r="AB17" s="39">
        <v>0</v>
      </c>
      <c r="AC17" s="39">
        <f t="shared" si="20"/>
        <v>0</v>
      </c>
    </row>
    <row r="18" spans="1:29" s="33" customFormat="1" ht="45" x14ac:dyDescent="0.25">
      <c r="A18" s="23" t="s">
        <v>18</v>
      </c>
      <c r="B18" s="24">
        <v>355</v>
      </c>
      <c r="C18" s="26" t="s">
        <v>50</v>
      </c>
      <c r="D18" s="26" t="s">
        <v>52</v>
      </c>
      <c r="E18" s="27">
        <v>42678</v>
      </c>
      <c r="F18" s="30">
        <v>150</v>
      </c>
      <c r="G18" s="30">
        <v>2.87</v>
      </c>
      <c r="H18" s="30">
        <f t="shared" si="0"/>
        <v>2.5</v>
      </c>
      <c r="I18" s="30">
        <f t="shared" si="1"/>
        <v>7.1750000000000007</v>
      </c>
      <c r="J18" s="30">
        <f t="shared" si="2"/>
        <v>7.1750000000000007</v>
      </c>
      <c r="K18" s="30">
        <f t="shared" si="3"/>
        <v>142.82499999999999</v>
      </c>
      <c r="L18" s="30">
        <f t="shared" si="4"/>
        <v>30</v>
      </c>
      <c r="M18" s="30">
        <f t="shared" si="5"/>
        <v>37.174999999999997</v>
      </c>
      <c r="N18" s="30">
        <f t="shared" si="6"/>
        <v>112.82499999999999</v>
      </c>
      <c r="O18" s="30">
        <f t="shared" si="7"/>
        <v>30</v>
      </c>
      <c r="P18" s="30">
        <f t="shared" si="8"/>
        <v>67.174999999999997</v>
      </c>
      <c r="Q18" s="30">
        <f t="shared" si="9"/>
        <v>82.824999999999989</v>
      </c>
      <c r="R18" s="30">
        <f t="shared" si="10"/>
        <v>30</v>
      </c>
      <c r="S18" s="30">
        <f t="shared" si="11"/>
        <v>97.174999999999997</v>
      </c>
      <c r="T18" s="30">
        <f t="shared" si="12"/>
        <v>52.824999999999989</v>
      </c>
      <c r="U18" s="30">
        <f t="shared" si="13"/>
        <v>30</v>
      </c>
      <c r="V18" s="30">
        <f t="shared" si="14"/>
        <v>127.175</v>
      </c>
      <c r="W18" s="30">
        <f t="shared" si="15"/>
        <v>22.824999999999989</v>
      </c>
      <c r="X18" s="30">
        <f t="shared" si="16"/>
        <v>22.824999999999989</v>
      </c>
      <c r="Y18" s="30">
        <f t="shared" si="17"/>
        <v>150</v>
      </c>
      <c r="Z18" s="30">
        <f t="shared" si="18"/>
        <v>0</v>
      </c>
      <c r="AA18" s="39">
        <f t="shared" si="19"/>
        <v>0</v>
      </c>
      <c r="AB18" s="39">
        <v>0</v>
      </c>
      <c r="AC18" s="39">
        <f t="shared" si="20"/>
        <v>0</v>
      </c>
    </row>
    <row r="19" spans="1:29" s="33" customFormat="1" ht="45" x14ac:dyDescent="0.25">
      <c r="A19" s="23" t="s">
        <v>18</v>
      </c>
      <c r="B19" s="24">
        <v>355</v>
      </c>
      <c r="C19" s="26" t="s">
        <v>50</v>
      </c>
      <c r="D19" s="26" t="s">
        <v>53</v>
      </c>
      <c r="E19" s="27">
        <v>42678</v>
      </c>
      <c r="F19" s="28">
        <v>12.5</v>
      </c>
      <c r="G19" s="28">
        <v>2.87</v>
      </c>
      <c r="H19" s="28">
        <f t="shared" ref="H19:H30" si="21">F19/5/12</f>
        <v>0.20833333333333334</v>
      </c>
      <c r="I19" s="28">
        <f t="shared" ref="I19:I23" si="22">G19*H19</f>
        <v>0.59791666666666676</v>
      </c>
      <c r="J19" s="28">
        <f t="shared" si="2"/>
        <v>0.59791666666666676</v>
      </c>
      <c r="K19" s="28">
        <f t="shared" ref="K19:K24" si="23">F19-I19</f>
        <v>11.902083333333334</v>
      </c>
      <c r="L19" s="28">
        <f t="shared" ref="L19:L24" si="24">H19*12</f>
        <v>2.5</v>
      </c>
      <c r="M19" s="28">
        <f t="shared" ref="M19:M30" si="25">J19+L19</f>
        <v>3.0979166666666669</v>
      </c>
      <c r="N19" s="28">
        <f t="shared" ref="N19:N24" si="26">K19-L19</f>
        <v>9.4020833333333336</v>
      </c>
      <c r="O19" s="28">
        <f t="shared" ref="O19:O30" si="27">L19</f>
        <v>2.5</v>
      </c>
      <c r="P19" s="28">
        <f t="shared" ref="P19:P31" si="28">O19+M19</f>
        <v>5.5979166666666664</v>
      </c>
      <c r="Q19" s="28">
        <f t="shared" ref="Q19:Q30" si="29">N19-O19</f>
        <v>6.9020833333333336</v>
      </c>
      <c r="R19" s="28">
        <f t="shared" ref="R19:R31" si="30">O19</f>
        <v>2.5</v>
      </c>
      <c r="S19" s="28">
        <f t="shared" ref="S19:S31" si="31">R19+P19</f>
        <v>8.0979166666666664</v>
      </c>
      <c r="T19" s="28">
        <f t="shared" ref="T19:T30" si="32">Q19-R19</f>
        <v>4.4020833333333336</v>
      </c>
      <c r="U19" s="28">
        <f t="shared" ref="U19:U31" si="33">R19</f>
        <v>2.5</v>
      </c>
      <c r="V19" s="28">
        <f t="shared" ref="V19:V31" si="34">U19+S19</f>
        <v>10.597916666666666</v>
      </c>
      <c r="W19" s="28">
        <f t="shared" ref="W19:W30" si="35">T19-U19</f>
        <v>1.9020833333333336</v>
      </c>
      <c r="X19" s="28">
        <f t="shared" si="16"/>
        <v>1.9020833333333336</v>
      </c>
      <c r="Y19" s="28">
        <f t="shared" ref="Y19:Y31" si="36">X19+V19</f>
        <v>12.5</v>
      </c>
      <c r="Z19" s="28">
        <f t="shared" ref="Z19:Z30" si="37">W19-X19</f>
        <v>0</v>
      </c>
      <c r="AA19" s="34">
        <f t="shared" si="19"/>
        <v>0</v>
      </c>
      <c r="AB19" s="34">
        <v>0</v>
      </c>
      <c r="AC19" s="34">
        <f t="shared" si="20"/>
        <v>0</v>
      </c>
    </row>
    <row r="20" spans="1:29" s="33" customFormat="1" ht="45" x14ac:dyDescent="0.25">
      <c r="A20" s="23" t="s">
        <v>18</v>
      </c>
      <c r="B20" s="24">
        <v>355</v>
      </c>
      <c r="C20" s="26" t="s">
        <v>50</v>
      </c>
      <c r="D20" s="26" t="s">
        <v>54</v>
      </c>
      <c r="E20" s="27">
        <v>42678</v>
      </c>
      <c r="F20" s="28">
        <v>7</v>
      </c>
      <c r="G20" s="28">
        <v>2.87</v>
      </c>
      <c r="H20" s="28">
        <f t="shared" si="21"/>
        <v>0.11666666666666665</v>
      </c>
      <c r="I20" s="28">
        <f t="shared" si="22"/>
        <v>0.33483333333333332</v>
      </c>
      <c r="J20" s="28">
        <f t="shared" si="2"/>
        <v>0.33483333333333332</v>
      </c>
      <c r="K20" s="28">
        <f t="shared" si="23"/>
        <v>6.6651666666666669</v>
      </c>
      <c r="L20" s="28">
        <f t="shared" si="24"/>
        <v>1.4</v>
      </c>
      <c r="M20" s="28">
        <f t="shared" si="25"/>
        <v>1.7348333333333332</v>
      </c>
      <c r="N20" s="28">
        <f t="shared" si="26"/>
        <v>5.2651666666666674</v>
      </c>
      <c r="O20" s="28">
        <f t="shared" si="27"/>
        <v>1.4</v>
      </c>
      <c r="P20" s="28">
        <f t="shared" si="28"/>
        <v>3.1348333333333329</v>
      </c>
      <c r="Q20" s="28">
        <f t="shared" si="29"/>
        <v>3.8651666666666675</v>
      </c>
      <c r="R20" s="28">
        <f t="shared" si="30"/>
        <v>1.4</v>
      </c>
      <c r="S20" s="28">
        <f t="shared" si="31"/>
        <v>4.5348333333333333</v>
      </c>
      <c r="T20" s="28">
        <f t="shared" si="32"/>
        <v>2.4651666666666676</v>
      </c>
      <c r="U20" s="28">
        <f t="shared" si="33"/>
        <v>1.4</v>
      </c>
      <c r="V20" s="28">
        <f t="shared" si="34"/>
        <v>5.9348333333333336</v>
      </c>
      <c r="W20" s="28">
        <f t="shared" si="35"/>
        <v>1.0651666666666677</v>
      </c>
      <c r="X20" s="28">
        <f t="shared" si="16"/>
        <v>1.0651666666666677</v>
      </c>
      <c r="Y20" s="28">
        <f t="shared" si="36"/>
        <v>7.0000000000000018</v>
      </c>
      <c r="Z20" s="28">
        <f t="shared" si="37"/>
        <v>0</v>
      </c>
      <c r="AA20" s="34">
        <f t="shared" si="19"/>
        <v>0</v>
      </c>
      <c r="AB20" s="34">
        <v>0</v>
      </c>
      <c r="AC20" s="34">
        <f t="shared" si="20"/>
        <v>0</v>
      </c>
    </row>
    <row r="21" spans="1:29" s="33" customFormat="1" ht="45" x14ac:dyDescent="0.25">
      <c r="A21" s="23" t="s">
        <v>18</v>
      </c>
      <c r="B21" s="24">
        <v>20</v>
      </c>
      <c r="C21" s="26" t="s">
        <v>55</v>
      </c>
      <c r="D21" s="26" t="s">
        <v>56</v>
      </c>
      <c r="E21" s="27">
        <v>42683</v>
      </c>
      <c r="F21" s="28">
        <v>1.37</v>
      </c>
      <c r="G21" s="28">
        <v>2.63</v>
      </c>
      <c r="H21" s="28">
        <f t="shared" si="21"/>
        <v>2.2833333333333334E-2</v>
      </c>
      <c r="I21" s="28">
        <f t="shared" si="22"/>
        <v>6.0051666666666663E-2</v>
      </c>
      <c r="J21" s="28">
        <f t="shared" si="2"/>
        <v>6.0051666666666663E-2</v>
      </c>
      <c r="K21" s="28">
        <f t="shared" si="23"/>
        <v>1.3099483333333335</v>
      </c>
      <c r="L21" s="28">
        <f t="shared" si="24"/>
        <v>0.27400000000000002</v>
      </c>
      <c r="M21" s="28">
        <f t="shared" si="25"/>
        <v>0.33405166666666669</v>
      </c>
      <c r="N21" s="28">
        <f t="shared" si="26"/>
        <v>1.0359483333333335</v>
      </c>
      <c r="O21" s="28">
        <f t="shared" si="27"/>
        <v>0.27400000000000002</v>
      </c>
      <c r="P21" s="28">
        <f t="shared" si="28"/>
        <v>0.60805166666666666</v>
      </c>
      <c r="Q21" s="28">
        <f t="shared" si="29"/>
        <v>0.76194833333333345</v>
      </c>
      <c r="R21" s="28">
        <f t="shared" si="30"/>
        <v>0.27400000000000002</v>
      </c>
      <c r="S21" s="28">
        <f t="shared" si="31"/>
        <v>0.88205166666666668</v>
      </c>
      <c r="T21" s="28">
        <f t="shared" si="32"/>
        <v>0.48794833333333343</v>
      </c>
      <c r="U21" s="28">
        <f t="shared" si="33"/>
        <v>0.27400000000000002</v>
      </c>
      <c r="V21" s="28">
        <f t="shared" si="34"/>
        <v>1.1560516666666667</v>
      </c>
      <c r="W21" s="28">
        <f t="shared" si="35"/>
        <v>0.21394833333333341</v>
      </c>
      <c r="X21" s="28">
        <f t="shared" si="16"/>
        <v>0.21394833333333341</v>
      </c>
      <c r="Y21" s="28">
        <f t="shared" si="36"/>
        <v>1.37</v>
      </c>
      <c r="Z21" s="28">
        <f t="shared" si="37"/>
        <v>0</v>
      </c>
      <c r="AA21" s="34">
        <f t="shared" si="19"/>
        <v>0</v>
      </c>
      <c r="AB21" s="34">
        <v>0</v>
      </c>
      <c r="AC21" s="34">
        <f t="shared" si="20"/>
        <v>0</v>
      </c>
    </row>
    <row r="22" spans="1:29" s="33" customFormat="1" ht="45" x14ac:dyDescent="0.25">
      <c r="A22" s="23" t="s">
        <v>18</v>
      </c>
      <c r="B22" s="24">
        <v>19</v>
      </c>
      <c r="C22" s="26" t="s">
        <v>55</v>
      </c>
      <c r="D22" s="26" t="s">
        <v>57</v>
      </c>
      <c r="E22" s="27">
        <v>42683</v>
      </c>
      <c r="F22" s="28">
        <v>19.64</v>
      </c>
      <c r="G22" s="28">
        <v>2.63</v>
      </c>
      <c r="H22" s="28">
        <f t="shared" si="21"/>
        <v>0.32733333333333331</v>
      </c>
      <c r="I22" s="28">
        <f t="shared" si="22"/>
        <v>0.86088666666666658</v>
      </c>
      <c r="J22" s="28">
        <f t="shared" si="2"/>
        <v>0.86088666666666658</v>
      </c>
      <c r="K22" s="28">
        <f t="shared" si="23"/>
        <v>18.779113333333335</v>
      </c>
      <c r="L22" s="28">
        <f t="shared" si="24"/>
        <v>3.9279999999999999</v>
      </c>
      <c r="M22" s="28">
        <f t="shared" si="25"/>
        <v>4.7888866666666665</v>
      </c>
      <c r="N22" s="28">
        <f t="shared" si="26"/>
        <v>14.851113333333334</v>
      </c>
      <c r="O22" s="28">
        <f t="shared" si="27"/>
        <v>3.9279999999999999</v>
      </c>
      <c r="P22" s="28">
        <f t="shared" si="28"/>
        <v>8.7168866666666673</v>
      </c>
      <c r="Q22" s="28">
        <f t="shared" si="29"/>
        <v>10.923113333333333</v>
      </c>
      <c r="R22" s="28">
        <f t="shared" si="30"/>
        <v>3.9279999999999999</v>
      </c>
      <c r="S22" s="28">
        <f t="shared" si="31"/>
        <v>12.644886666666668</v>
      </c>
      <c r="T22" s="28">
        <f t="shared" si="32"/>
        <v>6.9951133333333333</v>
      </c>
      <c r="U22" s="28">
        <f t="shared" si="33"/>
        <v>3.9279999999999999</v>
      </c>
      <c r="V22" s="28">
        <f t="shared" si="34"/>
        <v>16.572886666666669</v>
      </c>
      <c r="W22" s="28">
        <f t="shared" si="35"/>
        <v>3.0671133333333334</v>
      </c>
      <c r="X22" s="28">
        <f t="shared" si="16"/>
        <v>3.0671133333333334</v>
      </c>
      <c r="Y22" s="28">
        <f t="shared" si="36"/>
        <v>19.64</v>
      </c>
      <c r="Z22" s="28">
        <f t="shared" si="37"/>
        <v>0</v>
      </c>
      <c r="AA22" s="34">
        <f t="shared" si="19"/>
        <v>0</v>
      </c>
      <c r="AB22" s="34">
        <v>0</v>
      </c>
      <c r="AC22" s="34">
        <f t="shared" si="20"/>
        <v>0</v>
      </c>
    </row>
    <row r="23" spans="1:29" s="33" customFormat="1" ht="45" x14ac:dyDescent="0.25">
      <c r="A23" s="23" t="s">
        <v>18</v>
      </c>
      <c r="B23" s="24">
        <v>4681</v>
      </c>
      <c r="C23" s="26" t="s">
        <v>58</v>
      </c>
      <c r="D23" s="26" t="s">
        <v>31</v>
      </c>
      <c r="E23" s="27">
        <v>42719</v>
      </c>
      <c r="F23" s="28">
        <v>20.74</v>
      </c>
      <c r="G23" s="28">
        <v>2.5</v>
      </c>
      <c r="H23" s="28">
        <f t="shared" si="21"/>
        <v>0.34566666666666662</v>
      </c>
      <c r="I23" s="28">
        <f t="shared" si="22"/>
        <v>0.86416666666666653</v>
      </c>
      <c r="J23" s="28">
        <f t="shared" si="2"/>
        <v>0.86416666666666653</v>
      </c>
      <c r="K23" s="28">
        <f t="shared" si="23"/>
        <v>19.875833333333333</v>
      </c>
      <c r="L23" s="28">
        <f t="shared" si="24"/>
        <v>4.1479999999999997</v>
      </c>
      <c r="M23" s="28">
        <f t="shared" si="25"/>
        <v>5.0121666666666664</v>
      </c>
      <c r="N23" s="28">
        <f t="shared" si="26"/>
        <v>15.727833333333333</v>
      </c>
      <c r="O23" s="28">
        <f t="shared" si="27"/>
        <v>4.1479999999999997</v>
      </c>
      <c r="P23" s="28">
        <f t="shared" si="28"/>
        <v>9.1601666666666652</v>
      </c>
      <c r="Q23" s="28">
        <f t="shared" si="29"/>
        <v>11.579833333333333</v>
      </c>
      <c r="R23" s="28">
        <f t="shared" si="30"/>
        <v>4.1479999999999997</v>
      </c>
      <c r="S23" s="28">
        <f t="shared" si="31"/>
        <v>13.308166666666665</v>
      </c>
      <c r="T23" s="28">
        <f t="shared" si="32"/>
        <v>7.4318333333333335</v>
      </c>
      <c r="U23" s="28">
        <f t="shared" si="33"/>
        <v>4.1479999999999997</v>
      </c>
      <c r="V23" s="28">
        <f t="shared" si="34"/>
        <v>17.456166666666665</v>
      </c>
      <c r="W23" s="28">
        <f t="shared" si="35"/>
        <v>3.2838333333333338</v>
      </c>
      <c r="X23" s="28">
        <f t="shared" si="16"/>
        <v>3.2838333333333338</v>
      </c>
      <c r="Y23" s="28">
        <f t="shared" si="36"/>
        <v>20.74</v>
      </c>
      <c r="Z23" s="28">
        <f t="shared" si="37"/>
        <v>0</v>
      </c>
      <c r="AA23" s="34">
        <f t="shared" si="19"/>
        <v>0</v>
      </c>
      <c r="AB23" s="34">
        <v>0</v>
      </c>
      <c r="AC23" s="34">
        <f t="shared" si="20"/>
        <v>0</v>
      </c>
    </row>
    <row r="24" spans="1:29" s="33" customFormat="1" ht="45" x14ac:dyDescent="0.25">
      <c r="A24" s="23" t="s">
        <v>18</v>
      </c>
      <c r="B24" s="24">
        <v>284</v>
      </c>
      <c r="C24" s="26" t="s">
        <v>59</v>
      </c>
      <c r="D24" s="26" t="s">
        <v>60</v>
      </c>
      <c r="E24" s="27">
        <v>42684</v>
      </c>
      <c r="F24" s="28">
        <v>6.92</v>
      </c>
      <c r="G24" s="28">
        <v>2.67</v>
      </c>
      <c r="H24" s="28">
        <f>F24/5/12</f>
        <v>0.11533333333333333</v>
      </c>
      <c r="I24" s="28">
        <f>G24*H24</f>
        <v>0.30793999999999999</v>
      </c>
      <c r="J24" s="28">
        <f t="shared" si="2"/>
        <v>0.30793999999999999</v>
      </c>
      <c r="K24" s="28">
        <f t="shared" si="23"/>
        <v>6.6120599999999996</v>
      </c>
      <c r="L24" s="28">
        <f t="shared" si="24"/>
        <v>1.3839999999999999</v>
      </c>
      <c r="M24" s="28">
        <f t="shared" si="25"/>
        <v>1.6919399999999998</v>
      </c>
      <c r="N24" s="28">
        <f t="shared" si="26"/>
        <v>5.2280599999999993</v>
      </c>
      <c r="O24" s="28">
        <f t="shared" si="27"/>
        <v>1.3839999999999999</v>
      </c>
      <c r="P24" s="28">
        <f t="shared" si="28"/>
        <v>3.0759399999999997</v>
      </c>
      <c r="Q24" s="28">
        <f t="shared" si="29"/>
        <v>3.8440599999999994</v>
      </c>
      <c r="R24" s="28">
        <f t="shared" si="30"/>
        <v>1.3839999999999999</v>
      </c>
      <c r="S24" s="28">
        <f t="shared" si="31"/>
        <v>4.4599399999999996</v>
      </c>
      <c r="T24" s="28">
        <f t="shared" si="32"/>
        <v>2.4600599999999995</v>
      </c>
      <c r="U24" s="28">
        <f t="shared" si="33"/>
        <v>1.3839999999999999</v>
      </c>
      <c r="V24" s="28">
        <f t="shared" si="34"/>
        <v>5.8439399999999999</v>
      </c>
      <c r="W24" s="28">
        <f t="shared" si="35"/>
        <v>1.0760599999999996</v>
      </c>
      <c r="X24" s="28">
        <f t="shared" si="16"/>
        <v>1.0760599999999996</v>
      </c>
      <c r="Y24" s="28">
        <f t="shared" si="36"/>
        <v>6.92</v>
      </c>
      <c r="Z24" s="28">
        <f t="shared" si="37"/>
        <v>0</v>
      </c>
      <c r="AA24" s="34">
        <f t="shared" si="19"/>
        <v>0</v>
      </c>
      <c r="AB24" s="34">
        <v>0</v>
      </c>
      <c r="AC24" s="34">
        <f t="shared" si="20"/>
        <v>0</v>
      </c>
    </row>
    <row r="25" spans="1:29" s="33" customFormat="1" x14ac:dyDescent="0.25">
      <c r="A25" s="42"/>
      <c r="B25" s="43"/>
      <c r="C25" s="47"/>
      <c r="D25" s="47"/>
      <c r="E25" s="48"/>
      <c r="F25" s="34">
        <f>SUM(F5:F24)</f>
        <v>6859.7999999999993</v>
      </c>
      <c r="G25" s="34"/>
      <c r="H25" s="34"/>
      <c r="I25" s="34">
        <f>SUM(I5:I24)</f>
        <v>512.22110500000008</v>
      </c>
      <c r="J25" s="34">
        <f t="shared" si="2"/>
        <v>512.22110500000008</v>
      </c>
      <c r="K25" s="34"/>
      <c r="L25" s="34"/>
      <c r="M25" s="34"/>
      <c r="N25" s="34"/>
      <c r="O25" s="34">
        <f>SUM(O5:O24)</f>
        <v>1371.96</v>
      </c>
      <c r="P25" s="34">
        <f>SUM(P5:P24)</f>
        <v>3256.1411050000002</v>
      </c>
      <c r="Q25" s="34"/>
      <c r="R25" s="34">
        <f t="shared" si="30"/>
        <v>1371.96</v>
      </c>
      <c r="S25" s="34">
        <f t="shared" si="31"/>
        <v>4628.1011049999997</v>
      </c>
      <c r="T25" s="34"/>
      <c r="U25" s="34">
        <f t="shared" si="33"/>
        <v>1371.96</v>
      </c>
      <c r="V25" s="34">
        <f t="shared" si="34"/>
        <v>6000.0611049999998</v>
      </c>
      <c r="W25" s="34"/>
      <c r="X25" s="34"/>
      <c r="Y25" s="34"/>
      <c r="Z25" s="34"/>
      <c r="AA25" s="34"/>
      <c r="AB25" s="34"/>
      <c r="AC25" s="34"/>
    </row>
    <row r="26" spans="1:29" s="33" customFormat="1" ht="45" customHeight="1" x14ac:dyDescent="0.25">
      <c r="A26" s="35" t="s">
        <v>18</v>
      </c>
      <c r="B26" s="36">
        <v>5467</v>
      </c>
      <c r="C26" s="40" t="s">
        <v>72</v>
      </c>
      <c r="D26" s="40" t="s">
        <v>73</v>
      </c>
      <c r="E26" s="37">
        <v>42767</v>
      </c>
      <c r="F26" s="38">
        <v>2.19</v>
      </c>
      <c r="G26" s="38">
        <v>12</v>
      </c>
      <c r="H26" s="38">
        <f t="shared" si="21"/>
        <v>3.6499999999999998E-2</v>
      </c>
      <c r="I26" s="28">
        <v>0</v>
      </c>
      <c r="J26" s="28">
        <f t="shared" si="2"/>
        <v>0</v>
      </c>
      <c r="K26" s="28">
        <v>0</v>
      </c>
      <c r="L26" s="38">
        <f>H26*G26</f>
        <v>0.43799999999999994</v>
      </c>
      <c r="M26" s="38">
        <f t="shared" si="25"/>
        <v>0.43799999999999994</v>
      </c>
      <c r="N26" s="38">
        <f>F26-L26</f>
        <v>1.752</v>
      </c>
      <c r="O26" s="38">
        <f t="shared" si="27"/>
        <v>0.43799999999999994</v>
      </c>
      <c r="P26" s="38">
        <f t="shared" si="28"/>
        <v>0.87599999999999989</v>
      </c>
      <c r="Q26" s="38">
        <f t="shared" si="29"/>
        <v>1.3140000000000001</v>
      </c>
      <c r="R26" s="38">
        <f t="shared" si="30"/>
        <v>0.43799999999999994</v>
      </c>
      <c r="S26" s="38">
        <f t="shared" si="31"/>
        <v>1.3139999999999998</v>
      </c>
      <c r="T26" s="38">
        <f t="shared" si="32"/>
        <v>0.87600000000000011</v>
      </c>
      <c r="U26" s="38">
        <f t="shared" si="33"/>
        <v>0.43799999999999994</v>
      </c>
      <c r="V26" s="38">
        <f t="shared" si="34"/>
        <v>1.7519999999999998</v>
      </c>
      <c r="W26" s="38">
        <f t="shared" si="35"/>
        <v>0.43800000000000017</v>
      </c>
      <c r="X26" s="38">
        <f t="shared" ref="X26:X31" si="38">U26</f>
        <v>0.43799999999999994</v>
      </c>
      <c r="Y26" s="38">
        <f>V26+X26</f>
        <v>2.1899999999999995</v>
      </c>
      <c r="Z26" s="38">
        <f t="shared" si="37"/>
        <v>0</v>
      </c>
      <c r="AA26" s="38">
        <v>0</v>
      </c>
      <c r="AB26" s="38">
        <v>0</v>
      </c>
      <c r="AC26" s="38">
        <f t="shared" si="20"/>
        <v>0</v>
      </c>
    </row>
    <row r="27" spans="1:29" s="33" customFormat="1" ht="45" customHeight="1" x14ac:dyDescent="0.25">
      <c r="A27" s="35" t="s">
        <v>18</v>
      </c>
      <c r="B27" s="36">
        <v>185</v>
      </c>
      <c r="C27" s="40" t="s">
        <v>74</v>
      </c>
      <c r="D27" s="40" t="s">
        <v>75</v>
      </c>
      <c r="E27" s="37">
        <v>43018</v>
      </c>
      <c r="F27" s="38">
        <v>6.5</v>
      </c>
      <c r="G27" s="38">
        <v>3.67</v>
      </c>
      <c r="H27" s="38">
        <f t="shared" si="21"/>
        <v>0.10833333333333334</v>
      </c>
      <c r="I27" s="28">
        <v>0</v>
      </c>
      <c r="J27" s="28">
        <f t="shared" si="2"/>
        <v>0</v>
      </c>
      <c r="K27" s="28">
        <v>0</v>
      </c>
      <c r="L27" s="38">
        <f>H27*G27</f>
        <v>0.39758333333333334</v>
      </c>
      <c r="M27" s="38">
        <f t="shared" si="25"/>
        <v>0.39758333333333334</v>
      </c>
      <c r="N27" s="38">
        <f>F27-L27</f>
        <v>6.1024166666666666</v>
      </c>
      <c r="O27" s="38">
        <f>H27*12</f>
        <v>1.3</v>
      </c>
      <c r="P27" s="38">
        <f t="shared" si="28"/>
        <v>1.6975833333333334</v>
      </c>
      <c r="Q27" s="38">
        <f t="shared" si="29"/>
        <v>4.8024166666666668</v>
      </c>
      <c r="R27" s="38">
        <f t="shared" si="30"/>
        <v>1.3</v>
      </c>
      <c r="S27" s="38">
        <f t="shared" si="31"/>
        <v>2.9975833333333335</v>
      </c>
      <c r="T27" s="38">
        <f t="shared" si="32"/>
        <v>3.502416666666667</v>
      </c>
      <c r="U27" s="38">
        <f t="shared" si="33"/>
        <v>1.3</v>
      </c>
      <c r="V27" s="38">
        <f t="shared" si="34"/>
        <v>4.2975833333333338</v>
      </c>
      <c r="W27" s="38">
        <f t="shared" si="35"/>
        <v>2.2024166666666671</v>
      </c>
      <c r="X27" s="38">
        <f t="shared" si="38"/>
        <v>1.3</v>
      </c>
      <c r="Y27" s="38">
        <f t="shared" si="36"/>
        <v>5.5975833333333336</v>
      </c>
      <c r="Z27" s="38">
        <f t="shared" si="37"/>
        <v>0.90241666666666709</v>
      </c>
      <c r="AA27" s="38">
        <f>Z27</f>
        <v>0.90241666666666709</v>
      </c>
      <c r="AB27" s="38">
        <f t="shared" ref="AB27:AB30" si="39">AA27+Y27</f>
        <v>6.5000000000000009</v>
      </c>
      <c r="AC27" s="38">
        <f t="shared" si="20"/>
        <v>0</v>
      </c>
    </row>
    <row r="28" spans="1:29" ht="45" customHeight="1" x14ac:dyDescent="0.25">
      <c r="A28" s="35" t="s">
        <v>18</v>
      </c>
      <c r="B28" s="36">
        <v>16158</v>
      </c>
      <c r="C28" s="40" t="s">
        <v>76</v>
      </c>
      <c r="D28" s="40" t="s">
        <v>77</v>
      </c>
      <c r="E28" s="37">
        <v>42916</v>
      </c>
      <c r="F28" s="38">
        <v>556.37</v>
      </c>
      <c r="G28" s="38">
        <v>7</v>
      </c>
      <c r="H28" s="38">
        <f t="shared" si="21"/>
        <v>9.2728333333333328</v>
      </c>
      <c r="I28" s="28">
        <v>0</v>
      </c>
      <c r="J28" s="28">
        <f t="shared" si="2"/>
        <v>0</v>
      </c>
      <c r="K28" s="28">
        <v>0</v>
      </c>
      <c r="L28" s="38">
        <f>H28*G28</f>
        <v>64.909833333333324</v>
      </c>
      <c r="M28" s="38">
        <f t="shared" si="25"/>
        <v>64.909833333333324</v>
      </c>
      <c r="N28" s="38">
        <f>F28-L28</f>
        <v>491.46016666666668</v>
      </c>
      <c r="O28" s="38">
        <f t="shared" si="27"/>
        <v>64.909833333333324</v>
      </c>
      <c r="P28" s="38">
        <f t="shared" si="28"/>
        <v>129.81966666666665</v>
      </c>
      <c r="Q28" s="38">
        <f t="shared" si="29"/>
        <v>426.55033333333336</v>
      </c>
      <c r="R28" s="38">
        <f t="shared" si="30"/>
        <v>64.909833333333324</v>
      </c>
      <c r="S28" s="38">
        <f t="shared" si="31"/>
        <v>194.72949999999997</v>
      </c>
      <c r="T28" s="38">
        <f t="shared" si="32"/>
        <v>361.64050000000003</v>
      </c>
      <c r="U28" s="38">
        <f t="shared" si="33"/>
        <v>64.909833333333324</v>
      </c>
      <c r="V28" s="38">
        <f t="shared" si="34"/>
        <v>259.6393333333333</v>
      </c>
      <c r="W28" s="38">
        <f t="shared" si="35"/>
        <v>296.73066666666671</v>
      </c>
      <c r="X28" s="38">
        <f t="shared" si="38"/>
        <v>64.909833333333324</v>
      </c>
      <c r="Y28" s="38">
        <f t="shared" si="36"/>
        <v>324.54916666666662</v>
      </c>
      <c r="Z28" s="38">
        <f t="shared" si="37"/>
        <v>231.82083333333338</v>
      </c>
      <c r="AA28" s="38">
        <f t="shared" ref="AA28:AA30" si="40">Z28</f>
        <v>231.82083333333338</v>
      </c>
      <c r="AB28" s="38">
        <f t="shared" si="39"/>
        <v>556.37</v>
      </c>
      <c r="AC28" s="38">
        <f t="shared" si="20"/>
        <v>0</v>
      </c>
    </row>
    <row r="29" spans="1:29" ht="45" customHeight="1" x14ac:dyDescent="0.25">
      <c r="A29" s="35" t="s">
        <v>18</v>
      </c>
      <c r="B29" s="36">
        <v>16157</v>
      </c>
      <c r="C29" s="40" t="s">
        <v>76</v>
      </c>
      <c r="D29" s="40" t="s">
        <v>77</v>
      </c>
      <c r="E29" s="37">
        <v>42916</v>
      </c>
      <c r="F29" s="38">
        <v>172.95</v>
      </c>
      <c r="G29" s="38">
        <v>7</v>
      </c>
      <c r="H29" s="38">
        <f t="shared" si="21"/>
        <v>2.8824999999999998</v>
      </c>
      <c r="I29" s="28">
        <v>0</v>
      </c>
      <c r="J29" s="28">
        <f t="shared" si="2"/>
        <v>0</v>
      </c>
      <c r="K29" s="28">
        <v>0</v>
      </c>
      <c r="L29" s="38">
        <f>G29*H29</f>
        <v>20.177499999999998</v>
      </c>
      <c r="M29" s="38">
        <f t="shared" si="25"/>
        <v>20.177499999999998</v>
      </c>
      <c r="N29" s="38">
        <f>F29-L29</f>
        <v>152.77249999999998</v>
      </c>
      <c r="O29" s="38">
        <f t="shared" si="27"/>
        <v>20.177499999999998</v>
      </c>
      <c r="P29" s="38">
        <f t="shared" si="28"/>
        <v>40.354999999999997</v>
      </c>
      <c r="Q29" s="38">
        <f t="shared" si="29"/>
        <v>132.59499999999997</v>
      </c>
      <c r="R29" s="38">
        <f t="shared" si="30"/>
        <v>20.177499999999998</v>
      </c>
      <c r="S29" s="38">
        <f t="shared" si="31"/>
        <v>60.532499999999999</v>
      </c>
      <c r="T29" s="38">
        <f t="shared" si="32"/>
        <v>112.41749999999998</v>
      </c>
      <c r="U29" s="38">
        <f t="shared" si="33"/>
        <v>20.177499999999998</v>
      </c>
      <c r="V29" s="38">
        <f t="shared" si="34"/>
        <v>80.709999999999994</v>
      </c>
      <c r="W29" s="38">
        <f t="shared" si="35"/>
        <v>92.239999999999981</v>
      </c>
      <c r="X29" s="38">
        <f t="shared" si="38"/>
        <v>20.177499999999998</v>
      </c>
      <c r="Y29" s="38">
        <f t="shared" si="36"/>
        <v>100.88749999999999</v>
      </c>
      <c r="Z29" s="38">
        <f t="shared" si="37"/>
        <v>72.062499999999986</v>
      </c>
      <c r="AA29" s="38">
        <f t="shared" si="40"/>
        <v>72.062499999999986</v>
      </c>
      <c r="AB29" s="38">
        <f t="shared" si="39"/>
        <v>172.95</v>
      </c>
      <c r="AC29" s="38">
        <f t="shared" si="20"/>
        <v>0</v>
      </c>
    </row>
    <row r="30" spans="1:29" ht="45" x14ac:dyDescent="0.25">
      <c r="A30" s="35" t="s">
        <v>18</v>
      </c>
      <c r="B30" s="9">
        <v>15748</v>
      </c>
      <c r="C30" s="41" t="s">
        <v>76</v>
      </c>
      <c r="D30" s="41" t="s">
        <v>78</v>
      </c>
      <c r="E30" s="16">
        <v>42794</v>
      </c>
      <c r="F30" s="11">
        <v>50</v>
      </c>
      <c r="G30" s="17">
        <v>11</v>
      </c>
      <c r="H30" s="17">
        <f t="shared" si="21"/>
        <v>0.83333333333333337</v>
      </c>
      <c r="I30" s="17">
        <v>0</v>
      </c>
      <c r="J30" s="17">
        <f t="shared" si="2"/>
        <v>0</v>
      </c>
      <c r="K30" s="17">
        <v>0</v>
      </c>
      <c r="L30" s="17">
        <f>G30*H30</f>
        <v>9.1666666666666679</v>
      </c>
      <c r="M30" s="17">
        <f t="shared" si="25"/>
        <v>9.1666666666666679</v>
      </c>
      <c r="N30" s="17">
        <f>F30-M30</f>
        <v>40.833333333333329</v>
      </c>
      <c r="O30" s="17">
        <f t="shared" si="27"/>
        <v>9.1666666666666679</v>
      </c>
      <c r="P30" s="17">
        <f t="shared" si="28"/>
        <v>18.333333333333336</v>
      </c>
      <c r="Q30" s="17">
        <f t="shared" si="29"/>
        <v>31.666666666666661</v>
      </c>
      <c r="R30" s="17">
        <f t="shared" si="30"/>
        <v>9.1666666666666679</v>
      </c>
      <c r="S30" s="17">
        <f t="shared" si="31"/>
        <v>27.500000000000004</v>
      </c>
      <c r="T30" s="17">
        <f t="shared" si="32"/>
        <v>22.499999999999993</v>
      </c>
      <c r="U30" s="17">
        <f t="shared" si="33"/>
        <v>9.1666666666666679</v>
      </c>
      <c r="V30" s="17">
        <f t="shared" si="34"/>
        <v>36.666666666666671</v>
      </c>
      <c r="W30" s="17">
        <f t="shared" si="35"/>
        <v>13.333333333333325</v>
      </c>
      <c r="X30" s="17">
        <f t="shared" si="38"/>
        <v>9.1666666666666679</v>
      </c>
      <c r="Y30" s="17">
        <f t="shared" si="36"/>
        <v>45.833333333333343</v>
      </c>
      <c r="Z30" s="17">
        <f t="shared" si="37"/>
        <v>4.1666666666666572</v>
      </c>
      <c r="AA30" s="17">
        <f t="shared" si="40"/>
        <v>4.1666666666666572</v>
      </c>
      <c r="AB30" s="17">
        <f t="shared" si="39"/>
        <v>50</v>
      </c>
      <c r="AC30" s="17">
        <f t="shared" si="20"/>
        <v>0</v>
      </c>
    </row>
    <row r="31" spans="1:29" x14ac:dyDescent="0.25">
      <c r="E31" s="3"/>
      <c r="F31" s="8">
        <f>SUM(F25:F30)</f>
        <v>7647.8099999999986</v>
      </c>
      <c r="L31" s="18">
        <f>SUM(L5:L30)</f>
        <v>1467.0495833333337</v>
      </c>
      <c r="M31" s="18">
        <f>SUM(M5:M30)</f>
        <v>1979.270688333334</v>
      </c>
      <c r="O31" s="53">
        <f>SUM(O25:O30)</f>
        <v>1467.9520000000002</v>
      </c>
      <c r="P31" s="34">
        <f t="shared" si="28"/>
        <v>3447.2226883333342</v>
      </c>
      <c r="R31" s="56">
        <f t="shared" si="30"/>
        <v>1467.9520000000002</v>
      </c>
      <c r="S31" s="56">
        <f t="shared" si="31"/>
        <v>4915.1746883333344</v>
      </c>
      <c r="U31" s="56">
        <f t="shared" si="33"/>
        <v>1467.9520000000002</v>
      </c>
      <c r="V31" s="56">
        <f t="shared" si="34"/>
        <v>6383.1266883333346</v>
      </c>
      <c r="X31" s="56">
        <f t="shared" si="38"/>
        <v>1467.9520000000002</v>
      </c>
      <c r="Y31" s="56">
        <f t="shared" si="36"/>
        <v>7851.0786883333349</v>
      </c>
    </row>
    <row r="32" spans="1:29" x14ac:dyDescent="0.25">
      <c r="E32" s="3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Maquinarias y Equipos</vt:lpstr>
      <vt:lpstr>Instalaciones</vt:lpstr>
      <vt:lpstr>Herramientas</vt:lpstr>
      <vt:lpstr>Mobiliarios y Equipos de Oficin</vt:lpstr>
      <vt:lpstr>Mobiliarios y Equipos Local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2021-03-10T13:52:16Z</cp:lastPrinted>
  <dcterms:created xsi:type="dcterms:W3CDTF">2019-04-02T18:43:37Z</dcterms:created>
  <dcterms:modified xsi:type="dcterms:W3CDTF">2021-03-10T14:02:50Z</dcterms:modified>
</cp:coreProperties>
</file>