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680" tabRatio="825" activeTab="1"/>
  </bookViews>
  <sheets>
    <sheet name="Estado de Flujos de Efectivos" sheetId="7" r:id="rId1"/>
    <sheet name="Estado de Resultado 31-12-2011" sheetId="6" r:id="rId2"/>
    <sheet name="Balance al 31-12-2011" sheetId="3" r:id="rId3"/>
  </sheets>
  <calcPr calcId="145621"/>
</workbook>
</file>

<file path=xl/calcChain.xml><?xml version="1.0" encoding="utf-8"?>
<calcChain xmlns="http://schemas.openxmlformats.org/spreadsheetml/2006/main">
  <c r="I71" i="6" l="1"/>
  <c r="I69" i="6"/>
  <c r="G59" i="6" l="1"/>
  <c r="G61" i="6"/>
  <c r="G60" i="6"/>
  <c r="G58" i="6"/>
  <c r="G62" i="6"/>
  <c r="H37" i="3" l="1"/>
  <c r="H38" i="3"/>
  <c r="J39" i="3"/>
  <c r="J38" i="3"/>
  <c r="J37" i="3"/>
  <c r="H39" i="3"/>
  <c r="H40" i="3" s="1"/>
  <c r="J24" i="3" s="1"/>
  <c r="H32" i="3"/>
  <c r="H31" i="3"/>
  <c r="H30" i="3"/>
  <c r="H29" i="3"/>
  <c r="H28" i="3"/>
  <c r="H24" i="3"/>
  <c r="H23" i="3"/>
  <c r="H18" i="3"/>
  <c r="H17" i="3"/>
  <c r="H16" i="3"/>
  <c r="H15" i="3"/>
  <c r="H14" i="3"/>
  <c r="F23" i="3"/>
  <c r="F24" i="3" s="1"/>
  <c r="F21" i="3"/>
  <c r="F22" i="3"/>
  <c r="M5" i="6"/>
  <c r="N4" i="6" s="1"/>
  <c r="G11" i="6"/>
  <c r="G65" i="6"/>
  <c r="I31" i="6" l="1"/>
  <c r="I33" i="6"/>
  <c r="I35" i="6"/>
  <c r="I37" i="6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18" i="6"/>
  <c r="I20" i="6"/>
  <c r="I22" i="6"/>
  <c r="I24" i="6"/>
  <c r="I26" i="6"/>
  <c r="I28" i="6"/>
  <c r="I17" i="6"/>
  <c r="I30" i="6"/>
  <c r="I32" i="6"/>
  <c r="I34" i="6"/>
  <c r="I36" i="6"/>
  <c r="I38" i="6"/>
  <c r="I40" i="6"/>
  <c r="I42" i="6"/>
  <c r="I44" i="6"/>
  <c r="I46" i="6"/>
  <c r="I48" i="6"/>
  <c r="I50" i="6"/>
  <c r="I52" i="6"/>
  <c r="I54" i="6"/>
  <c r="I56" i="6"/>
  <c r="I58" i="6"/>
  <c r="I60" i="6"/>
  <c r="I64" i="6"/>
  <c r="I19" i="6"/>
  <c r="I21" i="6"/>
  <c r="I23" i="6"/>
  <c r="I25" i="6"/>
  <c r="I27" i="6"/>
  <c r="I29" i="6"/>
  <c r="I16" i="6"/>
  <c r="I11" i="6"/>
  <c r="I62" i="6"/>
  <c r="I65" i="6" l="1"/>
  <c r="I13" i="6" l="1"/>
  <c r="I66" i="6" s="1"/>
  <c r="F28" i="3" l="1"/>
  <c r="F29" i="3" l="1"/>
  <c r="F16" i="3"/>
  <c r="F15" i="3"/>
  <c r="F39" i="3" l="1"/>
  <c r="G26" i="7"/>
  <c r="G14" i="7"/>
  <c r="G16" i="7" s="1"/>
  <c r="G13" i="6"/>
  <c r="G66" i="6" s="1"/>
  <c r="G69" i="6" s="1"/>
  <c r="G71" i="6" s="1"/>
  <c r="F18" i="3"/>
  <c r="G37" i="7" l="1"/>
  <c r="G38" i="7" s="1"/>
  <c r="F31" i="3"/>
  <c r="F32" i="3" s="1"/>
  <c r="F40" i="3" s="1"/>
</calcChain>
</file>

<file path=xl/sharedStrings.xml><?xml version="1.0" encoding="utf-8"?>
<sst xmlns="http://schemas.openxmlformats.org/spreadsheetml/2006/main" count="143" uniqueCount="128">
  <si>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</si>
  <si>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</si>
  <si>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</si>
  <si>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</si>
  <si>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</si>
  <si>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</si>
  <si>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</si>
  <si>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</si>
  <si>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EXPRESADO EN BOLIVARES HISTORICOS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</si>
  <si>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</si>
  <si>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</si>
  <si>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</si>
  <si>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</si>
  <si>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</si>
  <si>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</si>
  <si>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</si>
  <si>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</si>
  <si>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</si>
  <si>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</si>
  <si>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</si>
  <si>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</si>
  <si>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UTILIDAD DEL EJERCICIO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</si>
  <si>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</si>
  <si>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</si>
  <si>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</si>
  <si>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</si>
  <si>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</si>
  <si>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</si>
  <si>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</si>
  <si>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</si>
  <si>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</si>
  <si>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</si>
  <si>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</si>
  <si>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</si>
  <si>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</si>
  <si>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</si>
  <si>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</si>
  <si>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</si>
  <si>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</si>
  <si>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</si>
  <si>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</si>
  <si>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</si>
  <si>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</si>
  <si>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</si>
  <si>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</si>
  <si>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</si>
  <si>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</si>
  <si>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</si>
  <si>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</si>
  <si>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</si>
  <si>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</si>
  <si>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</si>
  <si>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</si>
  <si>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</si>
  <si>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RESULTADOS ACUMULADOS</t>
  </si>
  <si>
    <t>CUENTAS POR COBRAR</t>
  </si>
  <si>
    <t>TERRENO</t>
  </si>
  <si>
    <t>INGRESOS NETOS</t>
  </si>
  <si>
    <t>IMPUESTO CORRIENTE</t>
  </si>
  <si>
    <t>IMPUESTOS CORRIENTES</t>
  </si>
  <si>
    <t xml:space="preserve">CUENTAS POR PAGAR </t>
  </si>
  <si>
    <t>Las Notas forman parte integral del Informe de Compilacion de Informacion Financiera</t>
  </si>
  <si>
    <t xml:space="preserve">CUENTAS POR PAGAR INSTITUCIONES </t>
  </si>
  <si>
    <t>Ver Informe de Compilacion de Informacion Financiera en hoja de seguridad n. MI-6115229</t>
  </si>
  <si>
    <t>EXPRESADO EN BOLIVARES</t>
  </si>
  <si>
    <t xml:space="preserve">ESTADO DE RESULTADO </t>
  </si>
  <si>
    <t>Sueldos Administradores</t>
  </si>
  <si>
    <t>Salarios de Trabajadores</t>
  </si>
  <si>
    <t>Vacaciones</t>
  </si>
  <si>
    <t>Utilidades</t>
  </si>
  <si>
    <t>Gastos Prestaciones Sociales</t>
  </si>
  <si>
    <t>Horas Extras</t>
  </si>
  <si>
    <t>Int. Prestaciones Sociales</t>
  </si>
  <si>
    <t>Gastos Cestaticket</t>
  </si>
  <si>
    <t>Comisiones</t>
  </si>
  <si>
    <t>Bonificacion Especial</t>
  </si>
  <si>
    <t>Gastos Ley Politica Habitacional</t>
  </si>
  <si>
    <t>Gastos I.N.C.ES.</t>
  </si>
  <si>
    <t>Honorarios Profesionales</t>
  </si>
  <si>
    <t>Telefono</t>
  </si>
  <si>
    <t>Hidrocapital</t>
  </si>
  <si>
    <t>Arrendamiento</t>
  </si>
  <si>
    <t>Gastos Varios de Caja Chica</t>
  </si>
  <si>
    <t>Suministro de Agua</t>
  </si>
  <si>
    <t>Gastos de Vigilancia</t>
  </si>
  <si>
    <t>Patente de Industria y Comercio</t>
  </si>
  <si>
    <t>Proteccion Industrial</t>
  </si>
  <si>
    <t>Gastos de Aseo y limpieza</t>
  </si>
  <si>
    <t xml:space="preserve">Papeleria e Impresos </t>
  </si>
  <si>
    <t>Publicidad y Propaganda</t>
  </si>
  <si>
    <t>Seguros Contratados</t>
  </si>
  <si>
    <t>Gastos de Vehiculos</t>
  </si>
  <si>
    <t xml:space="preserve">Gastos de ferreteria </t>
  </si>
  <si>
    <t>Servicios contratados</t>
  </si>
  <si>
    <t>Gastos Viaticos</t>
  </si>
  <si>
    <t>Gastos de Uniformes</t>
  </si>
  <si>
    <t>Gastos de Computacion</t>
  </si>
  <si>
    <t xml:space="preserve">Gastos de Capacitacion del Personal </t>
  </si>
  <si>
    <t xml:space="preserve">Gastos de Telecomunicaciones </t>
  </si>
  <si>
    <t xml:space="preserve">Gastos por Insumos y Suministros </t>
  </si>
  <si>
    <t>Gastos de Atencion al Personal</t>
  </si>
  <si>
    <t>Gastos de Rep. Y Mant. Local</t>
  </si>
  <si>
    <t>Gastos de Rep. Y Mant. Mobiliario</t>
  </si>
  <si>
    <t>Gastos Rep. Y mant. Maquinarias y Equipo</t>
  </si>
  <si>
    <t xml:space="preserve">Gastos de Servicio de Informacion </t>
  </si>
  <si>
    <t>Gastos de Guarderia</t>
  </si>
  <si>
    <t xml:space="preserve">Gastos Varios  </t>
  </si>
  <si>
    <t>Agasajos al Personal</t>
  </si>
  <si>
    <t>Gastos de Depreciacion - Maquinarias</t>
  </si>
  <si>
    <t>Gastos de Depreciacion - Muebles y Enseres</t>
  </si>
  <si>
    <t>Gastos de Depreciacion - Vehiculos</t>
  </si>
  <si>
    <t>Gastos de Depreciacion - Equipos de Oficina</t>
  </si>
  <si>
    <t xml:space="preserve">Otros Egresos </t>
  </si>
  <si>
    <t>Multas y Reparos</t>
  </si>
  <si>
    <t>Diferencia en Prorrateo</t>
  </si>
  <si>
    <t xml:space="preserve">GASTOS OPERATIVOS </t>
  </si>
  <si>
    <t>TOTAL GASTOS  OPERATIVOS</t>
  </si>
  <si>
    <t>RESULTADO DEL EJERCICIO</t>
  </si>
  <si>
    <t>IPC DIC 2016</t>
  </si>
  <si>
    <t>IPC PROM 2011</t>
  </si>
  <si>
    <t>Valor Historico</t>
  </si>
  <si>
    <t>Valor Constante</t>
  </si>
  <si>
    <t>DEPRECIACIÓN ACUMULADA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</si>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</sst>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?,???,??0.00"/>
    <numFmt numFmtId="166" formatCode="???,??0.00"/>
    <numFmt numFmtId="167" formatCode="#,##0.00000_);\(#,##0.00000\)"/>
  </numFmts>
  <fonts count="16" x14ac:knownFonts="1">
    <font>
      <sz val="10"/>
      <name val="Arial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u/>
      <sz val="8"/>
      <name val="Arial"/>
      <family val="2"/>
    </font>
    <font>
      <sz val="10"/>
      <color indexed="2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72">
    <xf numFmtId="0" fontId="0" fillId="0" borderId="0" xfId="0"/>
    <xf numFmtId="0" fontId="2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left" vertical="top"/>
    </xf>
    <xf numFmtId="0" fontId="7" fillId="0" borderId="0" xfId="0" applyFont="1"/>
    <xf numFmtId="4" fontId="6" fillId="0" borderId="1" xfId="0" applyNumberFormat="1" applyFont="1" applyBorder="1"/>
    <xf numFmtId="0" fontId="10" fillId="0" borderId="0" xfId="1" applyFont="1" applyAlignment="1">
      <alignment horizontal="center" vertical="top"/>
    </xf>
    <xf numFmtId="0" fontId="0" fillId="0" borderId="0" xfId="0" applyFill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Fill="1" applyBorder="1"/>
    <xf numFmtId="165" fontId="3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6" fillId="0" borderId="0" xfId="0" applyNumberFormat="1" applyFont="1" applyFill="1" applyBorder="1"/>
    <xf numFmtId="166" fontId="6" fillId="0" borderId="0" xfId="0" applyNumberFormat="1" applyFont="1" applyFill="1" applyBorder="1"/>
    <xf numFmtId="0" fontId="10" fillId="0" borderId="0" xfId="1" applyFont="1" applyFill="1" applyBorder="1" applyAlignment="1">
      <alignment horizontal="center" vertical="top"/>
    </xf>
    <xf numFmtId="0" fontId="6" fillId="0" borderId="0" xfId="0" applyFont="1"/>
    <xf numFmtId="0" fontId="3" fillId="0" borderId="0" xfId="1" applyFont="1" applyFill="1" applyBorder="1" applyAlignment="1">
      <alignment horizontal="left" vertical="top"/>
    </xf>
    <xf numFmtId="0" fontId="6" fillId="0" borderId="0" xfId="0" applyFont="1" applyFill="1" applyBorder="1"/>
    <xf numFmtId="0" fontId="10" fillId="0" borderId="0" xfId="1" applyFont="1" applyFill="1" applyBorder="1" applyAlignment="1">
      <alignment horizontal="left" vertical="top"/>
    </xf>
    <xf numFmtId="0" fontId="12" fillId="0" borderId="0" xfId="0" applyFont="1" applyFill="1" applyBorder="1"/>
    <xf numFmtId="0" fontId="10" fillId="0" borderId="0" xfId="1" applyFont="1" applyAlignment="1">
      <alignment horizontal="left" vertical="top"/>
    </xf>
    <xf numFmtId="164" fontId="1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" fontId="6" fillId="0" borderId="0" xfId="0" applyNumberFormat="1" applyFont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4" fontId="6" fillId="0" borderId="3" xfId="0" applyNumberFormat="1" applyFont="1" applyFill="1" applyBorder="1"/>
    <xf numFmtId="1" fontId="10" fillId="0" borderId="0" xfId="1" applyNumberFormat="1" applyFont="1" applyFill="1" applyBorder="1" applyAlignment="1">
      <alignment horizontal="center" vertical="center"/>
    </xf>
    <xf numFmtId="4" fontId="0" fillId="0" borderId="0" xfId="0" applyNumberFormat="1" applyBorder="1"/>
    <xf numFmtId="4" fontId="12" fillId="0" borderId="0" xfId="0" applyNumberFormat="1" applyFont="1" applyFill="1" applyBorder="1"/>
    <xf numFmtId="4" fontId="12" fillId="0" borderId="2" xfId="0" applyNumberFormat="1" applyFont="1" applyFill="1" applyBorder="1"/>
    <xf numFmtId="4" fontId="12" fillId="0" borderId="4" xfId="0" applyNumberFormat="1" applyFont="1" applyFill="1" applyBorder="1"/>
    <xf numFmtId="4" fontId="12" fillId="0" borderId="3" xfId="0" applyNumberFormat="1" applyFont="1" applyFill="1" applyBorder="1"/>
    <xf numFmtId="0" fontId="12" fillId="0" borderId="0" xfId="0" applyFont="1" applyAlignment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1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2" fillId="0" borderId="0" xfId="0" applyFont="1" applyFill="1" applyBorder="1" applyAlignment="1">
      <alignment wrapText="1"/>
    </xf>
    <xf numFmtId="4" fontId="14" fillId="0" borderId="0" xfId="0" applyNumberFormat="1" applyFont="1" applyFill="1" applyBorder="1"/>
    <xf numFmtId="1" fontId="6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6" fillId="0" borderId="5" xfId="0" applyNumberFormat="1" applyFont="1" applyFill="1" applyBorder="1"/>
    <xf numFmtId="4" fontId="12" fillId="0" borderId="6" xfId="0" applyNumberFormat="1" applyFont="1" applyFill="1" applyBorder="1"/>
    <xf numFmtId="0" fontId="6" fillId="0" borderId="0" xfId="0" applyFont="1" applyFill="1"/>
    <xf numFmtId="0" fontId="3" fillId="0" borderId="0" xfId="1" applyFont="1" applyFill="1" applyAlignment="1">
      <alignment horizontal="left" vertical="top"/>
    </xf>
    <xf numFmtId="0" fontId="6" fillId="0" borderId="1" xfId="0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13" fillId="0" borderId="0" xfId="1" applyNumberFormat="1" applyFont="1" applyFill="1" applyAlignment="1">
      <alignment horizontal="left" vertical="top"/>
    </xf>
    <xf numFmtId="0" fontId="12" fillId="0" borderId="0" xfId="0" applyFont="1" applyFill="1" applyAlignment="1">
      <alignment horizontal="center"/>
    </xf>
    <xf numFmtId="0" fontId="10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left" vertical="top"/>
    </xf>
    <xf numFmtId="0" fontId="12" fillId="0" borderId="0" xfId="0" applyFont="1" applyFill="1"/>
    <xf numFmtId="4" fontId="6" fillId="0" borderId="0" xfId="0" applyNumberFormat="1" applyFont="1" applyFill="1"/>
    <xf numFmtId="4" fontId="3" fillId="0" borderId="0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0" fillId="0" borderId="0" xfId="1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25" workbookViewId="0">
      <selection activeCell="A4" sqref="A4:H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31.42578125" customWidth="1" collapsed="1"/>
    <col min="5" max="5" width="16" customWidth="1" collapsed="1"/>
    <col min="6" max="6" width="5.42578125" customWidth="1" collapsed="1"/>
    <col min="7" max="7" width="19" customWidth="1"/>
    <col min="8" max="8" width="1.28515625" customWidth="1"/>
  </cols>
  <sheetData>
    <row r="1" spans="1:13" ht="17.850000000000001" customHeight="1" x14ac:dyDescent="0.2">
      <c r="E1" s="1"/>
    </row>
    <row r="2" spans="1:13" ht="10.9" customHeight="1" x14ac:dyDescent="0.2"/>
    <row r="3" spans="1:13" ht="10.9" customHeight="1" x14ac:dyDescent="0.2"/>
    <row r="4" spans="1:13" ht="13.5" customHeight="1" x14ac:dyDescent="0.2">
      <c r="A4" s="61" t="s">
        <v>5</v>
      </c>
      <c r="B4" s="61"/>
      <c r="C4" s="61"/>
      <c r="D4" s="61"/>
      <c r="E4" s="61"/>
      <c r="F4" s="61"/>
      <c r="G4" s="61"/>
      <c r="H4" s="61"/>
    </row>
    <row r="5" spans="1:13" ht="13.5" customHeight="1" x14ac:dyDescent="0.2">
      <c r="A5" s="61" t="s">
        <v>6</v>
      </c>
      <c r="B5" s="61"/>
      <c r="C5" s="61"/>
      <c r="D5" s="61"/>
      <c r="E5" s="61"/>
      <c r="F5" s="61"/>
      <c r="G5" s="61"/>
      <c r="H5" s="61"/>
    </row>
    <row r="6" spans="1:13" ht="14.25" customHeight="1" x14ac:dyDescent="0.2">
      <c r="A6" s="61" t="s">
        <v>27</v>
      </c>
      <c r="B6" s="61"/>
      <c r="C6" s="61"/>
      <c r="D6" s="61"/>
      <c r="E6" s="61"/>
      <c r="F6" s="61"/>
      <c r="G6" s="61"/>
      <c r="H6" s="61"/>
    </row>
    <row r="7" spans="1:13" ht="14.25" customHeight="1" x14ac:dyDescent="0.2">
      <c r="A7" s="62" t="s">
        <v>8</v>
      </c>
      <c r="B7" s="62"/>
      <c r="C7" s="62"/>
      <c r="D7" s="62"/>
      <c r="E7" s="62"/>
      <c r="F7" s="62"/>
      <c r="G7" s="62"/>
      <c r="H7" s="62"/>
    </row>
    <row r="8" spans="1:13" ht="13.9" customHeight="1" x14ac:dyDescent="0.2">
      <c r="D8" s="64"/>
      <c r="E8" s="64"/>
      <c r="F8" s="64"/>
      <c r="G8" s="61"/>
      <c r="H8" s="61"/>
    </row>
    <row r="9" spans="1:13" ht="12" customHeight="1" x14ac:dyDescent="0.2">
      <c r="D9" s="65"/>
      <c r="E9" s="65"/>
      <c r="F9" s="65"/>
    </row>
    <row r="10" spans="1:13" ht="12.95" customHeight="1" x14ac:dyDescent="0.2">
      <c r="A10" s="2">
        <v>4</v>
      </c>
      <c r="G10" s="45">
        <v>2011</v>
      </c>
      <c r="H10" s="45"/>
    </row>
    <row r="11" spans="1:13" ht="12.95" customHeight="1" x14ac:dyDescent="0.2">
      <c r="A11" s="23">
        <v>4</v>
      </c>
      <c r="B11" s="9" t="s">
        <v>29</v>
      </c>
      <c r="C11" s="9"/>
      <c r="D11" s="5"/>
      <c r="E11" s="9"/>
      <c r="F11" s="10"/>
      <c r="G11" s="10" t="s">
        <v>28</v>
      </c>
    </row>
    <row r="12" spans="1:13" ht="10.5" customHeight="1" x14ac:dyDescent="0.2">
      <c r="A12" s="17"/>
      <c r="B12" s="22"/>
      <c r="C12" s="9"/>
      <c r="D12" s="17"/>
      <c r="E12" s="10"/>
      <c r="F12" s="17"/>
      <c r="G12" s="17"/>
    </row>
    <row r="13" spans="1:13" ht="14.25" customHeight="1" x14ac:dyDescent="0.2">
      <c r="A13" s="17"/>
      <c r="B13" s="22" t="s">
        <v>30</v>
      </c>
      <c r="C13" s="9"/>
      <c r="D13" s="17"/>
      <c r="E13" s="25"/>
      <c r="F13" s="43">
        <v>14</v>
      </c>
      <c r="G13" s="4">
        <v>609222.42000000004</v>
      </c>
    </row>
    <row r="14" spans="1:13" ht="14.25" customHeight="1" x14ac:dyDescent="0.2">
      <c r="A14" s="17"/>
      <c r="B14" s="17"/>
      <c r="C14" s="18"/>
      <c r="D14" s="19"/>
      <c r="E14" s="26"/>
      <c r="F14" s="27"/>
      <c r="G14" s="7">
        <f>G13</f>
        <v>609222.42000000004</v>
      </c>
      <c r="H14" s="13"/>
      <c r="I14" s="13"/>
      <c r="J14" s="13"/>
      <c r="K14" s="13"/>
      <c r="L14" s="13"/>
      <c r="M14" s="13"/>
    </row>
    <row r="15" spans="1:13" ht="14.25" customHeight="1" x14ac:dyDescent="0.2">
      <c r="A15" s="17"/>
      <c r="B15" s="17" t="s">
        <v>31</v>
      </c>
      <c r="C15" s="18"/>
      <c r="D15" s="19"/>
      <c r="E15" s="26"/>
      <c r="F15" s="27">
        <v>16</v>
      </c>
      <c r="G15" s="8">
        <v>61187.23</v>
      </c>
      <c r="H15" s="13"/>
      <c r="I15" s="13"/>
      <c r="J15" s="13"/>
      <c r="K15" s="13"/>
      <c r="L15" s="13"/>
      <c r="M15" s="13"/>
    </row>
    <row r="16" spans="1:13" ht="14.25" customHeight="1" x14ac:dyDescent="0.2">
      <c r="A16" s="17"/>
      <c r="B16" s="9" t="s">
        <v>32</v>
      </c>
      <c r="C16" s="20"/>
      <c r="D16" s="21"/>
      <c r="E16" s="26"/>
      <c r="F16" s="27"/>
      <c r="G16" s="29">
        <f>G14+G15</f>
        <v>670409.65</v>
      </c>
      <c r="H16" s="13"/>
      <c r="I16" s="13"/>
      <c r="J16" s="13"/>
      <c r="K16" s="13"/>
      <c r="L16" s="13"/>
      <c r="M16" s="13"/>
    </row>
    <row r="17" spans="1:13" ht="14.25" customHeight="1" x14ac:dyDescent="0.2">
      <c r="A17" s="17"/>
      <c r="B17" s="17"/>
      <c r="C17" s="18"/>
      <c r="D17" s="19"/>
      <c r="E17" s="26"/>
      <c r="F17" s="27"/>
      <c r="G17" s="7"/>
      <c r="H17" s="13"/>
      <c r="I17" s="13"/>
      <c r="J17" s="13"/>
      <c r="K17" s="13"/>
      <c r="L17" s="13"/>
      <c r="M17" s="13"/>
    </row>
    <row r="18" spans="1:13" ht="14.25" customHeight="1" x14ac:dyDescent="0.2">
      <c r="A18" s="17"/>
      <c r="B18" s="9" t="s">
        <v>33</v>
      </c>
      <c r="C18" s="20"/>
      <c r="D18" s="21"/>
      <c r="E18" s="26"/>
      <c r="F18" s="27"/>
      <c r="G18" s="7"/>
      <c r="H18" s="13"/>
      <c r="I18" s="13"/>
      <c r="J18" s="13"/>
      <c r="K18" s="13"/>
      <c r="L18" s="13"/>
      <c r="M18" s="13"/>
    </row>
    <row r="19" spans="1:13" ht="14.25" customHeight="1" x14ac:dyDescent="0.2">
      <c r="A19" s="17"/>
      <c r="B19" s="17" t="s">
        <v>34</v>
      </c>
      <c r="C19" s="18"/>
      <c r="D19" s="19"/>
      <c r="E19" s="26"/>
      <c r="F19" s="27">
        <v>5</v>
      </c>
      <c r="G19" s="7">
        <v>690470.8</v>
      </c>
      <c r="H19" s="13"/>
      <c r="I19" s="13"/>
      <c r="J19" s="13"/>
      <c r="K19" s="13"/>
      <c r="L19" s="13"/>
      <c r="M19" s="13"/>
    </row>
    <row r="20" spans="1:13" ht="14.25" customHeight="1" x14ac:dyDescent="0.2">
      <c r="A20" s="17"/>
      <c r="B20" s="17" t="s">
        <v>35</v>
      </c>
      <c r="C20" s="18"/>
      <c r="D20" s="19"/>
      <c r="E20" s="26"/>
      <c r="F20" s="27">
        <v>4</v>
      </c>
      <c r="G20" s="7">
        <v>-80502.399999999994</v>
      </c>
      <c r="H20" s="13"/>
      <c r="I20" s="13"/>
      <c r="J20" s="13"/>
      <c r="K20" s="13"/>
      <c r="L20" s="13"/>
      <c r="M20" s="13"/>
    </row>
    <row r="21" spans="1:13" ht="14.25" customHeight="1" x14ac:dyDescent="0.2">
      <c r="A21" s="17"/>
      <c r="B21" s="17" t="s">
        <v>36</v>
      </c>
      <c r="C21" s="18"/>
      <c r="D21" s="19"/>
      <c r="E21" s="27"/>
      <c r="F21" s="27"/>
      <c r="G21" s="7">
        <v>0</v>
      </c>
      <c r="H21" s="13"/>
      <c r="I21" s="13"/>
      <c r="J21" s="13"/>
      <c r="K21" s="13"/>
      <c r="L21" s="13"/>
      <c r="M21" s="13"/>
    </row>
    <row r="22" spans="1:13" ht="14.25" customHeight="1" x14ac:dyDescent="0.2">
      <c r="A22" s="17"/>
      <c r="B22" s="17" t="s">
        <v>37</v>
      </c>
      <c r="C22" s="18"/>
      <c r="D22" s="19"/>
      <c r="E22" s="27"/>
      <c r="F22" s="27">
        <v>6</v>
      </c>
      <c r="G22" s="7">
        <v>92317.33</v>
      </c>
      <c r="H22" s="13"/>
      <c r="I22" s="13"/>
      <c r="J22" s="13"/>
      <c r="K22" s="13"/>
      <c r="L22" s="13"/>
      <c r="M22" s="13"/>
    </row>
    <row r="23" spans="1:13" ht="14.25" customHeight="1" x14ac:dyDescent="0.2">
      <c r="A23" s="17"/>
      <c r="B23" s="24" t="s">
        <v>38</v>
      </c>
      <c r="C23" s="18"/>
      <c r="D23" s="19"/>
      <c r="E23" s="27"/>
      <c r="F23" s="27"/>
      <c r="G23" s="7">
        <v>0</v>
      </c>
      <c r="H23" s="13"/>
      <c r="I23" s="13"/>
      <c r="J23" s="13"/>
      <c r="K23" s="13"/>
      <c r="L23" s="13"/>
      <c r="M23" s="13"/>
    </row>
    <row r="24" spans="1:13" ht="14.25" customHeight="1" x14ac:dyDescent="0.2">
      <c r="A24" s="17"/>
      <c r="B24" s="17" t="s">
        <v>40</v>
      </c>
      <c r="C24" s="18"/>
      <c r="D24" s="19"/>
      <c r="E24" s="26"/>
      <c r="F24" s="27">
        <v>9</v>
      </c>
      <c r="G24" s="7">
        <v>867238.61</v>
      </c>
      <c r="H24" s="13"/>
      <c r="I24" s="13"/>
      <c r="J24" s="13"/>
      <c r="K24" s="13"/>
      <c r="L24" s="13"/>
      <c r="M24" s="13"/>
    </row>
    <row r="25" spans="1:13" ht="14.25" customHeight="1" x14ac:dyDescent="0.2">
      <c r="A25" s="17"/>
      <c r="B25" s="17" t="s">
        <v>39</v>
      </c>
      <c r="C25" s="18"/>
      <c r="D25" s="19"/>
      <c r="E25" s="26"/>
      <c r="F25" s="27">
        <v>12</v>
      </c>
      <c r="G25" s="8">
        <v>23385.69</v>
      </c>
      <c r="H25" s="13"/>
      <c r="I25" s="13"/>
      <c r="J25" s="13"/>
      <c r="K25" s="13"/>
      <c r="L25" s="13"/>
      <c r="M25" s="13"/>
    </row>
    <row r="26" spans="1:13" ht="14.25" customHeight="1" x14ac:dyDescent="0.2">
      <c r="A26" s="17"/>
      <c r="B26" s="9" t="s">
        <v>41</v>
      </c>
      <c r="C26" s="20"/>
      <c r="D26" s="19"/>
      <c r="E26" s="26"/>
      <c r="F26" s="27"/>
      <c r="G26" s="29">
        <f>SUM(G19:G25)</f>
        <v>1592910.0299999998</v>
      </c>
      <c r="H26" s="13"/>
      <c r="I26" s="13"/>
      <c r="J26" s="13"/>
      <c r="K26" s="13"/>
      <c r="L26" s="13"/>
      <c r="M26" s="13"/>
    </row>
    <row r="27" spans="1:13" ht="14.25" customHeight="1" x14ac:dyDescent="0.2">
      <c r="A27" s="17"/>
      <c r="B27" s="9" t="s">
        <v>42</v>
      </c>
      <c r="C27" s="20"/>
      <c r="D27" s="21"/>
      <c r="E27" s="27"/>
      <c r="F27" s="27"/>
      <c r="G27" s="29">
        <v>0</v>
      </c>
      <c r="H27" s="13"/>
      <c r="I27" s="13"/>
      <c r="J27" s="13"/>
      <c r="K27" s="13"/>
      <c r="L27" s="13"/>
      <c r="M27" s="13"/>
    </row>
    <row r="28" spans="1:13" ht="14.25" customHeight="1" x14ac:dyDescent="0.2">
      <c r="A28" s="17"/>
      <c r="B28" s="22" t="s">
        <v>43</v>
      </c>
      <c r="C28" s="20"/>
      <c r="D28" s="21"/>
      <c r="E28" s="27"/>
      <c r="F28" s="27"/>
      <c r="G28" s="7"/>
      <c r="H28" s="13"/>
      <c r="I28" s="13"/>
      <c r="J28" s="13"/>
      <c r="K28" s="13"/>
      <c r="L28" s="13"/>
      <c r="M28" s="13"/>
    </row>
    <row r="29" spans="1:13" ht="14.25" customHeight="1" x14ac:dyDescent="0.2">
      <c r="A29" s="17"/>
      <c r="B29" s="24" t="s">
        <v>44</v>
      </c>
      <c r="C29" s="18"/>
      <c r="D29" s="19"/>
      <c r="E29" s="27"/>
      <c r="F29" s="27"/>
      <c r="G29" s="7"/>
      <c r="H29" s="13"/>
      <c r="I29" s="13"/>
      <c r="J29" s="13"/>
      <c r="K29" s="13"/>
      <c r="L29" s="13"/>
      <c r="M29" s="13"/>
    </row>
    <row r="30" spans="1:13" ht="14.25" customHeight="1" x14ac:dyDescent="0.2">
      <c r="A30" s="23">
        <v>4</v>
      </c>
      <c r="B30" s="17" t="s">
        <v>45</v>
      </c>
      <c r="C30" s="19"/>
      <c r="D30" s="28"/>
      <c r="E30" s="27"/>
      <c r="F30" s="27"/>
      <c r="G30" s="8"/>
      <c r="H30" s="13"/>
      <c r="I30" s="13"/>
      <c r="J30" s="13"/>
      <c r="K30" s="13"/>
      <c r="L30" s="13"/>
      <c r="M30" s="13"/>
    </row>
    <row r="31" spans="1:13" ht="14.25" customHeight="1" x14ac:dyDescent="0.2">
      <c r="A31" s="17"/>
      <c r="B31" s="22" t="s">
        <v>46</v>
      </c>
      <c r="C31" s="19"/>
      <c r="D31" s="19"/>
      <c r="E31" s="27"/>
      <c r="F31" s="27"/>
      <c r="G31" s="29">
        <v>0</v>
      </c>
      <c r="H31" s="13"/>
      <c r="I31" s="13"/>
      <c r="J31" s="13"/>
      <c r="K31" s="13"/>
      <c r="L31" s="13"/>
      <c r="M31" s="13"/>
    </row>
    <row r="32" spans="1:13" ht="14.25" customHeight="1" x14ac:dyDescent="0.2">
      <c r="A32" s="17"/>
      <c r="B32" s="22" t="s">
        <v>47</v>
      </c>
      <c r="C32" s="21"/>
      <c r="D32" s="19"/>
      <c r="E32" s="27"/>
      <c r="F32" s="27"/>
      <c r="G32" s="7"/>
      <c r="H32" s="13"/>
      <c r="I32" s="13"/>
      <c r="J32" s="13"/>
      <c r="K32" s="13"/>
      <c r="L32" s="13"/>
      <c r="M32" s="13"/>
    </row>
    <row r="33" spans="1:13" ht="14.25" customHeight="1" x14ac:dyDescent="0.2">
      <c r="A33" s="17"/>
      <c r="B33" s="17" t="s">
        <v>48</v>
      </c>
      <c r="C33" s="18"/>
      <c r="D33" s="19"/>
      <c r="E33" s="26"/>
      <c r="F33" s="27"/>
      <c r="G33" s="7">
        <v>0</v>
      </c>
      <c r="H33" s="11"/>
      <c r="I33" s="11"/>
      <c r="J33" s="11"/>
      <c r="K33" s="11"/>
      <c r="L33" s="11"/>
      <c r="M33" s="11"/>
    </row>
    <row r="34" spans="1:13" ht="14.25" customHeight="1" x14ac:dyDescent="0.2">
      <c r="A34" s="17"/>
      <c r="B34" s="17" t="s">
        <v>49</v>
      </c>
      <c r="C34" s="18"/>
      <c r="D34" s="19"/>
      <c r="E34" s="26"/>
      <c r="F34" s="27"/>
      <c r="G34" s="8">
        <v>0</v>
      </c>
      <c r="H34" s="11"/>
      <c r="I34" s="11"/>
      <c r="J34" s="11"/>
      <c r="K34" s="11"/>
      <c r="L34" s="11"/>
      <c r="M34" s="11"/>
    </row>
    <row r="35" spans="1:13" ht="14.25" customHeight="1" x14ac:dyDescent="0.2">
      <c r="A35" s="17"/>
      <c r="B35" s="9" t="s">
        <v>50</v>
      </c>
      <c r="C35" s="20"/>
      <c r="D35" s="21"/>
      <c r="E35" s="30"/>
      <c r="F35" s="27"/>
      <c r="G35" s="29">
        <v>0</v>
      </c>
      <c r="H35" s="13"/>
      <c r="I35" s="13"/>
      <c r="J35" s="13"/>
      <c r="K35" s="13"/>
      <c r="L35" s="13"/>
      <c r="M35" s="13"/>
    </row>
    <row r="36" spans="1:13" ht="14.25" customHeight="1" x14ac:dyDescent="0.2">
      <c r="A36" s="17"/>
      <c r="B36" s="9"/>
      <c r="C36" s="20"/>
      <c r="D36" s="21"/>
      <c r="E36" s="26"/>
      <c r="F36" s="27"/>
      <c r="G36" s="7"/>
      <c r="H36" s="13"/>
      <c r="I36" s="13"/>
      <c r="J36" s="13"/>
      <c r="K36" s="13"/>
      <c r="L36" s="13"/>
      <c r="M36" s="13"/>
    </row>
    <row r="37" spans="1:13" ht="14.25" customHeight="1" x14ac:dyDescent="0.2">
      <c r="A37" s="17"/>
      <c r="B37" s="9" t="s">
        <v>51</v>
      </c>
      <c r="C37" s="20"/>
      <c r="D37" s="21"/>
      <c r="E37" s="26"/>
      <c r="F37" s="27"/>
      <c r="G37" s="7">
        <f>G16+G26</f>
        <v>2263319.6799999997</v>
      </c>
      <c r="H37" s="13"/>
      <c r="I37" s="13"/>
      <c r="J37" s="13"/>
      <c r="K37" s="13"/>
      <c r="L37" s="13"/>
      <c r="M37" s="13"/>
    </row>
    <row r="38" spans="1:13" ht="14.25" customHeight="1" x14ac:dyDescent="0.2">
      <c r="A38" s="17"/>
      <c r="B38" s="9" t="s">
        <v>52</v>
      </c>
      <c r="C38" s="20"/>
      <c r="D38" s="21"/>
      <c r="E38" s="30"/>
      <c r="F38" s="27"/>
      <c r="G38" s="8">
        <f>G37-G39</f>
        <v>1019698.9399999997</v>
      </c>
      <c r="H38" s="13"/>
      <c r="I38" s="13"/>
      <c r="J38" s="13"/>
      <c r="K38" s="13"/>
      <c r="L38" s="13"/>
      <c r="M38" s="13"/>
    </row>
    <row r="39" spans="1:13" ht="14.25" customHeight="1" x14ac:dyDescent="0.2">
      <c r="A39" s="17"/>
      <c r="B39" s="9" t="s">
        <v>53</v>
      </c>
      <c r="C39" s="20"/>
      <c r="D39" s="19"/>
      <c r="E39" s="26"/>
      <c r="F39" s="27">
        <v>3</v>
      </c>
      <c r="G39" s="35">
        <v>1243620.74</v>
      </c>
      <c r="H39" s="13"/>
      <c r="I39" s="13"/>
      <c r="J39" s="13"/>
      <c r="K39" s="13"/>
      <c r="L39" s="13"/>
      <c r="M39" s="13"/>
    </row>
    <row r="40" spans="1:13" ht="10.9" customHeight="1" x14ac:dyDescent="0.2">
      <c r="A40" s="17"/>
      <c r="B40" s="17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</row>
    <row r="41" spans="1:13" ht="10.9" customHeight="1" x14ac:dyDescent="0.2">
      <c r="A41" s="17"/>
      <c r="B41" s="9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</row>
    <row r="42" spans="1:13" ht="10.9" customHeight="1" x14ac:dyDescent="0.2">
      <c r="A42" s="17"/>
      <c r="B42" s="9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</row>
    <row r="43" spans="1:13" ht="10.9" customHeight="1" x14ac:dyDescent="0.2">
      <c r="A43" s="17"/>
      <c r="B43" s="9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</row>
    <row r="44" spans="1:13" ht="10.9" customHeight="1" x14ac:dyDescent="0.2">
      <c r="A44" s="17"/>
      <c r="B44" s="9"/>
      <c r="C44" s="18"/>
      <c r="D44" s="19"/>
      <c r="E44" s="27"/>
      <c r="F44" s="27"/>
      <c r="G44" s="7"/>
      <c r="H44" s="13"/>
      <c r="I44" s="13"/>
      <c r="J44" s="13"/>
      <c r="K44" s="13"/>
      <c r="L44" s="13"/>
      <c r="M44" s="13"/>
    </row>
    <row r="45" spans="1:13" ht="10.9" customHeight="1" x14ac:dyDescent="0.2">
      <c r="A45" s="17"/>
      <c r="B45" s="9"/>
      <c r="C45" s="18"/>
      <c r="D45" s="19"/>
      <c r="E45" s="27"/>
      <c r="F45" s="27"/>
      <c r="G45" s="7"/>
      <c r="H45" s="13"/>
      <c r="I45" s="13"/>
      <c r="J45" s="13"/>
      <c r="K45" s="13"/>
      <c r="L45" s="13"/>
      <c r="M45" s="13"/>
    </row>
    <row r="46" spans="1:13" ht="10.9" customHeight="1" x14ac:dyDescent="0.2">
      <c r="A46" s="17"/>
      <c r="B46" s="9"/>
      <c r="C46" s="18"/>
      <c r="D46" s="19"/>
      <c r="E46" s="27"/>
      <c r="F46" s="27"/>
      <c r="G46" s="7"/>
      <c r="H46" s="13"/>
      <c r="I46" s="13"/>
      <c r="J46" s="13"/>
      <c r="K46" s="13"/>
      <c r="L46" s="13"/>
      <c r="M46" s="13"/>
    </row>
    <row r="47" spans="1:13" ht="10.9" customHeight="1" x14ac:dyDescent="0.2">
      <c r="A47" s="66"/>
      <c r="B47" s="66"/>
      <c r="C47" s="66"/>
      <c r="D47" s="66"/>
      <c r="E47" s="66"/>
      <c r="F47" s="66"/>
      <c r="G47" s="66"/>
      <c r="H47" s="66"/>
      <c r="I47" s="13"/>
      <c r="J47" s="13"/>
      <c r="K47" s="13"/>
      <c r="L47" s="13"/>
      <c r="M47" s="13"/>
    </row>
    <row r="48" spans="1:13" ht="10.9" customHeight="1" x14ac:dyDescent="0.2">
      <c r="A48" s="66"/>
      <c r="B48" s="66"/>
      <c r="C48" s="66"/>
      <c r="D48" s="66"/>
      <c r="E48" s="66"/>
      <c r="F48" s="66"/>
      <c r="G48" s="66"/>
      <c r="H48" s="66"/>
      <c r="I48" s="13"/>
      <c r="J48" s="13"/>
      <c r="K48" s="13"/>
      <c r="L48" s="13"/>
      <c r="M48" s="13"/>
    </row>
    <row r="49" spans="1:15" ht="22.5" customHeight="1" x14ac:dyDescent="0.2">
      <c r="A49" s="67"/>
      <c r="B49" s="67"/>
      <c r="C49" s="67"/>
      <c r="D49" s="67"/>
      <c r="E49" s="67"/>
      <c r="F49" s="67"/>
      <c r="G49" s="67"/>
      <c r="H49" s="67"/>
      <c r="I49" s="36"/>
      <c r="J49" s="13"/>
      <c r="K49" s="13"/>
      <c r="L49" s="13"/>
      <c r="M49" s="13"/>
    </row>
    <row r="50" spans="1:15" ht="10.9" customHeight="1" x14ac:dyDescent="0.2">
      <c r="A50" s="17"/>
      <c r="B50" s="9"/>
      <c r="C50" s="20"/>
      <c r="D50" s="36"/>
      <c r="E50" s="36"/>
      <c r="F50" s="36"/>
      <c r="G50" s="36"/>
      <c r="H50" s="36"/>
      <c r="I50" s="36"/>
      <c r="J50" s="11"/>
      <c r="K50" s="11"/>
      <c r="L50" s="11"/>
      <c r="M50" s="11"/>
      <c r="N50" s="6"/>
      <c r="O50" s="6"/>
    </row>
    <row r="51" spans="1:15" ht="10.9" customHeight="1" x14ac:dyDescent="0.2">
      <c r="A51" s="17"/>
      <c r="B51" s="22"/>
      <c r="C51" s="21"/>
      <c r="D51" s="21"/>
      <c r="E51" s="27"/>
      <c r="F51" s="26"/>
      <c r="G51" s="7"/>
      <c r="H51" s="11"/>
      <c r="I51" s="11"/>
      <c r="J51" s="11"/>
      <c r="K51" s="11"/>
      <c r="L51" s="11"/>
      <c r="M51" s="11"/>
      <c r="N51" s="6"/>
      <c r="O51" s="6"/>
    </row>
    <row r="52" spans="1:15" ht="10.9" customHeight="1" x14ac:dyDescent="0.2">
      <c r="A52" s="17"/>
      <c r="B52" s="24"/>
      <c r="C52" s="19"/>
      <c r="D52" s="19"/>
      <c r="E52" s="19"/>
      <c r="F52" s="26"/>
      <c r="G52" s="7"/>
      <c r="H52" s="11"/>
      <c r="I52" s="11"/>
      <c r="J52" s="11"/>
      <c r="K52" s="11"/>
      <c r="L52" s="11"/>
      <c r="M52" s="11"/>
      <c r="N52" s="6"/>
      <c r="O52" s="6"/>
    </row>
    <row r="53" spans="1:15" ht="10.9" customHeight="1" x14ac:dyDescent="0.2">
      <c r="A53" s="17"/>
      <c r="B53" s="24"/>
      <c r="C53" s="19"/>
      <c r="D53" s="19"/>
      <c r="E53" s="19"/>
      <c r="F53" s="26"/>
      <c r="G53" s="7"/>
      <c r="H53" s="11"/>
      <c r="I53" s="11"/>
      <c r="J53" s="11"/>
      <c r="K53" s="11"/>
      <c r="L53" s="11"/>
      <c r="M53" s="11"/>
      <c r="N53" s="6"/>
      <c r="O53" s="6"/>
    </row>
    <row r="54" spans="1:15" ht="10.9" customHeight="1" x14ac:dyDescent="0.2">
      <c r="A54" s="17"/>
      <c r="B54" s="24"/>
      <c r="C54" s="19"/>
      <c r="D54" s="19"/>
      <c r="E54" s="19"/>
      <c r="F54" s="26"/>
      <c r="G54" s="7"/>
      <c r="H54" s="13"/>
      <c r="I54" s="13"/>
      <c r="J54" s="13"/>
      <c r="K54" s="13"/>
      <c r="L54" s="13"/>
      <c r="M54" s="13"/>
    </row>
    <row r="55" spans="1:15" ht="10.9" customHeight="1" x14ac:dyDescent="0.2">
      <c r="A55" s="17"/>
      <c r="B55" s="24" t="s">
        <v>3</v>
      </c>
      <c r="C55" s="17"/>
      <c r="D55" s="17"/>
      <c r="E55" s="17"/>
      <c r="F55" s="25"/>
      <c r="G55" s="17"/>
    </row>
    <row r="56" spans="1:15" ht="12.75" customHeight="1" x14ac:dyDescent="0.2">
      <c r="A56" s="63"/>
      <c r="B56" s="63"/>
      <c r="C56" s="63"/>
      <c r="D56" s="63"/>
      <c r="E56" s="63"/>
      <c r="F56" s="63"/>
      <c r="G56" s="63"/>
    </row>
    <row r="57" spans="1:15" ht="15" customHeight="1" x14ac:dyDescent="0.2">
      <c r="A57" s="63"/>
      <c r="B57" s="63"/>
      <c r="C57" s="63"/>
      <c r="D57" s="63"/>
      <c r="E57" s="63"/>
      <c r="F57" s="63"/>
      <c r="G57" s="63"/>
    </row>
    <row r="59" spans="1:15" x14ac:dyDescent="0.2">
      <c r="G59" s="3" t="s">
        <v>3</v>
      </c>
    </row>
  </sheetData>
  <mergeCells count="10">
    <mergeCell ref="A4:H4"/>
    <mergeCell ref="A5:H5"/>
    <mergeCell ref="A6:H6"/>
    <mergeCell ref="A7:H7"/>
    <mergeCell ref="A56:G57"/>
    <mergeCell ref="D8:F8"/>
    <mergeCell ref="D9:F9"/>
    <mergeCell ref="G8:H8"/>
    <mergeCell ref="A47:H48"/>
    <mergeCell ref="A49:H49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tabSelected="1" topLeftCell="A62" workbookViewId="0">
      <selection activeCell="A2" sqref="A2:I71"/>
    </sheetView>
  </sheetViews>
  <sheetFormatPr baseColWidth="10" defaultRowHeight="11.25" x14ac:dyDescent="0.2"/>
  <cols>
    <col min="1" max="1" width="4" style="48" customWidth="1"/>
    <col min="2" max="2" width="1.85546875" style="48" customWidth="1" collapsed="1"/>
    <col min="3" max="3" width="9.140625" style="48" customWidth="1"/>
    <col min="4" max="4" width="25" style="48" customWidth="1" collapsed="1"/>
    <col min="5" max="5" width="7.85546875" style="48" customWidth="1" collapsed="1"/>
    <col min="6" max="6" width="2.85546875" style="48" customWidth="1" collapsed="1"/>
    <col min="7" max="7" width="14.42578125" style="48" customWidth="1"/>
    <col min="8" max="8" width="2" style="48" customWidth="1"/>
    <col min="9" max="9" width="16.28515625" style="48" customWidth="1"/>
    <col min="10" max="10" width="11.42578125" style="48"/>
    <col min="11" max="11" width="15.5703125" style="48" customWidth="1"/>
    <col min="12" max="12" width="0" style="48" hidden="1" customWidth="1"/>
    <col min="13" max="13" width="11.7109375" style="48" bestFit="1" customWidth="1"/>
    <col min="14" max="14" width="11.5703125" style="48" bestFit="1" customWidth="1"/>
    <col min="15" max="16384" width="11.42578125" style="48"/>
  </cols>
  <sheetData>
    <row r="1" spans="1:15" ht="10.9" customHeight="1" x14ac:dyDescent="0.2"/>
    <row r="2" spans="1:15" ht="13.5" customHeight="1" x14ac:dyDescent="0.2">
      <c r="A2" s="70" t="s">
        <v>5</v>
      </c>
      <c r="B2" s="70"/>
      <c r="C2" s="70"/>
      <c r="D2" s="70"/>
      <c r="E2" s="70"/>
      <c r="F2" s="70"/>
      <c r="G2" s="70"/>
      <c r="H2" s="70"/>
      <c r="I2" s="70"/>
    </row>
    <row r="3" spans="1:15" ht="13.5" customHeight="1" x14ac:dyDescent="0.2">
      <c r="A3" s="70" t="s">
        <v>6</v>
      </c>
      <c r="B3" s="70"/>
      <c r="C3" s="70"/>
      <c r="D3" s="70"/>
      <c r="E3" s="70"/>
      <c r="F3" s="70"/>
      <c r="G3" s="70"/>
      <c r="H3" s="70"/>
      <c r="I3" s="70"/>
    </row>
    <row r="4" spans="1:15" ht="14.25" customHeight="1" x14ac:dyDescent="0.2">
      <c r="A4" s="70" t="s">
        <v>65</v>
      </c>
      <c r="B4" s="70"/>
      <c r="C4" s="70"/>
      <c r="D4" s="70"/>
      <c r="E4" s="70"/>
      <c r="F4" s="70"/>
      <c r="G4" s="70"/>
      <c r="H4" s="70"/>
      <c r="I4" s="70"/>
      <c r="K4" s="50" t="s">
        <v>118</v>
      </c>
      <c r="M4" s="51">
        <v>7729.6</v>
      </c>
      <c r="N4" s="48">
        <f>M4/M5</f>
        <v>32.403563318777302</v>
      </c>
    </row>
    <row r="5" spans="1:15" ht="14.25" customHeight="1" x14ac:dyDescent="0.2">
      <c r="A5" s="70" t="s">
        <v>64</v>
      </c>
      <c r="B5" s="70"/>
      <c r="C5" s="70"/>
      <c r="D5" s="70"/>
      <c r="E5" s="70"/>
      <c r="F5" s="70"/>
      <c r="G5" s="70"/>
      <c r="H5" s="70"/>
      <c r="I5" s="70"/>
      <c r="K5" s="52" t="s">
        <v>119</v>
      </c>
      <c r="M5" s="48">
        <f>(265.6+261+255.5+250.9+246.9+241.6+235.3+229.6+223.9+220.7+217.6+213.9)/12</f>
        <v>238.54166666666663</v>
      </c>
    </row>
    <row r="6" spans="1:15" ht="13.9" customHeight="1" x14ac:dyDescent="0.2">
      <c r="D6" s="71"/>
      <c r="E6" s="71"/>
      <c r="F6" s="71"/>
    </row>
    <row r="7" spans="1:15" ht="12.95" customHeight="1" x14ac:dyDescent="0.2">
      <c r="A7" s="53">
        <v>4</v>
      </c>
      <c r="G7" s="54" t="s">
        <v>120</v>
      </c>
      <c r="H7" s="54"/>
      <c r="I7" s="54" t="s">
        <v>121</v>
      </c>
    </row>
    <row r="8" spans="1:15" ht="4.5" customHeight="1" x14ac:dyDescent="0.2">
      <c r="A8" s="53">
        <v>4</v>
      </c>
      <c r="D8" s="55"/>
    </row>
    <row r="9" spans="1:15" ht="10.5" customHeight="1" x14ac:dyDescent="0.2">
      <c r="B9" s="56"/>
      <c r="C9" s="57"/>
      <c r="E9" s="54" t="s">
        <v>9</v>
      </c>
      <c r="G9" s="54">
        <v>2011</v>
      </c>
      <c r="H9" s="54"/>
      <c r="I9" s="54">
        <v>2011</v>
      </c>
    </row>
    <row r="10" spans="1:15" ht="10.5" customHeight="1" x14ac:dyDescent="0.2">
      <c r="B10" s="56" t="s">
        <v>24</v>
      </c>
      <c r="C10" s="57"/>
      <c r="E10" s="43"/>
      <c r="F10" s="58"/>
      <c r="G10" s="58"/>
      <c r="H10" s="58"/>
      <c r="K10" s="7"/>
    </row>
    <row r="11" spans="1:15" ht="10.9" customHeight="1" x14ac:dyDescent="0.2">
      <c r="B11" s="48" t="s">
        <v>57</v>
      </c>
      <c r="C11" s="18"/>
      <c r="D11" s="19"/>
      <c r="E11" s="26">
        <v>17</v>
      </c>
      <c r="F11" s="7"/>
      <c r="G11" s="7">
        <f>7364837.56</f>
        <v>7364837.5599999996</v>
      </c>
      <c r="H11" s="7"/>
      <c r="I11" s="7">
        <f>G11*N4</f>
        <v>238646980.20796931</v>
      </c>
      <c r="J11" s="19"/>
      <c r="K11" s="7"/>
      <c r="L11" s="19"/>
      <c r="M11" s="19"/>
      <c r="N11" s="19"/>
      <c r="O11" s="19"/>
    </row>
    <row r="12" spans="1:15" ht="10.9" customHeight="1" x14ac:dyDescent="0.2">
      <c r="B12" s="48" t="s">
        <v>25</v>
      </c>
      <c r="C12" s="18"/>
      <c r="D12" s="19"/>
      <c r="E12" s="26">
        <v>18</v>
      </c>
      <c r="F12" s="7"/>
      <c r="G12" s="8">
        <v>0</v>
      </c>
      <c r="H12" s="7"/>
      <c r="I12" s="8">
        <v>0</v>
      </c>
      <c r="J12" s="19"/>
      <c r="K12" s="7"/>
      <c r="L12" s="19"/>
      <c r="M12" s="19"/>
      <c r="N12" s="19"/>
      <c r="O12" s="19"/>
    </row>
    <row r="13" spans="1:15" ht="10.9" customHeight="1" x14ac:dyDescent="0.2">
      <c r="B13" s="57" t="s">
        <v>26</v>
      </c>
      <c r="C13" s="20"/>
      <c r="D13" s="21"/>
      <c r="E13" s="26"/>
      <c r="F13" s="7"/>
      <c r="G13" s="7">
        <f>G11</f>
        <v>7364837.5599999996</v>
      </c>
      <c r="H13" s="7"/>
      <c r="I13" s="7">
        <f>I11</f>
        <v>238646980.20796931</v>
      </c>
      <c r="J13" s="19"/>
      <c r="K13" s="7"/>
      <c r="L13" s="19"/>
      <c r="M13" s="19"/>
      <c r="N13" s="19"/>
      <c r="O13" s="19"/>
    </row>
    <row r="14" spans="1:15" ht="10.9" customHeight="1" x14ac:dyDescent="0.2">
      <c r="C14" s="18"/>
      <c r="D14" s="19"/>
      <c r="E14" s="26"/>
      <c r="F14" s="7"/>
      <c r="G14" s="7"/>
      <c r="H14" s="7"/>
      <c r="I14" s="7"/>
      <c r="J14" s="19"/>
      <c r="K14" s="7"/>
      <c r="L14" s="19"/>
      <c r="M14" s="19"/>
      <c r="N14" s="19"/>
      <c r="O14" s="19"/>
    </row>
    <row r="15" spans="1:15" ht="10.9" customHeight="1" x14ac:dyDescent="0.2">
      <c r="B15" s="57" t="s">
        <v>115</v>
      </c>
      <c r="C15" s="20"/>
      <c r="D15" s="21"/>
      <c r="E15" s="26"/>
      <c r="F15" s="7"/>
      <c r="G15" s="7"/>
      <c r="H15" s="7"/>
      <c r="I15" s="7"/>
      <c r="J15" s="19"/>
      <c r="K15" s="7"/>
      <c r="L15" s="19"/>
      <c r="M15" s="19"/>
      <c r="N15" s="19"/>
      <c r="O15" s="19"/>
    </row>
    <row r="16" spans="1:15" ht="10.9" customHeight="1" x14ac:dyDescent="0.2">
      <c r="C16" s="49" t="s">
        <v>66</v>
      </c>
      <c r="D16" s="19"/>
      <c r="E16" s="26"/>
      <c r="F16" s="7"/>
      <c r="G16" s="59">
        <v>275000</v>
      </c>
      <c r="H16" s="7"/>
      <c r="I16" s="7">
        <f>G16*N4</f>
        <v>8910979.9126637578</v>
      </c>
      <c r="J16" s="19"/>
      <c r="K16" s="42"/>
      <c r="L16" s="19"/>
      <c r="M16" s="19"/>
      <c r="N16" s="19"/>
      <c r="O16" s="19"/>
    </row>
    <row r="17" spans="3:15" ht="10.9" customHeight="1" x14ac:dyDescent="0.2">
      <c r="C17" s="49" t="s">
        <v>67</v>
      </c>
      <c r="D17" s="19"/>
      <c r="E17" s="26"/>
      <c r="F17" s="7"/>
      <c r="G17" s="59">
        <v>2109913.62</v>
      </c>
      <c r="H17" s="7"/>
      <c r="I17" s="7">
        <f>G17*$N$4</f>
        <v>68368719.582820639</v>
      </c>
      <c r="J17" s="19"/>
      <c r="K17" s="42"/>
      <c r="L17" s="19"/>
      <c r="M17" s="19"/>
      <c r="N17" s="19"/>
      <c r="O17" s="19"/>
    </row>
    <row r="18" spans="3:15" ht="10.9" customHeight="1" x14ac:dyDescent="0.2">
      <c r="C18" s="49" t="s">
        <v>68</v>
      </c>
      <c r="D18" s="19"/>
      <c r="E18" s="26"/>
      <c r="F18" s="7"/>
      <c r="G18" s="59">
        <v>145111.31</v>
      </c>
      <c r="H18" s="7"/>
      <c r="I18" s="7">
        <f t="shared" ref="I18:I64" si="0">G18*$N$4</f>
        <v>4702123.5218557222</v>
      </c>
      <c r="J18" s="19"/>
      <c r="K18" s="42"/>
      <c r="L18" s="19"/>
      <c r="M18" s="19"/>
      <c r="N18" s="19"/>
      <c r="O18" s="19"/>
    </row>
    <row r="19" spans="3:15" ht="10.9" customHeight="1" x14ac:dyDescent="0.2">
      <c r="C19" s="49" t="s">
        <v>69</v>
      </c>
      <c r="D19" s="19"/>
      <c r="E19" s="26"/>
      <c r="F19" s="7"/>
      <c r="G19" s="19">
        <v>329913.46000000002</v>
      </c>
      <c r="H19" s="7"/>
      <c r="I19" s="7">
        <f t="shared" si="0"/>
        <v>10690371.690826904</v>
      </c>
      <c r="J19" s="19"/>
      <c r="K19" s="42"/>
      <c r="L19" s="19"/>
      <c r="M19" s="19"/>
      <c r="N19" s="19"/>
      <c r="O19" s="19"/>
    </row>
    <row r="20" spans="3:15" ht="10.9" customHeight="1" x14ac:dyDescent="0.2">
      <c r="C20" s="49" t="s">
        <v>70</v>
      </c>
      <c r="D20" s="19"/>
      <c r="E20" s="26"/>
      <c r="F20" s="7"/>
      <c r="G20" s="59">
        <v>148325.6</v>
      </c>
      <c r="H20" s="7"/>
      <c r="I20" s="7">
        <f t="shared" si="0"/>
        <v>4806277.971395635</v>
      </c>
      <c r="J20" s="19"/>
      <c r="K20" s="42"/>
      <c r="L20" s="19"/>
      <c r="M20" s="19"/>
      <c r="N20" s="19"/>
      <c r="O20" s="19"/>
    </row>
    <row r="21" spans="3:15" ht="10.9" customHeight="1" x14ac:dyDescent="0.2">
      <c r="C21" s="49" t="s">
        <v>71</v>
      </c>
      <c r="D21" s="19"/>
      <c r="E21" s="26"/>
      <c r="F21" s="7"/>
      <c r="G21" s="59">
        <v>37588.519999999997</v>
      </c>
      <c r="H21" s="7"/>
      <c r="I21" s="7">
        <f t="shared" si="0"/>
        <v>1218001.9878791268</v>
      </c>
      <c r="J21" s="19"/>
      <c r="K21" s="42"/>
      <c r="L21" s="19"/>
      <c r="M21" s="19"/>
      <c r="N21" s="19"/>
      <c r="O21" s="19"/>
    </row>
    <row r="22" spans="3:15" ht="10.9" customHeight="1" x14ac:dyDescent="0.2">
      <c r="C22" s="49" t="s">
        <v>72</v>
      </c>
      <c r="D22" s="19"/>
      <c r="E22" s="26"/>
      <c r="F22" s="7"/>
      <c r="G22" s="59">
        <v>21446.06</v>
      </c>
      <c r="H22" s="7"/>
      <c r="I22" s="7">
        <f t="shared" si="0"/>
        <v>694928.76314829721</v>
      </c>
      <c r="J22" s="19"/>
      <c r="K22" s="42"/>
      <c r="L22" s="19"/>
      <c r="M22" s="19"/>
      <c r="N22" s="19"/>
      <c r="O22" s="19"/>
    </row>
    <row r="23" spans="3:15" ht="10.9" customHeight="1" x14ac:dyDescent="0.2">
      <c r="C23" s="48" t="s">
        <v>73</v>
      </c>
      <c r="D23" s="19"/>
      <c r="E23" s="26"/>
      <c r="F23" s="7"/>
      <c r="G23" s="7">
        <v>314815</v>
      </c>
      <c r="H23" s="7"/>
      <c r="I23" s="7">
        <f t="shared" si="0"/>
        <v>10201127.786200875</v>
      </c>
      <c r="J23" s="19"/>
      <c r="K23" s="42"/>
      <c r="L23" s="19"/>
      <c r="M23" s="19"/>
      <c r="N23" s="19"/>
      <c r="O23" s="19"/>
    </row>
    <row r="24" spans="3:15" ht="10.9" customHeight="1" x14ac:dyDescent="0.2">
      <c r="C24" s="49" t="s">
        <v>74</v>
      </c>
      <c r="D24" s="19"/>
      <c r="E24" s="26"/>
      <c r="F24" s="7"/>
      <c r="G24" s="7">
        <v>16306.57</v>
      </c>
      <c r="H24" s="7"/>
      <c r="I24" s="7">
        <f t="shared" si="0"/>
        <v>528390.97350707441</v>
      </c>
      <c r="J24" s="19"/>
      <c r="K24" s="42"/>
      <c r="L24" s="19"/>
      <c r="M24" s="19"/>
      <c r="N24" s="19"/>
      <c r="O24" s="19"/>
    </row>
    <row r="25" spans="3:15" ht="10.9" customHeight="1" x14ac:dyDescent="0.2">
      <c r="C25" s="49" t="s">
        <v>75</v>
      </c>
      <c r="D25" s="19"/>
      <c r="E25" s="26"/>
      <c r="F25" s="7"/>
      <c r="G25" s="59">
        <v>4785</v>
      </c>
      <c r="H25" s="7"/>
      <c r="I25" s="7">
        <f t="shared" si="0"/>
        <v>155051.0504803494</v>
      </c>
      <c r="J25" s="19"/>
      <c r="K25" s="42"/>
      <c r="L25" s="19"/>
      <c r="M25" s="19"/>
      <c r="N25" s="19"/>
      <c r="O25" s="19"/>
    </row>
    <row r="26" spans="3:15" ht="10.9" customHeight="1" x14ac:dyDescent="0.2">
      <c r="C26" s="49" t="s">
        <v>76</v>
      </c>
      <c r="D26" s="19"/>
      <c r="E26" s="26"/>
      <c r="F26" s="7"/>
      <c r="G26" s="59">
        <v>62165.93</v>
      </c>
      <c r="H26" s="7"/>
      <c r="I26" s="7">
        <f t="shared" si="0"/>
        <v>2014397.6490256775</v>
      </c>
      <c r="J26" s="19"/>
      <c r="K26" s="42"/>
      <c r="L26" s="19"/>
      <c r="M26" s="19"/>
      <c r="N26" s="19"/>
      <c r="O26" s="19"/>
    </row>
    <row r="27" spans="3:15" ht="10.9" customHeight="1" x14ac:dyDescent="0.2">
      <c r="C27" s="49" t="s">
        <v>77</v>
      </c>
      <c r="D27" s="19"/>
      <c r="E27" s="26"/>
      <c r="F27" s="7"/>
      <c r="G27" s="59">
        <v>36739.800000000003</v>
      </c>
      <c r="H27" s="7"/>
      <c r="I27" s="7">
        <f t="shared" si="0"/>
        <v>1190500.4356192143</v>
      </c>
      <c r="J27" s="19"/>
      <c r="K27" s="42"/>
      <c r="L27" s="19"/>
      <c r="M27" s="19"/>
      <c r="N27" s="19"/>
      <c r="O27" s="19"/>
    </row>
    <row r="28" spans="3:15" ht="10.9" customHeight="1" x14ac:dyDescent="0.2">
      <c r="C28" s="49" t="s">
        <v>78</v>
      </c>
      <c r="D28" s="19"/>
      <c r="E28" s="26"/>
      <c r="F28" s="7"/>
      <c r="G28" s="59">
        <v>3400</v>
      </c>
      <c r="H28" s="7"/>
      <c r="I28" s="7">
        <f t="shared" si="0"/>
        <v>110172.11528384282</v>
      </c>
      <c r="J28" s="19"/>
      <c r="K28" s="42"/>
      <c r="L28" s="19"/>
      <c r="M28" s="19"/>
      <c r="N28" s="19"/>
      <c r="O28" s="19"/>
    </row>
    <row r="29" spans="3:15" ht="10.9" customHeight="1" x14ac:dyDescent="0.2">
      <c r="C29" s="49" t="s">
        <v>79</v>
      </c>
      <c r="D29" s="19"/>
      <c r="E29" s="26"/>
      <c r="F29" s="7"/>
      <c r="G29" s="59">
        <v>34227.19</v>
      </c>
      <c r="H29" s="7"/>
      <c r="I29" s="7">
        <f t="shared" si="0"/>
        <v>1109082.9183888214</v>
      </c>
      <c r="J29" s="19"/>
      <c r="K29" s="42"/>
      <c r="L29" s="19"/>
      <c r="M29" s="19"/>
      <c r="N29" s="19"/>
      <c r="O29" s="19"/>
    </row>
    <row r="30" spans="3:15" ht="10.9" customHeight="1" x14ac:dyDescent="0.2">
      <c r="C30" s="49" t="s">
        <v>80</v>
      </c>
      <c r="D30" s="19"/>
      <c r="E30" s="26"/>
      <c r="F30" s="7"/>
      <c r="G30" s="59">
        <v>5024.66</v>
      </c>
      <c r="H30" s="7"/>
      <c r="I30" s="7">
        <f t="shared" si="0"/>
        <v>162816.88846532756</v>
      </c>
      <c r="J30" s="19"/>
      <c r="K30" s="42"/>
      <c r="L30" s="19"/>
      <c r="M30" s="19"/>
      <c r="N30" s="19"/>
      <c r="O30" s="19"/>
    </row>
    <row r="31" spans="3:15" ht="10.9" customHeight="1" x14ac:dyDescent="0.2">
      <c r="C31" s="49" t="s">
        <v>81</v>
      </c>
      <c r="D31" s="19"/>
      <c r="E31" s="26"/>
      <c r="F31" s="7"/>
      <c r="G31" s="59">
        <v>114750</v>
      </c>
      <c r="H31" s="7"/>
      <c r="I31" s="7">
        <f t="shared" si="0"/>
        <v>3718308.8908296954</v>
      </c>
      <c r="J31" s="19"/>
      <c r="K31" s="42"/>
      <c r="L31" s="19"/>
      <c r="M31" s="19"/>
      <c r="N31" s="19"/>
      <c r="O31" s="19"/>
    </row>
    <row r="32" spans="3:15" ht="10.9" customHeight="1" x14ac:dyDescent="0.2">
      <c r="C32" s="49" t="s">
        <v>82</v>
      </c>
      <c r="D32" s="19"/>
      <c r="E32" s="26"/>
      <c r="F32" s="7"/>
      <c r="G32" s="59">
        <v>193507.51</v>
      </c>
      <c r="H32" s="7"/>
      <c r="I32" s="7">
        <f t="shared" si="0"/>
        <v>6270332.8529439317</v>
      </c>
      <c r="J32" s="19"/>
      <c r="K32" s="42"/>
      <c r="L32" s="19"/>
      <c r="M32" s="19"/>
      <c r="N32" s="19"/>
      <c r="O32" s="19"/>
    </row>
    <row r="33" spans="3:15" ht="10.9" customHeight="1" x14ac:dyDescent="0.2">
      <c r="C33" s="49" t="s">
        <v>83</v>
      </c>
      <c r="D33" s="19"/>
      <c r="E33" s="26"/>
      <c r="F33" s="7"/>
      <c r="G33" s="7">
        <v>630</v>
      </c>
      <c r="H33" s="7"/>
      <c r="I33" s="7">
        <f t="shared" si="0"/>
        <v>20414.244890829701</v>
      </c>
      <c r="J33" s="19"/>
      <c r="K33" s="42"/>
      <c r="L33" s="19"/>
      <c r="M33" s="19"/>
      <c r="N33" s="19"/>
      <c r="O33" s="19"/>
    </row>
    <row r="34" spans="3:15" ht="10.9" customHeight="1" x14ac:dyDescent="0.2">
      <c r="C34" s="49" t="s">
        <v>84</v>
      </c>
      <c r="D34" s="19"/>
      <c r="E34" s="26"/>
      <c r="F34" s="7"/>
      <c r="G34" s="59">
        <v>137178.75</v>
      </c>
      <c r="H34" s="7"/>
      <c r="I34" s="7">
        <f t="shared" si="0"/>
        <v>4445080.3116157213</v>
      </c>
      <c r="J34" s="19"/>
      <c r="K34" s="42"/>
      <c r="L34" s="19"/>
      <c r="M34" s="19"/>
      <c r="N34" s="19"/>
      <c r="O34" s="19"/>
    </row>
    <row r="35" spans="3:15" ht="10.9" customHeight="1" x14ac:dyDescent="0.2">
      <c r="C35" s="49" t="s">
        <v>85</v>
      </c>
      <c r="D35" s="19"/>
      <c r="E35" s="26"/>
      <c r="F35" s="7"/>
      <c r="G35" s="7">
        <v>34010.86</v>
      </c>
      <c r="H35" s="7"/>
      <c r="I35" s="7">
        <f t="shared" si="0"/>
        <v>1102073.0555360701</v>
      </c>
      <c r="J35" s="19"/>
      <c r="K35" s="42"/>
      <c r="L35" s="19"/>
      <c r="M35" s="19"/>
      <c r="N35" s="19"/>
      <c r="O35" s="19"/>
    </row>
    <row r="36" spans="3:15" ht="10.9" customHeight="1" x14ac:dyDescent="0.2">
      <c r="C36" s="48" t="s">
        <v>86</v>
      </c>
      <c r="D36" s="19"/>
      <c r="E36" s="26"/>
      <c r="F36" s="7"/>
      <c r="G36" s="7">
        <v>44903</v>
      </c>
      <c r="H36" s="7"/>
      <c r="I36" s="7">
        <f t="shared" si="0"/>
        <v>1455017.2037030573</v>
      </c>
      <c r="J36" s="19"/>
      <c r="K36" s="42"/>
      <c r="L36" s="19"/>
      <c r="M36" s="19"/>
      <c r="N36" s="19"/>
      <c r="O36" s="19"/>
    </row>
    <row r="37" spans="3:15" ht="10.9" customHeight="1" x14ac:dyDescent="0.2">
      <c r="C37" s="48" t="s">
        <v>87</v>
      </c>
      <c r="D37" s="19"/>
      <c r="E37" s="26"/>
      <c r="F37" s="7"/>
      <c r="G37" s="7">
        <v>51612.66</v>
      </c>
      <c r="H37" s="7"/>
      <c r="I37" s="7">
        <f t="shared" si="0"/>
        <v>1672434.0963605247</v>
      </c>
      <c r="J37" s="19"/>
      <c r="K37" s="42"/>
      <c r="L37" s="19"/>
      <c r="M37" s="19"/>
      <c r="N37" s="19"/>
      <c r="O37" s="19"/>
    </row>
    <row r="38" spans="3:15" ht="10.9" customHeight="1" x14ac:dyDescent="0.2">
      <c r="C38" s="48" t="s">
        <v>88</v>
      </c>
      <c r="D38" s="19"/>
      <c r="E38" s="26"/>
      <c r="F38" s="7"/>
      <c r="G38" s="7">
        <v>90014.19</v>
      </c>
      <c r="H38" s="7"/>
      <c r="I38" s="7">
        <f t="shared" si="0"/>
        <v>2916780.5052534505</v>
      </c>
      <c r="J38" s="19"/>
      <c r="K38" s="42"/>
      <c r="L38" s="19"/>
      <c r="M38" s="19"/>
      <c r="N38" s="19"/>
      <c r="O38" s="19"/>
    </row>
    <row r="39" spans="3:15" ht="10.9" customHeight="1" x14ac:dyDescent="0.2">
      <c r="C39" s="48" t="s">
        <v>89</v>
      </c>
      <c r="D39" s="19"/>
      <c r="E39" s="26"/>
      <c r="F39" s="7"/>
      <c r="G39" s="7">
        <v>14400</v>
      </c>
      <c r="H39" s="7"/>
      <c r="I39" s="7">
        <f t="shared" si="0"/>
        <v>466611.31179039314</v>
      </c>
      <c r="J39" s="19"/>
      <c r="K39" s="42"/>
      <c r="L39" s="19"/>
      <c r="M39" s="19"/>
      <c r="N39" s="19"/>
      <c r="O39" s="19"/>
    </row>
    <row r="40" spans="3:15" ht="10.9" customHeight="1" x14ac:dyDescent="0.2">
      <c r="C40" s="49" t="s">
        <v>90</v>
      </c>
      <c r="D40" s="19"/>
      <c r="E40" s="26"/>
      <c r="F40" s="7"/>
      <c r="G40" s="59">
        <v>2760.85</v>
      </c>
      <c r="H40" s="7"/>
      <c r="I40" s="7">
        <f t="shared" si="0"/>
        <v>89461.377788646307</v>
      </c>
      <c r="J40" s="19"/>
      <c r="K40" s="42"/>
      <c r="L40" s="19"/>
      <c r="M40" s="19"/>
      <c r="N40" s="19"/>
      <c r="O40" s="19"/>
    </row>
    <row r="41" spans="3:15" ht="10.9" customHeight="1" x14ac:dyDescent="0.2">
      <c r="C41" s="49" t="s">
        <v>91</v>
      </c>
      <c r="D41" s="19"/>
      <c r="E41" s="26"/>
      <c r="F41" s="7"/>
      <c r="G41" s="59">
        <v>220443.24</v>
      </c>
      <c r="H41" s="7"/>
      <c r="I41" s="7">
        <f t="shared" si="0"/>
        <v>7143146.4855364207</v>
      </c>
      <c r="J41" s="19"/>
      <c r="K41" s="42"/>
      <c r="L41" s="19"/>
      <c r="M41" s="19"/>
      <c r="N41" s="19"/>
      <c r="O41" s="19"/>
    </row>
    <row r="42" spans="3:15" ht="10.9" customHeight="1" x14ac:dyDescent="0.2">
      <c r="C42" s="49" t="s">
        <v>92</v>
      </c>
      <c r="D42" s="19"/>
      <c r="E42" s="26"/>
      <c r="F42" s="7"/>
      <c r="G42" s="59">
        <v>259423.22</v>
      </c>
      <c r="H42" s="7"/>
      <c r="I42" s="7">
        <f t="shared" si="0"/>
        <v>8406236.7356310934</v>
      </c>
      <c r="J42" s="19"/>
      <c r="K42" s="42"/>
      <c r="L42" s="19"/>
      <c r="M42" s="19"/>
      <c r="N42" s="19"/>
      <c r="O42" s="19"/>
    </row>
    <row r="43" spans="3:15" ht="10.9" customHeight="1" x14ac:dyDescent="0.2">
      <c r="C43" s="49" t="s">
        <v>93</v>
      </c>
      <c r="D43" s="19"/>
      <c r="E43" s="26"/>
      <c r="F43" s="7"/>
      <c r="G43" s="59">
        <v>61310</v>
      </c>
      <c r="H43" s="7"/>
      <c r="I43" s="7">
        <f t="shared" si="0"/>
        <v>1986662.4670742364</v>
      </c>
      <c r="J43" s="19"/>
      <c r="K43" s="42"/>
      <c r="L43" s="19"/>
      <c r="M43" s="19"/>
      <c r="N43" s="19"/>
      <c r="O43" s="19"/>
    </row>
    <row r="44" spans="3:15" ht="10.9" customHeight="1" x14ac:dyDescent="0.2">
      <c r="C44" s="49" t="s">
        <v>94</v>
      </c>
      <c r="D44" s="19"/>
      <c r="E44" s="26"/>
      <c r="F44" s="7"/>
      <c r="G44" s="59">
        <v>200</v>
      </c>
      <c r="H44" s="7"/>
      <c r="I44" s="7">
        <f t="shared" si="0"/>
        <v>6480.7126637554602</v>
      </c>
      <c r="J44" s="19"/>
      <c r="K44" s="42"/>
      <c r="L44" s="19"/>
      <c r="M44" s="19"/>
      <c r="N44" s="19"/>
      <c r="O44" s="19"/>
    </row>
    <row r="45" spans="3:15" ht="10.9" customHeight="1" x14ac:dyDescent="0.2">
      <c r="C45" s="49" t="s">
        <v>95</v>
      </c>
      <c r="D45" s="19"/>
      <c r="E45" s="26"/>
      <c r="F45" s="7"/>
      <c r="G45" s="59">
        <v>12413.69</v>
      </c>
      <c r="H45" s="7"/>
      <c r="I45" s="7">
        <f t="shared" si="0"/>
        <v>402247.78993467259</v>
      </c>
      <c r="J45" s="19"/>
      <c r="K45" s="42"/>
      <c r="L45" s="19"/>
      <c r="M45" s="19"/>
      <c r="N45" s="19"/>
      <c r="O45" s="19"/>
    </row>
    <row r="46" spans="3:15" ht="10.9" customHeight="1" x14ac:dyDescent="0.2">
      <c r="C46" s="49" t="s">
        <v>96</v>
      </c>
      <c r="D46" s="19"/>
      <c r="E46" s="26"/>
      <c r="F46" s="7"/>
      <c r="G46" s="59">
        <v>177696.39</v>
      </c>
      <c r="H46" s="7"/>
      <c r="I46" s="7">
        <f t="shared" si="0"/>
        <v>5757996.2248831466</v>
      </c>
      <c r="J46" s="19"/>
      <c r="K46" s="42"/>
      <c r="L46" s="19"/>
      <c r="M46" s="19"/>
      <c r="N46" s="19"/>
      <c r="O46" s="19"/>
    </row>
    <row r="47" spans="3:15" ht="10.9" customHeight="1" x14ac:dyDescent="0.2">
      <c r="C47" s="49" t="s">
        <v>97</v>
      </c>
      <c r="D47" s="19"/>
      <c r="E47" s="26"/>
      <c r="F47" s="7"/>
      <c r="G47" s="59">
        <v>585.54999999999995</v>
      </c>
      <c r="H47" s="7"/>
      <c r="I47" s="7">
        <f t="shared" si="0"/>
        <v>18973.906501310048</v>
      </c>
      <c r="J47" s="19"/>
      <c r="K47" s="42"/>
      <c r="L47" s="19"/>
      <c r="M47" s="19"/>
      <c r="N47" s="19"/>
      <c r="O47" s="19"/>
    </row>
    <row r="48" spans="3:15" ht="10.9" customHeight="1" x14ac:dyDescent="0.2">
      <c r="C48" s="49" t="s">
        <v>98</v>
      </c>
      <c r="D48" s="19"/>
      <c r="E48" s="26"/>
      <c r="F48" s="7"/>
      <c r="G48" s="7">
        <v>18457.560000000001</v>
      </c>
      <c r="H48" s="7"/>
      <c r="I48" s="7">
        <f t="shared" si="0"/>
        <v>598090.71417013125</v>
      </c>
      <c r="J48" s="19"/>
      <c r="K48" s="42"/>
      <c r="L48" s="19"/>
      <c r="M48" s="19"/>
      <c r="N48" s="19"/>
      <c r="O48" s="19"/>
    </row>
    <row r="49" spans="3:15" ht="10.9" customHeight="1" x14ac:dyDescent="0.2">
      <c r="C49" s="48" t="s">
        <v>99</v>
      </c>
      <c r="D49" s="19"/>
      <c r="E49" s="26"/>
      <c r="F49" s="7"/>
      <c r="G49" s="7">
        <v>894385.53</v>
      </c>
      <c r="H49" s="7"/>
      <c r="I49" s="7">
        <f t="shared" si="0"/>
        <v>28981278.152753197</v>
      </c>
      <c r="J49" s="19"/>
      <c r="K49" s="42"/>
      <c r="L49" s="19"/>
      <c r="M49" s="19"/>
      <c r="N49" s="19"/>
      <c r="O49" s="19"/>
    </row>
    <row r="50" spans="3:15" ht="10.9" customHeight="1" x14ac:dyDescent="0.2">
      <c r="C50" s="48" t="s">
        <v>100</v>
      </c>
      <c r="D50" s="19"/>
      <c r="E50" s="26"/>
      <c r="F50" s="7"/>
      <c r="G50" s="7">
        <v>53778.720000000001</v>
      </c>
      <c r="H50" s="7"/>
      <c r="I50" s="7">
        <f t="shared" si="0"/>
        <v>1742622.1587227953</v>
      </c>
      <c r="J50" s="19"/>
      <c r="K50" s="42"/>
      <c r="L50" s="19"/>
      <c r="M50" s="19"/>
      <c r="N50" s="19"/>
      <c r="O50" s="19"/>
    </row>
    <row r="51" spans="3:15" ht="10.9" customHeight="1" x14ac:dyDescent="0.2">
      <c r="C51" s="48" t="s">
        <v>101</v>
      </c>
      <c r="D51" s="19"/>
      <c r="E51" s="26"/>
      <c r="F51" s="7"/>
      <c r="G51" s="7">
        <v>126624.37</v>
      </c>
      <c r="H51" s="7"/>
      <c r="I51" s="7">
        <f t="shared" si="0"/>
        <v>4103080.7909952849</v>
      </c>
      <c r="J51" s="19"/>
      <c r="K51" s="42"/>
      <c r="L51" s="19"/>
      <c r="M51" s="19"/>
      <c r="N51" s="19"/>
      <c r="O51" s="19"/>
    </row>
    <row r="52" spans="3:15" ht="10.9" customHeight="1" x14ac:dyDescent="0.2">
      <c r="C52" s="48" t="s">
        <v>102</v>
      </c>
      <c r="D52" s="19"/>
      <c r="E52" s="26"/>
      <c r="F52" s="7"/>
      <c r="G52" s="59">
        <v>28341.34</v>
      </c>
      <c r="H52" s="7"/>
      <c r="I52" s="7">
        <f t="shared" si="0"/>
        <v>918360.40522899583</v>
      </c>
      <c r="J52" s="19"/>
      <c r="K52" s="42"/>
      <c r="L52" s="19"/>
      <c r="M52" s="19"/>
      <c r="N52" s="19"/>
      <c r="O52" s="19"/>
    </row>
    <row r="53" spans="3:15" ht="10.9" customHeight="1" x14ac:dyDescent="0.2">
      <c r="C53" s="49" t="s">
        <v>103</v>
      </c>
      <c r="D53" s="19"/>
      <c r="E53" s="26"/>
      <c r="F53" s="7"/>
      <c r="G53" s="59">
        <v>120727.71</v>
      </c>
      <c r="H53" s="7"/>
      <c r="I53" s="7">
        <f t="shared" si="0"/>
        <v>3912007.9953159839</v>
      </c>
      <c r="J53" s="19"/>
      <c r="K53" s="42"/>
      <c r="L53" s="19"/>
      <c r="M53" s="19"/>
      <c r="N53" s="19"/>
      <c r="O53" s="19"/>
    </row>
    <row r="54" spans="3:15" ht="10.9" customHeight="1" x14ac:dyDescent="0.2">
      <c r="C54" s="49" t="s">
        <v>104</v>
      </c>
      <c r="D54" s="19"/>
      <c r="E54" s="26"/>
      <c r="F54" s="7"/>
      <c r="G54" s="59">
        <v>15500</v>
      </c>
      <c r="H54" s="7"/>
      <c r="I54" s="7">
        <f t="shared" si="0"/>
        <v>502255.23144104815</v>
      </c>
      <c r="J54" s="19"/>
      <c r="K54" s="42"/>
      <c r="L54" s="19"/>
      <c r="M54" s="19"/>
      <c r="N54" s="19"/>
      <c r="O54" s="19"/>
    </row>
    <row r="55" spans="3:15" ht="10.9" customHeight="1" x14ac:dyDescent="0.2">
      <c r="C55" s="49" t="s">
        <v>105</v>
      </c>
      <c r="D55" s="19"/>
      <c r="E55" s="26"/>
      <c r="F55" s="7"/>
      <c r="G55" s="59">
        <v>17312.72</v>
      </c>
      <c r="H55" s="7"/>
      <c r="I55" s="7">
        <f t="shared" si="0"/>
        <v>560993.81874026218</v>
      </c>
      <c r="J55" s="19"/>
      <c r="K55" s="42"/>
      <c r="L55" s="19"/>
      <c r="M55" s="19"/>
      <c r="N55" s="19"/>
      <c r="O55" s="19"/>
    </row>
    <row r="56" spans="3:15" ht="10.9" customHeight="1" x14ac:dyDescent="0.2">
      <c r="C56" s="49" t="s">
        <v>106</v>
      </c>
      <c r="D56" s="19"/>
      <c r="E56" s="26"/>
      <c r="F56" s="7"/>
      <c r="G56" s="7">
        <v>123027.97</v>
      </c>
      <c r="H56" s="7"/>
      <c r="I56" s="7">
        <f t="shared" si="0"/>
        <v>3986544.6158756344</v>
      </c>
      <c r="J56" s="19"/>
      <c r="K56" s="42"/>
      <c r="L56" s="19"/>
      <c r="M56" s="19"/>
      <c r="N56" s="19"/>
      <c r="O56" s="19"/>
    </row>
    <row r="57" spans="3:15" ht="10.9" customHeight="1" x14ac:dyDescent="0.2">
      <c r="C57" s="48" t="s">
        <v>107</v>
      </c>
      <c r="D57" s="19"/>
      <c r="E57" s="26"/>
      <c r="F57" s="7"/>
      <c r="G57" s="7">
        <v>24142.21</v>
      </c>
      <c r="H57" s="7"/>
      <c r="I57" s="7">
        <f t="shared" si="0"/>
        <v>782293.63039021858</v>
      </c>
      <c r="J57" s="19"/>
      <c r="K57" s="42"/>
      <c r="L57" s="19"/>
      <c r="M57" s="19"/>
      <c r="N57" s="19"/>
      <c r="O57" s="19"/>
    </row>
    <row r="58" spans="3:15" ht="10.9" customHeight="1" x14ac:dyDescent="0.2">
      <c r="C58" s="49" t="s">
        <v>108</v>
      </c>
      <c r="D58" s="19"/>
      <c r="E58" s="26"/>
      <c r="F58" s="7"/>
      <c r="G58" s="59">
        <f>16579.08+690.2125</f>
        <v>17269.292500000003</v>
      </c>
      <c r="H58" s="7"/>
      <c r="I58" s="7">
        <f t="shared" si="0"/>
        <v>559586.61299423606</v>
      </c>
      <c r="J58" s="19"/>
      <c r="K58" s="42"/>
      <c r="L58" s="19"/>
      <c r="M58" s="19"/>
      <c r="N58" s="19"/>
      <c r="O58" s="19"/>
    </row>
    <row r="59" spans="3:15" ht="10.9" customHeight="1" x14ac:dyDescent="0.2">
      <c r="C59" s="49" t="s">
        <v>109</v>
      </c>
      <c r="D59" s="19"/>
      <c r="E59" s="26"/>
      <c r="F59" s="7"/>
      <c r="G59" s="59">
        <f>4611.78+690.2126</f>
        <v>5301.9925999999996</v>
      </c>
      <c r="H59" s="7"/>
      <c r="I59" s="7">
        <f t="shared" si="0"/>
        <v>171803.45292978868</v>
      </c>
      <c r="J59" s="19"/>
      <c r="K59" s="42"/>
      <c r="L59" s="19"/>
      <c r="M59" s="19"/>
      <c r="N59" s="19"/>
      <c r="O59" s="19"/>
    </row>
    <row r="60" spans="3:15" ht="10.9" customHeight="1" x14ac:dyDescent="0.2">
      <c r="C60" s="49" t="s">
        <v>110</v>
      </c>
      <c r="D60" s="19"/>
      <c r="E60" s="26"/>
      <c r="F60" s="7"/>
      <c r="G60" s="7">
        <f>15161.45+690.2125</f>
        <v>15851.6625</v>
      </c>
      <c r="H60" s="7"/>
      <c r="I60" s="7">
        <f t="shared" si="0"/>
        <v>513650.3495266377</v>
      </c>
      <c r="J60" s="19"/>
      <c r="K60" s="42"/>
      <c r="L60" s="19"/>
      <c r="M60" s="19"/>
      <c r="N60" s="19"/>
      <c r="O60" s="19"/>
    </row>
    <row r="61" spans="3:15" ht="10.9" customHeight="1" x14ac:dyDescent="0.2">
      <c r="C61" s="49" t="s">
        <v>111</v>
      </c>
      <c r="D61" s="19"/>
      <c r="E61" s="26"/>
      <c r="F61" s="7"/>
      <c r="G61" s="7">
        <f>22074.07+690.2125</f>
        <v>22764.282500000001</v>
      </c>
      <c r="H61" s="7"/>
      <c r="I61" s="7">
        <f t="shared" si="0"/>
        <v>737643.8693952841</v>
      </c>
      <c r="J61" s="19"/>
      <c r="K61" s="42"/>
      <c r="L61" s="19"/>
      <c r="M61" s="19"/>
      <c r="N61" s="19"/>
      <c r="O61" s="19"/>
    </row>
    <row r="62" spans="3:15" ht="10.9" customHeight="1" x14ac:dyDescent="0.2">
      <c r="C62" s="49" t="s">
        <v>112</v>
      </c>
      <c r="D62" s="19"/>
      <c r="E62" s="26"/>
      <c r="F62" s="7"/>
      <c r="G62" s="7">
        <f>274151.1+4272.69-2760.85</f>
        <v>275662.94</v>
      </c>
      <c r="H62" s="7"/>
      <c r="I62" s="7">
        <f t="shared" si="0"/>
        <v>8932461.5309303086</v>
      </c>
      <c r="J62" s="19"/>
      <c r="K62" s="42"/>
      <c r="L62" s="19"/>
      <c r="M62" s="19"/>
      <c r="N62" s="19"/>
      <c r="O62" s="19"/>
    </row>
    <row r="63" spans="3:15" ht="10.9" customHeight="1" x14ac:dyDescent="0.2">
      <c r="C63" s="49" t="s">
        <v>113</v>
      </c>
      <c r="D63" s="19"/>
      <c r="E63" s="26"/>
      <c r="F63" s="7"/>
      <c r="G63" s="59">
        <v>5320</v>
      </c>
      <c r="H63" s="7"/>
      <c r="I63" s="7">
        <f t="shared" si="0"/>
        <v>172386.95685589523</v>
      </c>
      <c r="J63" s="19"/>
      <c r="K63" s="42"/>
      <c r="L63" s="19"/>
      <c r="M63" s="19"/>
      <c r="N63" s="19"/>
      <c r="O63" s="19"/>
    </row>
    <row r="64" spans="3:15" ht="10.9" customHeight="1" x14ac:dyDescent="0.2">
      <c r="C64" s="49" t="s">
        <v>114</v>
      </c>
      <c r="D64" s="19"/>
      <c r="E64" s="26"/>
      <c r="F64" s="7"/>
      <c r="G64" s="60">
        <v>30544.21</v>
      </c>
      <c r="H64" s="7"/>
      <c r="I64" s="7">
        <f t="shared" si="0"/>
        <v>989741.24275703076</v>
      </c>
      <c r="J64" s="19"/>
      <c r="K64" s="42"/>
      <c r="L64" s="19"/>
      <c r="M64" s="19"/>
      <c r="N64" s="19"/>
      <c r="O64" s="19"/>
    </row>
    <row r="65" spans="2:15" ht="10.9" customHeight="1" thickBot="1" x14ac:dyDescent="0.25">
      <c r="B65" s="57" t="s">
        <v>116</v>
      </c>
      <c r="C65" s="49"/>
      <c r="D65" s="19"/>
      <c r="E65" s="26"/>
      <c r="F65" s="7"/>
      <c r="G65" s="46">
        <f>SUM(G16:G64)</f>
        <v>6755615.1400999995</v>
      </c>
      <c r="H65" s="7"/>
      <c r="I65" s="46">
        <f>SUM(I16:I64)</f>
        <v>218906002.94952103</v>
      </c>
      <c r="J65" s="19"/>
      <c r="K65" s="42"/>
      <c r="L65" s="19"/>
      <c r="M65" s="19"/>
      <c r="N65" s="19"/>
      <c r="O65" s="19"/>
    </row>
    <row r="66" spans="2:15" ht="10.9" customHeight="1" x14ac:dyDescent="0.2">
      <c r="B66" s="57" t="s">
        <v>117</v>
      </c>
      <c r="C66" s="18"/>
      <c r="D66" s="19"/>
      <c r="E66" s="26"/>
      <c r="F66" s="7"/>
      <c r="G66" s="7">
        <f>G13-G65</f>
        <v>609222.4199000001</v>
      </c>
      <c r="H66" s="7"/>
      <c r="I66" s="7">
        <f>I13-I65</f>
        <v>19740977.258448273</v>
      </c>
      <c r="J66" s="19"/>
      <c r="K66" s="42"/>
      <c r="L66" s="19"/>
      <c r="M66" s="19"/>
      <c r="N66" s="19"/>
      <c r="O66" s="19"/>
    </row>
    <row r="67" spans="2:15" ht="10.9" customHeight="1" x14ac:dyDescent="0.2">
      <c r="B67" s="48" t="s">
        <v>123</v>
      </c>
      <c r="C67" s="18"/>
      <c r="D67" s="19"/>
      <c r="E67" s="26"/>
      <c r="F67" s="7"/>
      <c r="G67" s="7"/>
      <c r="H67" s="7"/>
      <c r="I67" s="7"/>
      <c r="J67" s="19"/>
      <c r="K67" s="42"/>
      <c r="L67" s="19"/>
      <c r="M67" s="19"/>
      <c r="N67" s="19"/>
      <c r="O67" s="19"/>
    </row>
    <row r="68" spans="2:15" ht="10.9" customHeight="1" x14ac:dyDescent="0.2">
      <c r="B68" s="48" t="s">
        <v>124</v>
      </c>
      <c r="C68" s="18"/>
      <c r="D68" s="19"/>
      <c r="E68" s="26"/>
      <c r="F68" s="7"/>
      <c r="G68" s="8">
        <v>0</v>
      </c>
      <c r="H68" s="7"/>
      <c r="I68" s="8">
        <v>-334349537.70999998</v>
      </c>
      <c r="J68" s="19"/>
      <c r="K68" s="42"/>
      <c r="L68" s="19"/>
      <c r="M68" s="19"/>
      <c r="N68" s="19"/>
      <c r="O68" s="19"/>
    </row>
    <row r="69" spans="2:15" ht="10.9" customHeight="1" x14ac:dyDescent="0.2">
      <c r="C69" s="48" t="s">
        <v>125</v>
      </c>
      <c r="D69" s="19"/>
      <c r="E69" s="26"/>
      <c r="F69" s="7"/>
      <c r="G69" s="7">
        <f>G66</f>
        <v>609222.4199000001</v>
      </c>
      <c r="H69" s="7"/>
      <c r="I69" s="7">
        <f>I66+I68</f>
        <v>-314608560.45155168</v>
      </c>
      <c r="J69" s="19"/>
      <c r="K69" s="42"/>
      <c r="L69" s="19"/>
      <c r="M69" s="19"/>
      <c r="N69" s="19"/>
      <c r="O69" s="19"/>
    </row>
    <row r="70" spans="2:15" ht="10.9" customHeight="1" x14ac:dyDescent="0.2">
      <c r="C70" s="48" t="s">
        <v>126</v>
      </c>
      <c r="D70" s="19"/>
      <c r="E70" s="26"/>
      <c r="F70" s="7"/>
      <c r="G70" s="8">
        <v>0</v>
      </c>
      <c r="H70" s="7"/>
      <c r="I70" s="8">
        <v>0</v>
      </c>
      <c r="J70" s="19"/>
      <c r="K70" s="42"/>
      <c r="L70" s="19"/>
      <c r="M70" s="19"/>
      <c r="N70" s="19"/>
      <c r="O70" s="19"/>
    </row>
    <row r="71" spans="2:15" ht="10.9" customHeight="1" x14ac:dyDescent="0.2">
      <c r="C71" s="48" t="s">
        <v>127</v>
      </c>
      <c r="D71" s="19"/>
      <c r="E71" s="26"/>
      <c r="F71" s="7"/>
      <c r="G71" s="7">
        <f>G69</f>
        <v>609222.4199000001</v>
      </c>
      <c r="H71" s="7"/>
      <c r="I71" s="7">
        <f>I69</f>
        <v>-314608560.45155168</v>
      </c>
      <c r="J71" s="19"/>
      <c r="K71" s="42"/>
      <c r="L71" s="19"/>
      <c r="M71" s="19"/>
      <c r="N71" s="19"/>
      <c r="O71" s="19"/>
    </row>
    <row r="72" spans="2:15" ht="10.9" customHeight="1" x14ac:dyDescent="0.2">
      <c r="C72" s="18"/>
      <c r="D72" s="19"/>
      <c r="E72" s="26"/>
      <c r="F72" s="7"/>
      <c r="G72" s="7"/>
      <c r="H72" s="7"/>
      <c r="I72" s="7"/>
      <c r="J72" s="19"/>
      <c r="K72" s="42"/>
      <c r="L72" s="19"/>
      <c r="M72" s="19"/>
      <c r="N72" s="19"/>
      <c r="O72" s="19"/>
    </row>
    <row r="73" spans="2:15" ht="10.9" customHeight="1" x14ac:dyDescent="0.2">
      <c r="C73" s="18"/>
      <c r="D73" s="19"/>
      <c r="E73" s="26"/>
      <c r="F73" s="7"/>
      <c r="G73" s="7"/>
      <c r="H73" s="7"/>
      <c r="I73" s="7"/>
      <c r="J73" s="19"/>
      <c r="K73" s="42"/>
      <c r="L73" s="19"/>
      <c r="M73" s="19"/>
      <c r="N73" s="19"/>
      <c r="O73" s="19"/>
    </row>
    <row r="74" spans="2:15" ht="10.9" customHeight="1" x14ac:dyDescent="0.2">
      <c r="C74" s="18"/>
      <c r="D74" s="19"/>
      <c r="E74" s="26"/>
      <c r="F74" s="7"/>
      <c r="G74" s="7"/>
      <c r="H74" s="7"/>
      <c r="I74" s="7"/>
      <c r="J74" s="19"/>
      <c r="K74" s="42"/>
      <c r="L74" s="19"/>
      <c r="M74" s="19"/>
      <c r="N74" s="19"/>
      <c r="O74" s="19"/>
    </row>
    <row r="75" spans="2:15" ht="10.9" customHeight="1" x14ac:dyDescent="0.2">
      <c r="C75" s="18"/>
      <c r="D75" s="19"/>
      <c r="E75" s="26"/>
      <c r="F75" s="7"/>
      <c r="G75" s="7"/>
      <c r="H75" s="7"/>
      <c r="I75" s="7"/>
      <c r="J75" s="19"/>
      <c r="K75" s="42"/>
      <c r="L75" s="19"/>
      <c r="M75" s="19"/>
      <c r="N75" s="19"/>
      <c r="O75" s="19"/>
    </row>
    <row r="76" spans="2:15" ht="10.9" customHeight="1" x14ac:dyDescent="0.2">
      <c r="C76" s="18"/>
      <c r="D76" s="19"/>
      <c r="E76" s="26"/>
      <c r="F76" s="7"/>
      <c r="G76" s="7"/>
      <c r="H76" s="7"/>
      <c r="I76" s="7"/>
      <c r="J76" s="19"/>
      <c r="K76" s="42"/>
      <c r="L76" s="19"/>
      <c r="M76" s="19"/>
      <c r="N76" s="19"/>
      <c r="O76" s="19"/>
    </row>
    <row r="77" spans="2:15" ht="10.9" customHeight="1" x14ac:dyDescent="0.2">
      <c r="C77" s="18"/>
      <c r="D77" s="19"/>
      <c r="E77" s="26"/>
      <c r="F77" s="7"/>
      <c r="G77" s="7"/>
      <c r="H77" s="7"/>
      <c r="I77" s="7"/>
      <c r="J77" s="19"/>
      <c r="K77" s="42"/>
      <c r="L77" s="19"/>
      <c r="M77" s="19"/>
      <c r="N77" s="19"/>
      <c r="O77" s="19"/>
    </row>
    <row r="78" spans="2:15" ht="10.9" customHeight="1" x14ac:dyDescent="0.2">
      <c r="C78" s="18"/>
      <c r="D78" s="19"/>
      <c r="E78" s="26"/>
      <c r="F78" s="7"/>
      <c r="G78" s="7"/>
      <c r="H78" s="7"/>
      <c r="I78" s="7"/>
      <c r="J78" s="19"/>
      <c r="K78" s="42"/>
      <c r="L78" s="19"/>
      <c r="M78" s="19"/>
      <c r="N78" s="19"/>
      <c r="O78" s="19"/>
    </row>
    <row r="79" spans="2:15" ht="10.9" customHeight="1" x14ac:dyDescent="0.2">
      <c r="C79" s="18"/>
      <c r="D79" s="19"/>
      <c r="E79" s="26"/>
      <c r="F79" s="7"/>
      <c r="G79" s="7"/>
      <c r="H79" s="7"/>
      <c r="I79" s="7"/>
      <c r="J79" s="19"/>
      <c r="K79" s="42"/>
      <c r="L79" s="19"/>
      <c r="M79" s="19"/>
      <c r="N79" s="19"/>
      <c r="O79" s="19"/>
    </row>
    <row r="80" spans="2:15" ht="10.9" customHeight="1" x14ac:dyDescent="0.2">
      <c r="C80" s="18"/>
      <c r="D80" s="19"/>
      <c r="E80" s="26"/>
      <c r="F80" s="7"/>
      <c r="G80" s="7"/>
      <c r="H80" s="7"/>
      <c r="I80" s="7"/>
      <c r="J80" s="19"/>
      <c r="K80" s="42"/>
      <c r="L80" s="19"/>
      <c r="M80" s="19"/>
      <c r="N80" s="19"/>
      <c r="O80" s="19"/>
    </row>
    <row r="81" spans="2:15" ht="10.5" customHeight="1" x14ac:dyDescent="0.2">
      <c r="B81" s="56"/>
      <c r="C81" s="19"/>
      <c r="D81" s="19"/>
      <c r="E81" s="27"/>
      <c r="F81" s="7"/>
      <c r="G81" s="7"/>
      <c r="H81" s="7"/>
      <c r="I81" s="19"/>
      <c r="J81" s="19"/>
      <c r="K81" s="42"/>
      <c r="L81" s="19"/>
      <c r="M81" s="19"/>
      <c r="N81" s="19"/>
      <c r="O81" s="19"/>
    </row>
    <row r="82" spans="2:15" ht="10.5" customHeight="1" x14ac:dyDescent="0.2">
      <c r="B82" s="56"/>
      <c r="C82" s="21"/>
      <c r="D82" s="19"/>
      <c r="E82" s="27"/>
      <c r="F82" s="7"/>
      <c r="G82" s="7"/>
      <c r="H82" s="7"/>
      <c r="I82" s="19"/>
      <c r="J82" s="19"/>
      <c r="K82" s="7"/>
      <c r="L82" s="19"/>
      <c r="M82" s="19"/>
      <c r="N82" s="19"/>
      <c r="O82" s="19"/>
    </row>
    <row r="83" spans="2:15" ht="10.9" customHeight="1" x14ac:dyDescent="0.2">
      <c r="B83" s="57"/>
      <c r="C83" s="20"/>
      <c r="D83" s="19"/>
      <c r="E83" s="26"/>
      <c r="F83" s="7"/>
      <c r="G83" s="7"/>
      <c r="H83" s="7"/>
      <c r="I83" s="19"/>
      <c r="J83" s="19"/>
      <c r="K83" s="7"/>
      <c r="L83" s="19"/>
      <c r="M83" s="19"/>
      <c r="N83" s="19"/>
      <c r="O83" s="19"/>
    </row>
    <row r="84" spans="2:15" ht="10.9" customHeight="1" x14ac:dyDescent="0.2">
      <c r="C84" s="18"/>
      <c r="D84" s="19"/>
      <c r="E84" s="26"/>
      <c r="F84" s="7"/>
      <c r="G84" s="7"/>
      <c r="H84" s="7"/>
      <c r="I84" s="19"/>
      <c r="J84" s="19"/>
      <c r="K84" s="7"/>
      <c r="L84" s="19"/>
      <c r="M84" s="19"/>
      <c r="N84" s="19"/>
      <c r="O84" s="19"/>
    </row>
    <row r="85" spans="2:15" ht="10.9" customHeight="1" x14ac:dyDescent="0.2">
      <c r="C85" s="18"/>
      <c r="D85" s="19"/>
      <c r="E85" s="26"/>
      <c r="F85" s="7"/>
      <c r="G85" s="7"/>
      <c r="H85" s="7"/>
      <c r="I85" s="19"/>
      <c r="J85" s="19"/>
      <c r="K85" s="19"/>
      <c r="L85" s="19"/>
      <c r="M85" s="19"/>
      <c r="N85" s="19"/>
      <c r="O85" s="19"/>
    </row>
    <row r="86" spans="2:15" ht="10.9" customHeight="1" x14ac:dyDescent="0.2">
      <c r="B86" s="57"/>
      <c r="C86" s="20"/>
      <c r="D86" s="21"/>
      <c r="E86" s="26"/>
      <c r="F86" s="7"/>
      <c r="G86" s="7"/>
      <c r="H86" s="7"/>
      <c r="I86" s="19"/>
      <c r="J86" s="19"/>
      <c r="K86" s="19"/>
      <c r="L86" s="19"/>
      <c r="M86" s="19"/>
      <c r="N86" s="19"/>
      <c r="O86" s="19"/>
    </row>
    <row r="87" spans="2:15" ht="10.9" customHeight="1" x14ac:dyDescent="0.2">
      <c r="B87" s="57"/>
      <c r="C87" s="20"/>
      <c r="D87" s="21"/>
      <c r="E87" s="26"/>
      <c r="F87" s="7"/>
      <c r="G87" s="7"/>
      <c r="H87" s="7"/>
      <c r="I87" s="19"/>
      <c r="J87" s="19"/>
      <c r="K87" s="19"/>
      <c r="L87" s="19"/>
      <c r="M87" s="19"/>
      <c r="N87" s="19"/>
      <c r="O87" s="19"/>
    </row>
    <row r="88" spans="2:15" ht="10.9" customHeight="1" x14ac:dyDescent="0.2">
      <c r="C88" s="18"/>
      <c r="D88" s="19"/>
      <c r="E88" s="26"/>
      <c r="F88" s="7"/>
      <c r="G88" s="7"/>
      <c r="H88" s="7"/>
      <c r="I88" s="19"/>
      <c r="J88" s="19"/>
      <c r="K88" s="19"/>
      <c r="L88" s="19"/>
      <c r="M88" s="19"/>
      <c r="N88" s="19"/>
      <c r="O88" s="19"/>
    </row>
    <row r="89" spans="2:15" ht="10.9" customHeight="1" x14ac:dyDescent="0.2">
      <c r="B89" s="57"/>
      <c r="C89" s="20"/>
      <c r="D89" s="19"/>
      <c r="E89" s="26"/>
      <c r="F89" s="7"/>
      <c r="G89" s="7"/>
      <c r="H89" s="7"/>
      <c r="I89" s="19"/>
      <c r="J89" s="19"/>
      <c r="K89" s="19"/>
      <c r="L89" s="19"/>
      <c r="M89" s="19"/>
      <c r="N89" s="19"/>
      <c r="O89" s="19"/>
    </row>
    <row r="90" spans="2:15" ht="10.9" customHeight="1" x14ac:dyDescent="0.2">
      <c r="C90" s="18"/>
      <c r="D90" s="19"/>
      <c r="E90" s="26"/>
      <c r="F90" s="7"/>
      <c r="G90" s="7"/>
      <c r="H90" s="7"/>
      <c r="I90" s="19"/>
      <c r="J90" s="19"/>
      <c r="K90" s="19"/>
      <c r="L90" s="19"/>
      <c r="M90" s="19"/>
      <c r="N90" s="19"/>
      <c r="O90" s="19"/>
    </row>
    <row r="91" spans="2:15" ht="10.9" customHeight="1" x14ac:dyDescent="0.2">
      <c r="B91" s="57"/>
      <c r="C91" s="18"/>
      <c r="D91" s="19"/>
      <c r="E91" s="27"/>
      <c r="F91" s="7"/>
      <c r="G91" s="7"/>
      <c r="H91" s="7"/>
      <c r="I91" s="19"/>
      <c r="J91" s="19"/>
      <c r="K91" s="19"/>
      <c r="L91" s="19"/>
      <c r="M91" s="19"/>
      <c r="N91" s="19"/>
      <c r="O91" s="19"/>
    </row>
    <row r="92" spans="2:15" ht="10.9" customHeight="1" x14ac:dyDescent="0.2">
      <c r="B92" s="57"/>
      <c r="C92" s="18"/>
      <c r="D92" s="19"/>
      <c r="E92" s="27"/>
      <c r="F92" s="7"/>
      <c r="G92" s="7"/>
      <c r="H92" s="7"/>
      <c r="I92" s="19"/>
      <c r="J92" s="19"/>
      <c r="K92" s="19"/>
      <c r="L92" s="19"/>
      <c r="M92" s="19"/>
      <c r="N92" s="19"/>
      <c r="O92" s="19"/>
    </row>
    <row r="93" spans="2:15" ht="10.9" customHeight="1" x14ac:dyDescent="0.2">
      <c r="B93" s="57"/>
      <c r="C93" s="18"/>
      <c r="D93" s="19"/>
      <c r="E93" s="27"/>
      <c r="F93" s="7"/>
      <c r="G93" s="7"/>
      <c r="H93" s="7"/>
      <c r="I93" s="19"/>
      <c r="J93" s="19"/>
      <c r="K93" s="19"/>
      <c r="L93" s="19"/>
      <c r="M93" s="19"/>
      <c r="N93" s="19"/>
      <c r="O93" s="19"/>
    </row>
    <row r="94" spans="2:15" ht="10.9" customHeight="1" x14ac:dyDescent="0.2">
      <c r="B94" s="57"/>
      <c r="C94" s="20"/>
      <c r="D94" s="21"/>
      <c r="E94" s="27"/>
      <c r="F94" s="7"/>
      <c r="G94" s="7"/>
      <c r="H94" s="7"/>
      <c r="I94" s="19"/>
      <c r="J94" s="19"/>
      <c r="K94" s="19"/>
      <c r="L94" s="19"/>
      <c r="M94" s="19"/>
      <c r="N94" s="19"/>
      <c r="O94" s="19"/>
    </row>
    <row r="95" spans="2:15" ht="10.9" customHeight="1" x14ac:dyDescent="0.2">
      <c r="B95" s="57"/>
      <c r="C95" s="20"/>
      <c r="D95" s="21"/>
      <c r="E95" s="27"/>
      <c r="F95" s="7"/>
      <c r="G95" s="7"/>
      <c r="H95" s="7"/>
      <c r="I95" s="19"/>
      <c r="J95" s="19"/>
      <c r="K95" s="19"/>
      <c r="L95" s="19"/>
      <c r="M95" s="19"/>
      <c r="N95" s="19"/>
      <c r="O95" s="19"/>
    </row>
    <row r="96" spans="2:15" ht="10.9" customHeight="1" x14ac:dyDescent="0.2">
      <c r="B96" s="56"/>
      <c r="C96" s="21"/>
      <c r="D96" s="21"/>
      <c r="E96" s="27"/>
      <c r="F96" s="12"/>
      <c r="G96" s="14"/>
      <c r="H96" s="14"/>
      <c r="I96" s="19"/>
      <c r="J96" s="19"/>
      <c r="K96" s="19"/>
      <c r="L96" s="19"/>
      <c r="M96" s="19"/>
      <c r="N96" s="19"/>
      <c r="O96" s="19"/>
    </row>
    <row r="97" spans="1:15" ht="12.95" customHeight="1" x14ac:dyDescent="0.2">
      <c r="A97" s="53">
        <v>4</v>
      </c>
      <c r="C97" s="19"/>
      <c r="D97" s="16"/>
      <c r="E97" s="27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0.5" customHeight="1" x14ac:dyDescent="0.2">
      <c r="B98" s="56"/>
      <c r="C98" s="21"/>
      <c r="D98" s="21"/>
      <c r="E98" s="27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0.5" customHeight="1" x14ac:dyDescent="0.2">
      <c r="B99" s="56"/>
      <c r="C99" s="21"/>
      <c r="D99" s="21"/>
      <c r="E99" s="27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 ht="10.5" customHeight="1" x14ac:dyDescent="0.2">
      <c r="B100" s="56"/>
      <c r="C100" s="21"/>
      <c r="D100" s="21"/>
      <c r="E100" s="27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ht="10.5" customHeight="1" x14ac:dyDescent="0.2">
      <c r="B101" s="56"/>
      <c r="C101" s="21"/>
      <c r="D101" s="21"/>
      <c r="E101" s="27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 ht="10.5" customHeight="1" x14ac:dyDescent="0.2">
      <c r="B102" s="56"/>
      <c r="C102" s="21"/>
      <c r="D102" s="21"/>
      <c r="E102" s="27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ht="10.5" customHeight="1" x14ac:dyDescent="0.2">
      <c r="B103" s="56"/>
      <c r="C103" s="21"/>
      <c r="D103" s="21"/>
      <c r="E103" s="27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ht="10.9" customHeight="1" x14ac:dyDescent="0.2">
      <c r="C104" s="18"/>
      <c r="D104" s="19"/>
      <c r="E104" s="26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ht="10.9" customHeight="1" x14ac:dyDescent="0.2">
      <c r="C105" s="18"/>
      <c r="D105" s="19"/>
      <c r="E105" s="26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 ht="10.9" customHeight="1" x14ac:dyDescent="0.2">
      <c r="C106" s="18"/>
      <c r="D106" s="19"/>
      <c r="E106" s="26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ht="10.9" customHeight="1" x14ac:dyDescent="0.2">
      <c r="C107" s="18"/>
      <c r="D107" s="19"/>
      <c r="E107" s="26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5" ht="10.9" customHeight="1" x14ac:dyDescent="0.2">
      <c r="C108" s="18"/>
      <c r="D108" s="19"/>
      <c r="E108" s="26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5" ht="10.9" customHeight="1" x14ac:dyDescent="0.2">
      <c r="B109" s="57"/>
      <c r="C109" s="20"/>
      <c r="D109" s="21"/>
      <c r="E109" s="27"/>
      <c r="F109" s="15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5" ht="10.9" customHeight="1" x14ac:dyDescent="0.2">
      <c r="B110" s="56"/>
      <c r="C110" s="21"/>
      <c r="D110" s="21"/>
      <c r="E110" s="27"/>
      <c r="F110" s="12"/>
      <c r="G110" s="7"/>
      <c r="H110" s="7"/>
      <c r="I110" s="19"/>
      <c r="J110" s="19"/>
      <c r="K110" s="19"/>
      <c r="L110" s="19"/>
      <c r="M110" s="19"/>
      <c r="N110" s="19"/>
      <c r="O110" s="19"/>
    </row>
    <row r="111" spans="1:15" ht="10.9" customHeight="1" x14ac:dyDescent="0.2">
      <c r="B111" s="49"/>
      <c r="C111" s="19"/>
      <c r="D111" s="19"/>
      <c r="E111" s="19"/>
      <c r="F111" s="12"/>
      <c r="G111" s="7"/>
      <c r="H111" s="7"/>
      <c r="I111" s="19"/>
      <c r="J111" s="19"/>
      <c r="K111" s="19"/>
      <c r="L111" s="19"/>
      <c r="M111" s="19"/>
      <c r="N111" s="19"/>
      <c r="O111" s="19"/>
    </row>
    <row r="112" spans="1:15" ht="10.9" customHeight="1" x14ac:dyDescent="0.2">
      <c r="A112" s="66" t="s">
        <v>63</v>
      </c>
      <c r="B112" s="66"/>
      <c r="C112" s="66"/>
      <c r="D112" s="66"/>
      <c r="E112" s="66"/>
      <c r="F112" s="66"/>
      <c r="G112" s="66"/>
      <c r="H112" s="66"/>
      <c r="I112" s="66"/>
      <c r="J112" s="19"/>
      <c r="K112" s="19"/>
      <c r="L112" s="19"/>
      <c r="M112" s="19"/>
      <c r="N112" s="19"/>
      <c r="O112" s="19"/>
    </row>
    <row r="113" spans="1:15" ht="10.9" customHeight="1" x14ac:dyDescent="0.2">
      <c r="A113" s="66"/>
      <c r="B113" s="66"/>
      <c r="C113" s="66"/>
      <c r="D113" s="66"/>
      <c r="E113" s="66"/>
      <c r="F113" s="66"/>
      <c r="G113" s="66"/>
      <c r="H113" s="66"/>
      <c r="I113" s="66"/>
      <c r="J113" s="19"/>
      <c r="K113" s="19"/>
      <c r="L113" s="19"/>
      <c r="M113" s="19"/>
      <c r="N113" s="19"/>
      <c r="O113" s="19"/>
    </row>
    <row r="114" spans="1:15" ht="6" customHeight="1" x14ac:dyDescent="0.2">
      <c r="B114" s="49" t="s">
        <v>3</v>
      </c>
      <c r="D114" s="68"/>
      <c r="E114" s="68"/>
      <c r="F114" s="68"/>
    </row>
    <row r="115" spans="1:15" ht="8.25" customHeight="1" x14ac:dyDescent="0.2">
      <c r="A115" s="69" t="s">
        <v>61</v>
      </c>
      <c r="B115" s="69"/>
      <c r="C115" s="69"/>
      <c r="D115" s="69"/>
      <c r="E115" s="69"/>
      <c r="F115" s="69"/>
      <c r="G115" s="69"/>
      <c r="H115" s="69"/>
      <c r="I115" s="69"/>
    </row>
    <row r="116" spans="1:15" ht="4.5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</row>
    <row r="118" spans="1:15" x14ac:dyDescent="0.2">
      <c r="G118" s="48" t="s">
        <v>3</v>
      </c>
    </row>
  </sheetData>
  <mergeCells count="8">
    <mergeCell ref="D114:F114"/>
    <mergeCell ref="A115:I116"/>
    <mergeCell ref="A2:I2"/>
    <mergeCell ref="A3:I3"/>
    <mergeCell ref="A4:I4"/>
    <mergeCell ref="A5:I5"/>
    <mergeCell ref="A112:I113"/>
    <mergeCell ref="D6:F6"/>
  </mergeCells>
  <pageMargins left="0.98425196850393704" right="0.98425196850393704" top="0.59055118110236227" bottom="0.59055118110236227" header="0.51181102362204722" footer="0.51181102362204722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19" workbookViewId="0">
      <selection activeCell="B4" sqref="B4:H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9.85546875" customWidth="1" collapsed="1"/>
    <col min="5" max="5" width="6.140625" customWidth="1" collapsed="1"/>
    <col min="6" max="6" width="17.28515625" customWidth="1" collapsed="1"/>
    <col min="7" max="7" width="1.7109375" customWidth="1"/>
    <col min="8" max="8" width="17.42578125" customWidth="1"/>
    <col min="10" max="10" width="12.7109375" bestFit="1" customWidth="1"/>
  </cols>
  <sheetData>
    <row r="1" spans="1:15" ht="17.850000000000001" customHeight="1" x14ac:dyDescent="0.2">
      <c r="E1" s="1"/>
    </row>
    <row r="2" spans="1:15" ht="10.9" customHeight="1" x14ac:dyDescent="0.2"/>
    <row r="3" spans="1:15" ht="10.9" customHeight="1" x14ac:dyDescent="0.2"/>
    <row r="4" spans="1:15" ht="13.5" customHeight="1" x14ac:dyDescent="0.2">
      <c r="D4" s="61" t="s">
        <v>5</v>
      </c>
      <c r="E4" s="61"/>
      <c r="F4" s="61"/>
      <c r="G4" s="38"/>
    </row>
    <row r="5" spans="1:15" ht="13.5" customHeight="1" x14ac:dyDescent="0.2">
      <c r="D5" s="61" t="s">
        <v>6</v>
      </c>
      <c r="E5" s="61"/>
      <c r="F5" s="61"/>
      <c r="G5" s="38"/>
    </row>
    <row r="6" spans="1:15" ht="14.25" customHeight="1" x14ac:dyDescent="0.2">
      <c r="D6" s="61" t="s">
        <v>7</v>
      </c>
      <c r="E6" s="61"/>
      <c r="F6" s="61"/>
      <c r="G6" s="38"/>
    </row>
    <row r="7" spans="1:15" ht="14.25" customHeight="1" x14ac:dyDescent="0.2">
      <c r="D7" s="61" t="s">
        <v>64</v>
      </c>
      <c r="E7" s="61"/>
      <c r="F7" s="61"/>
      <c r="G7" s="38"/>
    </row>
    <row r="8" spans="1:15" ht="13.9" customHeight="1" x14ac:dyDescent="0.2">
      <c r="D8" s="64"/>
      <c r="E8" s="64"/>
      <c r="F8" s="64"/>
      <c r="G8" s="39"/>
    </row>
    <row r="9" spans="1:15" ht="12" customHeight="1" x14ac:dyDescent="0.2">
      <c r="D9" s="65"/>
      <c r="E9" s="65"/>
      <c r="F9" s="65"/>
      <c r="G9" s="40"/>
    </row>
    <row r="10" spans="1:15" ht="12.95" customHeight="1" x14ac:dyDescent="0.2">
      <c r="A10" s="2">
        <v>4</v>
      </c>
      <c r="F10" s="44" t="s">
        <v>120</v>
      </c>
      <c r="G10" s="44"/>
      <c r="H10" s="44" t="s">
        <v>121</v>
      </c>
    </row>
    <row r="11" spans="1:15" ht="7.5" customHeight="1" x14ac:dyDescent="0.2">
      <c r="A11" s="23">
        <v>4</v>
      </c>
      <c r="B11" s="17"/>
      <c r="C11" s="17"/>
      <c r="D11" s="5"/>
      <c r="E11" s="17"/>
      <c r="F11" s="17"/>
      <c r="G11" s="17"/>
      <c r="H11" s="17"/>
    </row>
    <row r="12" spans="1:15" ht="10.5" customHeight="1" x14ac:dyDescent="0.2">
      <c r="A12" s="17"/>
      <c r="B12" s="22" t="s">
        <v>1</v>
      </c>
      <c r="C12" s="9"/>
      <c r="D12" s="17"/>
      <c r="E12" s="10" t="s">
        <v>9</v>
      </c>
      <c r="F12" s="10">
        <v>2011</v>
      </c>
      <c r="G12" s="10"/>
      <c r="H12" s="10">
        <v>2011</v>
      </c>
    </row>
    <row r="13" spans="1:15" ht="10.5" customHeight="1" x14ac:dyDescent="0.2">
      <c r="A13" s="17"/>
      <c r="B13" s="22" t="s">
        <v>2</v>
      </c>
      <c r="C13" s="9"/>
      <c r="D13" s="17"/>
      <c r="E13" s="25"/>
      <c r="F13" s="17"/>
      <c r="G13" s="17"/>
      <c r="H13" s="17"/>
    </row>
    <row r="14" spans="1:15" ht="10.9" customHeight="1" x14ac:dyDescent="0.2">
      <c r="A14" s="17"/>
      <c r="B14" s="17"/>
      <c r="C14" s="18" t="s">
        <v>10</v>
      </c>
      <c r="D14" s="19"/>
      <c r="E14" s="26">
        <v>3</v>
      </c>
      <c r="F14" s="7">
        <v>1243620.74</v>
      </c>
      <c r="G14" s="7"/>
      <c r="H14" s="7">
        <f>F14</f>
        <v>1243620.74</v>
      </c>
      <c r="I14" s="13"/>
      <c r="J14" s="13"/>
      <c r="K14" s="13"/>
      <c r="L14" s="13"/>
      <c r="M14" s="13"/>
      <c r="N14" s="13"/>
      <c r="O14" s="13"/>
    </row>
    <row r="15" spans="1:15" ht="10.9" customHeight="1" x14ac:dyDescent="0.2">
      <c r="A15" s="17"/>
      <c r="B15" s="17"/>
      <c r="C15" s="18" t="s">
        <v>58</v>
      </c>
      <c r="D15" s="19"/>
      <c r="E15" s="26">
        <v>4</v>
      </c>
      <c r="F15" s="7">
        <f>73808.89+6161.01+532.5</f>
        <v>80502.399999999994</v>
      </c>
      <c r="G15" s="7"/>
      <c r="H15" s="7">
        <f t="shared" ref="H15:H18" si="0">F15</f>
        <v>80502.399999999994</v>
      </c>
      <c r="I15" s="13"/>
      <c r="J15" s="13"/>
      <c r="K15" s="13"/>
      <c r="L15" s="13"/>
      <c r="M15" s="13"/>
      <c r="N15" s="13"/>
      <c r="O15" s="13"/>
    </row>
    <row r="16" spans="1:15" ht="10.9" customHeight="1" x14ac:dyDescent="0.2">
      <c r="A16" s="17"/>
      <c r="B16" s="17"/>
      <c r="C16" s="18" t="s">
        <v>55</v>
      </c>
      <c r="D16" s="19"/>
      <c r="E16" s="26">
        <v>5</v>
      </c>
      <c r="F16" s="7">
        <f>86320.35+445011.22+134943+24196.23</f>
        <v>690470.79999999993</v>
      </c>
      <c r="G16" s="7"/>
      <c r="H16" s="7">
        <f t="shared" si="0"/>
        <v>690470.79999999993</v>
      </c>
      <c r="I16" s="13"/>
      <c r="J16" s="13"/>
      <c r="K16" s="13"/>
      <c r="L16" s="13"/>
      <c r="M16" s="13"/>
      <c r="N16" s="13"/>
      <c r="O16" s="13"/>
    </row>
    <row r="17" spans="1:15" ht="10.9" customHeight="1" x14ac:dyDescent="0.2">
      <c r="A17" s="17"/>
      <c r="B17" s="17"/>
      <c r="C17" s="18" t="s">
        <v>11</v>
      </c>
      <c r="D17" s="19"/>
      <c r="E17" s="26">
        <v>7</v>
      </c>
      <c r="F17" s="8">
        <v>92317.33</v>
      </c>
      <c r="G17" s="7"/>
      <c r="H17" s="7">
        <f t="shared" si="0"/>
        <v>92317.33</v>
      </c>
      <c r="I17" s="13"/>
      <c r="J17" s="13"/>
      <c r="K17" s="13"/>
      <c r="L17" s="13"/>
      <c r="M17" s="13"/>
      <c r="N17" s="13"/>
      <c r="O17" s="13"/>
    </row>
    <row r="18" spans="1:15" ht="10.9" customHeight="1" x14ac:dyDescent="0.2">
      <c r="A18" s="17"/>
      <c r="B18" s="9" t="s">
        <v>12</v>
      </c>
      <c r="C18" s="20"/>
      <c r="D18" s="21"/>
      <c r="E18" s="26"/>
      <c r="F18" s="32">
        <f>SUM(F14:F17)</f>
        <v>2106911.27</v>
      </c>
      <c r="G18" s="32"/>
      <c r="H18" s="47">
        <f t="shared" si="0"/>
        <v>2106911.27</v>
      </c>
      <c r="I18" s="13"/>
      <c r="J18" s="13"/>
      <c r="K18" s="13"/>
      <c r="L18" s="13"/>
      <c r="M18" s="13"/>
      <c r="N18" s="13"/>
      <c r="O18" s="13"/>
    </row>
    <row r="19" spans="1:15" ht="10.9" customHeight="1" x14ac:dyDescent="0.2">
      <c r="A19" s="17"/>
      <c r="B19" s="9" t="s">
        <v>13</v>
      </c>
      <c r="C19" s="20"/>
      <c r="D19" s="19"/>
      <c r="E19" s="26"/>
      <c r="F19" s="7"/>
      <c r="G19" s="7"/>
      <c r="H19" s="7"/>
      <c r="I19" s="13"/>
      <c r="J19" s="13"/>
      <c r="K19" s="13"/>
      <c r="L19" s="13"/>
      <c r="M19" s="13"/>
      <c r="N19" s="13"/>
      <c r="O19" s="13"/>
    </row>
    <row r="20" spans="1:15" ht="10.9" customHeight="1" x14ac:dyDescent="0.2">
      <c r="A20" s="17"/>
      <c r="B20" s="17"/>
      <c r="C20" s="18" t="s">
        <v>56</v>
      </c>
      <c r="D20" s="19"/>
      <c r="E20" s="26">
        <v>8</v>
      </c>
      <c r="F20" s="7">
        <v>11733.2</v>
      </c>
      <c r="G20" s="7"/>
      <c r="H20" s="7">
        <v>6416156.0099999998</v>
      </c>
      <c r="I20" s="13"/>
      <c r="J20" s="13"/>
      <c r="K20" s="13"/>
      <c r="L20" s="13"/>
      <c r="M20" s="13"/>
      <c r="N20" s="13"/>
      <c r="O20" s="13"/>
    </row>
    <row r="21" spans="1:15" ht="10.9" customHeight="1" x14ac:dyDescent="0.2">
      <c r="A21" s="17"/>
      <c r="B21" s="17"/>
      <c r="C21" s="18" t="s">
        <v>14</v>
      </c>
      <c r="D21" s="19"/>
      <c r="E21" s="26">
        <v>9</v>
      </c>
      <c r="F21" s="7">
        <f>352876.73+41817.6+54067.78+302353.65+245494.92</f>
        <v>996610.68</v>
      </c>
      <c r="G21" s="7"/>
      <c r="H21" s="7">
        <v>124055859.15000001</v>
      </c>
      <c r="I21" s="13"/>
      <c r="J21" s="13"/>
      <c r="K21" s="13"/>
      <c r="L21" s="13"/>
      <c r="M21" s="13"/>
      <c r="N21" s="13"/>
      <c r="O21" s="13"/>
    </row>
    <row r="22" spans="1:15" ht="10.9" customHeight="1" x14ac:dyDescent="0.2">
      <c r="A22" s="17"/>
      <c r="B22" s="17"/>
      <c r="C22" s="18" t="s">
        <v>122</v>
      </c>
      <c r="D22" s="19"/>
      <c r="E22" s="26"/>
      <c r="F22" s="8">
        <f>-132048.28-19201.54-54067.78-83858-172665.27</f>
        <v>-461840.87</v>
      </c>
      <c r="G22" s="7"/>
      <c r="H22" s="8">
        <v>-57214803.799999997</v>
      </c>
      <c r="I22" s="13"/>
      <c r="J22" s="13"/>
      <c r="K22" s="13"/>
      <c r="L22" s="13"/>
      <c r="M22" s="13"/>
      <c r="N22" s="13"/>
      <c r="O22" s="13"/>
    </row>
    <row r="23" spans="1:15" ht="10.9" customHeight="1" x14ac:dyDescent="0.2">
      <c r="A23" s="17"/>
      <c r="B23" s="9" t="s">
        <v>15</v>
      </c>
      <c r="C23" s="20"/>
      <c r="D23" s="21"/>
      <c r="E23" s="27"/>
      <c r="F23" s="32">
        <f>SUM(F20:F22)</f>
        <v>546503.01</v>
      </c>
      <c r="G23" s="32"/>
      <c r="H23" s="32">
        <f>SUM(H20:H22)</f>
        <v>73257211.360000014</v>
      </c>
      <c r="I23" s="13"/>
      <c r="J23" s="13"/>
      <c r="K23" s="13"/>
      <c r="L23" s="13"/>
      <c r="M23" s="13"/>
      <c r="N23" s="13"/>
      <c r="O23" s="13"/>
    </row>
    <row r="24" spans="1:15" ht="18" customHeight="1" thickBot="1" x14ac:dyDescent="0.25">
      <c r="A24" s="17"/>
      <c r="B24" s="9" t="s">
        <v>16</v>
      </c>
      <c r="C24" s="20"/>
      <c r="D24" s="19"/>
      <c r="E24" s="26"/>
      <c r="F24" s="33">
        <f>F18+F23</f>
        <v>2653414.2800000003</v>
      </c>
      <c r="G24" s="33"/>
      <c r="H24" s="33">
        <f>H18+H23</f>
        <v>75364122.63000001</v>
      </c>
      <c r="I24" s="13"/>
      <c r="J24" s="31">
        <f>H24-H40</f>
        <v>0</v>
      </c>
      <c r="K24" s="13"/>
      <c r="L24" s="13"/>
      <c r="M24" s="13"/>
      <c r="N24" s="13"/>
      <c r="O24" s="13"/>
    </row>
    <row r="25" spans="1:15" ht="10.9" customHeight="1" thickTop="1" x14ac:dyDescent="0.2">
      <c r="A25" s="17"/>
      <c r="B25" s="9"/>
      <c r="C25" s="20"/>
      <c r="D25" s="19"/>
      <c r="E25" s="26"/>
      <c r="F25" s="7"/>
      <c r="G25" s="7"/>
      <c r="H25" s="7"/>
      <c r="I25" s="13"/>
      <c r="J25" s="13"/>
      <c r="K25" s="13"/>
      <c r="L25" s="13"/>
      <c r="M25" s="13"/>
      <c r="N25" s="13"/>
      <c r="O25" s="13"/>
    </row>
    <row r="26" spans="1:15" ht="12.75" customHeight="1" x14ac:dyDescent="0.2">
      <c r="A26" s="17"/>
      <c r="B26" s="9" t="s">
        <v>0</v>
      </c>
      <c r="C26" s="20"/>
      <c r="D26" s="21"/>
      <c r="E26" s="27"/>
      <c r="F26" s="7"/>
      <c r="G26" s="7"/>
      <c r="H26" s="7"/>
      <c r="I26" s="13"/>
      <c r="J26" s="13"/>
      <c r="K26" s="37" t="s">
        <v>3</v>
      </c>
      <c r="L26" s="13"/>
      <c r="M26" s="13"/>
      <c r="N26" s="13"/>
      <c r="O26" s="13"/>
    </row>
    <row r="27" spans="1:15" ht="10.9" customHeight="1" x14ac:dyDescent="0.2">
      <c r="A27" s="17"/>
      <c r="B27" s="22" t="s">
        <v>2</v>
      </c>
      <c r="C27" s="20"/>
      <c r="D27" s="21"/>
      <c r="E27" s="27"/>
      <c r="F27" s="7"/>
      <c r="G27" s="7"/>
      <c r="H27" s="7"/>
      <c r="I27" s="13"/>
      <c r="J27" s="13"/>
      <c r="K27" s="37" t="s">
        <v>3</v>
      </c>
      <c r="L27" s="13"/>
      <c r="M27" s="13"/>
      <c r="N27" s="13"/>
      <c r="O27" s="13"/>
    </row>
    <row r="28" spans="1:15" ht="10.9" customHeight="1" x14ac:dyDescent="0.2">
      <c r="A28" s="17"/>
      <c r="B28" s="24"/>
      <c r="C28" s="18" t="s">
        <v>60</v>
      </c>
      <c r="D28" s="19"/>
      <c r="E28" s="27">
        <v>10</v>
      </c>
      <c r="F28" s="7">
        <f>506685.59+109544.58+118743.39+132265.05</f>
        <v>867238.6100000001</v>
      </c>
      <c r="G28" s="7"/>
      <c r="H28" s="7">
        <f>F28</f>
        <v>867238.6100000001</v>
      </c>
      <c r="I28" s="13"/>
      <c r="J28" s="13"/>
      <c r="K28" s="13"/>
      <c r="L28" s="13"/>
      <c r="M28" s="13"/>
      <c r="N28" s="13"/>
      <c r="O28" s="13"/>
    </row>
    <row r="29" spans="1:15" ht="12.95" customHeight="1" x14ac:dyDescent="0.2">
      <c r="A29" s="23">
        <v>4</v>
      </c>
      <c r="B29" s="17"/>
      <c r="C29" s="19" t="s">
        <v>59</v>
      </c>
      <c r="D29" s="28"/>
      <c r="E29" s="27">
        <v>12</v>
      </c>
      <c r="F29" s="7">
        <f>12457.31+2654.72+2633.19</f>
        <v>17745.219999999998</v>
      </c>
      <c r="G29" s="7"/>
      <c r="H29" s="7">
        <f t="shared" ref="H29:H32" si="1">F29</f>
        <v>17745.219999999998</v>
      </c>
      <c r="I29" s="13"/>
      <c r="J29" s="13"/>
      <c r="K29" s="13"/>
      <c r="L29" s="13"/>
      <c r="M29" s="13"/>
      <c r="N29" s="13"/>
      <c r="O29" s="13"/>
    </row>
    <row r="30" spans="1:15" ht="12.95" customHeight="1" x14ac:dyDescent="0.2">
      <c r="A30" s="23"/>
      <c r="B30" s="17"/>
      <c r="C30" s="19" t="s">
        <v>62</v>
      </c>
      <c r="D30" s="28"/>
      <c r="E30" s="27"/>
      <c r="F30" s="8">
        <v>0</v>
      </c>
      <c r="G30" s="7"/>
      <c r="H30" s="7">
        <f t="shared" si="1"/>
        <v>0</v>
      </c>
      <c r="I30" s="13"/>
      <c r="J30" s="13"/>
      <c r="K30" s="13"/>
      <c r="L30" s="13"/>
      <c r="M30" s="13"/>
      <c r="N30" s="13"/>
      <c r="O30" s="13"/>
    </row>
    <row r="31" spans="1:15" ht="10.5" customHeight="1" x14ac:dyDescent="0.2">
      <c r="A31" s="17"/>
      <c r="B31" s="22" t="s">
        <v>4</v>
      </c>
      <c r="C31" s="21"/>
      <c r="D31" s="19"/>
      <c r="E31" s="27"/>
      <c r="F31" s="32">
        <f>SUM(F28:F29)</f>
        <v>884983.83000000007</v>
      </c>
      <c r="G31" s="32"/>
      <c r="H31" s="47">
        <f t="shared" si="1"/>
        <v>884983.83000000007</v>
      </c>
      <c r="I31" s="13"/>
      <c r="J31" s="13"/>
      <c r="K31" s="13"/>
      <c r="L31" s="13"/>
      <c r="M31" s="13"/>
      <c r="N31" s="13"/>
      <c r="O31" s="13"/>
    </row>
    <row r="32" spans="1:15" ht="10.9" customHeight="1" x14ac:dyDescent="0.2">
      <c r="A32" s="17"/>
      <c r="B32" s="9" t="s">
        <v>17</v>
      </c>
      <c r="C32" s="20"/>
      <c r="D32" s="21"/>
      <c r="E32" s="26"/>
      <c r="F32" s="32">
        <f>SUM(F31:F31)</f>
        <v>884983.83000000007</v>
      </c>
      <c r="G32" s="32"/>
      <c r="H32" s="32">
        <f t="shared" si="1"/>
        <v>884983.83000000007</v>
      </c>
      <c r="I32" s="13"/>
      <c r="J32" s="13"/>
      <c r="K32" s="13"/>
      <c r="L32" s="13"/>
      <c r="M32" s="13"/>
      <c r="N32" s="13"/>
      <c r="O32" s="13"/>
    </row>
    <row r="33" spans="1:15" ht="10.9" customHeight="1" x14ac:dyDescent="0.2">
      <c r="A33" s="17"/>
      <c r="B33" s="17"/>
      <c r="C33" s="18"/>
      <c r="D33" s="19"/>
      <c r="E33" s="26"/>
      <c r="F33" s="7"/>
      <c r="G33" s="7"/>
      <c r="H33" s="7"/>
      <c r="I33" s="13"/>
      <c r="J33" s="13"/>
      <c r="K33" s="13"/>
      <c r="L33" s="13"/>
      <c r="M33" s="13"/>
      <c r="N33" s="13"/>
      <c r="O33" s="13"/>
    </row>
    <row r="34" spans="1:15" ht="10.9" customHeight="1" x14ac:dyDescent="0.2">
      <c r="A34" s="17"/>
      <c r="B34" s="9" t="s">
        <v>18</v>
      </c>
      <c r="C34" s="20"/>
      <c r="D34" s="19"/>
      <c r="E34" s="26"/>
      <c r="F34" s="7"/>
      <c r="G34" s="7"/>
      <c r="H34" s="7"/>
      <c r="I34" s="13"/>
      <c r="J34" s="13"/>
      <c r="K34" s="13"/>
      <c r="L34" s="13"/>
      <c r="M34" s="13"/>
      <c r="N34" s="13"/>
      <c r="O34" s="13"/>
    </row>
    <row r="35" spans="1:15" ht="10.9" customHeight="1" x14ac:dyDescent="0.2">
      <c r="A35" s="17"/>
      <c r="B35" s="17"/>
      <c r="C35" s="18" t="s">
        <v>19</v>
      </c>
      <c r="D35" s="19"/>
      <c r="E35" s="26">
        <v>13</v>
      </c>
      <c r="F35" s="7">
        <v>300000</v>
      </c>
      <c r="G35" s="7"/>
      <c r="H35" s="7">
        <v>8730722.8900000006</v>
      </c>
      <c r="I35" s="13"/>
      <c r="J35" s="13"/>
      <c r="K35" s="13"/>
      <c r="L35" s="13"/>
      <c r="M35" s="13"/>
      <c r="N35" s="13"/>
      <c r="O35" s="13"/>
    </row>
    <row r="36" spans="1:15" ht="10.9" customHeight="1" x14ac:dyDescent="0.2">
      <c r="A36" s="17"/>
      <c r="B36" s="9"/>
      <c r="C36" s="18" t="s">
        <v>20</v>
      </c>
      <c r="D36" s="19"/>
      <c r="E36" s="27">
        <v>14</v>
      </c>
      <c r="F36" s="7">
        <v>23385.69</v>
      </c>
      <c r="G36" s="7"/>
      <c r="H36" s="7">
        <v>757779.69</v>
      </c>
      <c r="I36" s="13"/>
      <c r="J36" s="13"/>
      <c r="K36" s="13"/>
      <c r="L36" s="13"/>
      <c r="M36" s="13"/>
      <c r="N36" s="13"/>
      <c r="O36" s="13"/>
    </row>
    <row r="37" spans="1:15" ht="10.5" customHeight="1" x14ac:dyDescent="0.2">
      <c r="A37" s="17"/>
      <c r="B37" s="9"/>
      <c r="C37" s="18" t="s">
        <v>54</v>
      </c>
      <c r="D37" s="19"/>
      <c r="E37" s="27">
        <v>15</v>
      </c>
      <c r="F37" s="7">
        <v>835822.34</v>
      </c>
      <c r="G37" s="7"/>
      <c r="H37" s="7">
        <f>64990636.22*57.84059%</f>
        <v>37590967.434401698</v>
      </c>
      <c r="I37" s="13"/>
      <c r="J37" s="31">
        <f>F37+F38</f>
        <v>1445044.76</v>
      </c>
      <c r="K37" s="13">
        <v>100</v>
      </c>
      <c r="L37" s="13"/>
      <c r="M37" s="13"/>
      <c r="N37" s="13"/>
      <c r="O37" s="13"/>
    </row>
    <row r="38" spans="1:15" ht="10.5" customHeight="1" x14ac:dyDescent="0.2">
      <c r="A38" s="17"/>
      <c r="B38" s="9"/>
      <c r="C38" s="18" t="s">
        <v>21</v>
      </c>
      <c r="D38" s="19"/>
      <c r="E38" s="27">
        <v>16</v>
      </c>
      <c r="F38" s="8">
        <v>609222.42000000004</v>
      </c>
      <c r="G38" s="7"/>
      <c r="H38" s="7">
        <f>64990636.22*42.15941%</f>
        <v>27399668.785598304</v>
      </c>
      <c r="I38" s="13"/>
      <c r="J38" s="13">
        <f>F37*100/J37</f>
        <v>57.840584813442042</v>
      </c>
      <c r="K38" s="13"/>
      <c r="L38" s="13"/>
      <c r="M38" s="13"/>
      <c r="N38" s="13"/>
      <c r="O38" s="13"/>
    </row>
    <row r="39" spans="1:15" ht="10.9" customHeight="1" x14ac:dyDescent="0.2">
      <c r="A39" s="17"/>
      <c r="B39" s="9" t="s">
        <v>22</v>
      </c>
      <c r="C39" s="20"/>
      <c r="D39" s="21"/>
      <c r="E39" s="27"/>
      <c r="F39" s="8">
        <f>SUM(F35:F38)</f>
        <v>1768430.4500000002</v>
      </c>
      <c r="G39" s="7"/>
      <c r="H39" s="29">
        <f>SUM(H35:H38)</f>
        <v>74479138.799999997</v>
      </c>
      <c r="I39" s="13"/>
      <c r="J39" s="13">
        <f>F38*100/J37</f>
        <v>42.159415186557965</v>
      </c>
      <c r="K39" s="13"/>
      <c r="L39" s="13"/>
      <c r="M39" s="13"/>
      <c r="N39" s="13"/>
      <c r="O39" s="13"/>
    </row>
    <row r="40" spans="1:15" ht="16.5" customHeight="1" thickBot="1" x14ac:dyDescent="0.25">
      <c r="A40" s="17"/>
      <c r="B40" s="9" t="s">
        <v>23</v>
      </c>
      <c r="C40" s="20"/>
      <c r="D40" s="21"/>
      <c r="E40" s="27"/>
      <c r="F40" s="34">
        <f>F32+F39</f>
        <v>2653414.2800000003</v>
      </c>
      <c r="G40" s="34"/>
      <c r="H40" s="34">
        <f>H32+H39</f>
        <v>75364122.629999995</v>
      </c>
      <c r="I40" s="13"/>
      <c r="J40" s="13"/>
      <c r="K40" s="13"/>
      <c r="L40" s="13"/>
      <c r="M40" s="13"/>
      <c r="N40" s="13"/>
      <c r="O40" s="13"/>
    </row>
    <row r="41" spans="1:15" ht="10.9" customHeight="1" thickTop="1" x14ac:dyDescent="0.2">
      <c r="A41" s="17"/>
      <c r="B41" s="22"/>
      <c r="C41" s="21"/>
      <c r="D41" s="21"/>
      <c r="E41" s="27"/>
      <c r="F41" s="12"/>
      <c r="G41" s="12"/>
      <c r="H41" s="14"/>
      <c r="I41" s="13"/>
      <c r="J41" s="13"/>
      <c r="K41" s="13"/>
      <c r="L41" s="13"/>
      <c r="M41" s="13"/>
      <c r="N41" s="13"/>
      <c r="O41" s="13"/>
    </row>
    <row r="42" spans="1:15" ht="12.95" customHeight="1" x14ac:dyDescent="0.2">
      <c r="A42" s="23">
        <v>4</v>
      </c>
      <c r="B42" s="17"/>
      <c r="C42" s="19"/>
      <c r="D42" s="16"/>
      <c r="E42" s="27"/>
      <c r="F42" s="19"/>
      <c r="G42" s="19"/>
      <c r="H42" s="19"/>
      <c r="I42" s="13"/>
      <c r="J42" s="13"/>
      <c r="K42" s="13"/>
      <c r="L42" s="13"/>
      <c r="M42" s="13"/>
      <c r="N42" s="13"/>
      <c r="O42" s="13"/>
    </row>
    <row r="43" spans="1:15" ht="10.5" customHeight="1" x14ac:dyDescent="0.2">
      <c r="A43" s="17"/>
      <c r="B43" s="22"/>
      <c r="C43" s="21"/>
      <c r="D43" s="21"/>
      <c r="E43" s="27"/>
      <c r="F43" s="19"/>
      <c r="G43" s="19"/>
      <c r="H43" s="19"/>
      <c r="I43" s="13"/>
      <c r="J43" s="13"/>
      <c r="K43" s="13"/>
      <c r="L43" s="13"/>
      <c r="M43" s="13"/>
      <c r="N43" s="13"/>
      <c r="O43" s="13"/>
    </row>
    <row r="44" spans="1:15" ht="10.9" customHeight="1" x14ac:dyDescent="0.2">
      <c r="A44" s="17"/>
      <c r="B44" s="17"/>
      <c r="C44" s="18"/>
      <c r="D44" s="19"/>
      <c r="E44" s="26"/>
      <c r="F44" s="19"/>
      <c r="G44" s="19"/>
      <c r="H44" s="19"/>
      <c r="I44" s="13"/>
      <c r="J44" s="13"/>
      <c r="K44" s="13"/>
      <c r="L44" s="13"/>
      <c r="M44" s="13"/>
      <c r="N44" s="13"/>
      <c r="O44" s="13"/>
    </row>
    <row r="45" spans="1:15" ht="10.9" customHeight="1" x14ac:dyDescent="0.2">
      <c r="A45" s="17"/>
      <c r="B45" s="17"/>
      <c r="C45" s="18"/>
      <c r="D45" s="19"/>
      <c r="E45" s="26"/>
      <c r="F45" s="19"/>
      <c r="G45" s="19"/>
      <c r="H45" s="19"/>
      <c r="I45" s="13"/>
      <c r="J45" s="13"/>
      <c r="K45" s="13"/>
      <c r="L45" s="13"/>
      <c r="M45" s="13"/>
      <c r="N45" s="13"/>
      <c r="O45" s="13"/>
    </row>
    <row r="46" spans="1:15" ht="10.9" customHeight="1" x14ac:dyDescent="0.2">
      <c r="A46" s="17"/>
      <c r="B46" s="17"/>
      <c r="C46" s="18"/>
      <c r="D46" s="19"/>
      <c r="E46" s="26"/>
      <c r="F46" s="19"/>
      <c r="G46" s="19"/>
      <c r="H46" s="19"/>
      <c r="I46" s="13"/>
      <c r="J46" s="13"/>
      <c r="K46" s="13"/>
      <c r="L46" s="13"/>
      <c r="M46" s="13"/>
      <c r="N46" s="13"/>
      <c r="O46" s="13"/>
    </row>
    <row r="47" spans="1:15" ht="10.9" customHeight="1" x14ac:dyDescent="0.2">
      <c r="A47" s="17"/>
      <c r="B47" s="17"/>
      <c r="C47" s="18"/>
      <c r="D47" s="19"/>
      <c r="E47" s="26"/>
      <c r="F47" s="19"/>
      <c r="G47" s="19"/>
      <c r="H47" s="19"/>
      <c r="I47" s="13"/>
      <c r="J47" s="13"/>
      <c r="K47" s="13"/>
      <c r="L47" s="13"/>
      <c r="M47" s="13"/>
      <c r="N47" s="13"/>
      <c r="O47" s="13"/>
    </row>
    <row r="48" spans="1:15" ht="10.9" customHeight="1" x14ac:dyDescent="0.2">
      <c r="A48" s="17"/>
      <c r="B48" s="17"/>
      <c r="C48" s="18"/>
      <c r="D48" s="19"/>
      <c r="E48" s="26"/>
      <c r="F48" s="19"/>
      <c r="G48" s="19"/>
      <c r="H48" s="19"/>
      <c r="I48" s="13"/>
      <c r="J48" s="13"/>
      <c r="K48" s="13"/>
      <c r="L48" s="13"/>
      <c r="M48" s="13"/>
      <c r="N48" s="13"/>
      <c r="O48" s="13"/>
    </row>
    <row r="49" spans="1:17" ht="10.9" customHeight="1" x14ac:dyDescent="0.2">
      <c r="A49" s="17"/>
      <c r="B49" s="17"/>
      <c r="C49" s="18"/>
      <c r="D49" s="19"/>
      <c r="E49" s="26"/>
      <c r="F49" s="19"/>
      <c r="G49" s="19"/>
      <c r="H49" s="19"/>
      <c r="I49" s="13"/>
      <c r="J49" s="13"/>
      <c r="K49" s="13"/>
      <c r="L49" s="13"/>
      <c r="M49" s="13"/>
      <c r="N49" s="13"/>
      <c r="O49" s="13"/>
    </row>
    <row r="50" spans="1:17" ht="10.9" customHeight="1" x14ac:dyDescent="0.2">
      <c r="A50" s="17"/>
      <c r="B50" s="17"/>
      <c r="C50" s="18"/>
      <c r="D50" s="19"/>
      <c r="E50" s="26"/>
      <c r="F50" s="19"/>
      <c r="G50" s="19"/>
      <c r="H50" s="19"/>
      <c r="I50" s="13"/>
      <c r="J50" s="13"/>
      <c r="K50" s="13"/>
      <c r="L50" s="13"/>
      <c r="M50" s="13"/>
      <c r="N50" s="13"/>
      <c r="O50" s="13"/>
    </row>
    <row r="51" spans="1:17" ht="10.9" customHeight="1" x14ac:dyDescent="0.2">
      <c r="A51" s="17"/>
      <c r="B51" s="17"/>
      <c r="C51" s="18"/>
      <c r="D51" s="19"/>
      <c r="E51" s="26"/>
      <c r="F51" s="19"/>
      <c r="G51" s="19"/>
      <c r="H51" s="19"/>
      <c r="I51" s="13"/>
      <c r="J51" s="13"/>
      <c r="K51" s="13"/>
      <c r="L51" s="13"/>
      <c r="M51" s="13"/>
      <c r="N51" s="13"/>
      <c r="O51" s="13"/>
    </row>
    <row r="52" spans="1:17" ht="10.9" customHeight="1" x14ac:dyDescent="0.2">
      <c r="A52" s="17"/>
      <c r="B52" s="9"/>
      <c r="C52" s="20"/>
      <c r="D52" s="21"/>
      <c r="E52" s="27"/>
      <c r="F52" s="15"/>
      <c r="G52" s="15"/>
      <c r="H52" s="19"/>
      <c r="I52" s="11"/>
      <c r="J52" s="11"/>
      <c r="K52" s="11"/>
      <c r="L52" s="11"/>
      <c r="M52" s="11"/>
      <c r="N52" s="11"/>
      <c r="O52" s="11"/>
      <c r="P52" s="6"/>
      <c r="Q52" s="6"/>
    </row>
    <row r="53" spans="1:17" ht="10.9" customHeight="1" x14ac:dyDescent="0.2">
      <c r="A53" s="17"/>
      <c r="B53" s="22"/>
      <c r="C53" s="21"/>
      <c r="D53" s="21"/>
      <c r="E53" s="27"/>
      <c r="F53" s="12"/>
      <c r="G53" s="12"/>
      <c r="H53" s="7"/>
      <c r="I53" s="11"/>
      <c r="J53" s="11"/>
      <c r="K53" s="11"/>
      <c r="L53" s="11"/>
      <c r="M53" s="11"/>
      <c r="N53" s="11"/>
      <c r="O53" s="11"/>
      <c r="P53" s="6"/>
      <c r="Q53" s="6"/>
    </row>
    <row r="54" spans="1:17" ht="10.9" customHeight="1" x14ac:dyDescent="0.2">
      <c r="A54" s="17"/>
      <c r="B54" s="24"/>
      <c r="C54" s="19"/>
      <c r="D54" s="19"/>
      <c r="E54" s="19"/>
      <c r="F54" s="12"/>
      <c r="G54" s="12"/>
      <c r="H54" s="7"/>
      <c r="I54" s="11"/>
      <c r="J54" s="11"/>
      <c r="K54" s="11"/>
      <c r="L54" s="11"/>
      <c r="M54" s="11"/>
      <c r="N54" s="11"/>
      <c r="O54" s="11"/>
      <c r="P54" s="6"/>
      <c r="Q54" s="6"/>
    </row>
    <row r="55" spans="1:17" ht="10.9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13"/>
      <c r="K55" s="13"/>
      <c r="L55" s="13"/>
      <c r="M55" s="13"/>
      <c r="N55" s="13"/>
      <c r="O55" s="13"/>
    </row>
    <row r="56" spans="1:17" ht="10.9" customHeight="1" x14ac:dyDescent="0.2">
      <c r="A56" s="66"/>
      <c r="B56" s="66"/>
      <c r="C56" s="66"/>
      <c r="D56" s="66"/>
      <c r="E56" s="66"/>
      <c r="F56" s="66"/>
      <c r="G56" s="66"/>
      <c r="H56" s="66"/>
      <c r="I56" s="41"/>
    </row>
    <row r="57" spans="1:17" ht="12.75" customHeight="1" x14ac:dyDescent="0.2">
      <c r="A57" s="69"/>
      <c r="B57" s="69"/>
      <c r="C57" s="69"/>
      <c r="D57" s="69"/>
      <c r="E57" s="69"/>
      <c r="F57" s="69"/>
      <c r="G57" s="69"/>
      <c r="H57" s="69"/>
    </row>
    <row r="58" spans="1:17" ht="12" customHeight="1" x14ac:dyDescent="0.2">
      <c r="A58" s="69"/>
      <c r="B58" s="69"/>
      <c r="C58" s="69"/>
      <c r="D58" s="69"/>
      <c r="E58" s="69"/>
      <c r="F58" s="69"/>
      <c r="G58" s="69"/>
      <c r="H58" s="69"/>
    </row>
    <row r="60" spans="1:17" x14ac:dyDescent="0.2">
      <c r="H60" s="3" t="s">
        <v>3</v>
      </c>
    </row>
  </sheetData>
  <mergeCells count="8">
    <mergeCell ref="D4:F4"/>
    <mergeCell ref="A56:H56"/>
    <mergeCell ref="A57:H58"/>
    <mergeCell ref="D5:F5"/>
    <mergeCell ref="D6:F6"/>
    <mergeCell ref="D8:F8"/>
    <mergeCell ref="D9:F9"/>
    <mergeCell ref="D7:F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Flujos de Efectivos</vt:lpstr>
      <vt:lpstr>Estado de Resultado 31-12-2011</vt:lpstr>
      <vt:lpstr>Balance al 31-12-2011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2017-06-27T19:01:26Z</cp:lastPrinted>
  <dcterms:created xsi:type="dcterms:W3CDTF">2015-03-18T13:50:11Z</dcterms:created>
  <dcterms:modified xsi:type="dcterms:W3CDTF">2017-06-27T19:07:22Z</dcterms:modified>
</cp:coreProperties>
</file>