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600" windowHeight="7680" tabRatio="657" activeTab="1"/>
  </bookViews>
  <sheets>
    <sheet name="Estado de Flujos de Efectivos" sheetId="7" r:id="rId1"/>
    <sheet name="Estado de Resultado 31-12-2012" sheetId="6" r:id="rId2"/>
    <sheet name="Balance al 31-12-2012" sheetId="3" r:id="rId3"/>
  </sheets>
  <calcPr calcId="145621"/>
</workbook>
</file>

<file path=xl/calcChain.xml><?xml version="1.0" encoding="utf-8"?>
<calcChain xmlns="http://schemas.openxmlformats.org/spreadsheetml/2006/main">
  <c r="I15" i="6" l="1"/>
  <c r="I73" i="6"/>
  <c r="G73" i="6"/>
  <c r="I72" i="6"/>
  <c r="I71" i="6"/>
  <c r="H40" i="3" l="1"/>
  <c r="H38" i="3"/>
  <c r="H37" i="3"/>
  <c r="H19" i="3"/>
  <c r="F19" i="3"/>
  <c r="H17" i="3"/>
  <c r="H24" i="3" l="1"/>
  <c r="F24" i="3" l="1"/>
  <c r="F14" i="3"/>
  <c r="F23" i="3"/>
  <c r="F22" i="3"/>
  <c r="H39" i="3" l="1"/>
  <c r="K38" i="3"/>
  <c r="K37" i="3"/>
  <c r="H36" i="3"/>
  <c r="H32" i="3"/>
  <c r="H31" i="3"/>
  <c r="H30" i="3"/>
  <c r="H29" i="3"/>
  <c r="H23" i="3"/>
  <c r="H22" i="3"/>
  <c r="H18" i="3"/>
  <c r="H16" i="3"/>
  <c r="H15" i="3"/>
  <c r="H14" i="3"/>
  <c r="G71" i="6" l="1"/>
  <c r="F38" i="3"/>
  <c r="M12" i="6" l="1"/>
  <c r="N11" i="6" s="1"/>
  <c r="I21" i="6" s="1"/>
  <c r="G64" i="6"/>
  <c r="I64" i="6" l="1"/>
  <c r="G67" i="6"/>
  <c r="I13" i="6"/>
  <c r="I66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4" i="6"/>
  <c r="I19" i="6"/>
  <c r="I65" i="6"/>
  <c r="I63" i="6"/>
  <c r="I61" i="6"/>
  <c r="I59" i="6"/>
  <c r="I57" i="6"/>
  <c r="I55" i="6"/>
  <c r="I53" i="6"/>
  <c r="I51" i="6"/>
  <c r="I49" i="6"/>
  <c r="I47" i="6"/>
  <c r="I45" i="6"/>
  <c r="I43" i="6"/>
  <c r="I41" i="6"/>
  <c r="I39" i="6"/>
  <c r="I37" i="6"/>
  <c r="I35" i="6"/>
  <c r="I33" i="6"/>
  <c r="I31" i="6"/>
  <c r="I29" i="6"/>
  <c r="I27" i="6"/>
  <c r="I25" i="6"/>
  <c r="I23" i="6"/>
  <c r="I67" i="6" l="1"/>
  <c r="I68" i="6" l="1"/>
  <c r="G15" i="6"/>
  <c r="G68" i="6" s="1"/>
  <c r="F29" i="3"/>
  <c r="G25" i="7" l="1"/>
  <c r="G21" i="7"/>
  <c r="G22" i="7"/>
  <c r="G13" i="7"/>
  <c r="F30" i="3" l="1"/>
  <c r="F16" i="3"/>
  <c r="G19" i="7" s="1"/>
  <c r="F15" i="3"/>
  <c r="G20" i="7" s="1"/>
  <c r="F39" i="3" l="1"/>
  <c r="G14" i="7"/>
  <c r="G16" i="7" s="1"/>
  <c r="H25" i="3"/>
  <c r="J25" i="3" s="1"/>
  <c r="F25" i="3" l="1"/>
  <c r="K25" i="3" s="1"/>
  <c r="F31" i="3"/>
  <c r="F32" i="3" l="1"/>
  <c r="F40" i="3" s="1"/>
  <c r="G26" i="7"/>
  <c r="G37" i="7" s="1"/>
  <c r="G38" i="7" s="1"/>
</calcChain>
</file>

<file path=xl/sharedStrings.xml><?xml version="1.0" encoding="utf-8"?>
<sst xmlns="http://schemas.openxmlformats.org/spreadsheetml/2006/main" count="143" uniqueCount="129">
  <si>
    <t>PASIVO</t>
  </si>
  <si>
    <t>ACTIVOS</t>
  </si>
  <si>
    <t>CORRIENTE</t>
  </si>
  <si>
    <t xml:space="preserve"> </t>
  </si>
  <si>
    <t>TOTAL PASIVO CORRIENTE</t>
  </si>
  <si>
    <t>DIARIO AVANCE DE LOS TEQUES, C.A.</t>
  </si>
  <si>
    <t>RIF J-00218525-2</t>
  </si>
  <si>
    <t>ESTADO DE SITUACION FINANCIERA</t>
  </si>
  <si>
    <t>NOTAS</t>
  </si>
  <si>
    <t>EFECTIVO Y SUS EQUIVALENTES</t>
  </si>
  <si>
    <t>ANTICIPO A PROVEEDORES</t>
  </si>
  <si>
    <t>TOTAL ACTIVO CORRIENTE</t>
  </si>
  <si>
    <t>NO CORRIENTE</t>
  </si>
  <si>
    <t>PROPIEDAD PLANTA Y EQUIPO</t>
  </si>
  <si>
    <t>TOTAL NO CORRIENTE</t>
  </si>
  <si>
    <t>TOTAL ACTIVO</t>
  </si>
  <si>
    <t xml:space="preserve">TOTAL PASIVO  </t>
  </si>
  <si>
    <t>PATRIMONIO</t>
  </si>
  <si>
    <t>CAPITAL SOCIAL</t>
  </si>
  <si>
    <t>RESERVA LEGAL</t>
  </si>
  <si>
    <t>UTILIDAD DEL EJERCICIO</t>
  </si>
  <si>
    <t>TOTAL PATRIMONIO</t>
  </si>
  <si>
    <t>TOTAL PASIVO Y PATRIMONIO</t>
  </si>
  <si>
    <t>INGRESOS</t>
  </si>
  <si>
    <t>COSTOS DE VENTAS</t>
  </si>
  <si>
    <t>UTILIDAD BRUTA</t>
  </si>
  <si>
    <t>ESTADO DE FLUJOS DE EFECTIVO</t>
  </si>
  <si>
    <t>MONTO BS</t>
  </si>
  <si>
    <t>FLUJO DEL EFECTIVO PROVENIENTE DE ACTIVIDADES OPERACIONALES</t>
  </si>
  <si>
    <t>Perdida o Utilidad del Ejercicio</t>
  </si>
  <si>
    <t>Depreciacion y Amortizaciones</t>
  </si>
  <si>
    <t>EFECTIVO NETO PROVISTO POR LA UTILIDAD NETA</t>
  </si>
  <si>
    <t>AUMENTO DE CAPITAL DE TRABAJO NO FINANCIERO</t>
  </si>
  <si>
    <t>(+/-) En Cuentas a Cobrar</t>
  </si>
  <si>
    <t>(+/-) En Prepagados</t>
  </si>
  <si>
    <t>(+/-) En Inventarios</t>
  </si>
  <si>
    <t>(+/-) En Anticipos</t>
  </si>
  <si>
    <t>(+/-) En Efecto Por Pagar Bancarios</t>
  </si>
  <si>
    <t>(+) En Reserva Legal</t>
  </si>
  <si>
    <t>(+) En Cuentas a Pagar</t>
  </si>
  <si>
    <t>SUB TOTAL DE ACTIVIDADES OPERATIVAS</t>
  </si>
  <si>
    <t>EFECTIVO NETO PROVISTO POR ACTIVIDADES OPERACIONALES</t>
  </si>
  <si>
    <t>FLUJO DE EFECTIVO USADO EN LAS ACTIVIDADES DE INVERSION</t>
  </si>
  <si>
    <t>Adquisicion Propiedad Planta y Equipo</t>
  </si>
  <si>
    <t>Desincorporacion Propiedad Planta y Equipo</t>
  </si>
  <si>
    <t>EFECTIVO NETO USADO EN LAS ACTIVIDADES DE INVERSION</t>
  </si>
  <si>
    <t>FLUJO DE EFECTIVO USADO EN LAS ACTIVIDADES DE FINANCIAMIENTO</t>
  </si>
  <si>
    <t>Aumento de Capital</t>
  </si>
  <si>
    <t>Dividendos</t>
  </si>
  <si>
    <t>EFECTIVO NETO USADO EN LAS ACTIVIDADES DE FINANCIAMIENTO</t>
  </si>
  <si>
    <t>AUMENTO NETO EN EFECTIVO Y SUS EQUIVALENTES</t>
  </si>
  <si>
    <t>EFECTIVO Y SUS EQUIVALENTES AL COMIENZO DEL AÑO</t>
  </si>
  <si>
    <t>EFECTIVO Y SUS EQUIVALENTES AL FINAL DEL AÑO</t>
  </si>
  <si>
    <t>RESULTADOS ACUMULADOS</t>
  </si>
  <si>
    <t>CUENTAS POR COBRAR</t>
  </si>
  <si>
    <t>TERRENO</t>
  </si>
  <si>
    <t>CUENTAS POR PAGAR PROVEEDORES</t>
  </si>
  <si>
    <t>INGRESOS NETOS</t>
  </si>
  <si>
    <t>GASTOS OPERATIVOS</t>
  </si>
  <si>
    <t>GASTOS GENERALES Y ADMINISTRATIVOS</t>
  </si>
  <si>
    <t>TOTAL GASTOS OPERATIVOS</t>
  </si>
  <si>
    <t>UTILIDAD EN OPERACIONES</t>
  </si>
  <si>
    <t xml:space="preserve">EXPRESADO EN BOLIVARES </t>
  </si>
  <si>
    <t>INVENTARIO</t>
  </si>
  <si>
    <t>IMPUESTO CORRIENTE</t>
  </si>
  <si>
    <t>IMPUESTOS CORRIENTES</t>
  </si>
  <si>
    <t>Las Notas forman parte integral del Informe de Compilacion de Informacion Financiera</t>
  </si>
  <si>
    <t>Ver Informe de Compilacion de Informacion Financiera en hoja de seguridad n. MI-6115230</t>
  </si>
  <si>
    <t>EXPRESADO EN BOLIVARES</t>
  </si>
  <si>
    <t>EXPRESADO EN BOLIVARES HISTORICO</t>
  </si>
  <si>
    <t>Sueldos Administradores</t>
  </si>
  <si>
    <t>Salarios de Trabajadores</t>
  </si>
  <si>
    <t>Vacaciones</t>
  </si>
  <si>
    <t>Utilidades</t>
  </si>
  <si>
    <t>Gastos Prestaciones Sociales</t>
  </si>
  <si>
    <t>Horas Extras</t>
  </si>
  <si>
    <t>Int. Prestaciones Sociales</t>
  </si>
  <si>
    <t>Gastos Cestaticket</t>
  </si>
  <si>
    <t>Comisiones</t>
  </si>
  <si>
    <t>Bonificacion Especial</t>
  </si>
  <si>
    <t>Gastos Ley Politica Habitacional</t>
  </si>
  <si>
    <t>Gastos I.N.C.ES.</t>
  </si>
  <si>
    <t>Gastos S.S.O.</t>
  </si>
  <si>
    <t>Honorarios Profesionales</t>
  </si>
  <si>
    <t>Luz Electrica</t>
  </si>
  <si>
    <t>Telefono</t>
  </si>
  <si>
    <t>Hidrocapital</t>
  </si>
  <si>
    <t>Arrendamiento</t>
  </si>
  <si>
    <t>Gastos Varios de Caja Chica</t>
  </si>
  <si>
    <t>Suministro de Agua</t>
  </si>
  <si>
    <t>Gastos de Vigilancia</t>
  </si>
  <si>
    <t>Patente de Industria y Comercio</t>
  </si>
  <si>
    <t>Gastos de Aseo y limpieza</t>
  </si>
  <si>
    <t xml:space="preserve">Papeleria e Impresos </t>
  </si>
  <si>
    <t>Donaciones y Colaboraciones</t>
  </si>
  <si>
    <t>Publicidad y Propaganda</t>
  </si>
  <si>
    <t>Seguros Contratados</t>
  </si>
  <si>
    <t>Gastos de Vehiculos</t>
  </si>
  <si>
    <t xml:space="preserve">Gastos de ferreteria </t>
  </si>
  <si>
    <t>Servicios contratados</t>
  </si>
  <si>
    <t>Gastos Viaticos</t>
  </si>
  <si>
    <t>Gastos de Uniformes</t>
  </si>
  <si>
    <t>Gastos de Computacion</t>
  </si>
  <si>
    <t xml:space="preserve">Gastos de Capacitacion del Personal </t>
  </si>
  <si>
    <t xml:space="preserve">Gastos de Telecomunicaciones </t>
  </si>
  <si>
    <t>Gastos de Atencion al Personal</t>
  </si>
  <si>
    <t>Gastos de Rep. Y Mant. Local</t>
  </si>
  <si>
    <t>Gastos Rep. Y mant. Maquinarias y Equipo</t>
  </si>
  <si>
    <t>Gastos de Guarderia</t>
  </si>
  <si>
    <t xml:space="preserve">Gastos Varios  </t>
  </si>
  <si>
    <t>Agasajos al Personal</t>
  </si>
  <si>
    <t>Gastos de Depreciacion - Maquinarias</t>
  </si>
  <si>
    <t>Gastos de Depreciacion - Muebles y Enseres</t>
  </si>
  <si>
    <t>Gastos de Depreciacion - Vehiculos</t>
  </si>
  <si>
    <t>Gastos de Depreciacion - Equipos de Oficina</t>
  </si>
  <si>
    <t xml:space="preserve">Otros Egresos </t>
  </si>
  <si>
    <t>Diferencia en Prorrateo</t>
  </si>
  <si>
    <t>Perdida por Cuentas Incobrables</t>
  </si>
  <si>
    <t>IPC DIC 2016</t>
  </si>
  <si>
    <t>IPC PROM 2012</t>
  </si>
  <si>
    <t>Valor Historico</t>
  </si>
  <si>
    <t>Valor Constante</t>
  </si>
  <si>
    <t>ESTADO DE RESULTADO</t>
  </si>
  <si>
    <t xml:space="preserve">Costo integral de financiamiento </t>
  </si>
  <si>
    <t xml:space="preserve">       Resultado Monetario del Ejercicio (REME)</t>
  </si>
  <si>
    <t>Utilidad (pérdida) neta</t>
  </si>
  <si>
    <t>Apartado para Reserva legal</t>
  </si>
  <si>
    <t>Transferencia a utilidades no distribuidas</t>
  </si>
  <si>
    <t>DEPRECIACIÓN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</si>
</sst>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?"/>
    <numFmt numFmtId="165" formatCode="?,???,??0.00"/>
    <numFmt numFmtId="166" formatCode="???,??0.00"/>
    <numFmt numFmtId="167" formatCode="#,##0.00000_);\(#,##0.00000\)"/>
  </numFmts>
  <fonts count="16" x14ac:knownFonts="1">
    <font>
      <sz val="10"/>
      <name val="Arial"/>
    </font>
    <font>
      <sz val="10"/>
      <name val="Arial"/>
      <family val="2"/>
    </font>
    <font>
      <b/>
      <sz val="13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22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75">
    <xf numFmtId="0" fontId="0" fillId="0" borderId="0" xfId="0"/>
    <xf numFmtId="0" fontId="2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left" vertical="top"/>
    </xf>
    <xf numFmtId="4" fontId="6" fillId="0" borderId="0" xfId="0" applyNumberFormat="1" applyFont="1"/>
    <xf numFmtId="0" fontId="7" fillId="0" borderId="0" xfId="0" applyFont="1"/>
    <xf numFmtId="4" fontId="6" fillId="0" borderId="1" xfId="0" applyNumberFormat="1" applyFont="1" applyBorder="1"/>
    <xf numFmtId="0" fontId="10" fillId="0" borderId="0" xfId="1" applyFont="1" applyAlignment="1">
      <alignment horizontal="center" vertical="top"/>
    </xf>
    <xf numFmtId="0" fontId="0" fillId="0" borderId="0" xfId="0" applyFill="1"/>
    <xf numFmtId="4" fontId="6" fillId="0" borderId="0" xfId="0" applyNumberFormat="1" applyFont="1" applyFill="1" applyBorder="1"/>
    <xf numFmtId="4" fontId="6" fillId="0" borderId="1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Fill="1" applyBorder="1"/>
    <xf numFmtId="165" fontId="3" fillId="0" borderId="0" xfId="1" applyNumberFormat="1" applyFont="1" applyFill="1" applyBorder="1" applyAlignment="1">
      <alignment horizontal="right" vertical="center"/>
    </xf>
    <xf numFmtId="0" fontId="0" fillId="0" borderId="0" xfId="0" applyBorder="1"/>
    <xf numFmtId="165" fontId="6" fillId="0" borderId="0" xfId="0" applyNumberFormat="1" applyFont="1" applyFill="1" applyBorder="1"/>
    <xf numFmtId="166" fontId="6" fillId="0" borderId="0" xfId="0" applyNumberFormat="1" applyFont="1" applyFill="1" applyBorder="1"/>
    <xf numFmtId="0" fontId="10" fillId="0" borderId="0" xfId="1" applyFont="1" applyFill="1" applyBorder="1" applyAlignment="1">
      <alignment horizontal="center" vertical="top"/>
    </xf>
    <xf numFmtId="0" fontId="6" fillId="0" borderId="0" xfId="0" applyFont="1"/>
    <xf numFmtId="0" fontId="3" fillId="0" borderId="0" xfId="1" applyFont="1" applyFill="1" applyBorder="1" applyAlignment="1">
      <alignment horizontal="left" vertical="top"/>
    </xf>
    <xf numFmtId="0" fontId="6" fillId="0" borderId="0" xfId="0" applyFont="1" applyFill="1" applyBorder="1"/>
    <xf numFmtId="0" fontId="10" fillId="0" borderId="0" xfId="1" applyFont="1" applyFill="1" applyBorder="1" applyAlignment="1">
      <alignment horizontal="left" vertical="top"/>
    </xf>
    <xf numFmtId="0" fontId="12" fillId="0" borderId="0" xfId="0" applyFont="1" applyFill="1" applyBorder="1"/>
    <xf numFmtId="0" fontId="10" fillId="0" borderId="0" xfId="1" applyFont="1" applyAlignment="1">
      <alignment horizontal="left" vertical="top"/>
    </xf>
    <xf numFmtId="164" fontId="13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1" fontId="6" fillId="0" borderId="0" xfId="0" applyNumberFormat="1" applyFont="1" applyAlignment="1">
      <alignment horizontal="center"/>
    </xf>
    <xf numFmtId="1" fontId="3" fillId="0" borderId="0" xfId="1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top"/>
    </xf>
    <xf numFmtId="4" fontId="6" fillId="0" borderId="3" xfId="0" applyNumberFormat="1" applyFont="1" applyFill="1" applyBorder="1"/>
    <xf numFmtId="1" fontId="10" fillId="0" borderId="0" xfId="1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0" fillId="0" borderId="0" xfId="1" applyFont="1" applyBorder="1" applyAlignment="1">
      <alignment horizontal="left" vertical="top"/>
    </xf>
    <xf numFmtId="0" fontId="6" fillId="0" borderId="0" xfId="0" applyFont="1" applyBorder="1"/>
    <xf numFmtId="0" fontId="3" fillId="0" borderId="0" xfId="1" applyFont="1" applyBorder="1" applyAlignment="1">
      <alignment horizontal="left" vertical="top"/>
    </xf>
    <xf numFmtId="4" fontId="12" fillId="0" borderId="0" xfId="0" applyNumberFormat="1" applyFont="1" applyFill="1" applyBorder="1"/>
    <xf numFmtId="4" fontId="12" fillId="0" borderId="2" xfId="0" applyNumberFormat="1" applyFont="1" applyFill="1" applyBorder="1"/>
    <xf numFmtId="4" fontId="12" fillId="0" borderId="4" xfId="0" applyNumberFormat="1" applyFont="1" applyFill="1" applyBorder="1"/>
    <xf numFmtId="4" fontId="12" fillId="0" borderId="3" xfId="0" applyNumberFormat="1" applyFont="1" applyFill="1" applyBorder="1"/>
    <xf numFmtId="0" fontId="12" fillId="0" borderId="0" xfId="0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3" fillId="2" borderId="0" xfId="1" applyFont="1" applyFill="1" applyAlignment="1">
      <alignment horizontal="left" vertical="top"/>
    </xf>
    <xf numFmtId="0" fontId="6" fillId="2" borderId="0" xfId="0" applyFont="1" applyFill="1"/>
    <xf numFmtId="4" fontId="3" fillId="2" borderId="0" xfId="1" applyNumberFormat="1" applyFont="1" applyFill="1" applyBorder="1" applyAlignment="1">
      <alignment horizontal="right" vertical="center"/>
    </xf>
    <xf numFmtId="0" fontId="6" fillId="2" borderId="0" xfId="0" applyFont="1" applyFill="1" applyBorder="1"/>
    <xf numFmtId="4" fontId="6" fillId="2" borderId="0" xfId="0" applyNumberFormat="1" applyFont="1" applyFill="1" applyBorder="1"/>
    <xf numFmtId="4" fontId="3" fillId="2" borderId="1" xfId="1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/>
    </xf>
    <xf numFmtId="0" fontId="0" fillId="3" borderId="0" xfId="0" applyFill="1"/>
    <xf numFmtId="167" fontId="15" fillId="3" borderId="0" xfId="2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4" fontId="6" fillId="0" borderId="5" xfId="0" applyNumberFormat="1" applyFont="1" applyFill="1" applyBorder="1"/>
    <xf numFmtId="0" fontId="6" fillId="0" borderId="0" xfId="0" applyFont="1" applyFill="1"/>
    <xf numFmtId="0" fontId="10" fillId="0" borderId="0" xfId="1" applyFont="1" applyFill="1" applyAlignment="1">
      <alignment horizontal="center" vertical="top"/>
    </xf>
    <xf numFmtId="0" fontId="10" fillId="0" borderId="0" xfId="1" applyFont="1" applyFill="1" applyAlignment="1">
      <alignment horizontal="left" vertical="top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3" fillId="0" borderId="0" xfId="1" applyFont="1" applyFill="1" applyAlignment="1">
      <alignment horizontal="left" vertical="top"/>
    </xf>
    <xf numFmtId="4" fontId="12" fillId="0" borderId="0" xfId="0" applyNumberFormat="1" applyFont="1" applyBorder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Alignment="1">
      <alignment horizontal="left" wrapText="1"/>
    </xf>
    <xf numFmtId="0" fontId="11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A21" workbookViewId="0">
      <selection activeCell="A4" sqref="A4:H41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22.140625" customWidth="1" collapsed="1"/>
    <col min="6" max="6" width="5" customWidth="1" collapsed="1"/>
    <col min="7" max="7" width="16.5703125" customWidth="1"/>
    <col min="8" max="8" width="2" customWidth="1"/>
  </cols>
  <sheetData>
    <row r="1" spans="1:13" ht="17.850000000000001" customHeight="1" x14ac:dyDescent="0.2">
      <c r="E1" s="1"/>
    </row>
    <row r="2" spans="1:13" ht="10.9" customHeight="1" x14ac:dyDescent="0.2"/>
    <row r="3" spans="1:13" ht="10.9" customHeight="1" x14ac:dyDescent="0.2"/>
    <row r="4" spans="1:13" ht="13.5" customHeight="1" x14ac:dyDescent="0.2">
      <c r="A4" s="65" t="s">
        <v>5</v>
      </c>
      <c r="B4" s="65"/>
      <c r="C4" s="65"/>
      <c r="D4" s="65"/>
      <c r="E4" s="65"/>
      <c r="F4" s="65"/>
      <c r="G4" s="65"/>
      <c r="H4" s="65"/>
    </row>
    <row r="5" spans="1:13" ht="13.5" customHeight="1" x14ac:dyDescent="0.2">
      <c r="A5" s="65" t="s">
        <v>6</v>
      </c>
      <c r="B5" s="65"/>
      <c r="C5" s="65"/>
      <c r="D5" s="65"/>
      <c r="E5" s="65"/>
      <c r="F5" s="65"/>
      <c r="G5" s="65"/>
      <c r="H5" s="65"/>
    </row>
    <row r="6" spans="1:13" ht="14.25" customHeight="1" x14ac:dyDescent="0.2">
      <c r="A6" s="65" t="s">
        <v>26</v>
      </c>
      <c r="B6" s="65"/>
      <c r="C6" s="65"/>
      <c r="D6" s="65"/>
      <c r="E6" s="65"/>
      <c r="F6" s="65"/>
      <c r="G6" s="65"/>
      <c r="H6" s="65"/>
    </row>
    <row r="7" spans="1:13" ht="14.25" customHeight="1" x14ac:dyDescent="0.2">
      <c r="A7" s="66" t="s">
        <v>69</v>
      </c>
      <c r="B7" s="66"/>
      <c r="C7" s="66"/>
      <c r="D7" s="66"/>
      <c r="E7" s="66"/>
      <c r="F7" s="66"/>
      <c r="G7" s="66"/>
      <c r="H7" s="66"/>
    </row>
    <row r="8" spans="1:13" ht="13.9" customHeight="1" x14ac:dyDescent="0.2">
      <c r="D8" s="68"/>
      <c r="E8" s="68"/>
      <c r="F8" s="68"/>
      <c r="G8" s="65"/>
      <c r="H8" s="65"/>
    </row>
    <row r="9" spans="1:13" ht="12" customHeight="1" x14ac:dyDescent="0.2">
      <c r="D9" s="69"/>
      <c r="E9" s="69"/>
      <c r="F9" s="69"/>
    </row>
    <row r="10" spans="1:13" ht="12.95" customHeight="1" x14ac:dyDescent="0.2">
      <c r="A10" s="2">
        <v>4</v>
      </c>
      <c r="G10" s="42">
        <v>2012</v>
      </c>
      <c r="H10" s="42"/>
    </row>
    <row r="11" spans="1:13" ht="12.95" customHeight="1" x14ac:dyDescent="0.2">
      <c r="A11" s="24">
        <v>4</v>
      </c>
      <c r="B11" s="10" t="s">
        <v>28</v>
      </c>
      <c r="C11" s="10"/>
      <c r="D11" s="6"/>
      <c r="E11" s="10"/>
      <c r="F11" s="11"/>
      <c r="G11" s="11" t="s">
        <v>27</v>
      </c>
    </row>
    <row r="12" spans="1:13" ht="10.5" customHeight="1" x14ac:dyDescent="0.2">
      <c r="A12" s="18"/>
      <c r="B12" s="23"/>
      <c r="C12" s="10"/>
      <c r="D12" s="18"/>
      <c r="E12" s="11"/>
      <c r="F12" s="18"/>
      <c r="G12" s="18"/>
    </row>
    <row r="13" spans="1:13" ht="14.25" customHeight="1" x14ac:dyDescent="0.2">
      <c r="A13" s="18"/>
      <c r="B13" s="23" t="s">
        <v>29</v>
      </c>
      <c r="C13" s="10"/>
      <c r="D13" s="18"/>
      <c r="E13" s="26"/>
      <c r="F13" s="26">
        <v>15</v>
      </c>
      <c r="G13" s="5">
        <f>+'Balance al 31-12-2012'!F38</f>
        <v>1853706.56</v>
      </c>
    </row>
    <row r="14" spans="1:13" ht="14.25" customHeight="1" x14ac:dyDescent="0.2">
      <c r="A14" s="18"/>
      <c r="B14" s="18"/>
      <c r="C14" s="19"/>
      <c r="D14" s="20"/>
      <c r="E14" s="27"/>
      <c r="F14" s="28"/>
      <c r="G14" s="8">
        <f>G13</f>
        <v>1853706.56</v>
      </c>
      <c r="H14" s="14"/>
      <c r="I14" s="14"/>
      <c r="J14" s="14"/>
      <c r="K14" s="14"/>
      <c r="L14" s="14"/>
      <c r="M14" s="14"/>
    </row>
    <row r="15" spans="1:13" ht="14.25" customHeight="1" x14ac:dyDescent="0.2">
      <c r="A15" s="18"/>
      <c r="B15" s="18" t="s">
        <v>30</v>
      </c>
      <c r="C15" s="19"/>
      <c r="D15" s="20"/>
      <c r="E15" s="27"/>
      <c r="F15" s="28"/>
      <c r="G15" s="9">
        <v>59943.46</v>
      </c>
      <c r="H15" s="14"/>
      <c r="I15" s="14"/>
      <c r="J15" s="14"/>
      <c r="K15" s="14"/>
      <c r="L15" s="14"/>
      <c r="M15" s="14"/>
    </row>
    <row r="16" spans="1:13" ht="14.25" customHeight="1" x14ac:dyDescent="0.2">
      <c r="A16" s="18"/>
      <c r="B16" s="10" t="s">
        <v>31</v>
      </c>
      <c r="C16" s="21"/>
      <c r="D16" s="22"/>
      <c r="E16" s="27"/>
      <c r="F16" s="28"/>
      <c r="G16" s="30">
        <f>G14+G15</f>
        <v>1913650.02</v>
      </c>
      <c r="H16" s="14"/>
      <c r="I16" s="14"/>
      <c r="J16" s="14"/>
      <c r="K16" s="14"/>
      <c r="L16" s="14"/>
      <c r="M16" s="14"/>
    </row>
    <row r="17" spans="1:13" ht="14.25" customHeight="1" x14ac:dyDescent="0.2">
      <c r="A17" s="18"/>
      <c r="B17" s="18"/>
      <c r="C17" s="19"/>
      <c r="D17" s="20"/>
      <c r="E17" s="27"/>
      <c r="F17" s="28"/>
      <c r="G17" s="8"/>
      <c r="H17" s="14"/>
      <c r="I17" s="14"/>
      <c r="J17" s="14"/>
      <c r="K17" s="14"/>
      <c r="L17" s="14"/>
      <c r="M17" s="14"/>
    </row>
    <row r="18" spans="1:13" ht="14.25" customHeight="1" x14ac:dyDescent="0.2">
      <c r="A18" s="18"/>
      <c r="B18" s="10" t="s">
        <v>32</v>
      </c>
      <c r="C18" s="21"/>
      <c r="D18" s="22"/>
      <c r="E18" s="27"/>
      <c r="F18" s="28"/>
      <c r="G18" s="8"/>
      <c r="H18" s="14"/>
      <c r="I18" s="14"/>
      <c r="J18" s="14"/>
      <c r="K18" s="14"/>
      <c r="L18" s="14"/>
      <c r="M18" s="14"/>
    </row>
    <row r="19" spans="1:13" ht="14.25" customHeight="1" x14ac:dyDescent="0.2">
      <c r="A19" s="18"/>
      <c r="B19" s="18" t="s">
        <v>33</v>
      </c>
      <c r="C19" s="19"/>
      <c r="D19" s="20"/>
      <c r="E19" s="27"/>
      <c r="F19" s="28">
        <v>5</v>
      </c>
      <c r="G19" s="8">
        <f>+'Balance al 31-12-2012'!F16</f>
        <v>1632855.54</v>
      </c>
      <c r="H19" s="14"/>
      <c r="I19" s="14"/>
      <c r="J19" s="14"/>
      <c r="K19" s="14"/>
      <c r="L19" s="14"/>
      <c r="M19" s="14"/>
    </row>
    <row r="20" spans="1:13" ht="14.25" customHeight="1" x14ac:dyDescent="0.2">
      <c r="A20" s="18"/>
      <c r="B20" s="18" t="s">
        <v>34</v>
      </c>
      <c r="C20" s="19"/>
      <c r="D20" s="20"/>
      <c r="E20" s="27"/>
      <c r="F20" s="28">
        <v>4</v>
      </c>
      <c r="G20" s="8">
        <f>+-'Balance al 31-12-2012'!F15</f>
        <v>-180138.16</v>
      </c>
      <c r="H20" s="14"/>
      <c r="I20" s="14"/>
      <c r="J20" s="14"/>
      <c r="K20" s="14"/>
      <c r="L20" s="14"/>
      <c r="M20" s="14"/>
    </row>
    <row r="21" spans="1:13" ht="14.25" customHeight="1" x14ac:dyDescent="0.2">
      <c r="A21" s="18"/>
      <c r="B21" s="18" t="s">
        <v>35</v>
      </c>
      <c r="C21" s="19"/>
      <c r="D21" s="20"/>
      <c r="E21" s="28"/>
      <c r="F21" s="28">
        <v>6</v>
      </c>
      <c r="G21" s="8">
        <f>+'Balance al 31-12-2012'!F17</f>
        <v>90287.1</v>
      </c>
      <c r="H21" s="14"/>
      <c r="I21" s="14"/>
      <c r="J21" s="14"/>
      <c r="K21" s="14"/>
      <c r="L21" s="14"/>
      <c r="M21" s="14"/>
    </row>
    <row r="22" spans="1:13" ht="14.25" customHeight="1" x14ac:dyDescent="0.2">
      <c r="A22" s="18"/>
      <c r="B22" s="18" t="s">
        <v>36</v>
      </c>
      <c r="C22" s="19"/>
      <c r="D22" s="20"/>
      <c r="E22" s="28"/>
      <c r="F22" s="28">
        <v>7</v>
      </c>
      <c r="G22" s="8">
        <f>+'Balance al 31-12-2012'!F18</f>
        <v>138030.51</v>
      </c>
      <c r="H22" s="14"/>
      <c r="I22" s="14"/>
      <c r="J22" s="14"/>
      <c r="K22" s="14"/>
      <c r="L22" s="14"/>
      <c r="M22" s="14"/>
    </row>
    <row r="23" spans="1:13" ht="14.25" customHeight="1" x14ac:dyDescent="0.2">
      <c r="A23" s="18"/>
      <c r="B23" s="25" t="s">
        <v>37</v>
      </c>
      <c r="C23" s="19"/>
      <c r="D23" s="20"/>
      <c r="E23" s="28"/>
      <c r="F23" s="28"/>
      <c r="G23" s="8">
        <v>0</v>
      </c>
      <c r="H23" s="14"/>
      <c r="I23" s="14"/>
      <c r="J23" s="14"/>
      <c r="K23" s="14"/>
      <c r="L23" s="14"/>
      <c r="M23" s="14"/>
    </row>
    <row r="24" spans="1:13" ht="14.25" customHeight="1" x14ac:dyDescent="0.2">
      <c r="A24" s="18"/>
      <c r="B24" s="18" t="s">
        <v>39</v>
      </c>
      <c r="C24" s="19"/>
      <c r="D24" s="20"/>
      <c r="E24" s="27"/>
      <c r="F24" s="28">
        <v>10</v>
      </c>
      <c r="G24" s="8">
        <v>1251491.58</v>
      </c>
      <c r="H24" s="14"/>
      <c r="I24" s="14"/>
      <c r="J24" s="14"/>
      <c r="K24" s="14"/>
      <c r="L24" s="14"/>
      <c r="M24" s="14"/>
    </row>
    <row r="25" spans="1:13" ht="14.25" customHeight="1" x14ac:dyDescent="0.2">
      <c r="A25" s="18"/>
      <c r="B25" s="18" t="s">
        <v>38</v>
      </c>
      <c r="C25" s="19"/>
      <c r="D25" s="20"/>
      <c r="E25" s="27"/>
      <c r="F25" s="28">
        <v>13</v>
      </c>
      <c r="G25" s="9">
        <f>+'Balance al 31-12-2012'!F36</f>
        <v>30000</v>
      </c>
      <c r="H25" s="14"/>
      <c r="I25" s="14"/>
      <c r="J25" s="14"/>
      <c r="K25" s="14"/>
      <c r="L25" s="14"/>
      <c r="M25" s="14"/>
    </row>
    <row r="26" spans="1:13" ht="14.25" customHeight="1" x14ac:dyDescent="0.2">
      <c r="A26" s="18"/>
      <c r="B26" s="10" t="s">
        <v>40</v>
      </c>
      <c r="C26" s="21"/>
      <c r="D26" s="20"/>
      <c r="E26" s="27"/>
      <c r="F26" s="28"/>
      <c r="G26" s="30">
        <f>SUM(G19:G25)</f>
        <v>2962526.5700000003</v>
      </c>
      <c r="H26" s="14"/>
      <c r="I26" s="14"/>
      <c r="J26" s="14"/>
      <c r="K26" s="14"/>
      <c r="L26" s="14"/>
      <c r="M26" s="14"/>
    </row>
    <row r="27" spans="1:13" ht="14.25" customHeight="1" x14ac:dyDescent="0.2">
      <c r="A27" s="18"/>
      <c r="B27" s="10" t="s">
        <v>41</v>
      </c>
      <c r="C27" s="21"/>
      <c r="D27" s="22"/>
      <c r="E27" s="28"/>
      <c r="F27" s="28"/>
      <c r="G27" s="30">
        <v>0</v>
      </c>
      <c r="H27" s="14"/>
      <c r="I27" s="14"/>
      <c r="J27" s="14"/>
      <c r="K27" s="14"/>
      <c r="L27" s="14"/>
      <c r="M27" s="14"/>
    </row>
    <row r="28" spans="1:13" ht="14.25" customHeight="1" x14ac:dyDescent="0.2">
      <c r="A28" s="18"/>
      <c r="B28" s="23" t="s">
        <v>42</v>
      </c>
      <c r="C28" s="21"/>
      <c r="D28" s="22"/>
      <c r="E28" s="28"/>
      <c r="F28" s="28"/>
      <c r="G28" s="8"/>
      <c r="H28" s="14"/>
      <c r="I28" s="14"/>
      <c r="J28" s="14"/>
      <c r="K28" s="14"/>
      <c r="L28" s="14"/>
      <c r="M28" s="14"/>
    </row>
    <row r="29" spans="1:13" ht="14.25" customHeight="1" x14ac:dyDescent="0.2">
      <c r="A29" s="18"/>
      <c r="B29" s="25" t="s">
        <v>43</v>
      </c>
      <c r="C29" s="19"/>
      <c r="D29" s="20"/>
      <c r="E29" s="28"/>
      <c r="F29" s="28"/>
      <c r="G29" s="8"/>
      <c r="H29" s="14"/>
      <c r="I29" s="14"/>
      <c r="J29" s="14"/>
      <c r="K29" s="14"/>
      <c r="L29" s="14"/>
      <c r="M29" s="14"/>
    </row>
    <row r="30" spans="1:13" ht="14.25" customHeight="1" x14ac:dyDescent="0.2">
      <c r="A30" s="24">
        <v>4</v>
      </c>
      <c r="B30" s="18" t="s">
        <v>44</v>
      </c>
      <c r="C30" s="20"/>
      <c r="D30" s="29"/>
      <c r="E30" s="28"/>
      <c r="F30" s="28"/>
      <c r="G30" s="9"/>
      <c r="H30" s="14"/>
      <c r="I30" s="14"/>
      <c r="J30" s="14"/>
      <c r="K30" s="14"/>
      <c r="L30" s="14"/>
      <c r="M30" s="14"/>
    </row>
    <row r="31" spans="1:13" ht="14.25" customHeight="1" x14ac:dyDescent="0.2">
      <c r="A31" s="18"/>
      <c r="B31" s="23" t="s">
        <v>45</v>
      </c>
      <c r="C31" s="20"/>
      <c r="D31" s="20"/>
      <c r="E31" s="28"/>
      <c r="F31" s="28"/>
      <c r="G31" s="30">
        <v>0</v>
      </c>
      <c r="H31" s="14"/>
      <c r="I31" s="14"/>
      <c r="J31" s="14"/>
      <c r="K31" s="14"/>
      <c r="L31" s="14"/>
      <c r="M31" s="14"/>
    </row>
    <row r="32" spans="1:13" ht="14.25" customHeight="1" x14ac:dyDescent="0.2">
      <c r="A32" s="18"/>
      <c r="B32" s="23" t="s">
        <v>46</v>
      </c>
      <c r="C32" s="22"/>
      <c r="D32" s="20"/>
      <c r="E32" s="28"/>
      <c r="F32" s="28"/>
      <c r="G32" s="8"/>
      <c r="H32" s="14"/>
      <c r="I32" s="14"/>
      <c r="J32" s="14"/>
      <c r="K32" s="14"/>
      <c r="L32" s="14"/>
      <c r="M32" s="14"/>
    </row>
    <row r="33" spans="1:13" ht="14.25" customHeight="1" x14ac:dyDescent="0.2">
      <c r="A33" s="18"/>
      <c r="B33" s="18" t="s">
        <v>47</v>
      </c>
      <c r="C33" s="19"/>
      <c r="D33" s="20"/>
      <c r="E33" s="27"/>
      <c r="F33" s="28">
        <v>12</v>
      </c>
      <c r="G33" s="8">
        <v>700000</v>
      </c>
      <c r="H33" s="12"/>
      <c r="I33" s="12"/>
      <c r="J33" s="12"/>
      <c r="K33" s="12"/>
      <c r="L33" s="12"/>
      <c r="M33" s="12"/>
    </row>
    <row r="34" spans="1:13" ht="14.25" customHeight="1" x14ac:dyDescent="0.2">
      <c r="A34" s="18"/>
      <c r="B34" s="18" t="s">
        <v>48</v>
      </c>
      <c r="C34" s="19"/>
      <c r="D34" s="20"/>
      <c r="E34" s="27"/>
      <c r="F34" s="28"/>
      <c r="G34" s="9">
        <v>0</v>
      </c>
      <c r="H34" s="12"/>
      <c r="I34" s="12"/>
      <c r="J34" s="12"/>
      <c r="K34" s="12"/>
      <c r="L34" s="12"/>
      <c r="M34" s="12"/>
    </row>
    <row r="35" spans="1:13" ht="14.25" customHeight="1" x14ac:dyDescent="0.2">
      <c r="A35" s="18"/>
      <c r="B35" s="10" t="s">
        <v>49</v>
      </c>
      <c r="C35" s="21"/>
      <c r="D35" s="22"/>
      <c r="E35" s="31"/>
      <c r="F35" s="28"/>
      <c r="G35" s="30">
        <v>0</v>
      </c>
      <c r="H35" s="14"/>
      <c r="I35" s="14"/>
      <c r="J35" s="14"/>
      <c r="K35" s="14"/>
      <c r="L35" s="14"/>
      <c r="M35" s="14"/>
    </row>
    <row r="36" spans="1:13" ht="14.25" customHeight="1" x14ac:dyDescent="0.2">
      <c r="A36" s="18"/>
      <c r="B36" s="10"/>
      <c r="C36" s="21"/>
      <c r="D36" s="22"/>
      <c r="E36" s="27"/>
      <c r="F36" s="28"/>
      <c r="G36" s="8"/>
      <c r="H36" s="14"/>
      <c r="I36" s="14"/>
      <c r="J36" s="14"/>
      <c r="K36" s="14"/>
      <c r="L36" s="14"/>
      <c r="M36" s="14"/>
    </row>
    <row r="37" spans="1:13" ht="14.25" customHeight="1" x14ac:dyDescent="0.2">
      <c r="A37" s="18"/>
      <c r="B37" s="10" t="s">
        <v>50</v>
      </c>
      <c r="C37" s="21"/>
      <c r="D37" s="22"/>
      <c r="E37" s="27"/>
      <c r="F37" s="28"/>
      <c r="G37" s="8">
        <f>G16+G26+G33</f>
        <v>5576176.5899999999</v>
      </c>
      <c r="H37" s="14"/>
      <c r="I37" s="14"/>
      <c r="J37" s="14"/>
      <c r="K37" s="14"/>
      <c r="L37" s="14"/>
      <c r="M37" s="14"/>
    </row>
    <row r="38" spans="1:13" ht="14.25" customHeight="1" x14ac:dyDescent="0.2">
      <c r="A38" s="18"/>
      <c r="B38" s="10" t="s">
        <v>51</v>
      </c>
      <c r="C38" s="21"/>
      <c r="D38" s="22"/>
      <c r="E38" s="31"/>
      <c r="F38" s="28"/>
      <c r="G38" s="9">
        <f>G37-G39</f>
        <v>3243484.23</v>
      </c>
      <c r="H38" s="14"/>
      <c r="I38" s="14"/>
      <c r="J38" s="14"/>
      <c r="K38" s="14"/>
      <c r="L38" s="14"/>
      <c r="M38" s="14"/>
    </row>
    <row r="39" spans="1:13" ht="14.25" customHeight="1" x14ac:dyDescent="0.2">
      <c r="A39" s="18"/>
      <c r="B39" s="10" t="s">
        <v>52</v>
      </c>
      <c r="C39" s="21"/>
      <c r="D39" s="20"/>
      <c r="E39" s="27"/>
      <c r="F39" s="28">
        <v>3</v>
      </c>
      <c r="G39" s="39">
        <v>2332692.36</v>
      </c>
      <c r="H39" s="14"/>
      <c r="I39" s="14"/>
      <c r="J39" s="14"/>
      <c r="K39" s="14"/>
      <c r="L39" s="14"/>
      <c r="M39" s="14"/>
    </row>
    <row r="40" spans="1:13" ht="10.9" customHeight="1" x14ac:dyDescent="0.2">
      <c r="A40" s="18"/>
      <c r="B40" s="18"/>
      <c r="C40" s="19"/>
      <c r="D40" s="20"/>
      <c r="E40" s="27"/>
      <c r="F40" s="28"/>
      <c r="G40" s="8"/>
      <c r="H40" s="14"/>
      <c r="I40" s="14"/>
      <c r="J40" s="14"/>
      <c r="K40" s="14"/>
      <c r="L40" s="14"/>
      <c r="M40" s="14"/>
    </row>
    <row r="41" spans="1:13" ht="10.9" customHeight="1" x14ac:dyDescent="0.2">
      <c r="A41" s="18"/>
      <c r="B41" s="10"/>
      <c r="C41" s="19"/>
      <c r="D41" s="20"/>
      <c r="E41" s="28"/>
      <c r="F41" s="28"/>
      <c r="G41" s="8"/>
      <c r="H41" s="14"/>
      <c r="I41" s="14"/>
      <c r="J41" s="14"/>
      <c r="K41" s="14"/>
      <c r="L41" s="14"/>
      <c r="M41" s="14"/>
    </row>
    <row r="42" spans="1:13" ht="10.9" customHeight="1" x14ac:dyDescent="0.2">
      <c r="A42" s="18"/>
      <c r="B42" s="10"/>
      <c r="C42" s="19"/>
      <c r="D42" s="20"/>
      <c r="E42" s="28"/>
      <c r="F42" s="28"/>
      <c r="G42" s="8"/>
      <c r="H42" s="14"/>
      <c r="I42" s="14"/>
      <c r="J42" s="14"/>
      <c r="K42" s="14"/>
      <c r="L42" s="14"/>
      <c r="M42" s="14"/>
    </row>
    <row r="43" spans="1:13" ht="10.9" customHeight="1" x14ac:dyDescent="0.2">
      <c r="A43" s="18"/>
      <c r="B43" s="10"/>
      <c r="C43" s="19"/>
      <c r="D43" s="20"/>
      <c r="E43" s="28"/>
      <c r="F43" s="28"/>
      <c r="G43" s="8"/>
      <c r="H43" s="14"/>
      <c r="I43" s="14"/>
      <c r="J43" s="14"/>
      <c r="K43" s="14"/>
      <c r="L43" s="14"/>
      <c r="M43" s="14"/>
    </row>
    <row r="44" spans="1:13" ht="10.9" customHeight="1" x14ac:dyDescent="0.2">
      <c r="A44" s="18"/>
      <c r="B44" s="10"/>
      <c r="C44" s="19"/>
      <c r="D44" s="20"/>
      <c r="E44" s="28"/>
      <c r="F44" s="28"/>
      <c r="G44" s="8"/>
      <c r="H44" s="14"/>
      <c r="I44" s="14"/>
      <c r="J44" s="14"/>
      <c r="K44" s="14"/>
      <c r="L44" s="14"/>
      <c r="M44" s="14"/>
    </row>
    <row r="45" spans="1:13" ht="10.9" customHeight="1" x14ac:dyDescent="0.2">
      <c r="A45" s="18"/>
      <c r="B45" s="10"/>
      <c r="C45" s="19"/>
      <c r="D45" s="20"/>
      <c r="E45" s="28"/>
      <c r="F45" s="28"/>
      <c r="G45" s="8"/>
      <c r="H45" s="14"/>
      <c r="I45" s="14"/>
      <c r="J45" s="14"/>
      <c r="K45" s="14"/>
      <c r="L45" s="14"/>
      <c r="M45" s="14"/>
    </row>
    <row r="46" spans="1:13" ht="10.9" customHeight="1" x14ac:dyDescent="0.2">
      <c r="A46" s="18"/>
      <c r="B46" s="10"/>
      <c r="C46" s="19"/>
      <c r="D46" s="20"/>
      <c r="E46" s="28"/>
      <c r="F46" s="28"/>
      <c r="G46" s="8"/>
      <c r="H46" s="14"/>
      <c r="I46" s="14"/>
      <c r="J46" s="14"/>
      <c r="K46" s="14"/>
      <c r="L46" s="14"/>
      <c r="M46" s="14"/>
    </row>
    <row r="47" spans="1:13" ht="10.9" customHeight="1" x14ac:dyDescent="0.2">
      <c r="A47" s="18"/>
      <c r="B47" s="10"/>
      <c r="C47" s="19"/>
      <c r="D47" s="20"/>
      <c r="E47" s="28"/>
      <c r="F47" s="28"/>
      <c r="G47" s="8"/>
      <c r="H47" s="14"/>
      <c r="I47" s="14"/>
      <c r="J47" s="14"/>
      <c r="K47" s="14"/>
      <c r="L47" s="14"/>
      <c r="M47" s="14"/>
    </row>
    <row r="48" spans="1:13" ht="10.9" customHeight="1" x14ac:dyDescent="0.2">
      <c r="A48" s="18"/>
      <c r="B48" s="10"/>
      <c r="C48" s="21"/>
      <c r="D48" s="22"/>
      <c r="E48" s="28"/>
      <c r="F48" s="28"/>
      <c r="G48" s="8"/>
      <c r="H48" s="14"/>
      <c r="I48" s="14"/>
      <c r="J48" s="14"/>
      <c r="K48" s="14"/>
      <c r="L48" s="14"/>
      <c r="M48" s="14"/>
    </row>
    <row r="49" spans="1:15" ht="12.75" customHeight="1" x14ac:dyDescent="0.2">
      <c r="A49" s="71"/>
      <c r="B49" s="71"/>
      <c r="C49" s="71"/>
      <c r="D49" s="71"/>
      <c r="E49" s="71"/>
      <c r="F49" s="71"/>
      <c r="G49" s="71"/>
      <c r="H49" s="71"/>
      <c r="I49" s="14"/>
      <c r="J49" s="14"/>
      <c r="K49" s="14"/>
      <c r="L49" s="14"/>
      <c r="M49" s="14"/>
    </row>
    <row r="50" spans="1:15" ht="15" customHeight="1" x14ac:dyDescent="0.2">
      <c r="A50" s="71"/>
      <c r="B50" s="71"/>
      <c r="C50" s="71"/>
      <c r="D50" s="71"/>
      <c r="E50" s="71"/>
      <c r="F50" s="71"/>
      <c r="G50" s="71"/>
      <c r="H50" s="71"/>
      <c r="I50" s="14"/>
      <c r="J50" s="14"/>
      <c r="K50" s="14"/>
      <c r="L50" s="14"/>
      <c r="M50" s="14"/>
    </row>
    <row r="51" spans="1:15" ht="12.75" customHeight="1" x14ac:dyDescent="0.2">
      <c r="A51" s="24"/>
      <c r="B51" s="18"/>
      <c r="C51" s="70"/>
      <c r="D51" s="70"/>
      <c r="E51" s="70"/>
      <c r="F51" s="70"/>
      <c r="G51" s="20"/>
      <c r="H51" s="14"/>
      <c r="I51" s="14"/>
      <c r="J51" s="14"/>
      <c r="K51" s="14"/>
      <c r="L51" s="14"/>
      <c r="M51" s="14"/>
    </row>
    <row r="52" spans="1:15" ht="10.5" customHeight="1" x14ac:dyDescent="0.2">
      <c r="A52" s="18"/>
      <c r="B52" s="23"/>
      <c r="C52" s="70"/>
      <c r="D52" s="70"/>
      <c r="E52" s="70"/>
      <c r="F52" s="70"/>
      <c r="G52" s="20"/>
      <c r="H52" s="14"/>
      <c r="I52" s="14"/>
      <c r="J52" s="14"/>
      <c r="K52" s="14"/>
      <c r="L52" s="14"/>
      <c r="M52" s="14"/>
    </row>
    <row r="53" spans="1:15" ht="10.9" customHeight="1" x14ac:dyDescent="0.2">
      <c r="A53" s="18"/>
      <c r="B53" s="18"/>
      <c r="C53" s="19"/>
      <c r="D53" s="20"/>
      <c r="E53" s="27"/>
      <c r="F53" s="28"/>
      <c r="G53" s="20"/>
      <c r="H53" s="14"/>
      <c r="I53" s="14"/>
      <c r="J53" s="14"/>
      <c r="K53" s="14"/>
      <c r="L53" s="14"/>
      <c r="M53" s="14"/>
    </row>
    <row r="54" spans="1:15" ht="10.9" customHeight="1" x14ac:dyDescent="0.2">
      <c r="A54" s="18"/>
      <c r="B54" s="18"/>
      <c r="C54" s="19"/>
      <c r="D54" s="20"/>
      <c r="E54" s="27"/>
      <c r="F54" s="28"/>
      <c r="G54" s="20"/>
      <c r="H54" s="14"/>
      <c r="I54" s="14"/>
      <c r="J54" s="14"/>
      <c r="K54" s="14"/>
      <c r="L54" s="14"/>
      <c r="M54" s="14"/>
    </row>
    <row r="55" spans="1:15" ht="10.9" customHeight="1" x14ac:dyDescent="0.2">
      <c r="A55" s="18"/>
      <c r="B55" s="18"/>
      <c r="C55" s="19"/>
      <c r="D55" s="20"/>
      <c r="E55" s="27"/>
      <c r="F55" s="28"/>
      <c r="G55" s="20"/>
      <c r="H55" s="14"/>
      <c r="I55" s="14"/>
      <c r="J55" s="14"/>
      <c r="K55" s="14"/>
      <c r="L55" s="14"/>
      <c r="M55" s="14"/>
    </row>
    <row r="56" spans="1:15" ht="10.9" customHeight="1" x14ac:dyDescent="0.2">
      <c r="A56" s="18"/>
      <c r="B56" s="10"/>
      <c r="C56" s="21"/>
      <c r="D56" s="22"/>
      <c r="E56" s="28"/>
      <c r="F56" s="28"/>
      <c r="G56" s="20"/>
      <c r="H56" s="12"/>
      <c r="I56" s="12"/>
      <c r="J56" s="12"/>
      <c r="K56" s="12"/>
      <c r="L56" s="12"/>
      <c r="M56" s="12"/>
      <c r="N56" s="7"/>
      <c r="O56" s="7"/>
    </row>
    <row r="57" spans="1:15" ht="10.9" customHeight="1" x14ac:dyDescent="0.2">
      <c r="A57" s="18"/>
      <c r="B57" s="23"/>
      <c r="C57" s="22"/>
      <c r="D57" s="22"/>
      <c r="E57" s="28"/>
      <c r="F57" s="27"/>
      <c r="G57" s="8"/>
      <c r="H57" s="12"/>
      <c r="I57" s="12"/>
      <c r="J57" s="12"/>
      <c r="K57" s="12"/>
      <c r="L57" s="12"/>
      <c r="M57" s="12"/>
      <c r="N57" s="7"/>
      <c r="O57" s="7"/>
    </row>
    <row r="58" spans="1:15" ht="10.9" customHeight="1" x14ac:dyDescent="0.2">
      <c r="A58" s="18"/>
      <c r="B58" s="25"/>
      <c r="C58" s="20"/>
      <c r="D58" s="20"/>
      <c r="E58" s="20"/>
      <c r="F58" s="27"/>
      <c r="G58" s="8"/>
      <c r="H58" s="12"/>
      <c r="I58" s="12"/>
      <c r="J58" s="12"/>
      <c r="K58" s="12"/>
      <c r="L58" s="12"/>
      <c r="M58" s="12"/>
      <c r="N58" s="7"/>
      <c r="O58" s="7"/>
    </row>
    <row r="59" spans="1:15" ht="10.9" customHeight="1" x14ac:dyDescent="0.2">
      <c r="A59" s="18"/>
      <c r="B59" s="25"/>
      <c r="C59" s="20"/>
      <c r="D59" s="20"/>
      <c r="E59" s="20"/>
      <c r="F59" s="27"/>
      <c r="G59" s="8"/>
      <c r="H59" s="12"/>
      <c r="I59" s="12"/>
      <c r="J59" s="12"/>
      <c r="K59" s="12"/>
      <c r="L59" s="12"/>
      <c r="M59" s="12"/>
      <c r="N59" s="7"/>
      <c r="O59" s="7"/>
    </row>
    <row r="60" spans="1:15" ht="10.9" customHeight="1" x14ac:dyDescent="0.2">
      <c r="A60" s="18"/>
      <c r="B60" s="25"/>
      <c r="C60" s="20"/>
      <c r="D60" s="20"/>
      <c r="E60" s="20"/>
      <c r="F60" s="27"/>
      <c r="G60" s="8"/>
      <c r="H60" s="14"/>
      <c r="I60" s="14"/>
      <c r="J60" s="14"/>
      <c r="K60" s="14"/>
      <c r="L60" s="14"/>
      <c r="M60" s="14"/>
    </row>
    <row r="61" spans="1:15" ht="10.9" customHeight="1" x14ac:dyDescent="0.2">
      <c r="A61" s="18"/>
      <c r="B61" s="25" t="s">
        <v>3</v>
      </c>
      <c r="C61" s="18"/>
      <c r="D61" s="18"/>
      <c r="E61" s="18"/>
      <c r="F61" s="26"/>
      <c r="G61" s="18"/>
    </row>
    <row r="62" spans="1:15" ht="12.75" customHeight="1" x14ac:dyDescent="0.2">
      <c r="A62" s="67"/>
      <c r="B62" s="67"/>
      <c r="C62" s="67"/>
      <c r="D62" s="67"/>
      <c r="E62" s="67"/>
      <c r="F62" s="67"/>
      <c r="G62" s="67"/>
    </row>
    <row r="63" spans="1:15" ht="15" customHeight="1" x14ac:dyDescent="0.2">
      <c r="A63" s="67"/>
      <c r="B63" s="67"/>
      <c r="C63" s="67"/>
      <c r="D63" s="67"/>
      <c r="E63" s="67"/>
      <c r="F63" s="67"/>
      <c r="G63" s="67"/>
    </row>
    <row r="65" spans="7:7" x14ac:dyDescent="0.2">
      <c r="G65" s="4" t="s">
        <v>3</v>
      </c>
    </row>
  </sheetData>
  <mergeCells count="12">
    <mergeCell ref="A4:H4"/>
    <mergeCell ref="A5:H5"/>
    <mergeCell ref="A6:H6"/>
    <mergeCell ref="A7:H7"/>
    <mergeCell ref="A62:G63"/>
    <mergeCell ref="D8:F8"/>
    <mergeCell ref="D9:F9"/>
    <mergeCell ref="C51:F51"/>
    <mergeCell ref="C52:F52"/>
    <mergeCell ref="G8:H8"/>
    <mergeCell ref="A49:H49"/>
    <mergeCell ref="A50:H50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3"/>
  <sheetViews>
    <sheetView tabSelected="1" topLeftCell="A45" workbookViewId="0">
      <selection activeCell="A4" sqref="A4:I73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3.5703125" customWidth="1" collapsed="1"/>
    <col min="6" max="6" width="2" customWidth="1" collapsed="1"/>
    <col min="7" max="7" width="14.5703125" customWidth="1"/>
    <col min="8" max="8" width="1.5703125" customWidth="1"/>
    <col min="9" max="9" width="16.140625" customWidth="1"/>
    <col min="11" max="11" width="13.85546875" customWidth="1"/>
    <col min="12" max="12" width="3" customWidth="1"/>
  </cols>
  <sheetData>
    <row r="1" spans="1:14" ht="17.850000000000001" customHeight="1" x14ac:dyDescent="0.2">
      <c r="E1" s="1"/>
    </row>
    <row r="2" spans="1:14" ht="10.9" customHeight="1" x14ac:dyDescent="0.2"/>
    <row r="3" spans="1:14" ht="10.9" customHeight="1" x14ac:dyDescent="0.2">
      <c r="J3" t="s">
        <v>3</v>
      </c>
    </row>
    <row r="4" spans="1:14" ht="13.5" customHeight="1" x14ac:dyDescent="0.2">
      <c r="A4" s="65" t="s">
        <v>5</v>
      </c>
      <c r="B4" s="65"/>
      <c r="C4" s="65"/>
      <c r="D4" s="65"/>
      <c r="E4" s="65"/>
      <c r="F4" s="65"/>
      <c r="G4" s="65"/>
      <c r="H4" s="65"/>
      <c r="I4" s="65"/>
    </row>
    <row r="5" spans="1:14" ht="13.5" customHeight="1" x14ac:dyDescent="0.2">
      <c r="A5" s="65" t="s">
        <v>6</v>
      </c>
      <c r="B5" s="65"/>
      <c r="C5" s="65"/>
      <c r="D5" s="65"/>
      <c r="E5" s="65"/>
      <c r="F5" s="65"/>
      <c r="G5" s="65"/>
      <c r="H5" s="65"/>
      <c r="I5" s="65"/>
    </row>
    <row r="6" spans="1:14" ht="14.25" customHeight="1" x14ac:dyDescent="0.2">
      <c r="A6" s="65" t="s">
        <v>122</v>
      </c>
      <c r="B6" s="65"/>
      <c r="C6" s="65"/>
      <c r="D6" s="65"/>
      <c r="E6" s="65"/>
      <c r="F6" s="65"/>
      <c r="G6" s="65"/>
      <c r="H6" s="65"/>
      <c r="I6" s="65"/>
    </row>
    <row r="7" spans="1:14" ht="14.25" customHeight="1" x14ac:dyDescent="0.2">
      <c r="A7" s="65" t="s">
        <v>68</v>
      </c>
      <c r="B7" s="65"/>
      <c r="C7" s="65"/>
      <c r="D7" s="65"/>
      <c r="E7" s="65"/>
      <c r="F7" s="65"/>
      <c r="G7" s="65"/>
      <c r="H7" s="65"/>
      <c r="I7" s="65"/>
    </row>
    <row r="8" spans="1:14" ht="13.9" customHeight="1" x14ac:dyDescent="0.2">
      <c r="D8" s="68"/>
      <c r="E8" s="68"/>
      <c r="F8" s="68"/>
    </row>
    <row r="9" spans="1:14" ht="12.95" customHeight="1" x14ac:dyDescent="0.2">
      <c r="A9" s="2">
        <v>4</v>
      </c>
      <c r="G9" s="43" t="s">
        <v>120</v>
      </c>
      <c r="H9" s="43"/>
      <c r="I9" s="43" t="s">
        <v>121</v>
      </c>
    </row>
    <row r="10" spans="1:14" ht="6.75" customHeight="1" x14ac:dyDescent="0.2">
      <c r="A10" s="24">
        <v>4</v>
      </c>
      <c r="B10" s="18"/>
      <c r="C10" s="18"/>
      <c r="D10" s="6"/>
      <c r="E10" s="18"/>
      <c r="F10" s="18"/>
      <c r="G10" s="18"/>
      <c r="H10" s="18"/>
    </row>
    <row r="11" spans="1:14" ht="10.5" customHeight="1" x14ac:dyDescent="0.2">
      <c r="A11" s="18"/>
      <c r="B11" s="23"/>
      <c r="C11" s="10"/>
      <c r="D11" s="18"/>
      <c r="E11" s="11" t="s">
        <v>8</v>
      </c>
      <c r="F11" s="18"/>
      <c r="G11" s="44">
        <v>2012</v>
      </c>
      <c r="H11" s="44"/>
      <c r="I11" s="44">
        <v>2012</v>
      </c>
      <c r="K11" s="52" t="s">
        <v>118</v>
      </c>
      <c r="L11" s="53"/>
      <c r="M11" s="54">
        <v>7729.6</v>
      </c>
      <c r="N11" s="53">
        <f>M11/M12</f>
        <v>26.764542936288088</v>
      </c>
    </row>
    <row r="12" spans="1:14" ht="10.5" customHeight="1" x14ac:dyDescent="0.2">
      <c r="A12" s="18"/>
      <c r="B12" s="23" t="s">
        <v>23</v>
      </c>
      <c r="C12" s="10"/>
      <c r="D12" s="18"/>
      <c r="E12" s="26"/>
      <c r="F12" s="3"/>
      <c r="G12" s="3"/>
      <c r="K12" s="55" t="s">
        <v>119</v>
      </c>
      <c r="L12" s="53"/>
      <c r="M12" s="53">
        <f>(269.6+272.6+275+277.2+281.5+285.5+288.4+291.5+296.1+301.2+308.1+318.9)/12</f>
        <v>288.8</v>
      </c>
    </row>
    <row r="13" spans="1:14" ht="10.9" customHeight="1" x14ac:dyDescent="0.2">
      <c r="A13" s="18"/>
      <c r="B13" s="18" t="s">
        <v>57</v>
      </c>
      <c r="C13" s="19"/>
      <c r="D13" s="20"/>
      <c r="E13" s="27">
        <v>17</v>
      </c>
      <c r="F13" s="8"/>
      <c r="G13" s="8">
        <v>11428126.75</v>
      </c>
      <c r="H13" s="14"/>
      <c r="I13" s="8">
        <f>G13*$N$11</f>
        <v>305868589.08171743</v>
      </c>
      <c r="J13" s="14"/>
      <c r="K13" s="14"/>
      <c r="L13" s="14"/>
      <c r="M13" s="14"/>
      <c r="N13" s="14"/>
    </row>
    <row r="14" spans="1:14" ht="10.5" customHeight="1" x14ac:dyDescent="0.2">
      <c r="A14" s="18"/>
      <c r="B14" s="18" t="s">
        <v>24</v>
      </c>
      <c r="C14" s="19"/>
      <c r="D14" s="20"/>
      <c r="E14" s="27">
        <v>18</v>
      </c>
      <c r="F14" s="8"/>
      <c r="G14" s="9">
        <v>-1496920.72</v>
      </c>
      <c r="H14" s="14"/>
      <c r="I14" s="8">
        <f>G14*$N$11</f>
        <v>-40064398.882659279</v>
      </c>
      <c r="J14" s="14"/>
      <c r="K14" s="14"/>
      <c r="L14" s="14"/>
      <c r="M14" s="14"/>
      <c r="N14" s="14"/>
    </row>
    <row r="15" spans="1:14" ht="10.9" customHeight="1" x14ac:dyDescent="0.2">
      <c r="A15" s="18"/>
      <c r="B15" s="10" t="s">
        <v>25</v>
      </c>
      <c r="C15" s="21"/>
      <c r="D15" s="22"/>
      <c r="E15" s="27"/>
      <c r="F15" s="8"/>
      <c r="G15" s="8">
        <f>G13+G14</f>
        <v>9931206.0299999993</v>
      </c>
      <c r="H15" s="14"/>
      <c r="I15" s="56">
        <f>I13+I14</f>
        <v>265804190.19905815</v>
      </c>
      <c r="J15" s="14"/>
      <c r="K15" s="14"/>
      <c r="L15" s="14"/>
      <c r="M15" s="14"/>
      <c r="N15" s="14"/>
    </row>
    <row r="16" spans="1:14" ht="10.9" customHeight="1" x14ac:dyDescent="0.2">
      <c r="A16" s="18"/>
      <c r="B16" s="18"/>
      <c r="C16" s="19"/>
      <c r="D16" s="20"/>
      <c r="E16" s="27"/>
      <c r="F16" s="8"/>
      <c r="G16" s="8"/>
      <c r="H16" s="14"/>
      <c r="I16" s="8"/>
      <c r="J16" s="14"/>
      <c r="K16" s="14"/>
      <c r="L16" s="14"/>
      <c r="M16" s="14"/>
      <c r="N16" s="14"/>
    </row>
    <row r="17" spans="1:14" ht="10.9" customHeight="1" x14ac:dyDescent="0.2">
      <c r="A17" s="18"/>
      <c r="B17" s="10" t="s">
        <v>58</v>
      </c>
      <c r="C17" s="21"/>
      <c r="D17" s="22"/>
      <c r="E17" s="27"/>
      <c r="F17" s="8"/>
      <c r="G17" s="8"/>
      <c r="H17" s="14"/>
      <c r="I17" s="8"/>
      <c r="J17" s="14"/>
      <c r="K17" s="14"/>
      <c r="L17" s="14"/>
      <c r="M17" s="14"/>
      <c r="N17" s="14"/>
    </row>
    <row r="18" spans="1:14" ht="10.9" customHeight="1" x14ac:dyDescent="0.2">
      <c r="A18" s="18"/>
      <c r="B18" s="18" t="s">
        <v>59</v>
      </c>
      <c r="C18" s="19"/>
      <c r="D18" s="20"/>
      <c r="E18" s="27"/>
      <c r="F18" s="8"/>
      <c r="G18" s="8"/>
      <c r="H18" s="14"/>
      <c r="I18" s="8"/>
      <c r="J18" s="14"/>
      <c r="K18" s="14"/>
      <c r="L18" s="14"/>
      <c r="M18" s="14"/>
      <c r="N18" s="14"/>
    </row>
    <row r="19" spans="1:14" ht="10.9" customHeight="1" x14ac:dyDescent="0.2">
      <c r="A19" s="18"/>
      <c r="B19" s="18"/>
      <c r="C19" s="46" t="s">
        <v>70</v>
      </c>
      <c r="D19" s="20"/>
      <c r="E19" s="27"/>
      <c r="F19" s="8"/>
      <c r="G19" s="48">
        <v>442187.5</v>
      </c>
      <c r="H19" s="14"/>
      <c r="I19" s="8">
        <f t="shared" ref="I19:I66" si="0">G19*$N$11</f>
        <v>11834946.329639889</v>
      </c>
      <c r="J19" s="14"/>
      <c r="K19" s="14"/>
      <c r="L19" s="14"/>
      <c r="M19" s="14"/>
      <c r="N19" s="14"/>
    </row>
    <row r="20" spans="1:14" ht="10.9" customHeight="1" x14ac:dyDescent="0.2">
      <c r="A20" s="18"/>
      <c r="B20" s="18"/>
      <c r="C20" s="46" t="s">
        <v>71</v>
      </c>
      <c r="D20" s="20"/>
      <c r="E20" s="27"/>
      <c r="F20" s="8"/>
      <c r="G20" s="48">
        <v>3033201.69</v>
      </c>
      <c r="H20" s="14"/>
      <c r="I20" s="8">
        <f t="shared" si="0"/>
        <v>81182256.866426587</v>
      </c>
      <c r="J20" s="14"/>
      <c r="K20" s="14"/>
      <c r="L20" s="14"/>
      <c r="M20" s="14"/>
      <c r="N20" s="14"/>
    </row>
    <row r="21" spans="1:14" ht="10.9" customHeight="1" x14ac:dyDescent="0.2">
      <c r="A21" s="18"/>
      <c r="B21" s="18"/>
      <c r="C21" s="46" t="s">
        <v>72</v>
      </c>
      <c r="D21" s="20"/>
      <c r="E21" s="27"/>
      <c r="F21" s="8"/>
      <c r="G21" s="48">
        <v>353996.6</v>
      </c>
      <c r="H21" s="14"/>
      <c r="I21" s="8">
        <f t="shared" si="0"/>
        <v>9474557.1999999993</v>
      </c>
      <c r="J21" s="14"/>
      <c r="K21" s="14"/>
      <c r="L21" s="14"/>
      <c r="M21" s="14"/>
      <c r="N21" s="14"/>
    </row>
    <row r="22" spans="1:14" ht="10.9" customHeight="1" x14ac:dyDescent="0.2">
      <c r="A22" s="18"/>
      <c r="B22" s="18"/>
      <c r="C22" s="46" t="s">
        <v>73</v>
      </c>
      <c r="D22" s="20"/>
      <c r="E22" s="27"/>
      <c r="F22" s="8"/>
      <c r="G22" s="49">
        <v>543526.47</v>
      </c>
      <c r="H22" s="14"/>
      <c r="I22" s="8">
        <f t="shared" si="0"/>
        <v>14547237.543324098</v>
      </c>
      <c r="J22" s="14"/>
      <c r="K22" s="14"/>
      <c r="L22" s="14"/>
      <c r="M22" s="14"/>
      <c r="N22" s="14"/>
    </row>
    <row r="23" spans="1:14" ht="10.9" customHeight="1" x14ac:dyDescent="0.2">
      <c r="A23" s="18"/>
      <c r="B23" s="18"/>
      <c r="C23" s="46" t="s">
        <v>74</v>
      </c>
      <c r="D23" s="20"/>
      <c r="E23" s="27"/>
      <c r="F23" s="8"/>
      <c r="G23" s="48">
        <v>115008.83</v>
      </c>
      <c r="H23" s="14"/>
      <c r="I23" s="8">
        <f t="shared" si="0"/>
        <v>3078158.7685872577</v>
      </c>
      <c r="J23" s="14"/>
      <c r="K23" s="14"/>
      <c r="L23" s="14"/>
      <c r="M23" s="14"/>
      <c r="N23" s="14"/>
    </row>
    <row r="24" spans="1:14" ht="10.9" customHeight="1" x14ac:dyDescent="0.2">
      <c r="A24" s="18"/>
      <c r="B24" s="18"/>
      <c r="C24" s="46" t="s">
        <v>75</v>
      </c>
      <c r="D24" s="20"/>
      <c r="E24" s="27"/>
      <c r="F24" s="8"/>
      <c r="G24" s="48">
        <v>291702.53999999998</v>
      </c>
      <c r="H24" s="14"/>
      <c r="I24" s="8">
        <f t="shared" si="0"/>
        <v>7807285.1564542931</v>
      </c>
      <c r="J24" s="14"/>
      <c r="K24" s="14"/>
      <c r="L24" s="14"/>
      <c r="M24" s="14"/>
      <c r="N24" s="14"/>
    </row>
    <row r="25" spans="1:14" ht="10.9" customHeight="1" x14ac:dyDescent="0.2">
      <c r="A25" s="18"/>
      <c r="B25" s="18"/>
      <c r="C25" s="46" t="s">
        <v>76</v>
      </c>
      <c r="D25" s="20"/>
      <c r="E25" s="27"/>
      <c r="F25" s="8"/>
      <c r="G25" s="48">
        <v>26668.959999999999</v>
      </c>
      <c r="H25" s="14"/>
      <c r="I25" s="8">
        <f t="shared" si="0"/>
        <v>713782.52498614951</v>
      </c>
      <c r="J25" s="14"/>
      <c r="K25" s="14"/>
      <c r="L25" s="14"/>
      <c r="M25" s="14"/>
      <c r="N25" s="14"/>
    </row>
    <row r="26" spans="1:14" ht="10.9" customHeight="1" x14ac:dyDescent="0.2">
      <c r="A26" s="18"/>
      <c r="B26" s="18"/>
      <c r="C26" s="47" t="s">
        <v>77</v>
      </c>
      <c r="D26" s="20"/>
      <c r="E26" s="27"/>
      <c r="F26" s="8"/>
      <c r="G26" s="50">
        <v>383927</v>
      </c>
      <c r="H26" s="14"/>
      <c r="I26" s="8">
        <f t="shared" si="0"/>
        <v>10275630.675900277</v>
      </c>
      <c r="J26" s="14"/>
      <c r="K26" s="14"/>
      <c r="L26" s="14"/>
      <c r="M26" s="14"/>
      <c r="N26" s="14"/>
    </row>
    <row r="27" spans="1:14" ht="10.9" customHeight="1" x14ac:dyDescent="0.2">
      <c r="A27" s="18"/>
      <c r="B27" s="18"/>
      <c r="C27" s="46" t="s">
        <v>78</v>
      </c>
      <c r="D27" s="20"/>
      <c r="E27" s="27"/>
      <c r="F27" s="8"/>
      <c r="G27" s="50">
        <v>14661.13</v>
      </c>
      <c r="H27" s="14"/>
      <c r="I27" s="8">
        <f t="shared" si="0"/>
        <v>392398.44337950135</v>
      </c>
      <c r="J27" s="14"/>
      <c r="K27" s="14"/>
      <c r="L27" s="14"/>
      <c r="M27" s="14"/>
      <c r="N27" s="14"/>
    </row>
    <row r="28" spans="1:14" ht="10.9" customHeight="1" x14ac:dyDescent="0.2">
      <c r="A28" s="18"/>
      <c r="B28" s="18"/>
      <c r="C28" s="46" t="s">
        <v>79</v>
      </c>
      <c r="D28" s="20"/>
      <c r="E28" s="27"/>
      <c r="F28" s="8"/>
      <c r="G28" s="48">
        <v>155487.04000000001</v>
      </c>
      <c r="H28" s="14"/>
      <c r="I28" s="8">
        <f t="shared" si="0"/>
        <v>4161539.5581163433</v>
      </c>
      <c r="J28" s="14"/>
      <c r="K28" s="14"/>
      <c r="L28" s="14"/>
      <c r="M28" s="14"/>
      <c r="N28" s="14"/>
    </row>
    <row r="29" spans="1:14" ht="10.9" customHeight="1" x14ac:dyDescent="0.2">
      <c r="A29" s="18"/>
      <c r="B29" s="18"/>
      <c r="C29" s="46" t="s">
        <v>80</v>
      </c>
      <c r="D29" s="20"/>
      <c r="E29" s="27"/>
      <c r="F29" s="8"/>
      <c r="G29" s="48">
        <v>55160.02</v>
      </c>
      <c r="H29" s="14"/>
      <c r="I29" s="8">
        <f t="shared" si="0"/>
        <v>1476332.7236565095</v>
      </c>
      <c r="J29" s="14"/>
      <c r="K29" s="14"/>
      <c r="L29" s="14"/>
      <c r="M29" s="14"/>
      <c r="N29" s="14"/>
    </row>
    <row r="30" spans="1:14" ht="10.9" customHeight="1" x14ac:dyDescent="0.2">
      <c r="A30" s="18"/>
      <c r="B30" s="18"/>
      <c r="C30" s="46" t="s">
        <v>81</v>
      </c>
      <c r="D30" s="20"/>
      <c r="E30" s="27"/>
      <c r="F30" s="8"/>
      <c r="G30" s="48">
        <v>27138.63</v>
      </c>
      <c r="H30" s="14"/>
      <c r="I30" s="8">
        <f t="shared" si="0"/>
        <v>726353.02786703606</v>
      </c>
      <c r="J30" s="14"/>
      <c r="K30" s="14"/>
      <c r="L30" s="14"/>
      <c r="M30" s="14"/>
      <c r="N30" s="14"/>
    </row>
    <row r="31" spans="1:14" ht="10.9" customHeight="1" x14ac:dyDescent="0.2">
      <c r="A31" s="18"/>
      <c r="B31" s="18"/>
      <c r="C31" s="46" t="s">
        <v>82</v>
      </c>
      <c r="D31" s="20"/>
      <c r="E31" s="27"/>
      <c r="F31" s="8"/>
      <c r="G31" s="48">
        <v>4261.68</v>
      </c>
      <c r="H31" s="14"/>
      <c r="I31" s="8">
        <f t="shared" si="0"/>
        <v>114061.91734072022</v>
      </c>
      <c r="J31" s="14"/>
      <c r="K31" s="14"/>
      <c r="L31" s="14"/>
      <c r="M31" s="14"/>
      <c r="N31" s="14"/>
    </row>
    <row r="32" spans="1:14" ht="10.9" customHeight="1" x14ac:dyDescent="0.2">
      <c r="A32" s="18"/>
      <c r="B32" s="18"/>
      <c r="C32" s="46" t="s">
        <v>83</v>
      </c>
      <c r="D32" s="20"/>
      <c r="E32" s="27"/>
      <c r="F32" s="8"/>
      <c r="G32" s="48">
        <v>32550</v>
      </c>
      <c r="H32" s="14"/>
      <c r="I32" s="8">
        <f t="shared" si="0"/>
        <v>871185.87257617724</v>
      </c>
      <c r="J32" s="14"/>
      <c r="K32" s="14"/>
      <c r="L32" s="14"/>
      <c r="M32" s="14"/>
      <c r="N32" s="14"/>
    </row>
    <row r="33" spans="1:14" ht="10.9" customHeight="1" x14ac:dyDescent="0.2">
      <c r="A33" s="18"/>
      <c r="B33" s="18"/>
      <c r="C33" s="46" t="s">
        <v>84</v>
      </c>
      <c r="D33" s="20"/>
      <c r="E33" s="27"/>
      <c r="F33" s="8"/>
      <c r="G33" s="48">
        <v>3179.76</v>
      </c>
      <c r="H33" s="14"/>
      <c r="I33" s="8">
        <f t="shared" si="0"/>
        <v>85104.823047091413</v>
      </c>
      <c r="J33" s="14"/>
      <c r="K33" s="14"/>
      <c r="L33" s="14"/>
      <c r="M33" s="14"/>
      <c r="N33" s="14"/>
    </row>
    <row r="34" spans="1:14" ht="10.9" customHeight="1" x14ac:dyDescent="0.2">
      <c r="A34" s="18"/>
      <c r="B34" s="18"/>
      <c r="C34" s="46" t="s">
        <v>85</v>
      </c>
      <c r="D34" s="20"/>
      <c r="E34" s="27"/>
      <c r="F34" s="8"/>
      <c r="G34" s="48">
        <v>23356.799999999999</v>
      </c>
      <c r="H34" s="14"/>
      <c r="I34" s="8">
        <f t="shared" si="0"/>
        <v>625134.07645429356</v>
      </c>
      <c r="J34" s="14"/>
      <c r="K34" s="14"/>
      <c r="L34" s="14"/>
      <c r="M34" s="14"/>
      <c r="N34" s="14"/>
    </row>
    <row r="35" spans="1:14" ht="10.9" customHeight="1" x14ac:dyDescent="0.2">
      <c r="A35" s="18"/>
      <c r="B35" s="18"/>
      <c r="C35" s="46" t="s">
        <v>86</v>
      </c>
      <c r="D35" s="20"/>
      <c r="E35" s="27"/>
      <c r="F35" s="8"/>
      <c r="G35" s="48">
        <v>11324.56</v>
      </c>
      <c r="H35" s="14"/>
      <c r="I35" s="8">
        <f t="shared" si="0"/>
        <v>303096.67235457059</v>
      </c>
      <c r="J35" s="14"/>
      <c r="K35" s="14"/>
      <c r="L35" s="14"/>
      <c r="M35" s="14"/>
      <c r="N35" s="14"/>
    </row>
    <row r="36" spans="1:14" ht="10.9" customHeight="1" x14ac:dyDescent="0.2">
      <c r="A36" s="18"/>
      <c r="B36" s="18"/>
      <c r="C36" s="46" t="s">
        <v>87</v>
      </c>
      <c r="D36" s="20"/>
      <c r="E36" s="27"/>
      <c r="F36" s="8"/>
      <c r="G36" s="48">
        <v>179500</v>
      </c>
      <c r="H36" s="14"/>
      <c r="I36" s="8">
        <f t="shared" si="0"/>
        <v>4804235.4570637122</v>
      </c>
      <c r="J36" s="14"/>
      <c r="K36" s="14"/>
      <c r="L36" s="14"/>
      <c r="M36" s="14"/>
      <c r="N36" s="14"/>
    </row>
    <row r="37" spans="1:14" ht="10.9" customHeight="1" x14ac:dyDescent="0.2">
      <c r="A37" s="18"/>
      <c r="B37" s="18"/>
      <c r="C37" s="46" t="s">
        <v>88</v>
      </c>
      <c r="D37" s="20"/>
      <c r="E37" s="27"/>
      <c r="F37" s="8"/>
      <c r="G37" s="48">
        <v>204466.03</v>
      </c>
      <c r="H37" s="14"/>
      <c r="I37" s="8">
        <f t="shared" si="0"/>
        <v>5472439.8389473679</v>
      </c>
      <c r="J37" s="14"/>
      <c r="K37" s="14"/>
      <c r="L37" s="14"/>
      <c r="M37" s="14"/>
      <c r="N37" s="14"/>
    </row>
    <row r="38" spans="1:14" ht="10.9" customHeight="1" x14ac:dyDescent="0.2">
      <c r="A38" s="18"/>
      <c r="B38" s="18"/>
      <c r="C38" s="46" t="s">
        <v>89</v>
      </c>
      <c r="D38" s="20"/>
      <c r="E38" s="27"/>
      <c r="F38" s="8"/>
      <c r="G38" s="50">
        <v>6915</v>
      </c>
      <c r="H38" s="14"/>
      <c r="I38" s="8">
        <f t="shared" si="0"/>
        <v>185076.81440443214</v>
      </c>
      <c r="J38" s="14"/>
      <c r="K38" s="14"/>
      <c r="L38" s="14"/>
      <c r="M38" s="14"/>
      <c r="N38" s="14"/>
    </row>
    <row r="39" spans="1:14" ht="10.9" customHeight="1" x14ac:dyDescent="0.2">
      <c r="A39" s="18"/>
      <c r="B39" s="18"/>
      <c r="C39" s="46" t="s">
        <v>90</v>
      </c>
      <c r="D39" s="20"/>
      <c r="E39" s="27"/>
      <c r="F39" s="8"/>
      <c r="G39" s="48">
        <v>181703.51</v>
      </c>
      <c r="H39" s="14"/>
      <c r="I39" s="8">
        <f t="shared" si="0"/>
        <v>4863211.3950692518</v>
      </c>
      <c r="J39" s="14"/>
      <c r="K39" s="14"/>
      <c r="L39" s="14"/>
      <c r="M39" s="14"/>
      <c r="N39" s="14"/>
    </row>
    <row r="40" spans="1:14" ht="10.9" customHeight="1" x14ac:dyDescent="0.2">
      <c r="A40" s="18"/>
      <c r="B40" s="18"/>
      <c r="C40" s="46" t="s">
        <v>91</v>
      </c>
      <c r="D40" s="20"/>
      <c r="E40" s="27"/>
      <c r="F40" s="8"/>
      <c r="G40" s="50">
        <v>42949.81</v>
      </c>
      <c r="H40" s="14"/>
      <c r="I40" s="8">
        <f t="shared" si="0"/>
        <v>1149532.0338504154</v>
      </c>
      <c r="J40" s="14"/>
      <c r="K40" s="14"/>
      <c r="L40" s="14"/>
      <c r="M40" s="14"/>
      <c r="N40" s="14"/>
    </row>
    <row r="41" spans="1:14" ht="10.9" customHeight="1" x14ac:dyDescent="0.2">
      <c r="A41" s="18"/>
      <c r="B41" s="18"/>
      <c r="C41" s="47" t="s">
        <v>92</v>
      </c>
      <c r="D41" s="20"/>
      <c r="E41" s="27"/>
      <c r="F41" s="8"/>
      <c r="G41" s="50">
        <v>63087.98</v>
      </c>
      <c r="H41" s="14"/>
      <c r="I41" s="8">
        <f t="shared" si="0"/>
        <v>1688520.9494736842</v>
      </c>
      <c r="J41" s="14"/>
      <c r="K41" s="14"/>
      <c r="L41" s="14"/>
      <c r="M41" s="14"/>
      <c r="N41" s="14"/>
    </row>
    <row r="42" spans="1:14" ht="10.9" customHeight="1" x14ac:dyDescent="0.2">
      <c r="A42" s="18"/>
      <c r="B42" s="18"/>
      <c r="C42" s="47" t="s">
        <v>93</v>
      </c>
      <c r="D42" s="20"/>
      <c r="E42" s="27"/>
      <c r="F42" s="8"/>
      <c r="G42" s="50">
        <v>123916.1</v>
      </c>
      <c r="H42" s="14"/>
      <c r="I42" s="8">
        <f t="shared" si="0"/>
        <v>3316557.7789473683</v>
      </c>
      <c r="J42" s="14"/>
      <c r="K42" s="14"/>
      <c r="L42" s="14"/>
      <c r="M42" s="14"/>
      <c r="N42" s="14"/>
    </row>
    <row r="43" spans="1:14" ht="10.9" customHeight="1" x14ac:dyDescent="0.2">
      <c r="A43" s="18"/>
      <c r="B43" s="18"/>
      <c r="C43" s="47" t="s">
        <v>94</v>
      </c>
      <c r="D43" s="20"/>
      <c r="E43" s="27"/>
      <c r="F43" s="8"/>
      <c r="G43" s="50">
        <v>16000</v>
      </c>
      <c r="H43" s="14"/>
      <c r="I43" s="8">
        <f t="shared" si="0"/>
        <v>428232.68698060937</v>
      </c>
      <c r="J43" s="14"/>
      <c r="K43" s="14"/>
      <c r="L43" s="14"/>
      <c r="M43" s="14"/>
      <c r="N43" s="14"/>
    </row>
    <row r="44" spans="1:14" ht="10.9" customHeight="1" x14ac:dyDescent="0.2">
      <c r="A44" s="18"/>
      <c r="B44" s="18"/>
      <c r="C44" s="47" t="s">
        <v>95</v>
      </c>
      <c r="D44" s="20"/>
      <c r="E44" s="27"/>
      <c r="F44" s="8"/>
      <c r="G44" s="50">
        <v>1076.4000000000001</v>
      </c>
      <c r="H44" s="14"/>
      <c r="I44" s="8">
        <f t="shared" si="0"/>
        <v>28809.354016620498</v>
      </c>
      <c r="J44" s="14"/>
      <c r="K44" s="14"/>
      <c r="L44" s="14"/>
      <c r="M44" s="14"/>
      <c r="N44" s="14"/>
    </row>
    <row r="45" spans="1:14" ht="10.9" customHeight="1" x14ac:dyDescent="0.2">
      <c r="A45" s="18"/>
      <c r="B45" s="18"/>
      <c r="C45" s="46" t="s">
        <v>96</v>
      </c>
      <c r="D45" s="20"/>
      <c r="E45" s="27"/>
      <c r="F45" s="8"/>
      <c r="G45" s="48">
        <v>10532.5</v>
      </c>
      <c r="H45" s="14"/>
      <c r="I45" s="8">
        <f t="shared" si="0"/>
        <v>281897.54847645428</v>
      </c>
      <c r="J45" s="14"/>
      <c r="K45" s="14"/>
      <c r="L45" s="14"/>
      <c r="M45" s="14"/>
      <c r="N45" s="14"/>
    </row>
    <row r="46" spans="1:14" ht="10.9" customHeight="1" x14ac:dyDescent="0.2">
      <c r="A46" s="18"/>
      <c r="B46" s="18"/>
      <c r="C46" s="46" t="s">
        <v>97</v>
      </c>
      <c r="D46" s="20"/>
      <c r="E46" s="27"/>
      <c r="F46" s="8"/>
      <c r="G46" s="48">
        <v>165209.32999999999</v>
      </c>
      <c r="H46" s="14"/>
      <c r="I46" s="8">
        <f t="shared" si="0"/>
        <v>4421752.2062603869</v>
      </c>
      <c r="J46" s="14"/>
      <c r="K46" s="14"/>
      <c r="L46" s="14"/>
      <c r="M46" s="14"/>
      <c r="N46" s="14"/>
    </row>
    <row r="47" spans="1:14" ht="10.9" customHeight="1" x14ac:dyDescent="0.2">
      <c r="A47" s="18"/>
      <c r="B47" s="18"/>
      <c r="C47" s="46" t="s">
        <v>98</v>
      </c>
      <c r="D47" s="20"/>
      <c r="E47" s="27"/>
      <c r="F47" s="8"/>
      <c r="G47" s="48">
        <v>108802.38</v>
      </c>
      <c r="H47" s="14"/>
      <c r="I47" s="8">
        <f t="shared" si="0"/>
        <v>2912045.9710803325</v>
      </c>
      <c r="J47" s="14"/>
      <c r="K47" s="14"/>
      <c r="L47" s="14"/>
      <c r="M47" s="14"/>
      <c r="N47" s="14"/>
    </row>
    <row r="48" spans="1:14" ht="10.9" customHeight="1" x14ac:dyDescent="0.2">
      <c r="A48" s="18"/>
      <c r="B48" s="18"/>
      <c r="C48" s="46" t="s">
        <v>99</v>
      </c>
      <c r="D48" s="20"/>
      <c r="E48" s="27"/>
      <c r="F48" s="8"/>
      <c r="G48" s="48">
        <v>72532.5</v>
      </c>
      <c r="H48" s="14"/>
      <c r="I48" s="8">
        <f t="shared" si="0"/>
        <v>1941299.2105263157</v>
      </c>
      <c r="J48" s="14"/>
      <c r="K48" s="14"/>
      <c r="L48" s="14"/>
      <c r="M48" s="14"/>
      <c r="N48" s="14"/>
    </row>
    <row r="49" spans="1:14" ht="10.9" customHeight="1" x14ac:dyDescent="0.2">
      <c r="A49" s="18"/>
      <c r="B49" s="18"/>
      <c r="C49" s="46" t="s">
        <v>100</v>
      </c>
      <c r="D49" s="20"/>
      <c r="E49" s="27"/>
      <c r="F49" s="8"/>
      <c r="G49" s="48">
        <v>2300</v>
      </c>
      <c r="H49" s="14"/>
      <c r="I49" s="8">
        <f t="shared" si="0"/>
        <v>61558.448753462602</v>
      </c>
      <c r="J49" s="14"/>
      <c r="K49" s="14"/>
      <c r="L49" s="14"/>
      <c r="M49" s="14"/>
      <c r="N49" s="14"/>
    </row>
    <row r="50" spans="1:14" ht="10.9" customHeight="1" x14ac:dyDescent="0.2">
      <c r="A50" s="18"/>
      <c r="B50" s="18"/>
      <c r="C50" s="46" t="s">
        <v>101</v>
      </c>
      <c r="D50" s="20"/>
      <c r="E50" s="27"/>
      <c r="F50" s="8"/>
      <c r="G50" s="48">
        <v>23500</v>
      </c>
      <c r="H50" s="14"/>
      <c r="I50" s="8">
        <f t="shared" si="0"/>
        <v>628966.75900277006</v>
      </c>
      <c r="J50" s="14"/>
      <c r="K50" s="14"/>
      <c r="L50" s="14"/>
      <c r="M50" s="14"/>
      <c r="N50" s="14"/>
    </row>
    <row r="51" spans="1:14" ht="10.9" customHeight="1" x14ac:dyDescent="0.2">
      <c r="A51" s="18"/>
      <c r="B51" s="18"/>
      <c r="C51" s="46" t="s">
        <v>102</v>
      </c>
      <c r="D51" s="20"/>
      <c r="E51" s="27"/>
      <c r="F51" s="8"/>
      <c r="G51" s="48">
        <v>94131.839999999997</v>
      </c>
      <c r="H51" s="14"/>
      <c r="I51" s="8">
        <f t="shared" si="0"/>
        <v>2519395.6733518005</v>
      </c>
      <c r="J51" s="14"/>
      <c r="K51" s="14"/>
      <c r="L51" s="14"/>
      <c r="M51" s="14"/>
      <c r="N51" s="14"/>
    </row>
    <row r="52" spans="1:14" ht="10.9" customHeight="1" x14ac:dyDescent="0.2">
      <c r="A52" s="18"/>
      <c r="B52" s="18"/>
      <c r="C52" s="46" t="s">
        <v>103</v>
      </c>
      <c r="D52" s="20"/>
      <c r="E52" s="27"/>
      <c r="F52" s="8"/>
      <c r="G52" s="48">
        <v>1454.4</v>
      </c>
      <c r="H52" s="14"/>
      <c r="I52" s="8">
        <f t="shared" si="0"/>
        <v>38926.351246537401</v>
      </c>
      <c r="J52" s="14"/>
      <c r="K52" s="14"/>
      <c r="L52" s="14"/>
      <c r="M52" s="14"/>
      <c r="N52" s="14"/>
    </row>
    <row r="53" spans="1:14" ht="10.9" customHeight="1" x14ac:dyDescent="0.2">
      <c r="A53" s="18"/>
      <c r="B53" s="18"/>
      <c r="C53" s="46" t="s">
        <v>104</v>
      </c>
      <c r="D53" s="20"/>
      <c r="E53" s="27"/>
      <c r="F53" s="8"/>
      <c r="G53" s="50">
        <v>19559</v>
      </c>
      <c r="H53" s="14"/>
      <c r="I53" s="8">
        <f t="shared" si="0"/>
        <v>523487.69529085868</v>
      </c>
      <c r="J53" s="14"/>
      <c r="K53" s="14"/>
      <c r="L53" s="14"/>
      <c r="M53" s="14"/>
      <c r="N53" s="14"/>
    </row>
    <row r="54" spans="1:14" ht="10.9" customHeight="1" x14ac:dyDescent="0.2">
      <c r="A54" s="18"/>
      <c r="B54" s="18"/>
      <c r="C54" s="47" t="s">
        <v>105</v>
      </c>
      <c r="D54" s="20"/>
      <c r="E54" s="27"/>
      <c r="F54" s="8"/>
      <c r="G54" s="50">
        <v>8928.57</v>
      </c>
      <c r="H54" s="14"/>
      <c r="I54" s="8">
        <f t="shared" si="0"/>
        <v>238969.09512465372</v>
      </c>
      <c r="J54" s="14"/>
      <c r="K54" s="14"/>
      <c r="L54" s="14"/>
      <c r="M54" s="14"/>
      <c r="N54" s="14"/>
    </row>
    <row r="55" spans="1:14" ht="10.9" customHeight="1" x14ac:dyDescent="0.2">
      <c r="A55" s="18"/>
      <c r="B55" s="18"/>
      <c r="C55" s="47" t="s">
        <v>106</v>
      </c>
      <c r="D55" s="20"/>
      <c r="E55" s="27"/>
      <c r="F55" s="8"/>
      <c r="G55" s="50">
        <v>133195.60999999999</v>
      </c>
      <c r="H55" s="14"/>
      <c r="I55" s="8">
        <f t="shared" si="0"/>
        <v>3564919.6227700827</v>
      </c>
      <c r="J55" s="14"/>
      <c r="K55" s="14"/>
      <c r="L55" s="14"/>
      <c r="M55" s="14"/>
      <c r="N55" s="14"/>
    </row>
    <row r="56" spans="1:14" ht="10.9" customHeight="1" x14ac:dyDescent="0.2">
      <c r="A56" s="18"/>
      <c r="B56" s="18"/>
      <c r="C56" s="46" t="s">
        <v>107</v>
      </c>
      <c r="D56" s="20"/>
      <c r="E56" s="27"/>
      <c r="F56" s="8"/>
      <c r="G56" s="48">
        <v>222270.44</v>
      </c>
      <c r="H56" s="14"/>
      <c r="I56" s="8">
        <f t="shared" si="0"/>
        <v>5948966.7348476453</v>
      </c>
      <c r="J56" s="14"/>
      <c r="K56" s="14"/>
      <c r="L56" s="14"/>
      <c r="M56" s="14"/>
      <c r="N56" s="14"/>
    </row>
    <row r="57" spans="1:14" ht="10.9" customHeight="1" x14ac:dyDescent="0.2">
      <c r="A57" s="18"/>
      <c r="B57" s="18"/>
      <c r="C57" s="46" t="s">
        <v>108</v>
      </c>
      <c r="D57" s="20"/>
      <c r="E57" s="27"/>
      <c r="F57" s="8"/>
      <c r="G57" s="48">
        <v>22137.599999999999</v>
      </c>
      <c r="H57" s="14"/>
      <c r="I57" s="8">
        <f t="shared" si="0"/>
        <v>592502.74570637115</v>
      </c>
      <c r="J57" s="14"/>
      <c r="K57" s="14"/>
      <c r="L57" s="14"/>
      <c r="M57" s="14"/>
      <c r="N57" s="14"/>
    </row>
    <row r="58" spans="1:14" ht="10.9" customHeight="1" x14ac:dyDescent="0.2">
      <c r="A58" s="18"/>
      <c r="B58" s="18"/>
      <c r="C58" s="46" t="s">
        <v>109</v>
      </c>
      <c r="D58" s="20"/>
      <c r="E58" s="27"/>
      <c r="F58" s="8"/>
      <c r="G58" s="50">
        <v>96398.78</v>
      </c>
      <c r="H58" s="14"/>
      <c r="I58" s="8">
        <f t="shared" si="0"/>
        <v>2580069.2863157894</v>
      </c>
      <c r="J58" s="14"/>
      <c r="K58" s="14"/>
      <c r="L58" s="14"/>
      <c r="M58" s="14"/>
      <c r="N58" s="14"/>
    </row>
    <row r="59" spans="1:14" ht="10.9" customHeight="1" x14ac:dyDescent="0.2">
      <c r="A59" s="18"/>
      <c r="B59" s="18"/>
      <c r="C59" s="47" t="s">
        <v>110</v>
      </c>
      <c r="D59" s="20"/>
      <c r="E59" s="27"/>
      <c r="F59" s="8"/>
      <c r="G59" s="50">
        <v>6738.21</v>
      </c>
      <c r="H59" s="14"/>
      <c r="I59" s="8">
        <f t="shared" si="0"/>
        <v>180345.11085872576</v>
      </c>
      <c r="J59" s="14"/>
      <c r="K59" s="14"/>
      <c r="L59" s="14"/>
      <c r="M59" s="14"/>
      <c r="N59" s="14"/>
    </row>
    <row r="60" spans="1:14" ht="10.9" customHeight="1" x14ac:dyDescent="0.2">
      <c r="A60" s="18"/>
      <c r="B60" s="18"/>
      <c r="C60" s="46" t="s">
        <v>111</v>
      </c>
      <c r="D60" s="20"/>
      <c r="E60" s="27"/>
      <c r="F60" s="8"/>
      <c r="G60" s="48">
        <v>19676.28</v>
      </c>
      <c r="H60" s="14"/>
      <c r="I60" s="8">
        <f t="shared" si="0"/>
        <v>526626.64088642655</v>
      </c>
      <c r="J60" s="14"/>
      <c r="K60" s="14"/>
      <c r="L60" s="14"/>
      <c r="M60" s="14"/>
      <c r="N60" s="14"/>
    </row>
    <row r="61" spans="1:14" ht="10.9" customHeight="1" x14ac:dyDescent="0.2">
      <c r="A61" s="18"/>
      <c r="B61" s="18"/>
      <c r="C61" s="46" t="s">
        <v>112</v>
      </c>
      <c r="D61" s="20"/>
      <c r="E61" s="27"/>
      <c r="F61" s="8"/>
      <c r="G61" s="48">
        <v>5432.2</v>
      </c>
      <c r="H61" s="14"/>
      <c r="I61" s="8">
        <f t="shared" si="0"/>
        <v>145390.35013850415</v>
      </c>
      <c r="J61" s="14"/>
      <c r="K61" s="14"/>
      <c r="L61" s="14"/>
      <c r="M61" s="14"/>
      <c r="N61" s="14"/>
    </row>
    <row r="62" spans="1:14" ht="10.9" customHeight="1" x14ac:dyDescent="0.2">
      <c r="A62" s="18"/>
      <c r="B62" s="18"/>
      <c r="C62" s="46" t="s">
        <v>113</v>
      </c>
      <c r="D62" s="20"/>
      <c r="E62" s="27"/>
      <c r="F62" s="8"/>
      <c r="G62" s="50">
        <v>14750.85</v>
      </c>
      <c r="H62" s="14"/>
      <c r="I62" s="8">
        <f t="shared" si="0"/>
        <v>394799.75817174517</v>
      </c>
      <c r="J62" s="14"/>
      <c r="K62" s="14"/>
      <c r="L62" s="14"/>
      <c r="M62" s="14"/>
      <c r="N62" s="14"/>
    </row>
    <row r="63" spans="1:14" ht="10.9" customHeight="1" x14ac:dyDescent="0.2">
      <c r="A63" s="18"/>
      <c r="B63" s="18"/>
      <c r="C63" s="46" t="s">
        <v>114</v>
      </c>
      <c r="D63" s="20"/>
      <c r="E63" s="27"/>
      <c r="F63" s="8"/>
      <c r="G63" s="50">
        <v>19551.63</v>
      </c>
      <c r="H63" s="14"/>
      <c r="I63" s="8">
        <f t="shared" si="0"/>
        <v>523290.44060941826</v>
      </c>
      <c r="J63" s="14"/>
      <c r="K63" s="14"/>
      <c r="L63" s="14"/>
      <c r="M63" s="14"/>
      <c r="N63" s="14"/>
    </row>
    <row r="64" spans="1:14" ht="10.9" customHeight="1" x14ac:dyDescent="0.2">
      <c r="A64" s="18"/>
      <c r="B64" s="18"/>
      <c r="C64" s="46" t="s">
        <v>115</v>
      </c>
      <c r="D64" s="20"/>
      <c r="E64" s="27"/>
      <c r="F64" s="8"/>
      <c r="G64" s="50">
        <f>2920.03+516133.07</f>
        <v>519053.10000000003</v>
      </c>
      <c r="H64" s="14"/>
      <c r="I64" s="8">
        <f t="shared" si="0"/>
        <v>13892218.981163435</v>
      </c>
      <c r="J64" s="14"/>
      <c r="K64" s="14"/>
      <c r="L64" s="14"/>
      <c r="M64" s="14"/>
      <c r="N64" s="14"/>
    </row>
    <row r="65" spans="1:14" ht="10.9" customHeight="1" x14ac:dyDescent="0.2">
      <c r="A65" s="18"/>
      <c r="B65" s="18"/>
      <c r="C65" s="46" t="s">
        <v>116</v>
      </c>
      <c r="D65" s="20"/>
      <c r="E65" s="27"/>
      <c r="F65" s="8"/>
      <c r="G65" s="48">
        <v>38680.980000000003</v>
      </c>
      <c r="H65" s="14"/>
      <c r="I65" s="8">
        <f t="shared" si="0"/>
        <v>1035278.7500277009</v>
      </c>
      <c r="J65" s="14"/>
      <c r="K65" s="14"/>
      <c r="L65" s="14"/>
      <c r="M65" s="14"/>
      <c r="N65" s="14"/>
    </row>
    <row r="66" spans="1:14" ht="10.9" customHeight="1" x14ac:dyDescent="0.2">
      <c r="A66" s="18"/>
      <c r="B66" s="18"/>
      <c r="C66" s="46" t="s">
        <v>117</v>
      </c>
      <c r="D66" s="20"/>
      <c r="E66" s="27"/>
      <c r="F66" s="8"/>
      <c r="G66" s="51">
        <v>129094.92</v>
      </c>
      <c r="H66" s="14"/>
      <c r="I66" s="8">
        <f t="shared" si="0"/>
        <v>3455166.5291966759</v>
      </c>
      <c r="J66" s="14"/>
      <c r="K66" s="14"/>
      <c r="L66" s="14"/>
      <c r="M66" s="14"/>
      <c r="N66" s="14"/>
    </row>
    <row r="67" spans="1:14" ht="10.9" customHeight="1" x14ac:dyDescent="0.2">
      <c r="A67" s="18"/>
      <c r="B67" s="10" t="s">
        <v>60</v>
      </c>
      <c r="C67" s="21"/>
      <c r="D67" s="22"/>
      <c r="E67" s="28"/>
      <c r="F67" s="8"/>
      <c r="G67" s="9">
        <f>SUM(G19:G66)</f>
        <v>8070885.1599999992</v>
      </c>
      <c r="H67" s="14"/>
      <c r="I67" s="30">
        <f>SUM(I19:I66)</f>
        <v>216013552.39867035</v>
      </c>
      <c r="J67" s="14"/>
      <c r="K67" s="14"/>
      <c r="L67" s="14"/>
      <c r="M67" s="14"/>
      <c r="N67" s="14"/>
    </row>
    <row r="68" spans="1:14" ht="10.5" customHeight="1" x14ac:dyDescent="0.2">
      <c r="A68" s="18"/>
      <c r="B68" s="10" t="s">
        <v>61</v>
      </c>
      <c r="C68" s="19"/>
      <c r="D68" s="20"/>
      <c r="E68" s="28"/>
      <c r="F68" s="8"/>
      <c r="G68" s="8">
        <f>G15-G67</f>
        <v>1860320.87</v>
      </c>
      <c r="H68" s="14"/>
      <c r="I68" s="8">
        <f>I15-I67</f>
        <v>49790637.8003878</v>
      </c>
      <c r="J68" s="14"/>
      <c r="K68" s="14"/>
      <c r="L68" s="14"/>
      <c r="M68" s="14"/>
      <c r="N68" s="14"/>
    </row>
    <row r="69" spans="1:14" ht="10.9" customHeight="1" x14ac:dyDescent="0.2">
      <c r="A69" s="18"/>
      <c r="B69" s="18" t="s">
        <v>123</v>
      </c>
      <c r="C69" s="19"/>
      <c r="D69" s="20"/>
      <c r="E69" s="27"/>
      <c r="F69" s="8"/>
      <c r="G69" s="8"/>
      <c r="H69" s="8"/>
      <c r="I69" s="8"/>
      <c r="J69" s="14"/>
      <c r="K69" s="14"/>
      <c r="L69" s="14"/>
      <c r="M69" s="14"/>
      <c r="N69" s="14"/>
    </row>
    <row r="70" spans="1:14" ht="12.95" customHeight="1" x14ac:dyDescent="0.2">
      <c r="A70" s="24">
        <v>4</v>
      </c>
      <c r="B70" s="18" t="s">
        <v>124</v>
      </c>
      <c r="C70" s="19"/>
      <c r="D70" s="20"/>
      <c r="E70" s="27"/>
      <c r="F70" s="8"/>
      <c r="G70" s="9">
        <v>0</v>
      </c>
      <c r="H70" s="8"/>
      <c r="I70" s="9">
        <v>-280449675.01999998</v>
      </c>
      <c r="J70" s="14"/>
      <c r="K70" s="14"/>
      <c r="L70" s="14"/>
      <c r="M70" s="14"/>
      <c r="N70" s="14"/>
    </row>
    <row r="71" spans="1:14" ht="10.5" customHeight="1" x14ac:dyDescent="0.2">
      <c r="A71" s="18"/>
      <c r="B71" s="18"/>
      <c r="C71" s="18" t="s">
        <v>125</v>
      </c>
      <c r="D71" s="20"/>
      <c r="E71" s="27"/>
      <c r="F71" s="8"/>
      <c r="G71" s="8">
        <f>G68</f>
        <v>1860320.87</v>
      </c>
      <c r="H71" s="8"/>
      <c r="I71" s="8">
        <f>SUM(I68:I70)</f>
        <v>-230659037.21961218</v>
      </c>
      <c r="J71" s="14"/>
      <c r="K71" s="14"/>
      <c r="L71" s="14"/>
      <c r="M71" s="14"/>
      <c r="N71" s="14"/>
    </row>
    <row r="72" spans="1:14" ht="10.5" customHeight="1" x14ac:dyDescent="0.2">
      <c r="A72" s="18"/>
      <c r="B72" s="18"/>
      <c r="C72" s="18" t="s">
        <v>126</v>
      </c>
      <c r="D72" s="20"/>
      <c r="E72" s="27"/>
      <c r="F72" s="8"/>
      <c r="G72" s="9">
        <v>6614.31</v>
      </c>
      <c r="H72" s="8"/>
      <c r="I72" s="9">
        <f>6614.31*N11</f>
        <v>177028.98398891967</v>
      </c>
      <c r="J72" s="14"/>
      <c r="K72" s="14"/>
      <c r="L72" s="14"/>
      <c r="M72" s="14"/>
      <c r="N72" s="14"/>
    </row>
    <row r="73" spans="1:14" ht="10.9" customHeight="1" x14ac:dyDescent="0.2">
      <c r="A73" s="18"/>
      <c r="B73" s="18"/>
      <c r="C73" s="18" t="s">
        <v>127</v>
      </c>
      <c r="D73" s="20"/>
      <c r="E73" s="27"/>
      <c r="F73" s="8"/>
      <c r="G73" s="8">
        <f>G71-G72</f>
        <v>1853706.56</v>
      </c>
      <c r="H73" s="8"/>
      <c r="I73" s="8">
        <f>I71-I72</f>
        <v>-230836066.20360109</v>
      </c>
      <c r="J73" s="12"/>
      <c r="K73" s="12"/>
      <c r="L73" s="12"/>
      <c r="M73" s="12"/>
      <c r="N73" s="12"/>
    </row>
    <row r="74" spans="1:14" ht="10.9" customHeight="1" x14ac:dyDescent="0.2">
      <c r="A74" s="18"/>
      <c r="B74" s="18"/>
      <c r="C74" s="19"/>
      <c r="D74" s="20"/>
      <c r="E74" s="27"/>
      <c r="F74" s="8"/>
      <c r="G74" s="8"/>
      <c r="H74" s="12"/>
      <c r="I74" s="12"/>
      <c r="J74" s="12"/>
      <c r="K74" s="12"/>
      <c r="L74" s="12"/>
      <c r="M74" s="12"/>
      <c r="N74" s="12"/>
    </row>
    <row r="75" spans="1:14" ht="10.9" customHeight="1" x14ac:dyDescent="0.2">
      <c r="A75" s="18"/>
      <c r="B75" s="18"/>
      <c r="C75" s="19"/>
      <c r="D75" s="20"/>
      <c r="E75" s="27"/>
      <c r="F75" s="8"/>
      <c r="G75" s="8"/>
      <c r="H75" s="14"/>
      <c r="I75" s="14"/>
      <c r="J75" s="14"/>
      <c r="K75" s="14"/>
      <c r="L75" s="14"/>
      <c r="M75" s="14"/>
      <c r="N75" s="14"/>
    </row>
    <row r="76" spans="1:14" ht="10.9" customHeight="1" x14ac:dyDescent="0.2">
      <c r="A76" s="18"/>
      <c r="B76" s="10"/>
      <c r="C76" s="21"/>
      <c r="D76" s="22"/>
      <c r="E76" s="27"/>
      <c r="F76" s="8"/>
      <c r="G76" s="8"/>
      <c r="H76" s="14"/>
      <c r="I76" s="14"/>
      <c r="J76" s="14"/>
      <c r="K76" s="14"/>
      <c r="L76" s="14"/>
      <c r="M76" s="14"/>
      <c r="N76" s="14"/>
    </row>
    <row r="77" spans="1:14" ht="10.9" customHeight="1" x14ac:dyDescent="0.2">
      <c r="A77" s="18"/>
      <c r="B77" s="10"/>
      <c r="C77" s="21"/>
      <c r="D77" s="22"/>
      <c r="E77" s="27"/>
      <c r="F77" s="8"/>
      <c r="G77" s="8"/>
      <c r="H77" s="14"/>
      <c r="I77" s="14"/>
      <c r="J77" s="14"/>
      <c r="K77" s="14"/>
      <c r="L77" s="14"/>
      <c r="M77" s="14"/>
      <c r="N77" s="14"/>
    </row>
    <row r="78" spans="1:14" ht="10.9" customHeight="1" x14ac:dyDescent="0.2">
      <c r="A78" s="18"/>
      <c r="B78" s="18"/>
      <c r="C78" s="19"/>
      <c r="D78" s="20"/>
      <c r="E78" s="27"/>
      <c r="F78" s="8"/>
      <c r="G78" s="8"/>
      <c r="H78" s="14"/>
      <c r="I78" s="14"/>
      <c r="J78" s="14"/>
      <c r="K78" s="14"/>
      <c r="L78" s="14"/>
      <c r="M78" s="14"/>
      <c r="N78" s="14"/>
    </row>
    <row r="79" spans="1:14" ht="10.9" customHeight="1" x14ac:dyDescent="0.2">
      <c r="A79" s="18"/>
      <c r="B79" s="10"/>
      <c r="C79" s="21"/>
      <c r="D79" s="20"/>
      <c r="E79" s="27"/>
      <c r="F79" s="8"/>
      <c r="G79" s="8"/>
      <c r="H79" s="14"/>
      <c r="I79" s="14"/>
      <c r="J79" s="14"/>
      <c r="K79" s="14"/>
      <c r="L79" s="14"/>
      <c r="M79" s="14"/>
      <c r="N79" s="14"/>
    </row>
    <row r="80" spans="1:14" ht="10.9" customHeight="1" x14ac:dyDescent="0.2">
      <c r="A80" s="18"/>
      <c r="B80" s="18"/>
      <c r="C80" s="19"/>
      <c r="D80" s="20"/>
      <c r="E80" s="27"/>
      <c r="F80" s="8"/>
      <c r="G80" s="8"/>
      <c r="H80" s="14"/>
      <c r="I80" s="14"/>
      <c r="J80" s="14"/>
      <c r="K80" s="14"/>
      <c r="L80" s="14"/>
      <c r="M80" s="14"/>
      <c r="N80" s="14"/>
    </row>
    <row r="81" spans="1:14" ht="10.9" customHeight="1" x14ac:dyDescent="0.2">
      <c r="A81" s="18"/>
      <c r="B81" s="10"/>
      <c r="C81" s="19"/>
      <c r="D81" s="20"/>
      <c r="E81" s="28"/>
      <c r="F81" s="8"/>
      <c r="G81" s="8"/>
      <c r="H81" s="14"/>
      <c r="I81" s="14"/>
      <c r="J81" s="14"/>
      <c r="K81" s="14"/>
      <c r="L81" s="14"/>
      <c r="M81" s="14"/>
      <c r="N81" s="14"/>
    </row>
    <row r="82" spans="1:14" ht="10.9" customHeight="1" x14ac:dyDescent="0.2">
      <c r="A82" s="18"/>
      <c r="B82" s="10"/>
      <c r="C82" s="19"/>
      <c r="D82" s="20"/>
      <c r="E82" s="28"/>
      <c r="F82" s="8"/>
      <c r="G82" s="8"/>
      <c r="H82" s="14"/>
      <c r="I82" s="14"/>
      <c r="J82" s="14"/>
      <c r="K82" s="14"/>
      <c r="L82" s="14"/>
      <c r="M82" s="14"/>
      <c r="N82" s="14"/>
    </row>
    <row r="83" spans="1:14" ht="10.9" customHeight="1" x14ac:dyDescent="0.2">
      <c r="A83" s="18"/>
      <c r="B83" s="10"/>
      <c r="C83" s="19"/>
      <c r="D83" s="20"/>
      <c r="E83" s="28"/>
      <c r="F83" s="8"/>
      <c r="G83" s="8"/>
      <c r="H83" s="14"/>
      <c r="I83" s="14"/>
      <c r="J83" s="14"/>
      <c r="K83" s="14"/>
      <c r="L83" s="14"/>
      <c r="M83" s="14"/>
      <c r="N83" s="14"/>
    </row>
    <row r="84" spans="1:14" ht="10.9" customHeight="1" x14ac:dyDescent="0.2">
      <c r="A84" s="18"/>
      <c r="B84" s="10"/>
      <c r="C84" s="21"/>
      <c r="D84" s="22"/>
      <c r="E84" s="28"/>
      <c r="F84" s="8"/>
      <c r="G84" s="8"/>
      <c r="H84" s="14"/>
      <c r="I84" s="14"/>
      <c r="J84" s="14"/>
      <c r="K84" s="14"/>
      <c r="L84" s="14"/>
      <c r="M84" s="14"/>
      <c r="N84" s="14"/>
    </row>
    <row r="85" spans="1:14" ht="10.9" customHeight="1" x14ac:dyDescent="0.2">
      <c r="A85" s="18"/>
      <c r="B85" s="10"/>
      <c r="C85" s="21"/>
      <c r="D85" s="22"/>
      <c r="E85" s="28"/>
      <c r="F85" s="8"/>
      <c r="G85" s="8"/>
      <c r="H85" s="14"/>
      <c r="I85" s="14"/>
      <c r="J85" s="14"/>
      <c r="K85" s="14"/>
      <c r="L85" s="14"/>
      <c r="M85" s="14"/>
      <c r="N85" s="14"/>
    </row>
    <row r="86" spans="1:14" ht="10.9" customHeight="1" x14ac:dyDescent="0.2">
      <c r="A86" s="18"/>
      <c r="B86" s="10"/>
      <c r="C86" s="21"/>
      <c r="D86" s="22"/>
      <c r="E86" s="28"/>
      <c r="F86" s="8"/>
      <c r="G86" s="8"/>
      <c r="H86" s="14"/>
      <c r="I86" s="14"/>
      <c r="J86" s="14"/>
      <c r="K86" s="14"/>
      <c r="L86" s="14"/>
      <c r="M86" s="14"/>
      <c r="N86" s="14"/>
    </row>
    <row r="87" spans="1:14" ht="10.9" customHeight="1" x14ac:dyDescent="0.2">
      <c r="A87" s="18"/>
      <c r="B87" s="10"/>
      <c r="C87" s="21"/>
      <c r="D87" s="22"/>
      <c r="E87" s="28"/>
      <c r="F87" s="8"/>
      <c r="G87" s="8"/>
      <c r="H87" s="14"/>
      <c r="I87" s="14"/>
      <c r="J87" s="14"/>
      <c r="K87" s="14"/>
      <c r="L87" s="14"/>
      <c r="M87" s="14"/>
      <c r="N87" s="14"/>
    </row>
    <row r="88" spans="1:14" ht="10.9" customHeight="1" x14ac:dyDescent="0.2">
      <c r="A88" s="18"/>
      <c r="B88" s="10"/>
      <c r="C88" s="21"/>
      <c r="D88" s="22"/>
      <c r="E88" s="28"/>
      <c r="F88" s="8"/>
      <c r="G88" s="8"/>
      <c r="H88" s="14"/>
      <c r="I88" s="14"/>
      <c r="J88" s="14"/>
      <c r="K88" s="14"/>
      <c r="L88" s="14"/>
      <c r="M88" s="14"/>
      <c r="N88" s="14"/>
    </row>
    <row r="89" spans="1:14" ht="10.9" customHeight="1" x14ac:dyDescent="0.2">
      <c r="A89" s="18"/>
      <c r="B89" s="10"/>
      <c r="C89" s="21"/>
      <c r="D89" s="22"/>
      <c r="E89" s="28"/>
      <c r="F89" s="8"/>
      <c r="G89" s="8"/>
      <c r="H89" s="14"/>
      <c r="I89" s="14"/>
      <c r="J89" s="14"/>
      <c r="K89" s="14"/>
      <c r="L89" s="14"/>
      <c r="M89" s="14"/>
      <c r="N89" s="14"/>
    </row>
    <row r="90" spans="1:14" ht="10.9" customHeight="1" x14ac:dyDescent="0.2">
      <c r="A90" s="18"/>
      <c r="B90" s="10"/>
      <c r="C90" s="21"/>
      <c r="D90" s="22"/>
      <c r="E90" s="28"/>
      <c r="F90" s="8"/>
      <c r="G90" s="8"/>
      <c r="H90" s="14"/>
      <c r="I90" s="14"/>
      <c r="J90" s="14"/>
      <c r="K90" s="14"/>
      <c r="L90" s="14"/>
      <c r="M90" s="14"/>
      <c r="N90" s="14"/>
    </row>
    <row r="91" spans="1:14" ht="10.9" customHeight="1" x14ac:dyDescent="0.2">
      <c r="A91" s="18"/>
      <c r="B91" s="10"/>
      <c r="C91" s="21"/>
      <c r="D91" s="22"/>
      <c r="E91" s="28"/>
      <c r="F91" s="8"/>
      <c r="G91" s="8"/>
      <c r="H91" s="14"/>
      <c r="I91" s="14"/>
      <c r="J91" s="14"/>
      <c r="K91" s="14"/>
      <c r="L91" s="14"/>
      <c r="M91" s="14"/>
      <c r="N91" s="14"/>
    </row>
    <row r="92" spans="1:14" ht="10.9" customHeight="1" x14ac:dyDescent="0.2">
      <c r="A92" s="18"/>
      <c r="B92" s="10"/>
      <c r="C92" s="21"/>
      <c r="D92" s="22"/>
      <c r="E92" s="28"/>
      <c r="F92" s="8"/>
      <c r="G92" s="8"/>
      <c r="H92" s="14"/>
      <c r="I92" s="14"/>
      <c r="J92" s="14"/>
      <c r="K92" s="14"/>
      <c r="L92" s="14"/>
      <c r="M92" s="14"/>
      <c r="N92" s="14"/>
    </row>
    <row r="93" spans="1:14" ht="10.9" customHeight="1" x14ac:dyDescent="0.2">
      <c r="A93" s="18"/>
      <c r="B93" s="10"/>
      <c r="C93" s="21"/>
      <c r="D93" s="22"/>
      <c r="E93" s="28"/>
      <c r="F93" s="8"/>
      <c r="G93" s="8"/>
      <c r="H93" s="14"/>
      <c r="I93" s="14"/>
      <c r="J93" s="14"/>
      <c r="K93" s="14"/>
      <c r="L93" s="14"/>
      <c r="M93" s="14"/>
      <c r="N93" s="14"/>
    </row>
    <row r="94" spans="1:14" ht="10.9" customHeight="1" x14ac:dyDescent="0.2">
      <c r="A94" s="18"/>
      <c r="B94" s="10"/>
      <c r="C94" s="21"/>
      <c r="D94" s="22"/>
      <c r="E94" s="28"/>
      <c r="F94" s="8"/>
      <c r="G94" s="8"/>
      <c r="H94" s="14"/>
      <c r="I94" s="14"/>
      <c r="J94" s="14"/>
      <c r="K94" s="14"/>
      <c r="L94" s="14"/>
      <c r="M94" s="14"/>
      <c r="N94" s="14"/>
    </row>
    <row r="95" spans="1:14" ht="10.9" customHeight="1" x14ac:dyDescent="0.2">
      <c r="A95" s="18"/>
      <c r="B95" s="10"/>
      <c r="C95" s="21"/>
      <c r="D95" s="22"/>
      <c r="E95" s="28"/>
      <c r="F95" s="8"/>
      <c r="G95" s="8"/>
      <c r="H95" s="14"/>
      <c r="I95" s="14"/>
      <c r="J95" s="14"/>
      <c r="K95" s="14"/>
      <c r="L95" s="14"/>
      <c r="M95" s="14"/>
      <c r="N95" s="14"/>
    </row>
    <row r="96" spans="1:14" ht="10.9" customHeight="1" x14ac:dyDescent="0.2">
      <c r="A96" s="18"/>
      <c r="B96" s="10"/>
      <c r="C96" s="21"/>
      <c r="D96" s="22"/>
      <c r="E96" s="28"/>
      <c r="F96" s="8"/>
      <c r="G96" s="8"/>
      <c r="H96" s="14"/>
      <c r="I96" s="14"/>
      <c r="J96" s="14"/>
      <c r="K96" s="14"/>
      <c r="L96" s="14"/>
      <c r="M96" s="14"/>
      <c r="N96" s="14"/>
    </row>
    <row r="97" spans="1:16" ht="10.9" customHeight="1" x14ac:dyDescent="0.2">
      <c r="A97" s="18"/>
      <c r="B97" s="10"/>
      <c r="C97" s="21"/>
      <c r="D97" s="22"/>
      <c r="E97" s="28"/>
      <c r="F97" s="8"/>
      <c r="G97" s="8"/>
      <c r="H97" s="14"/>
      <c r="I97" s="14"/>
      <c r="J97" s="14"/>
      <c r="K97" s="14"/>
      <c r="L97" s="14"/>
      <c r="M97" s="14"/>
      <c r="N97" s="14"/>
    </row>
    <row r="98" spans="1:16" ht="10.9" customHeight="1" x14ac:dyDescent="0.2">
      <c r="A98" s="18"/>
      <c r="B98" s="23"/>
      <c r="C98" s="22"/>
      <c r="D98" s="22"/>
      <c r="E98" s="28"/>
      <c r="F98" s="13"/>
      <c r="G98" s="15"/>
      <c r="H98" s="14"/>
      <c r="I98" s="14"/>
      <c r="J98" s="14"/>
      <c r="K98" s="14"/>
      <c r="L98" s="14"/>
      <c r="M98" s="14"/>
      <c r="N98" s="14"/>
    </row>
    <row r="99" spans="1:16" ht="12.95" customHeight="1" x14ac:dyDescent="0.2">
      <c r="A99" s="24">
        <v>4</v>
      </c>
      <c r="B99" s="18"/>
      <c r="C99" s="20"/>
      <c r="D99" s="17"/>
      <c r="E99" s="28"/>
      <c r="F99" s="20"/>
      <c r="G99" s="20"/>
      <c r="H99" s="14"/>
      <c r="I99" s="14"/>
      <c r="J99" s="14"/>
      <c r="K99" s="14"/>
      <c r="L99" s="14"/>
      <c r="M99" s="14"/>
      <c r="N99" s="14"/>
    </row>
    <row r="100" spans="1:16" ht="10.5" customHeight="1" x14ac:dyDescent="0.2">
      <c r="A100" s="18"/>
      <c r="B100" s="23"/>
      <c r="C100" s="22"/>
      <c r="D100" s="22"/>
      <c r="E100" s="28"/>
      <c r="F100" s="20"/>
      <c r="G100" s="20"/>
      <c r="H100" s="14"/>
      <c r="I100" s="14"/>
      <c r="J100" s="14"/>
      <c r="K100" s="14"/>
      <c r="L100" s="14"/>
      <c r="M100" s="14"/>
      <c r="N100" s="14"/>
    </row>
    <row r="101" spans="1:16" ht="10.9" customHeight="1" x14ac:dyDescent="0.2">
      <c r="A101" s="18"/>
      <c r="B101" s="18"/>
      <c r="C101" s="19"/>
      <c r="D101" s="20"/>
      <c r="E101" s="27"/>
      <c r="F101" s="20"/>
      <c r="G101" s="20"/>
      <c r="H101" s="14"/>
      <c r="I101" s="14"/>
      <c r="J101" s="14"/>
      <c r="K101" s="14"/>
      <c r="L101" s="14"/>
      <c r="M101" s="14"/>
      <c r="N101" s="14"/>
    </row>
    <row r="102" spans="1:16" ht="10.9" customHeight="1" x14ac:dyDescent="0.2">
      <c r="A102" s="18"/>
      <c r="B102" s="18"/>
      <c r="C102" s="19"/>
      <c r="D102" s="20"/>
      <c r="E102" s="27"/>
      <c r="F102" s="20"/>
      <c r="G102" s="20"/>
      <c r="H102" s="14"/>
      <c r="I102" s="14"/>
      <c r="J102" s="14"/>
      <c r="K102" s="14"/>
      <c r="L102" s="14"/>
      <c r="M102" s="14"/>
      <c r="N102" s="14"/>
    </row>
    <row r="103" spans="1:16" ht="13.5" customHeight="1" x14ac:dyDescent="0.2">
      <c r="A103" s="72"/>
      <c r="B103" s="72"/>
      <c r="C103" s="72"/>
      <c r="D103" s="72"/>
      <c r="E103" s="72"/>
      <c r="F103" s="72"/>
      <c r="G103" s="72"/>
      <c r="H103" s="72"/>
      <c r="I103" s="72"/>
      <c r="J103" s="14"/>
      <c r="K103" s="14"/>
      <c r="L103" s="14"/>
      <c r="M103" s="14"/>
      <c r="N103" s="14"/>
    </row>
    <row r="104" spans="1:16" ht="13.5" customHeight="1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12"/>
      <c r="K104" s="12"/>
      <c r="L104" s="12"/>
      <c r="M104" s="12"/>
      <c r="N104" s="12"/>
      <c r="O104" s="7"/>
      <c r="P104" s="7"/>
    </row>
    <row r="105" spans="1:16" ht="10.9" customHeight="1" x14ac:dyDescent="0.2">
      <c r="A105" s="18"/>
      <c r="B105" s="23"/>
      <c r="C105" s="22"/>
      <c r="D105" s="22"/>
      <c r="E105" s="28"/>
      <c r="F105" s="13"/>
      <c r="G105" s="8"/>
      <c r="H105" s="12"/>
      <c r="I105" s="12"/>
      <c r="J105" s="12"/>
      <c r="K105" s="12"/>
      <c r="L105" s="12"/>
      <c r="M105" s="12"/>
      <c r="N105" s="12"/>
      <c r="O105" s="7"/>
      <c r="P105" s="7"/>
    </row>
    <row r="106" spans="1:16" ht="10.9" customHeight="1" x14ac:dyDescent="0.2">
      <c r="A106" s="18"/>
      <c r="B106" s="25"/>
      <c r="C106" s="20"/>
      <c r="D106" s="20"/>
      <c r="E106" s="20"/>
      <c r="F106" s="13"/>
      <c r="G106" s="8"/>
      <c r="H106" s="12"/>
      <c r="I106" s="12"/>
      <c r="J106" s="12"/>
      <c r="K106" s="12"/>
      <c r="L106" s="12"/>
      <c r="M106" s="12"/>
      <c r="N106" s="12"/>
      <c r="O106" s="7"/>
      <c r="P106" s="7"/>
    </row>
    <row r="107" spans="1:16" ht="10.9" customHeight="1" x14ac:dyDescent="0.2">
      <c r="A107" s="18"/>
      <c r="B107" s="25"/>
      <c r="C107" s="20"/>
      <c r="D107" s="20"/>
      <c r="E107" s="20"/>
      <c r="F107" s="13"/>
      <c r="G107" s="8"/>
      <c r="H107" s="12"/>
      <c r="I107" s="12"/>
      <c r="J107" s="12"/>
      <c r="K107" s="12"/>
      <c r="L107" s="12"/>
      <c r="M107" s="12"/>
      <c r="N107" s="12"/>
      <c r="O107" s="7"/>
      <c r="P107" s="7"/>
    </row>
    <row r="108" spans="1:16" ht="10.9" customHeight="1" x14ac:dyDescent="0.2">
      <c r="A108" s="18"/>
      <c r="B108" s="25"/>
      <c r="C108" s="20"/>
      <c r="D108" s="20"/>
      <c r="E108" s="20"/>
      <c r="F108" s="13"/>
      <c r="G108" s="8"/>
      <c r="H108" s="14"/>
      <c r="I108" s="14"/>
      <c r="J108" s="14"/>
      <c r="K108" s="14"/>
      <c r="L108" s="14"/>
      <c r="M108" s="14"/>
      <c r="N108" s="14"/>
    </row>
    <row r="109" spans="1:16" ht="10.9" customHeight="1" x14ac:dyDescent="0.2">
      <c r="A109" s="18"/>
      <c r="B109" s="25" t="s">
        <v>3</v>
      </c>
      <c r="C109" s="18"/>
      <c r="D109" s="18"/>
      <c r="E109" s="18"/>
      <c r="F109" s="18"/>
      <c r="G109" s="18"/>
    </row>
    <row r="110" spans="1:16" ht="12.75" customHeight="1" x14ac:dyDescent="0.2">
      <c r="A110" s="67"/>
      <c r="B110" s="67"/>
      <c r="C110" s="67"/>
      <c r="D110" s="67"/>
      <c r="E110" s="67"/>
      <c r="F110" s="67"/>
      <c r="G110" s="67"/>
    </row>
    <row r="111" spans="1:16" ht="15" customHeight="1" x14ac:dyDescent="0.2">
      <c r="A111" s="67"/>
      <c r="B111" s="67"/>
      <c r="C111" s="67"/>
      <c r="D111" s="67"/>
      <c r="E111" s="67"/>
      <c r="F111" s="67"/>
      <c r="G111" s="67"/>
    </row>
    <row r="113" spans="7:7" x14ac:dyDescent="0.2">
      <c r="G113" s="4" t="s">
        <v>3</v>
      </c>
    </row>
  </sheetData>
  <mergeCells count="8">
    <mergeCell ref="A4:I4"/>
    <mergeCell ref="A5:I5"/>
    <mergeCell ref="A6:I6"/>
    <mergeCell ref="A7:I7"/>
    <mergeCell ref="A110:G111"/>
    <mergeCell ref="D8:F8"/>
    <mergeCell ref="A103:I103"/>
    <mergeCell ref="A104:I104"/>
  </mergeCells>
  <pageMargins left="0.74803149606299213" right="0.74803149606299213" top="0.98425196850393704" bottom="0.98425196850393704" header="0.51181102362204722" footer="0.51181102362204722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18" workbookViewId="0">
      <selection activeCell="B4" sqref="B4:H40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31.85546875" customWidth="1" collapsed="1"/>
    <col min="5" max="5" width="8.7109375" customWidth="1" collapsed="1"/>
    <col min="6" max="6" width="15.42578125" customWidth="1" collapsed="1"/>
    <col min="7" max="7" width="1.5703125" customWidth="1"/>
    <col min="8" max="8" width="14.7109375" customWidth="1"/>
    <col min="10" max="10" width="11.7109375" bestFit="1" customWidth="1"/>
  </cols>
  <sheetData>
    <row r="1" spans="1:15" ht="17.850000000000001" customHeight="1" x14ac:dyDescent="0.2">
      <c r="E1" s="1"/>
    </row>
    <row r="2" spans="1:15" ht="10.9" customHeight="1" x14ac:dyDescent="0.2"/>
    <row r="3" spans="1:15" ht="10.9" customHeight="1" x14ac:dyDescent="0.2"/>
    <row r="4" spans="1:15" ht="13.5" customHeight="1" x14ac:dyDescent="0.2">
      <c r="B4" s="7"/>
      <c r="C4" s="7"/>
      <c r="D4" s="66" t="s">
        <v>5</v>
      </c>
      <c r="E4" s="66"/>
      <c r="F4" s="66"/>
      <c r="G4" s="7"/>
      <c r="H4" s="7"/>
    </row>
    <row r="5" spans="1:15" ht="13.5" customHeight="1" x14ac:dyDescent="0.2">
      <c r="B5" s="7"/>
      <c r="C5" s="7"/>
      <c r="D5" s="66" t="s">
        <v>6</v>
      </c>
      <c r="E5" s="66"/>
      <c r="F5" s="66"/>
      <c r="G5" s="7"/>
      <c r="H5" s="7"/>
    </row>
    <row r="6" spans="1:15" ht="14.25" customHeight="1" x14ac:dyDescent="0.2">
      <c r="B6" s="7"/>
      <c r="C6" s="7"/>
      <c r="D6" s="66" t="s">
        <v>7</v>
      </c>
      <c r="E6" s="66"/>
      <c r="F6" s="66"/>
      <c r="G6" s="7"/>
      <c r="H6" s="7"/>
    </row>
    <row r="7" spans="1:15" ht="14.25" customHeight="1" x14ac:dyDescent="0.2">
      <c r="B7" s="7"/>
      <c r="C7" s="7"/>
      <c r="D7" s="66" t="s">
        <v>62</v>
      </c>
      <c r="E7" s="66"/>
      <c r="F7" s="66"/>
      <c r="G7" s="7"/>
      <c r="H7" s="7"/>
    </row>
    <row r="8" spans="1:15" ht="13.9" customHeight="1" x14ac:dyDescent="0.2">
      <c r="B8" s="7"/>
      <c r="C8" s="7"/>
      <c r="D8" s="73"/>
      <c r="E8" s="73"/>
      <c r="F8" s="73"/>
      <c r="G8" s="7"/>
      <c r="H8" s="7"/>
    </row>
    <row r="9" spans="1:15" ht="12" customHeight="1" x14ac:dyDescent="0.2">
      <c r="B9" s="7"/>
      <c r="C9" s="7"/>
      <c r="D9" s="74"/>
      <c r="E9" s="74"/>
      <c r="F9" s="74"/>
      <c r="G9" s="7"/>
      <c r="H9" s="7"/>
    </row>
    <row r="10" spans="1:15" ht="12.95" customHeight="1" x14ac:dyDescent="0.2">
      <c r="A10" s="2">
        <v>4</v>
      </c>
      <c r="B10" s="7"/>
      <c r="C10" s="7"/>
      <c r="D10" s="7"/>
      <c r="E10" s="7"/>
      <c r="F10" s="45" t="s">
        <v>120</v>
      </c>
      <c r="G10" s="45"/>
      <c r="H10" s="45" t="s">
        <v>121</v>
      </c>
    </row>
    <row r="11" spans="1:15" ht="12.95" customHeight="1" x14ac:dyDescent="0.2">
      <c r="A11" s="24">
        <v>4</v>
      </c>
      <c r="B11" s="57"/>
      <c r="C11" s="57"/>
      <c r="D11" s="58"/>
      <c r="E11" s="57"/>
      <c r="F11" s="57"/>
      <c r="G11" s="57"/>
      <c r="H11" s="57"/>
      <c r="K11" s="14"/>
      <c r="L11" s="14"/>
      <c r="M11" s="14"/>
      <c r="N11" s="14"/>
      <c r="O11" s="14"/>
    </row>
    <row r="12" spans="1:15" ht="10.5" customHeight="1" x14ac:dyDescent="0.2">
      <c r="A12" s="18"/>
      <c r="B12" s="59" t="s">
        <v>1</v>
      </c>
      <c r="C12" s="60"/>
      <c r="D12" s="57"/>
      <c r="E12" s="61" t="s">
        <v>8</v>
      </c>
      <c r="F12" s="61">
        <v>2012</v>
      </c>
      <c r="G12" s="61"/>
      <c r="H12" s="61">
        <v>2012</v>
      </c>
      <c r="J12" s="18"/>
      <c r="K12" s="33"/>
      <c r="L12" s="32"/>
      <c r="M12" s="34"/>
      <c r="N12" s="40"/>
      <c r="O12" s="40"/>
    </row>
    <row r="13" spans="1:15" ht="10.5" customHeight="1" x14ac:dyDescent="0.2">
      <c r="A13" s="18"/>
      <c r="B13" s="59" t="s">
        <v>2</v>
      </c>
      <c r="C13" s="60"/>
      <c r="D13" s="57"/>
      <c r="E13" s="62"/>
      <c r="F13" s="57"/>
      <c r="G13" s="57"/>
      <c r="H13" s="7"/>
      <c r="J13" s="18"/>
      <c r="K13" s="33"/>
      <c r="L13" s="32"/>
      <c r="M13" s="34"/>
      <c r="N13" s="41"/>
      <c r="O13" s="34"/>
    </row>
    <row r="14" spans="1:15" ht="10.9" customHeight="1" x14ac:dyDescent="0.2">
      <c r="A14" s="18"/>
      <c r="B14" s="57"/>
      <c r="C14" s="19" t="s">
        <v>9</v>
      </c>
      <c r="D14" s="20"/>
      <c r="E14" s="27">
        <v>3</v>
      </c>
      <c r="F14" s="8">
        <f>2332692.36+858974.11</f>
        <v>3191666.4699999997</v>
      </c>
      <c r="G14" s="8"/>
      <c r="H14" s="8">
        <f>F14</f>
        <v>3191666.4699999997</v>
      </c>
      <c r="J14" s="18"/>
      <c r="K14" s="34"/>
      <c r="L14" s="19"/>
      <c r="M14" s="20"/>
      <c r="N14" s="27"/>
      <c r="O14" s="8"/>
    </row>
    <row r="15" spans="1:15" ht="10.9" customHeight="1" x14ac:dyDescent="0.2">
      <c r="A15" s="18"/>
      <c r="B15" s="57"/>
      <c r="C15" s="19" t="s">
        <v>64</v>
      </c>
      <c r="D15" s="20"/>
      <c r="E15" s="27">
        <v>4</v>
      </c>
      <c r="F15" s="8">
        <f>174962.34+5175.82</f>
        <v>180138.16</v>
      </c>
      <c r="G15" s="8"/>
      <c r="H15" s="8">
        <f t="shared" ref="H15:H18" si="0">F15</f>
        <v>180138.16</v>
      </c>
      <c r="J15" s="18"/>
      <c r="K15" s="34"/>
      <c r="L15" s="19"/>
      <c r="M15" s="20"/>
      <c r="N15" s="27"/>
      <c r="O15" s="8"/>
    </row>
    <row r="16" spans="1:15" ht="10.9" customHeight="1" x14ac:dyDescent="0.2">
      <c r="A16" s="18"/>
      <c r="B16" s="57"/>
      <c r="C16" s="19" t="s">
        <v>54</v>
      </c>
      <c r="D16" s="20"/>
      <c r="E16" s="27">
        <v>5</v>
      </c>
      <c r="F16" s="8">
        <f>917521.09+416048.22+275090+24196.23</f>
        <v>1632855.54</v>
      </c>
      <c r="G16" s="8"/>
      <c r="H16" s="8">
        <f t="shared" si="0"/>
        <v>1632855.54</v>
      </c>
      <c r="J16" s="18"/>
      <c r="K16" s="34"/>
      <c r="L16" s="19"/>
      <c r="M16" s="20"/>
      <c r="N16" s="27"/>
      <c r="O16" s="8"/>
    </row>
    <row r="17" spans="1:15" ht="10.9" customHeight="1" x14ac:dyDescent="0.2">
      <c r="A17" s="18"/>
      <c r="B17" s="57"/>
      <c r="C17" s="19" t="s">
        <v>63</v>
      </c>
      <c r="D17" s="20"/>
      <c r="E17" s="27">
        <v>6</v>
      </c>
      <c r="F17" s="8">
        <v>90287.1</v>
      </c>
      <c r="G17" s="8"/>
      <c r="H17" s="8">
        <f>F17*'Estado de Resultado 31-12-2012'!N11</f>
        <v>2416492.9645429365</v>
      </c>
      <c r="J17" s="18"/>
      <c r="K17" s="34"/>
      <c r="L17" s="19"/>
      <c r="M17" s="20"/>
      <c r="N17" s="27"/>
      <c r="O17" s="8"/>
    </row>
    <row r="18" spans="1:15" ht="10.9" customHeight="1" x14ac:dyDescent="0.2">
      <c r="A18" s="18"/>
      <c r="B18" s="57"/>
      <c r="C18" s="19" t="s">
        <v>10</v>
      </c>
      <c r="D18" s="20"/>
      <c r="E18" s="27">
        <v>7</v>
      </c>
      <c r="F18" s="9">
        <v>138030.51</v>
      </c>
      <c r="G18" s="8"/>
      <c r="H18" s="9">
        <f t="shared" si="0"/>
        <v>138030.51</v>
      </c>
      <c r="J18" s="18"/>
      <c r="K18" s="32"/>
      <c r="L18" s="21"/>
      <c r="M18" s="22"/>
      <c r="N18" s="27"/>
      <c r="O18" s="36"/>
    </row>
    <row r="19" spans="1:15" ht="10.9" customHeight="1" x14ac:dyDescent="0.2">
      <c r="A19" s="18"/>
      <c r="B19" s="60" t="s">
        <v>11</v>
      </c>
      <c r="C19" s="21"/>
      <c r="D19" s="22"/>
      <c r="E19" s="27"/>
      <c r="F19" s="36">
        <f>SUM(F14:F18)</f>
        <v>5232977.7799999993</v>
      </c>
      <c r="G19" s="8"/>
      <c r="H19" s="36">
        <f>SUM(H14:H18)</f>
        <v>7559183.6445429362</v>
      </c>
      <c r="J19" s="18"/>
      <c r="K19" s="32"/>
      <c r="L19" s="21"/>
      <c r="M19" s="20"/>
      <c r="N19" s="27"/>
      <c r="O19" s="8"/>
    </row>
    <row r="20" spans="1:15" ht="10.9" customHeight="1" x14ac:dyDescent="0.2">
      <c r="A20" s="18"/>
      <c r="B20" s="60" t="s">
        <v>12</v>
      </c>
      <c r="C20" s="21"/>
      <c r="D20" s="20"/>
      <c r="E20" s="27"/>
      <c r="F20" s="8"/>
      <c r="G20" s="8"/>
      <c r="H20" s="8"/>
      <c r="J20" s="18"/>
      <c r="K20" s="34"/>
      <c r="L20" s="19"/>
      <c r="M20" s="20"/>
      <c r="N20" s="27"/>
      <c r="O20" s="8"/>
    </row>
    <row r="21" spans="1:15" ht="10.9" customHeight="1" x14ac:dyDescent="0.2">
      <c r="A21" s="18"/>
      <c r="B21" s="57"/>
      <c r="C21" s="19" t="s">
        <v>55</v>
      </c>
      <c r="D21" s="20"/>
      <c r="E21" s="27">
        <v>8</v>
      </c>
      <c r="F21" s="8">
        <v>11733.2</v>
      </c>
      <c r="G21" s="8"/>
      <c r="H21" s="8">
        <v>6416156.0099999998</v>
      </c>
      <c r="J21" s="18"/>
      <c r="K21" s="34"/>
      <c r="L21" s="19"/>
      <c r="M21" s="20"/>
      <c r="N21" s="27"/>
      <c r="O21" s="8"/>
    </row>
    <row r="22" spans="1:15" ht="10.9" customHeight="1" x14ac:dyDescent="0.2">
      <c r="A22" s="18"/>
      <c r="B22" s="57"/>
      <c r="C22" s="19" t="s">
        <v>13</v>
      </c>
      <c r="D22" s="20"/>
      <c r="E22" s="27">
        <v>9</v>
      </c>
      <c r="F22" s="8">
        <f>352876.73+41817.6+54067.78+302353.65+257102.06</f>
        <v>1008217.8200000001</v>
      </c>
      <c r="G22" s="8"/>
      <c r="H22" s="8">
        <f>42316417.7+4005603.88+16055644+31298470.13+30379723.43</f>
        <v>124055859.14000002</v>
      </c>
      <c r="J22" s="18"/>
      <c r="K22" s="32"/>
      <c r="L22" s="21"/>
      <c r="M22" s="22"/>
      <c r="N22" s="28"/>
      <c r="O22" s="36"/>
    </row>
    <row r="23" spans="1:15" ht="10.9" customHeight="1" x14ac:dyDescent="0.2">
      <c r="A23" s="18"/>
      <c r="B23" s="57"/>
      <c r="C23" s="19" t="s">
        <v>128</v>
      </c>
      <c r="D23" s="20"/>
      <c r="E23" s="27"/>
      <c r="F23" s="9">
        <f>-151724.56-24633.74-54067.78-98608.85-192216.9</f>
        <v>-521251.82999999996</v>
      </c>
      <c r="G23" s="8"/>
      <c r="H23" s="9">
        <f>-32398474.86-3817797.32-16055644-11538711.63-25216657.33</f>
        <v>-89027285.140000001</v>
      </c>
      <c r="J23" s="18"/>
      <c r="K23" s="32"/>
      <c r="L23" s="21"/>
      <c r="M23" s="22"/>
      <c r="N23" s="28"/>
      <c r="O23" s="36"/>
    </row>
    <row r="24" spans="1:15" ht="10.9" customHeight="1" x14ac:dyDescent="0.2">
      <c r="A24" s="18"/>
      <c r="B24" s="60" t="s">
        <v>14</v>
      </c>
      <c r="C24" s="21"/>
      <c r="D24" s="22"/>
      <c r="E24" s="28"/>
      <c r="F24" s="36">
        <f>SUM(F21:F23)</f>
        <v>498699.19000000006</v>
      </c>
      <c r="G24" s="8"/>
      <c r="H24" s="36">
        <f>SUM(H21:H23)</f>
        <v>41444730.01000002</v>
      </c>
      <c r="J24" s="18"/>
      <c r="K24" s="32"/>
      <c r="L24" s="21"/>
      <c r="M24" s="20"/>
      <c r="N24" s="27"/>
      <c r="O24" s="36"/>
    </row>
    <row r="25" spans="1:15" ht="18" customHeight="1" thickBot="1" x14ac:dyDescent="0.25">
      <c r="A25" s="18"/>
      <c r="B25" s="60" t="s">
        <v>15</v>
      </c>
      <c r="C25" s="21"/>
      <c r="D25" s="20"/>
      <c r="E25" s="27"/>
      <c r="F25" s="37">
        <f>F19+F24</f>
        <v>5731676.9699999997</v>
      </c>
      <c r="G25" s="8"/>
      <c r="H25" s="37">
        <f>H19+H24</f>
        <v>49003913.654542953</v>
      </c>
      <c r="J25" s="3">
        <f>H25-H40</f>
        <v>6.4543113112449646E-3</v>
      </c>
      <c r="K25" s="64">
        <f>F25-F40</f>
        <v>0</v>
      </c>
      <c r="L25" s="21"/>
      <c r="M25" s="20"/>
      <c r="N25" s="27"/>
      <c r="O25" s="8"/>
    </row>
    <row r="26" spans="1:15" ht="10.9" customHeight="1" thickTop="1" x14ac:dyDescent="0.2">
      <c r="A26" s="18"/>
      <c r="B26" s="60"/>
      <c r="C26" s="21"/>
      <c r="D26" s="20"/>
      <c r="E26" s="27"/>
      <c r="F26" s="8"/>
      <c r="G26" s="8"/>
      <c r="H26" s="8"/>
      <c r="J26" s="18"/>
      <c r="K26" s="32"/>
      <c r="L26" s="21"/>
      <c r="M26" s="22"/>
      <c r="N26" s="28"/>
      <c r="O26" s="8"/>
    </row>
    <row r="27" spans="1:15" ht="12.75" customHeight="1" x14ac:dyDescent="0.2">
      <c r="A27" s="18"/>
      <c r="B27" s="60" t="s">
        <v>0</v>
      </c>
      <c r="C27" s="21"/>
      <c r="D27" s="22"/>
      <c r="E27" s="28"/>
      <c r="F27" s="8"/>
      <c r="G27" s="8"/>
      <c r="H27" s="8"/>
      <c r="J27" s="18"/>
      <c r="K27" s="33"/>
      <c r="L27" s="21"/>
      <c r="M27" s="22"/>
      <c r="N27" s="28"/>
      <c r="O27" s="8"/>
    </row>
    <row r="28" spans="1:15" ht="10.9" customHeight="1" x14ac:dyDescent="0.2">
      <c r="A28" s="18"/>
      <c r="B28" s="59" t="s">
        <v>2</v>
      </c>
      <c r="C28" s="21"/>
      <c r="D28" s="22"/>
      <c r="E28" s="28"/>
      <c r="F28" s="8"/>
      <c r="G28" s="8"/>
      <c r="H28" s="8"/>
      <c r="J28" s="18"/>
      <c r="K28" s="35"/>
      <c r="L28" s="19"/>
      <c r="M28" s="20"/>
      <c r="N28" s="28"/>
      <c r="O28" s="8"/>
    </row>
    <row r="29" spans="1:15" ht="10.9" customHeight="1" x14ac:dyDescent="0.2">
      <c r="A29" s="18"/>
      <c r="B29" s="63"/>
      <c r="C29" s="19" t="s">
        <v>56</v>
      </c>
      <c r="D29" s="20"/>
      <c r="E29" s="28">
        <v>10</v>
      </c>
      <c r="F29" s="8">
        <f>793541.91+109544.58+216140.04+132265.05</f>
        <v>1251491.58</v>
      </c>
      <c r="G29" s="8"/>
      <c r="H29" s="8">
        <f>F29</f>
        <v>1251491.58</v>
      </c>
      <c r="J29" s="24">
        <v>4</v>
      </c>
      <c r="K29" s="34"/>
      <c r="L29" s="20"/>
      <c r="M29" s="29"/>
      <c r="N29" s="28"/>
      <c r="O29" s="8"/>
    </row>
    <row r="30" spans="1:15" ht="12.95" customHeight="1" x14ac:dyDescent="0.2">
      <c r="A30" s="24">
        <v>4</v>
      </c>
      <c r="B30" s="57"/>
      <c r="C30" s="20" t="s">
        <v>65</v>
      </c>
      <c r="D30" s="29"/>
      <c r="E30" s="28">
        <v>12</v>
      </c>
      <c r="F30" s="8">
        <f>141471.8+6550.81+3411.46</f>
        <v>151434.06999999998</v>
      </c>
      <c r="G30" s="8"/>
      <c r="H30" s="8">
        <f t="shared" ref="H30:H32" si="1">F30</f>
        <v>151434.06999999998</v>
      </c>
      <c r="J30" s="24"/>
      <c r="K30" s="34"/>
      <c r="L30" s="20"/>
      <c r="M30" s="29"/>
      <c r="N30" s="28"/>
      <c r="O30" s="8"/>
    </row>
    <row r="31" spans="1:15" ht="10.5" customHeight="1" x14ac:dyDescent="0.2">
      <c r="A31" s="18"/>
      <c r="B31" s="59" t="s">
        <v>4</v>
      </c>
      <c r="C31" s="22"/>
      <c r="D31" s="20"/>
      <c r="E31" s="28"/>
      <c r="F31" s="36">
        <f>SUM(F29:F30)</f>
        <v>1402925.6500000001</v>
      </c>
      <c r="G31" s="8"/>
      <c r="H31" s="36">
        <f t="shared" si="1"/>
        <v>1402925.6500000001</v>
      </c>
      <c r="J31" s="18"/>
      <c r="K31" s="33"/>
      <c r="L31" s="22"/>
      <c r="M31" s="20"/>
      <c r="N31" s="28"/>
      <c r="O31" s="36"/>
    </row>
    <row r="32" spans="1:15" ht="10.9" customHeight="1" x14ac:dyDescent="0.2">
      <c r="A32" s="18"/>
      <c r="B32" s="60" t="s">
        <v>16</v>
      </c>
      <c r="C32" s="21"/>
      <c r="D32" s="22"/>
      <c r="E32" s="27"/>
      <c r="F32" s="36">
        <f>SUM(F31:F31)</f>
        <v>1402925.6500000001</v>
      </c>
      <c r="G32" s="8"/>
      <c r="H32" s="36">
        <f t="shared" si="1"/>
        <v>1402925.6500000001</v>
      </c>
      <c r="J32" s="18"/>
      <c r="K32" s="32"/>
      <c r="L32" s="21"/>
      <c r="M32" s="22"/>
      <c r="N32" s="27"/>
      <c r="O32" s="36"/>
    </row>
    <row r="33" spans="1:15" ht="10.9" customHeight="1" x14ac:dyDescent="0.2">
      <c r="A33" s="18"/>
      <c r="B33" s="57"/>
      <c r="C33" s="19"/>
      <c r="D33" s="20"/>
      <c r="E33" s="27"/>
      <c r="F33" s="8"/>
      <c r="G33" s="8"/>
      <c r="H33" s="8"/>
      <c r="J33" s="18"/>
      <c r="K33" s="34"/>
      <c r="L33" s="19"/>
      <c r="M33" s="20"/>
      <c r="N33" s="27"/>
      <c r="O33" s="8"/>
    </row>
    <row r="34" spans="1:15" ht="10.9" customHeight="1" x14ac:dyDescent="0.2">
      <c r="A34" s="18"/>
      <c r="B34" s="60" t="s">
        <v>17</v>
      </c>
      <c r="C34" s="21"/>
      <c r="D34" s="20"/>
      <c r="E34" s="27"/>
      <c r="F34" s="8"/>
      <c r="G34" s="8"/>
      <c r="H34" s="8"/>
      <c r="J34" s="18"/>
      <c r="K34" s="32"/>
      <c r="L34" s="21"/>
      <c r="M34" s="20"/>
      <c r="N34" s="27"/>
      <c r="O34" s="8"/>
    </row>
    <row r="35" spans="1:15" ht="10.9" customHeight="1" x14ac:dyDescent="0.2">
      <c r="A35" s="18"/>
      <c r="B35" s="57"/>
      <c r="C35" s="19" t="s">
        <v>18</v>
      </c>
      <c r="D35" s="20"/>
      <c r="E35" s="27">
        <v>13</v>
      </c>
      <c r="F35" s="8">
        <v>1000000</v>
      </c>
      <c r="G35" s="8"/>
      <c r="H35" s="8">
        <v>24238319.219999999</v>
      </c>
      <c r="J35" s="18"/>
      <c r="K35" s="34"/>
      <c r="L35" s="19"/>
      <c r="M35" s="20"/>
      <c r="N35" s="27"/>
      <c r="O35" s="8"/>
    </row>
    <row r="36" spans="1:15" ht="10.9" customHeight="1" x14ac:dyDescent="0.2">
      <c r="A36" s="18"/>
      <c r="B36" s="60"/>
      <c r="C36" s="19" t="s">
        <v>19</v>
      </c>
      <c r="D36" s="20"/>
      <c r="E36" s="28">
        <v>14</v>
      </c>
      <c r="F36" s="8">
        <v>30000</v>
      </c>
      <c r="G36" s="8"/>
      <c r="H36" s="8">
        <f>F36*'Estado de Resultado 31-12-2012'!N11</f>
        <v>802936.28808864264</v>
      </c>
      <c r="J36" s="18">
        <v>22559732.5</v>
      </c>
      <c r="K36" s="32">
        <v>3298751.32</v>
      </c>
      <c r="L36" s="19">
        <v>100</v>
      </c>
      <c r="M36" s="20"/>
      <c r="N36" s="28"/>
      <c r="O36" s="8"/>
    </row>
    <row r="37" spans="1:15" ht="10.5" customHeight="1" x14ac:dyDescent="0.2">
      <c r="A37" s="18"/>
      <c r="B37" s="60"/>
      <c r="C37" s="19" t="s">
        <v>53</v>
      </c>
      <c r="D37" s="20"/>
      <c r="E37" s="28">
        <v>15</v>
      </c>
      <c r="F37" s="8">
        <v>1445044.76</v>
      </c>
      <c r="G37" s="8"/>
      <c r="H37" s="8">
        <f>J36*K37%</f>
        <v>9882473.722246727</v>
      </c>
      <c r="K37" s="32">
        <f>F37*L36/K36</f>
        <v>43.805810739319391</v>
      </c>
      <c r="L37" s="19"/>
      <c r="M37" s="20"/>
      <c r="N37" s="28"/>
      <c r="O37" s="8"/>
    </row>
    <row r="38" spans="1:15" ht="10.5" customHeight="1" x14ac:dyDescent="0.2">
      <c r="A38" s="18"/>
      <c r="B38" s="60"/>
      <c r="C38" s="19" t="s">
        <v>20</v>
      </c>
      <c r="D38" s="20"/>
      <c r="E38" s="28">
        <v>16</v>
      </c>
      <c r="F38" s="9">
        <f>1860320.87-6614.31</f>
        <v>1853706.56</v>
      </c>
      <c r="G38" s="8"/>
      <c r="H38" s="9">
        <f>J36*K38%</f>
        <v>12677258.777753275</v>
      </c>
      <c r="J38" s="18"/>
      <c r="K38" s="32">
        <f>F38*L36/K36</f>
        <v>56.194189260680616</v>
      </c>
      <c r="L38" s="19"/>
      <c r="M38" s="20"/>
      <c r="N38" s="28"/>
      <c r="O38" s="8"/>
    </row>
    <row r="39" spans="1:15" ht="10.9" customHeight="1" x14ac:dyDescent="0.2">
      <c r="A39" s="18"/>
      <c r="B39" s="60" t="s">
        <v>21</v>
      </c>
      <c r="C39" s="21"/>
      <c r="D39" s="22"/>
      <c r="E39" s="28"/>
      <c r="F39" s="9">
        <f>SUM(F35:F38)</f>
        <v>4328751.32</v>
      </c>
      <c r="G39" s="8"/>
      <c r="H39" s="9">
        <f>SUM(H35:H38)</f>
        <v>47600988.008088648</v>
      </c>
      <c r="J39" s="18"/>
      <c r="K39" s="32"/>
      <c r="L39" s="21"/>
      <c r="M39" s="22"/>
      <c r="N39" s="28"/>
      <c r="O39" s="8"/>
    </row>
    <row r="40" spans="1:15" ht="16.5" customHeight="1" thickBot="1" x14ac:dyDescent="0.25">
      <c r="A40" s="18"/>
      <c r="B40" s="60" t="s">
        <v>22</v>
      </c>
      <c r="C40" s="21"/>
      <c r="D40" s="22"/>
      <c r="E40" s="28"/>
      <c r="F40" s="38">
        <f>F32+F39</f>
        <v>5731676.9700000007</v>
      </c>
      <c r="G40" s="8"/>
      <c r="H40" s="38">
        <f>H32+H35+H36+H37+H38-0.01</f>
        <v>49003913.648088641</v>
      </c>
      <c r="J40" s="18"/>
      <c r="K40" s="32"/>
      <c r="L40" s="21"/>
      <c r="M40" s="22"/>
      <c r="N40" s="28"/>
      <c r="O40" s="36"/>
    </row>
    <row r="41" spans="1:15" ht="10.9" customHeight="1" thickTop="1" x14ac:dyDescent="0.2">
      <c r="A41" s="18"/>
      <c r="B41" s="59"/>
      <c r="C41" s="22"/>
      <c r="D41" s="22"/>
      <c r="E41" s="28"/>
      <c r="F41" s="13"/>
      <c r="G41" s="15"/>
      <c r="H41" s="7"/>
      <c r="J41" s="18"/>
      <c r="K41" s="33"/>
      <c r="L41" s="22"/>
      <c r="M41" s="22"/>
      <c r="N41" s="28"/>
      <c r="O41" s="13"/>
    </row>
    <row r="42" spans="1:15" ht="12.95" customHeight="1" x14ac:dyDescent="0.2">
      <c r="A42" s="24">
        <v>4</v>
      </c>
      <c r="B42" s="57"/>
      <c r="C42" s="20"/>
      <c r="D42" s="17"/>
      <c r="E42" s="28"/>
      <c r="F42" s="20"/>
      <c r="G42" s="20"/>
      <c r="H42" s="7"/>
      <c r="J42" s="24">
        <v>4</v>
      </c>
      <c r="K42" s="34"/>
      <c r="L42" s="20"/>
      <c r="M42" s="17"/>
      <c r="N42" s="28"/>
      <c r="O42" s="20"/>
    </row>
    <row r="43" spans="1:15" ht="10.5" customHeight="1" x14ac:dyDescent="0.2">
      <c r="A43" s="18"/>
      <c r="B43" s="59"/>
      <c r="C43" s="22"/>
      <c r="D43" s="22"/>
      <c r="E43" s="28"/>
      <c r="F43" s="20"/>
      <c r="G43" s="20"/>
      <c r="H43" s="7"/>
      <c r="K43" s="14"/>
      <c r="L43" s="14"/>
      <c r="M43" s="14"/>
      <c r="N43" s="14"/>
      <c r="O43" s="14"/>
    </row>
    <row r="44" spans="1:15" ht="10.9" customHeight="1" x14ac:dyDescent="0.2">
      <c r="A44" s="18"/>
      <c r="B44" s="18"/>
      <c r="C44" s="19"/>
      <c r="D44" s="20"/>
      <c r="E44" s="27"/>
      <c r="F44" s="20"/>
      <c r="G44" s="20"/>
      <c r="K44" s="14"/>
      <c r="L44" s="14"/>
      <c r="M44" s="14"/>
      <c r="N44" s="14"/>
      <c r="O44" s="14"/>
    </row>
    <row r="45" spans="1:15" ht="10.9" customHeight="1" x14ac:dyDescent="0.2">
      <c r="A45" s="18"/>
      <c r="B45" s="18"/>
      <c r="C45" s="19"/>
      <c r="D45" s="20"/>
      <c r="E45" s="27"/>
      <c r="F45" s="20"/>
      <c r="G45" s="20"/>
      <c r="K45" s="14"/>
      <c r="L45" s="14"/>
      <c r="M45" s="14"/>
      <c r="N45" s="14"/>
      <c r="O45" s="14"/>
    </row>
    <row r="46" spans="1:15" ht="10.9" customHeight="1" x14ac:dyDescent="0.2">
      <c r="A46" s="18"/>
      <c r="B46" s="18"/>
      <c r="C46" s="19"/>
      <c r="D46" s="20"/>
      <c r="E46" s="27"/>
      <c r="F46" s="20"/>
      <c r="G46" s="20"/>
      <c r="K46" s="14"/>
      <c r="L46" s="14"/>
      <c r="M46" s="14"/>
      <c r="N46" s="14"/>
      <c r="O46" s="14"/>
    </row>
    <row r="47" spans="1:15" ht="10.9" customHeight="1" x14ac:dyDescent="0.2">
      <c r="A47" s="18"/>
      <c r="B47" s="10"/>
      <c r="C47" s="21"/>
      <c r="D47" s="22"/>
      <c r="E47" s="28"/>
      <c r="F47" s="16"/>
      <c r="G47" s="20"/>
      <c r="H47" s="7"/>
    </row>
    <row r="48" spans="1:15" ht="10.9" customHeight="1" x14ac:dyDescent="0.2">
      <c r="A48" s="18"/>
      <c r="B48" s="23"/>
      <c r="C48" s="22"/>
      <c r="D48" s="22"/>
      <c r="E48" s="28"/>
      <c r="F48" s="13"/>
      <c r="G48" s="8"/>
      <c r="H48" s="7"/>
    </row>
    <row r="49" spans="1:8" ht="10.9" customHeight="1" x14ac:dyDescent="0.2">
      <c r="A49" s="18"/>
      <c r="B49" s="25"/>
      <c r="C49" s="20"/>
      <c r="D49" s="20"/>
      <c r="E49" s="20"/>
      <c r="F49" s="13"/>
      <c r="G49" s="8"/>
      <c r="H49" s="7"/>
    </row>
    <row r="50" spans="1:8" ht="10.9" customHeight="1" x14ac:dyDescent="0.2">
      <c r="A50" s="18"/>
      <c r="B50" s="25"/>
      <c r="C50" s="20"/>
      <c r="D50" s="20"/>
      <c r="E50" s="20"/>
      <c r="F50" s="13"/>
      <c r="G50" s="8"/>
      <c r="H50" s="7"/>
    </row>
    <row r="51" spans="1:8" ht="10.9" customHeight="1" x14ac:dyDescent="0.2">
      <c r="A51" s="18"/>
      <c r="B51" s="25"/>
      <c r="C51" s="20"/>
      <c r="D51" s="20"/>
      <c r="E51" s="20"/>
      <c r="F51" s="13"/>
      <c r="G51" s="8"/>
      <c r="H51" s="7"/>
    </row>
    <row r="52" spans="1:8" ht="10.9" customHeight="1" x14ac:dyDescent="0.2">
      <c r="A52" s="18"/>
      <c r="B52" s="25"/>
      <c r="C52" s="20"/>
      <c r="D52" s="20"/>
      <c r="E52" s="20"/>
      <c r="F52" s="13"/>
      <c r="G52" s="8"/>
      <c r="H52" s="7"/>
    </row>
    <row r="53" spans="1:8" ht="10.9" customHeight="1" x14ac:dyDescent="0.2">
      <c r="A53" s="18"/>
      <c r="B53" s="25"/>
      <c r="C53" s="20"/>
      <c r="D53" s="20"/>
      <c r="E53" s="20"/>
      <c r="F53" s="13"/>
      <c r="G53" s="8"/>
    </row>
    <row r="54" spans="1:8" ht="10.9" customHeight="1" x14ac:dyDescent="0.2">
      <c r="A54" s="18"/>
      <c r="B54" s="25" t="s">
        <v>3</v>
      </c>
      <c r="C54" s="18"/>
      <c r="D54" s="18"/>
      <c r="E54" s="18"/>
      <c r="F54" s="18"/>
      <c r="G54" s="18"/>
    </row>
    <row r="55" spans="1:8" ht="12.75" customHeight="1" x14ac:dyDescent="0.2">
      <c r="A55" s="72" t="s">
        <v>67</v>
      </c>
      <c r="B55" s="72"/>
      <c r="C55" s="72"/>
      <c r="D55" s="72"/>
      <c r="E55" s="72"/>
      <c r="F55" s="72"/>
      <c r="G55" s="72"/>
      <c r="H55" s="72"/>
    </row>
    <row r="56" spans="1:8" ht="15" customHeight="1" x14ac:dyDescent="0.2">
      <c r="A56" s="72"/>
      <c r="B56" s="72"/>
      <c r="C56" s="72"/>
      <c r="D56" s="72"/>
      <c r="E56" s="72"/>
      <c r="F56" s="72"/>
      <c r="G56" s="72"/>
      <c r="H56" s="72"/>
    </row>
    <row r="57" spans="1:8" ht="15.75" customHeight="1" x14ac:dyDescent="0.2">
      <c r="A57" s="70" t="s">
        <v>66</v>
      </c>
      <c r="B57" s="70"/>
      <c r="C57" s="70"/>
      <c r="D57" s="70"/>
      <c r="E57" s="70"/>
      <c r="F57" s="70"/>
      <c r="G57" s="70"/>
      <c r="H57" s="70"/>
    </row>
    <row r="58" spans="1:8" x14ac:dyDescent="0.2">
      <c r="G58" s="4" t="s">
        <v>3</v>
      </c>
    </row>
  </sheetData>
  <mergeCells count="8">
    <mergeCell ref="A55:H56"/>
    <mergeCell ref="A57:H57"/>
    <mergeCell ref="D4:F4"/>
    <mergeCell ref="D5:F5"/>
    <mergeCell ref="D6:F6"/>
    <mergeCell ref="D8:F8"/>
    <mergeCell ref="D9:F9"/>
    <mergeCell ref="D7:F7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Flujos de Efectivos</vt:lpstr>
      <vt:lpstr>Estado de Resultado 31-12-2012</vt:lpstr>
      <vt:lpstr>Balance al 31-12-2012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</dc:creator>
  <cp:lastModifiedBy>Contaduria</cp:lastModifiedBy>
  <cp:lastPrinted>2017-06-27T19:01:56Z</cp:lastPrinted>
  <dcterms:created xsi:type="dcterms:W3CDTF">2015-03-18T13:50:11Z</dcterms:created>
  <dcterms:modified xsi:type="dcterms:W3CDTF">2017-06-27T19:07:20Z</dcterms:modified>
</cp:coreProperties>
</file>