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2\compartida\contabilidad\DIARIO AVANCE\Fiscalización FONA 2017\"/>
    </mc:Choice>
  </mc:AlternateContent>
  <bookViews>
    <workbookView xWindow="0" yWindow="0" windowWidth="15360" windowHeight="8760" tabRatio="657" firstSheet="1" activeTab="2"/>
  </bookViews>
  <sheets>
    <sheet name="Estado de Cambios Patrimonio" sheetId="8" r:id="rId1"/>
    <sheet name="Estado de Flujos de Efectivos" sheetId="7" r:id="rId2"/>
    <sheet name="Estado de Resultado 31-12-2014" sheetId="6" r:id="rId3"/>
    <sheet name="Balance al 31-12-2014" sheetId="3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H45" i="6" l="1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F44" i="6"/>
  <c r="F46" i="6"/>
  <c r="M8" i="6"/>
  <c r="L9" i="6"/>
  <c r="F16" i="6" l="1"/>
  <c r="F47" i="6" s="1"/>
  <c r="K37" i="3" l="1"/>
  <c r="H37" i="3" s="1"/>
  <c r="F14" i="3" l="1"/>
  <c r="F23" i="3"/>
  <c r="F24" i="3" s="1"/>
  <c r="F22" i="3"/>
  <c r="H18" i="3" l="1"/>
  <c r="H14" i="3"/>
  <c r="H46" i="6" l="1"/>
  <c r="H17" i="3" l="1"/>
  <c r="H23" i="3"/>
  <c r="H22" i="3"/>
  <c r="H36" i="3"/>
  <c r="H14" i="6"/>
  <c r="H15" i="6"/>
  <c r="E37" i="8"/>
  <c r="G34" i="8"/>
  <c r="H34" i="8" s="1"/>
  <c r="F32" i="8"/>
  <c r="H32" i="8" s="1"/>
  <c r="F28" i="8"/>
  <c r="H24" i="3" l="1"/>
  <c r="H16" i="6"/>
  <c r="H47" i="6" s="1"/>
  <c r="H50" i="6" s="1"/>
  <c r="H52" i="6" s="1"/>
  <c r="F37" i="8"/>
  <c r="G37" i="8"/>
  <c r="H28" i="8"/>
  <c r="H37" i="8" l="1"/>
  <c r="A50" i="7"/>
  <c r="A58" i="8" s="1"/>
  <c r="A49" i="7"/>
  <c r="A57" i="8" s="1"/>
  <c r="F29" i="3"/>
  <c r="H29" i="3" s="1"/>
  <c r="F38" i="3"/>
  <c r="K38" i="3" s="1"/>
  <c r="H38" i="3" s="1"/>
  <c r="H39" i="3" s="1"/>
  <c r="F30" i="3"/>
  <c r="H30" i="3" s="1"/>
  <c r="F50" i="6"/>
  <c r="F52" i="6" s="1"/>
  <c r="G13" i="7" l="1"/>
  <c r="F16" i="3"/>
  <c r="H16" i="3" s="1"/>
  <c r="F15" i="3" l="1"/>
  <c r="H15" i="3" s="1"/>
  <c r="H19" i="3" s="1"/>
  <c r="G39" i="7" l="1"/>
  <c r="G18" i="8" l="1"/>
  <c r="F16" i="8"/>
  <c r="F12" i="8"/>
  <c r="G25" i="7"/>
  <c r="G21" i="7"/>
  <c r="G22" i="7"/>
  <c r="G20" i="7"/>
  <c r="G19" i="7"/>
  <c r="H12" i="8" l="1"/>
  <c r="E21" i="8"/>
  <c r="F21" i="8"/>
  <c r="G21" i="8"/>
  <c r="H16" i="8"/>
  <c r="H18" i="8"/>
  <c r="F39" i="3"/>
  <c r="G14" i="7"/>
  <c r="G16" i="7" s="1"/>
  <c r="F19" i="3"/>
  <c r="H25" i="3" s="1"/>
  <c r="F25" i="3" l="1"/>
  <c r="H21" i="8"/>
  <c r="F31" i="3"/>
  <c r="H31" i="3" s="1"/>
  <c r="F32" i="3" l="1"/>
  <c r="G24" i="7"/>
  <c r="G26" i="7" s="1"/>
  <c r="G37" i="7" s="1"/>
  <c r="G38" i="7" s="1"/>
  <c r="F40" i="3" l="1"/>
  <c r="J25" i="3" s="1"/>
  <c r="H32" i="3"/>
  <c r="H40" i="3" s="1"/>
  <c r="J34" i="3" s="1"/>
</calcChain>
</file>

<file path=xl/sharedStrings.xml><?xml version="1.0" encoding="utf-8"?>
<sst xmlns="http://schemas.openxmlformats.org/spreadsheetml/2006/main" count="149" uniqueCount="116">
  <si>
    <t>PASIVO</t>
  </si>
  <si>
    <t>ACTIVOS</t>
  </si>
  <si>
    <t>CORRIENTE</t>
  </si>
  <si>
    <t xml:space="preserve"> </t>
  </si>
  <si>
    <t>TOTAL PASIVO CORRIENTE</t>
  </si>
  <si>
    <t>DIARIO AVANCE DE LOS TEQUES, C.A.</t>
  </si>
  <si>
    <t>RIF J-00218525-2</t>
  </si>
  <si>
    <t>ESTADO DE SITUACION FINANCIERA</t>
  </si>
  <si>
    <t>EXPRESADO EN BOLIVARES HISTORICOS</t>
  </si>
  <si>
    <t>NOTAS</t>
  </si>
  <si>
    <t>EFECTIVO Y SUS EQUIVALENTES</t>
  </si>
  <si>
    <t>ANTICIPO A PROVEEDORES</t>
  </si>
  <si>
    <t>TOTAL ACTIVO CORRIENTE</t>
  </si>
  <si>
    <t>NO CORRIENTE</t>
  </si>
  <si>
    <t>PROPIEDAD PLANTA Y EQUIPO</t>
  </si>
  <si>
    <t>TOTAL NO CORRIENTE</t>
  </si>
  <si>
    <t>TOTAL ACTIVO</t>
  </si>
  <si>
    <t xml:space="preserve">TOTAL PASIVO  </t>
  </si>
  <si>
    <t>PATRIMONIO</t>
  </si>
  <si>
    <t>CAPITAL SOCIAL</t>
  </si>
  <si>
    <t>RESERVA LEGAL</t>
  </si>
  <si>
    <t>UTILIDAD DEL EJERCICIO</t>
  </si>
  <si>
    <t>TOTAL PATRIMONIO</t>
  </si>
  <si>
    <t>TOTAL PASIVO Y PATRIMONIO</t>
  </si>
  <si>
    <t>INGRESOS</t>
  </si>
  <si>
    <t>COSTOS DE VENTAS</t>
  </si>
  <si>
    <t>UTILIDAD BRUTA</t>
  </si>
  <si>
    <t>ESTADO DE FLUJOS DE EFECTIVO</t>
  </si>
  <si>
    <t>NOTA</t>
  </si>
  <si>
    <t>MONTO BS</t>
  </si>
  <si>
    <t>FLUJO DEL EFECTIVO PROVENIENTE DE ACTIVIDADES OPERACIONALES</t>
  </si>
  <si>
    <t>Perdida o Utilidad del Ejercicio</t>
  </si>
  <si>
    <t>Depreciacion y Amortizaciones</t>
  </si>
  <si>
    <t>EFECTIVO NETO PROVISTO POR LA UTILIDAD NETA</t>
  </si>
  <si>
    <t>AUMENTO DE CAPITAL DE TRABAJO NO FINANCIERO</t>
  </si>
  <si>
    <t>(+/-) En Cuentas a Cobrar</t>
  </si>
  <si>
    <t>(+/-) En Prepagados</t>
  </si>
  <si>
    <t>(+/-) En Inventarios</t>
  </si>
  <si>
    <t>(+/-) En Anticipos</t>
  </si>
  <si>
    <t>(+/-) En Efecto Por Pagar Bancarios</t>
  </si>
  <si>
    <t>(+) En Reserva Legal</t>
  </si>
  <si>
    <t>(+) En Cuentas a Pagar</t>
  </si>
  <si>
    <t>SUB TOTAL DE ACTIVIDADES OPERATIVAS</t>
  </si>
  <si>
    <t>EFECTIVO NETO PROVISTO POR ACTIVIDADES OPERACIONALES</t>
  </si>
  <si>
    <t>FLUJO DE EFECTIVO USADO EN LAS ACTIVIDADES DE INVERSION</t>
  </si>
  <si>
    <t>Adquisicion Propiedad Planta y Equipo</t>
  </si>
  <si>
    <t>Desincorporacion Propiedad Planta y Equipo</t>
  </si>
  <si>
    <t>EFECTIVO NETO USADO EN LAS ACTIVIDADES DE INVERSION</t>
  </si>
  <si>
    <t>FLUJO DE EFECTIVO USADO EN LAS ACTIVIDADES DE FINANCIAMIENTO</t>
  </si>
  <si>
    <t>Aumento de Capital</t>
  </si>
  <si>
    <t>Dividendos</t>
  </si>
  <si>
    <t>EFECTIVO NETO USADO EN LAS ACTIVIDADES DE FINANCIAMIENTO</t>
  </si>
  <si>
    <t>AUMENTO NETO EN EFECTIVO Y SUS EQUIVALENTES</t>
  </si>
  <si>
    <t>EFECTIVO Y SUS EQUIVALENTES AL COMIENZO DEL AÑO</t>
  </si>
  <si>
    <t>EFECTIVO Y SUS EQUIVALENTES AL FINAL DEL AÑO</t>
  </si>
  <si>
    <t>ESTADOS DE CAMBIOS EN EL PATRIMONIO</t>
  </si>
  <si>
    <t>RESULTADOS ACUMULADOS</t>
  </si>
  <si>
    <t>Utilidad del Ejercicio</t>
  </si>
  <si>
    <t xml:space="preserve">Apropiacion de la Reserva </t>
  </si>
  <si>
    <t>Legal</t>
  </si>
  <si>
    <t>ACTIVO POR IMPUESTO CORRIENTE</t>
  </si>
  <si>
    <t>CUENTAS POR COBRAR</t>
  </si>
  <si>
    <t>TERRENO</t>
  </si>
  <si>
    <t>CUENTAS POR PAGAR PROVEEDORES</t>
  </si>
  <si>
    <t>PASIVO POR IMPUESTOS CORRIENTES</t>
  </si>
  <si>
    <t>INGRESOS NETOS</t>
  </si>
  <si>
    <t>GASTOS OPERATIVOS</t>
  </si>
  <si>
    <t>GASTOS GENERALES Y ADMINISTRATIVOS</t>
  </si>
  <si>
    <t>TOTAL GASTOS OPERATIVOS</t>
  </si>
  <si>
    <t>UTILIDAD EN OPERACIONES</t>
  </si>
  <si>
    <t xml:space="preserve">EXPRESADO EN BOLIVARES </t>
  </si>
  <si>
    <t>INVENTARIO</t>
  </si>
  <si>
    <t>Saldo al 31/12/2013</t>
  </si>
  <si>
    <t>AL 31/12/2014</t>
  </si>
  <si>
    <t>Saldo al 31/12/2014</t>
  </si>
  <si>
    <t>Las Notas forman parte integral del Informe de Compilacion Financiera</t>
  </si>
  <si>
    <t>Ver Informe de Compilacion de Informacion Financiera en hoja de seguridad n. MI-6115232</t>
  </si>
  <si>
    <t>AL 31/12/2013</t>
  </si>
  <si>
    <t>Saldo al 31/12/2012</t>
  </si>
  <si>
    <t>ESTADO DE RESULTADO</t>
  </si>
  <si>
    <t>IPC DIC 2016</t>
  </si>
  <si>
    <t>IPC PROM 2012</t>
  </si>
  <si>
    <t>Valor Historico</t>
  </si>
  <si>
    <t>Valor Constante</t>
  </si>
  <si>
    <t xml:space="preserve">Costo integral de financiamiento </t>
  </si>
  <si>
    <t xml:space="preserve">       Resultado Monetario del Ejercicio (REME)</t>
  </si>
  <si>
    <t>Utilidad (pérdida) neta</t>
  </si>
  <si>
    <t>Apartado para Reserva legal</t>
  </si>
  <si>
    <t>Transferencia a utilidades no distribuidas</t>
  </si>
  <si>
    <t>DEPRECIACIÓN ACUMULADA</t>
  </si>
  <si>
    <t>Servicios Contratados</t>
  </si>
  <si>
    <t>Suministros de Agua Potable</t>
  </si>
  <si>
    <t>Servicios de Agua</t>
  </si>
  <si>
    <t xml:space="preserve">Gastos de CANTV              </t>
  </si>
  <si>
    <t>Gastos de Alquiler</t>
  </si>
  <si>
    <t>Mano de Obra</t>
  </si>
  <si>
    <t>Gastos Vehículos</t>
  </si>
  <si>
    <t>Gastos de Correspondencia</t>
  </si>
  <si>
    <t>Gastos de Computación</t>
  </si>
  <si>
    <t>Gastos de Caja Chica</t>
  </si>
  <si>
    <t xml:space="preserve">REP. Y MANTTO. MOBILIARIOS   </t>
  </si>
  <si>
    <t>Rep. Y Mant. De Maquinarias y Equipos</t>
  </si>
  <si>
    <t>Gastos Rep.y Mant. Local</t>
  </si>
  <si>
    <t>Honorarios Profesionales</t>
  </si>
  <si>
    <t>Papelería e Impresos</t>
  </si>
  <si>
    <t>Gastos Viaticos</t>
  </si>
  <si>
    <t>Agazajos y obsequios</t>
  </si>
  <si>
    <t>Artículos de Aseo y Limpieza</t>
  </si>
  <si>
    <t>Gastos Varios</t>
  </si>
  <si>
    <t>Gastos de Ferretería</t>
  </si>
  <si>
    <t>Gastos de Fumigación</t>
  </si>
  <si>
    <t>Comisiones Bancarias</t>
  </si>
  <si>
    <t>Gastos de Guarderia</t>
  </si>
  <si>
    <t>Gastos de Telecomunicaciones</t>
  </si>
  <si>
    <t>Gastos de Publicidad</t>
  </si>
  <si>
    <t>Patente de Industria y Comercio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</si>
</sst>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?"/>
    <numFmt numFmtId="165" formatCode="?,???,??0.00"/>
    <numFmt numFmtId="166" formatCode="???,??0.00"/>
    <numFmt numFmtId="167" formatCode="#,##0.00000_);\(#,##0.00000\)"/>
  </numFmts>
  <fonts count="17" x14ac:knownFonts="1">
    <font>
      <sz val="10"/>
      <name val="Arial"/>
    </font>
    <font>
      <sz val="10"/>
      <name val="Arial"/>
      <family val="2"/>
    </font>
    <font>
      <b/>
      <sz val="13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22"/>
      <name val="Arial"/>
      <family val="2"/>
    </font>
    <font>
      <sz val="10"/>
      <color indexed="8"/>
      <name val="Arial"/>
      <family val="2"/>
    </font>
    <font>
      <sz val="10"/>
      <color theme="1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91">
    <xf numFmtId="0" fontId="0" fillId="0" borderId="0" xfId="0"/>
    <xf numFmtId="0" fontId="2" fillId="0" borderId="0" xfId="1" applyFont="1" applyAlignment="1">
      <alignment horizontal="center" vertical="center"/>
    </xf>
    <xf numFmtId="164" fontId="5" fillId="0" borderId="0" xfId="1" applyNumberFormat="1" applyFont="1" applyAlignment="1">
      <alignment horizontal="left" vertical="top"/>
    </xf>
    <xf numFmtId="4" fontId="6" fillId="0" borderId="0" xfId="0" applyNumberFormat="1" applyFont="1"/>
    <xf numFmtId="0" fontId="7" fillId="0" borderId="0" xfId="0" applyFont="1"/>
    <xf numFmtId="0" fontId="9" fillId="0" borderId="0" xfId="1" applyFont="1" applyAlignment="1">
      <alignment horizontal="center" vertical="top"/>
    </xf>
    <xf numFmtId="0" fontId="0" fillId="0" borderId="0" xfId="0" applyFill="1"/>
    <xf numFmtId="4" fontId="6" fillId="0" borderId="0" xfId="0" applyNumberFormat="1" applyFont="1" applyFill="1" applyBorder="1"/>
    <xf numFmtId="4" fontId="6" fillId="0" borderId="1" xfId="0" applyNumberFormat="1" applyFont="1" applyFill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 applyFill="1" applyBorder="1"/>
    <xf numFmtId="165" fontId="3" fillId="0" borderId="0" xfId="1" applyNumberFormat="1" applyFont="1" applyFill="1" applyBorder="1" applyAlignment="1">
      <alignment horizontal="right" vertical="center"/>
    </xf>
    <xf numFmtId="0" fontId="0" fillId="0" borderId="0" xfId="0" applyBorder="1"/>
    <xf numFmtId="165" fontId="6" fillId="0" borderId="0" xfId="0" applyNumberFormat="1" applyFont="1" applyFill="1" applyBorder="1"/>
    <xf numFmtId="166" fontId="6" fillId="0" borderId="0" xfId="0" applyNumberFormat="1" applyFont="1" applyFill="1" applyBorder="1"/>
    <xf numFmtId="0" fontId="9" fillId="0" borderId="0" xfId="1" applyFont="1" applyFill="1" applyBorder="1" applyAlignment="1">
      <alignment horizontal="center" vertical="top"/>
    </xf>
    <xf numFmtId="0" fontId="6" fillId="0" borderId="0" xfId="0" applyFont="1"/>
    <xf numFmtId="0" fontId="3" fillId="0" borderId="0" xfId="1" applyFont="1" applyFill="1" applyBorder="1" applyAlignment="1">
      <alignment horizontal="left" vertical="top"/>
    </xf>
    <xf numFmtId="0" fontId="6" fillId="0" borderId="0" xfId="0" applyFont="1" applyFill="1" applyBorder="1"/>
    <xf numFmtId="0" fontId="9" fillId="0" borderId="0" xfId="1" applyFont="1" applyFill="1" applyBorder="1" applyAlignment="1">
      <alignment horizontal="left" vertical="top"/>
    </xf>
    <xf numFmtId="0" fontId="11" fillId="0" borderId="0" xfId="0" applyFont="1" applyFill="1" applyBorder="1"/>
    <xf numFmtId="0" fontId="9" fillId="0" borderId="0" xfId="1" applyFont="1" applyAlignment="1">
      <alignment horizontal="left" vertical="top"/>
    </xf>
    <xf numFmtId="164" fontId="12" fillId="0" borderId="0" xfId="1" applyNumberFormat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1" fontId="6" fillId="0" borderId="0" xfId="0" applyNumberFormat="1" applyFont="1" applyAlignment="1">
      <alignment horizontal="center"/>
    </xf>
    <xf numFmtId="1" fontId="3" fillId="0" borderId="0" xfId="1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top"/>
    </xf>
    <xf numFmtId="4" fontId="6" fillId="0" borderId="3" xfId="0" applyNumberFormat="1" applyFont="1" applyFill="1" applyBorder="1"/>
    <xf numFmtId="1" fontId="9" fillId="0" borderId="0" xfId="1" applyNumberFormat="1" applyFont="1" applyFill="1" applyBorder="1" applyAlignment="1">
      <alignment horizontal="center" vertical="center"/>
    </xf>
    <xf numFmtId="0" fontId="11" fillId="0" borderId="0" xfId="0" applyFont="1" applyBorder="1"/>
    <xf numFmtId="0" fontId="9" fillId="0" borderId="0" xfId="1" applyFont="1" applyBorder="1" applyAlignment="1">
      <alignment horizontal="left" vertical="top"/>
    </xf>
    <xf numFmtId="0" fontId="6" fillId="0" borderId="0" xfId="0" applyFont="1" applyBorder="1"/>
    <xf numFmtId="0" fontId="3" fillId="0" borderId="0" xfId="1" applyFont="1" applyBorder="1" applyAlignment="1">
      <alignment horizontal="left" vertical="top"/>
    </xf>
    <xf numFmtId="164" fontId="5" fillId="0" borderId="0" xfId="1" applyNumberFormat="1" applyFont="1" applyBorder="1" applyAlignment="1">
      <alignment horizontal="left" vertical="top"/>
    </xf>
    <xf numFmtId="164" fontId="12" fillId="0" borderId="1" xfId="1" applyNumberFormat="1" applyFont="1" applyBorder="1" applyAlignment="1">
      <alignment horizontal="left" vertical="top"/>
    </xf>
    <xf numFmtId="0" fontId="11" fillId="0" borderId="1" xfId="0" applyFont="1" applyBorder="1"/>
    <xf numFmtId="4" fontId="6" fillId="0" borderId="0" xfId="0" applyNumberFormat="1" applyFont="1" applyBorder="1" applyAlignment="1">
      <alignment horizontal="center"/>
    </xf>
    <xf numFmtId="4" fontId="3" fillId="0" borderId="0" xfId="1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/>
    </xf>
    <xf numFmtId="4" fontId="0" fillId="0" borderId="0" xfId="0" applyNumberFormat="1" applyBorder="1"/>
    <xf numFmtId="0" fontId="6" fillId="0" borderId="1" xfId="0" applyFont="1" applyBorder="1"/>
    <xf numFmtId="0" fontId="3" fillId="0" borderId="1" xfId="1" applyFont="1" applyFill="1" applyBorder="1" applyAlignment="1">
      <alignment horizontal="left" vertical="top"/>
    </xf>
    <xf numFmtId="4" fontId="3" fillId="0" borderId="1" xfId="1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11" fillId="0" borderId="0" xfId="0" applyNumberFormat="1" applyFont="1" applyFill="1" applyBorder="1"/>
    <xf numFmtId="4" fontId="11" fillId="0" borderId="2" xfId="0" applyNumberFormat="1" applyFont="1" applyFill="1" applyBorder="1"/>
    <xf numFmtId="4" fontId="11" fillId="0" borderId="4" xfId="0" applyNumberFormat="1" applyFont="1" applyFill="1" applyBorder="1"/>
    <xf numFmtId="4" fontId="1" fillId="0" borderId="0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" fillId="0" borderId="0" xfId="1"/>
    <xf numFmtId="1" fontId="6" fillId="0" borderId="0" xfId="0" applyNumberFormat="1" applyFont="1" applyBorder="1" applyAlignment="1">
      <alignment horizontal="center"/>
    </xf>
    <xf numFmtId="4" fontId="6" fillId="0" borderId="0" xfId="0" applyNumberFormat="1" applyFont="1" applyBorder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167" fontId="14" fillId="2" borderId="0" xfId="2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" fontId="6" fillId="0" borderId="5" xfId="0" applyNumberFormat="1" applyFont="1" applyFill="1" applyBorder="1"/>
    <xf numFmtId="4" fontId="6" fillId="0" borderId="5" xfId="0" applyNumberFormat="1" applyFont="1" applyBorder="1"/>
    <xf numFmtId="0" fontId="11" fillId="0" borderId="0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10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9" fillId="0" borderId="0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9" fillId="0" borderId="0" xfId="1" applyFont="1" applyAlignment="1">
      <alignment horizontal="center" vertical="top"/>
    </xf>
    <xf numFmtId="0" fontId="15" fillId="0" borderId="0" xfId="1" applyFont="1" applyFill="1" applyAlignment="1">
      <alignment vertical="center" wrapText="1"/>
    </xf>
    <xf numFmtId="0" fontId="0" fillId="0" borderId="0" xfId="1" applyFont="1" applyFill="1" applyAlignment="1">
      <alignment horizontal="right"/>
    </xf>
    <xf numFmtId="0" fontId="15" fillId="0" borderId="0" xfId="1" applyFont="1" applyFill="1" applyAlignment="1">
      <alignment horizontal="right" vertical="center" wrapText="1"/>
    </xf>
    <xf numFmtId="0" fontId="15" fillId="0" borderId="0" xfId="1" applyFont="1" applyFill="1" applyAlignment="1">
      <alignment vertical="center"/>
    </xf>
    <xf numFmtId="0" fontId="16" fillId="0" borderId="0" xfId="1" applyFont="1" applyFill="1" applyAlignment="1">
      <alignment vertical="center" wrapText="1"/>
    </xf>
    <xf numFmtId="0" fontId="15" fillId="0" borderId="0" xfId="1" applyFont="1" applyFill="1" applyAlignment="1">
      <alignment horizontal="left" vertical="center" wrapText="1"/>
    </xf>
    <xf numFmtId="0" fontId="15" fillId="0" borderId="0" xfId="1" applyFont="1" applyFill="1" applyAlignment="1">
      <alignment horizontal="left" vertical="center"/>
    </xf>
    <xf numFmtId="0" fontId="15" fillId="0" borderId="6" xfId="0" applyFont="1" applyFill="1" applyBorder="1" applyAlignment="1">
      <alignment vertical="center"/>
    </xf>
    <xf numFmtId="0" fontId="0" fillId="0" borderId="6" xfId="0" applyFill="1" applyBorder="1" applyAlignment="1"/>
    <xf numFmtId="0" fontId="1" fillId="0" borderId="0" xfId="1" applyFill="1"/>
    <xf numFmtId="0" fontId="15" fillId="0" borderId="0" xfId="0" applyFont="1" applyFill="1" applyAlignment="1">
      <alignment vertical="center"/>
    </xf>
  </cellXfs>
  <cellStyles count="3">
    <cellStyle name="Millares" xfId="1" builtinId="3"/>
    <cellStyle name="Normal" xfId="0" builtinId="0"/>
    <cellStyle name="Normal_Hoja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~1/AppData/Local/Temp/Rar$DI21.04828/Balance%20General%20Diario%20Avance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Cambios Patrimonio"/>
      <sheetName val="Estado de Flujos de Efectivos"/>
      <sheetName val="Estado de Resultado 31-12-2013"/>
      <sheetName val="Balance al 31-12-2013"/>
    </sheetNames>
    <sheetDataSet>
      <sheetData sheetId="0"/>
      <sheetData sheetId="1"/>
      <sheetData sheetId="2"/>
      <sheetData sheetId="3"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workbookViewId="0">
      <selection activeCell="A8" sqref="A8:H21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13.28515625" customWidth="1"/>
    <col min="4" max="4" width="13" customWidth="1" collapsed="1"/>
    <col min="5" max="5" width="12.85546875" customWidth="1" collapsed="1"/>
    <col min="6" max="6" width="14.5703125" customWidth="1" collapsed="1"/>
    <col min="7" max="7" width="12.7109375" bestFit="1" customWidth="1"/>
    <col min="8" max="9" width="11.7109375" bestFit="1" customWidth="1"/>
  </cols>
  <sheetData>
    <row r="1" spans="1:14" ht="17.850000000000001" customHeight="1" x14ac:dyDescent="0.2">
      <c r="E1" s="1"/>
    </row>
    <row r="2" spans="1:14" ht="10.9" customHeight="1" x14ac:dyDescent="0.2"/>
    <row r="3" spans="1:14" ht="10.9" customHeight="1" x14ac:dyDescent="0.2"/>
    <row r="4" spans="1:14" ht="13.5" customHeight="1" x14ac:dyDescent="0.2">
      <c r="D4" s="72" t="s">
        <v>5</v>
      </c>
      <c r="E4" s="72"/>
      <c r="F4" s="72"/>
    </row>
    <row r="5" spans="1:14" ht="13.5" customHeight="1" x14ac:dyDescent="0.2">
      <c r="D5" s="72" t="s">
        <v>6</v>
      </c>
      <c r="E5" s="72"/>
      <c r="F5" s="72"/>
    </row>
    <row r="6" spans="1:14" ht="14.25" customHeight="1" x14ac:dyDescent="0.2">
      <c r="D6" s="72" t="s">
        <v>55</v>
      </c>
      <c r="E6" s="72"/>
      <c r="F6" s="72"/>
    </row>
    <row r="7" spans="1:14" ht="14.25" customHeight="1" x14ac:dyDescent="0.2">
      <c r="D7" s="73" t="s">
        <v>70</v>
      </c>
      <c r="E7" s="73"/>
      <c r="F7" s="73"/>
    </row>
    <row r="8" spans="1:14" ht="13.9" customHeight="1" x14ac:dyDescent="0.2">
      <c r="D8" s="74" t="s">
        <v>73</v>
      </c>
      <c r="E8" s="74"/>
      <c r="F8" s="74"/>
    </row>
    <row r="9" spans="1:14" ht="12" customHeight="1" x14ac:dyDescent="0.2">
      <c r="D9" s="75"/>
      <c r="E9" s="75"/>
      <c r="F9" s="75"/>
    </row>
    <row r="10" spans="1:14" ht="12.95" customHeight="1" x14ac:dyDescent="0.2">
      <c r="A10" s="35">
        <v>4</v>
      </c>
      <c r="B10" s="13"/>
      <c r="C10" s="13"/>
      <c r="D10" s="76" t="s">
        <v>28</v>
      </c>
      <c r="E10" s="70" t="s">
        <v>19</v>
      </c>
      <c r="F10" s="70" t="s">
        <v>56</v>
      </c>
      <c r="G10" s="70" t="s">
        <v>20</v>
      </c>
      <c r="H10" s="70" t="s">
        <v>22</v>
      </c>
    </row>
    <row r="11" spans="1:14" ht="12.95" customHeight="1" x14ac:dyDescent="0.2">
      <c r="A11" s="36">
        <v>4</v>
      </c>
      <c r="B11" s="37"/>
      <c r="C11" s="37"/>
      <c r="D11" s="77"/>
      <c r="E11" s="71"/>
      <c r="F11" s="71"/>
      <c r="G11" s="71"/>
      <c r="H11" s="71"/>
    </row>
    <row r="12" spans="1:14" ht="10.5" customHeight="1" x14ac:dyDescent="0.2">
      <c r="A12" s="17" t="s">
        <v>72</v>
      </c>
      <c r="B12" s="32"/>
      <c r="C12" s="31"/>
      <c r="D12" s="57">
        <v>12</v>
      </c>
      <c r="E12" s="38">
        <v>1000000</v>
      </c>
      <c r="F12" s="38">
        <f>+'Balance al 31-12-2014'!F37</f>
        <v>6131960.6100000003</v>
      </c>
      <c r="G12" s="38"/>
      <c r="H12" s="40">
        <f>E12+F12</f>
        <v>7131960.6100000003</v>
      </c>
    </row>
    <row r="13" spans="1:14" ht="10.5" customHeight="1" x14ac:dyDescent="0.2">
      <c r="A13" s="17"/>
      <c r="B13" s="32"/>
      <c r="C13" s="31"/>
      <c r="D13" s="57"/>
      <c r="E13" s="38"/>
      <c r="F13" s="38"/>
      <c r="G13" s="38"/>
      <c r="H13" s="55"/>
    </row>
    <row r="14" spans="1:14" ht="10.9" customHeight="1" x14ac:dyDescent="0.2">
      <c r="A14" s="17" t="s">
        <v>49</v>
      </c>
      <c r="B14" s="33"/>
      <c r="C14" s="18"/>
      <c r="D14" s="48"/>
      <c r="E14" s="39">
        <v>0</v>
      </c>
      <c r="F14" s="40"/>
      <c r="G14" s="40"/>
      <c r="H14" s="38">
        <v>0</v>
      </c>
      <c r="I14" s="13"/>
      <c r="J14" s="13"/>
      <c r="K14" s="13"/>
      <c r="L14" s="13"/>
      <c r="M14" s="13"/>
      <c r="N14" s="13"/>
    </row>
    <row r="15" spans="1:14" ht="10.9" customHeight="1" x14ac:dyDescent="0.2">
      <c r="A15" s="17"/>
      <c r="B15" s="33"/>
      <c r="C15" s="18"/>
      <c r="D15" s="48"/>
      <c r="E15" s="39"/>
      <c r="F15" s="40"/>
      <c r="G15" s="40"/>
      <c r="H15" s="38"/>
      <c r="I15" s="13"/>
      <c r="J15" s="41"/>
      <c r="K15" s="13"/>
      <c r="L15" s="13"/>
      <c r="M15" s="13"/>
      <c r="N15" s="13"/>
    </row>
    <row r="16" spans="1:14" ht="10.9" customHeight="1" x14ac:dyDescent="0.2">
      <c r="A16" s="17" t="s">
        <v>57</v>
      </c>
      <c r="B16" s="31"/>
      <c r="C16" s="20"/>
      <c r="D16" s="48">
        <v>15</v>
      </c>
      <c r="E16" s="39"/>
      <c r="F16" s="40">
        <f>+'Balance al 31-12-2014'!F38</f>
        <v>3511071.6399999997</v>
      </c>
      <c r="G16" s="40"/>
      <c r="H16" s="38">
        <f>F16</f>
        <v>3511071.6399999997</v>
      </c>
      <c r="I16" s="13"/>
      <c r="J16" s="13"/>
      <c r="K16" s="13"/>
      <c r="L16" s="13"/>
      <c r="M16" s="13"/>
      <c r="N16" s="13"/>
    </row>
    <row r="17" spans="1:14" ht="10.9" customHeight="1" x14ac:dyDescent="0.2">
      <c r="A17" s="17"/>
      <c r="B17" s="33"/>
      <c r="C17" s="18"/>
      <c r="D17" s="48"/>
      <c r="E17" s="39"/>
      <c r="F17" s="40"/>
      <c r="G17" s="40"/>
      <c r="H17" s="38"/>
      <c r="I17" s="13"/>
      <c r="J17" s="13"/>
      <c r="K17" s="13"/>
      <c r="L17" s="13"/>
      <c r="M17" s="13"/>
      <c r="N17" s="13"/>
    </row>
    <row r="18" spans="1:14" ht="10.9" customHeight="1" x14ac:dyDescent="0.2">
      <c r="A18" s="17" t="s">
        <v>58</v>
      </c>
      <c r="B18" s="31"/>
      <c r="C18" s="20"/>
      <c r="D18" s="48">
        <v>13</v>
      </c>
      <c r="E18" s="39"/>
      <c r="F18" s="40"/>
      <c r="G18" s="40">
        <f>+'Balance al 31-12-2014'!F36</f>
        <v>100000</v>
      </c>
      <c r="H18" s="38">
        <f>G18</f>
        <v>100000</v>
      </c>
      <c r="I18" s="13"/>
      <c r="J18" s="13"/>
      <c r="K18" s="13"/>
      <c r="L18" s="13"/>
      <c r="M18" s="13"/>
      <c r="N18" s="13"/>
    </row>
    <row r="19" spans="1:14" ht="10.9" customHeight="1" x14ac:dyDescent="0.2">
      <c r="A19" s="17" t="s">
        <v>59</v>
      </c>
      <c r="B19" s="33"/>
      <c r="C19" s="18"/>
      <c r="D19" s="46"/>
      <c r="E19" s="39"/>
      <c r="F19" s="40"/>
      <c r="G19" s="40"/>
      <c r="H19" s="47"/>
      <c r="I19" s="13"/>
      <c r="J19" s="13"/>
      <c r="K19" s="13"/>
      <c r="L19" s="13"/>
      <c r="M19" s="13"/>
      <c r="N19" s="13"/>
    </row>
    <row r="20" spans="1:14" ht="10.9" customHeight="1" x14ac:dyDescent="0.2">
      <c r="A20" s="42"/>
      <c r="B20" s="42"/>
      <c r="C20" s="43"/>
      <c r="D20" s="49"/>
      <c r="E20" s="44"/>
      <c r="F20" s="45"/>
      <c r="G20" s="45"/>
      <c r="H20" s="50"/>
      <c r="I20" s="13"/>
      <c r="J20" s="13"/>
      <c r="K20" s="13"/>
      <c r="L20" s="13"/>
      <c r="M20" s="13"/>
      <c r="N20" s="13"/>
    </row>
    <row r="21" spans="1:14" ht="15" customHeight="1" x14ac:dyDescent="0.2">
      <c r="A21" s="17" t="s">
        <v>74</v>
      </c>
      <c r="B21" s="33"/>
      <c r="C21" s="18"/>
      <c r="D21" s="46"/>
      <c r="E21" s="56">
        <f>SUM(E12:E20)</f>
        <v>1000000</v>
      </c>
      <c r="F21" s="56">
        <f>SUM(F12:F20)</f>
        <v>9643032.25</v>
      </c>
      <c r="G21" s="56">
        <f>SUM(G12:G20)</f>
        <v>100000</v>
      </c>
      <c r="H21" s="54">
        <f>E21+F21+G21</f>
        <v>10743032.25</v>
      </c>
      <c r="I21" s="41"/>
      <c r="J21" s="13"/>
      <c r="K21" s="13"/>
      <c r="L21" s="13"/>
      <c r="M21" s="13"/>
      <c r="N21" s="13"/>
    </row>
    <row r="22" spans="1:14" ht="10.9" customHeight="1" x14ac:dyDescent="0.2">
      <c r="A22" s="17"/>
      <c r="B22" s="33"/>
      <c r="C22" s="18"/>
      <c r="D22" s="19"/>
      <c r="E22" s="40"/>
      <c r="F22" s="40"/>
      <c r="G22" s="7"/>
      <c r="H22" s="41"/>
      <c r="I22" s="13"/>
      <c r="J22" s="13"/>
      <c r="K22" s="13"/>
      <c r="L22" s="13"/>
      <c r="M22" s="13"/>
      <c r="N22" s="13"/>
    </row>
    <row r="23" spans="1:14" ht="10.5" customHeight="1" x14ac:dyDescent="0.2">
      <c r="A23" s="17"/>
      <c r="B23" s="34"/>
      <c r="C23" s="18"/>
      <c r="D23" s="19"/>
      <c r="E23" s="27"/>
      <c r="F23" s="27"/>
      <c r="G23" s="7"/>
      <c r="H23" s="13"/>
      <c r="I23" s="13"/>
      <c r="J23" s="13"/>
      <c r="K23" s="13"/>
      <c r="L23" s="13"/>
      <c r="M23" s="13"/>
      <c r="N23" s="13"/>
    </row>
    <row r="24" spans="1:14" ht="10.9" customHeight="1" x14ac:dyDescent="0.2">
      <c r="D24" s="74" t="s">
        <v>77</v>
      </c>
      <c r="E24" s="74"/>
      <c r="F24" s="74"/>
      <c r="I24" s="13"/>
      <c r="J24" s="13"/>
      <c r="K24" s="13"/>
      <c r="L24" s="13"/>
      <c r="M24" s="13"/>
      <c r="N24" s="13"/>
    </row>
    <row r="25" spans="1:14" ht="10.9" customHeight="1" x14ac:dyDescent="0.2">
      <c r="D25" s="75"/>
      <c r="E25" s="75"/>
      <c r="F25" s="75"/>
      <c r="I25" s="13"/>
      <c r="J25" s="13"/>
      <c r="K25" s="13"/>
      <c r="L25" s="13"/>
      <c r="M25" s="13"/>
      <c r="N25" s="13"/>
    </row>
    <row r="26" spans="1:14" ht="10.9" customHeight="1" x14ac:dyDescent="0.2">
      <c r="A26" s="35">
        <v>4</v>
      </c>
      <c r="B26" s="13"/>
      <c r="C26" s="13"/>
      <c r="D26" s="76" t="s">
        <v>28</v>
      </c>
      <c r="E26" s="70" t="s">
        <v>19</v>
      </c>
      <c r="F26" s="70" t="s">
        <v>56</v>
      </c>
      <c r="G26" s="70" t="s">
        <v>20</v>
      </c>
      <c r="H26" s="70" t="s">
        <v>22</v>
      </c>
      <c r="I26" s="13"/>
      <c r="J26" s="13"/>
      <c r="K26" s="13"/>
      <c r="L26" s="13"/>
      <c r="M26" s="13"/>
      <c r="N26" s="13"/>
    </row>
    <row r="27" spans="1:14" ht="12.75" customHeight="1" x14ac:dyDescent="0.2">
      <c r="A27" s="36">
        <v>4</v>
      </c>
      <c r="B27" s="37"/>
      <c r="C27" s="37"/>
      <c r="D27" s="77"/>
      <c r="E27" s="71"/>
      <c r="F27" s="71"/>
      <c r="G27" s="71"/>
      <c r="H27" s="71"/>
      <c r="I27" s="13"/>
      <c r="J27" s="13"/>
      <c r="K27" s="13"/>
      <c r="L27" s="13"/>
      <c r="M27" s="13"/>
      <c r="N27" s="13"/>
    </row>
    <row r="28" spans="1:14" ht="10.9" customHeight="1" x14ac:dyDescent="0.2">
      <c r="A28" s="17" t="s">
        <v>78</v>
      </c>
      <c r="B28" s="32"/>
      <c r="C28" s="31"/>
      <c r="D28" s="57">
        <v>12</v>
      </c>
      <c r="E28" s="38">
        <v>1000000</v>
      </c>
      <c r="F28" s="38">
        <f>+'[1]Balance al 31-12-2013'!F52</f>
        <v>0</v>
      </c>
      <c r="G28" s="38"/>
      <c r="H28" s="40">
        <f>E28+F28</f>
        <v>1000000</v>
      </c>
      <c r="I28" s="13"/>
      <c r="J28" s="13"/>
      <c r="K28" s="13"/>
      <c r="L28" s="13"/>
      <c r="M28" s="13"/>
      <c r="N28" s="13"/>
    </row>
    <row r="29" spans="1:14" ht="10.9" customHeight="1" x14ac:dyDescent="0.2">
      <c r="A29" s="17"/>
      <c r="B29" s="32"/>
      <c r="C29" s="31"/>
      <c r="D29" s="57"/>
      <c r="E29" s="38"/>
      <c r="F29" s="38"/>
      <c r="G29" s="38"/>
      <c r="H29" s="55"/>
      <c r="I29" s="13"/>
      <c r="J29" s="13"/>
      <c r="K29" s="13"/>
      <c r="L29" s="13"/>
      <c r="M29" s="13"/>
      <c r="N29" s="13"/>
    </row>
    <row r="30" spans="1:14" ht="12.95" customHeight="1" x14ac:dyDescent="0.2">
      <c r="A30" s="17" t="s">
        <v>49</v>
      </c>
      <c r="B30" s="33"/>
      <c r="C30" s="18"/>
      <c r="D30" s="48"/>
      <c r="E30" s="39">
        <v>0</v>
      </c>
      <c r="F30" s="40"/>
      <c r="G30" s="40"/>
      <c r="H30" s="38">
        <v>0</v>
      </c>
      <c r="I30" s="13"/>
      <c r="J30" s="13"/>
      <c r="K30" s="13"/>
      <c r="L30" s="13"/>
      <c r="M30" s="13"/>
      <c r="N30" s="13"/>
    </row>
    <row r="31" spans="1:14" ht="10.5" customHeight="1" x14ac:dyDescent="0.2">
      <c r="A31" s="17"/>
      <c r="B31" s="33"/>
      <c r="C31" s="18"/>
      <c r="D31" s="48"/>
      <c r="E31" s="39"/>
      <c r="F31" s="40"/>
      <c r="G31" s="40"/>
      <c r="H31" s="38"/>
      <c r="I31" s="13"/>
      <c r="J31" s="13"/>
      <c r="K31" s="13"/>
      <c r="L31" s="13"/>
      <c r="M31" s="13"/>
      <c r="N31" s="13"/>
    </row>
    <row r="32" spans="1:14" ht="10.5" customHeight="1" x14ac:dyDescent="0.2">
      <c r="A32" s="17" t="s">
        <v>57</v>
      </c>
      <c r="B32" s="31"/>
      <c r="C32" s="20"/>
      <c r="D32" s="48">
        <v>15</v>
      </c>
      <c r="E32" s="39"/>
      <c r="F32" s="40">
        <f>+'[1]Balance al 31-12-2013'!F53</f>
        <v>0</v>
      </c>
      <c r="G32" s="40"/>
      <c r="H32" s="38">
        <f>F32</f>
        <v>0</v>
      </c>
      <c r="I32" s="13"/>
      <c r="J32" s="13"/>
      <c r="K32" s="13"/>
      <c r="L32" s="13"/>
      <c r="M32" s="13"/>
      <c r="N32" s="13"/>
    </row>
    <row r="33" spans="1:14" ht="10.9" customHeight="1" x14ac:dyDescent="0.2">
      <c r="A33" s="17"/>
      <c r="B33" s="33"/>
      <c r="C33" s="18"/>
      <c r="D33" s="48"/>
      <c r="E33" s="39"/>
      <c r="F33" s="40"/>
      <c r="G33" s="40"/>
      <c r="H33" s="38"/>
      <c r="I33" s="11"/>
      <c r="J33" s="11"/>
      <c r="K33" s="11"/>
      <c r="L33" s="11"/>
      <c r="M33" s="11"/>
      <c r="N33" s="11"/>
    </row>
    <row r="34" spans="1:14" ht="10.9" customHeight="1" x14ac:dyDescent="0.2">
      <c r="A34" s="17" t="s">
        <v>58</v>
      </c>
      <c r="B34" s="31"/>
      <c r="C34" s="20"/>
      <c r="D34" s="48">
        <v>13</v>
      </c>
      <c r="E34" s="39"/>
      <c r="F34" s="40"/>
      <c r="G34" s="40">
        <f>+'[1]Balance al 31-12-2013'!F51</f>
        <v>0</v>
      </c>
      <c r="H34" s="38">
        <f>G34</f>
        <v>0</v>
      </c>
      <c r="I34" s="11"/>
      <c r="J34" s="11"/>
      <c r="K34" s="11"/>
      <c r="L34" s="11"/>
      <c r="M34" s="11"/>
      <c r="N34" s="11"/>
    </row>
    <row r="35" spans="1:14" ht="10.9" customHeight="1" x14ac:dyDescent="0.2">
      <c r="A35" s="17" t="s">
        <v>59</v>
      </c>
      <c r="B35" s="33"/>
      <c r="C35" s="18"/>
      <c r="D35" s="46"/>
      <c r="E35" s="39"/>
      <c r="F35" s="40"/>
      <c r="G35" s="40"/>
      <c r="H35" s="47"/>
      <c r="I35" s="13"/>
      <c r="J35" s="13"/>
      <c r="K35" s="13"/>
      <c r="L35" s="13"/>
      <c r="M35" s="13"/>
      <c r="N35" s="13"/>
    </row>
    <row r="36" spans="1:14" ht="10.9" customHeight="1" x14ac:dyDescent="0.2">
      <c r="A36" s="42"/>
      <c r="B36" s="42"/>
      <c r="C36" s="43"/>
      <c r="D36" s="49"/>
      <c r="E36" s="44"/>
      <c r="F36" s="45"/>
      <c r="G36" s="45"/>
      <c r="H36" s="50"/>
      <c r="I36" s="13"/>
      <c r="J36" s="13"/>
      <c r="K36" s="13"/>
      <c r="L36" s="13"/>
      <c r="M36" s="13"/>
      <c r="N36" s="13"/>
    </row>
    <row r="37" spans="1:14" ht="10.9" customHeight="1" x14ac:dyDescent="0.2">
      <c r="A37" s="17" t="s">
        <v>72</v>
      </c>
      <c r="B37" s="33"/>
      <c r="C37" s="18"/>
      <c r="D37" s="46"/>
      <c r="E37" s="56">
        <f>SUM(E28:E36)</f>
        <v>1000000</v>
      </c>
      <c r="F37" s="56">
        <f>SUM(F28:F36)</f>
        <v>0</v>
      </c>
      <c r="G37" s="56">
        <f>SUM(G28:G36)</f>
        <v>0</v>
      </c>
      <c r="H37" s="54">
        <f>E37+F37+G37</f>
        <v>1000000</v>
      </c>
      <c r="I37" s="13"/>
      <c r="J37" s="13"/>
      <c r="K37" s="13"/>
      <c r="L37" s="13"/>
      <c r="M37" s="13"/>
      <c r="N37" s="13"/>
    </row>
    <row r="38" spans="1:14" ht="10.9" customHeight="1" x14ac:dyDescent="0.2">
      <c r="A38" s="17"/>
      <c r="B38" s="31"/>
      <c r="C38" s="20"/>
      <c r="D38" s="21"/>
      <c r="E38" s="30"/>
      <c r="F38" s="27"/>
      <c r="G38" s="7"/>
      <c r="H38" s="13"/>
      <c r="I38" s="13"/>
      <c r="J38" s="13"/>
      <c r="K38" s="13"/>
      <c r="L38" s="13"/>
      <c r="M38" s="13"/>
      <c r="N38" s="13"/>
    </row>
    <row r="39" spans="1:14" ht="10.9" customHeight="1" x14ac:dyDescent="0.2">
      <c r="A39" s="17"/>
      <c r="B39" s="31"/>
      <c r="C39" s="20"/>
      <c r="D39" s="19"/>
      <c r="E39" s="26"/>
      <c r="F39" s="27"/>
      <c r="G39" s="7"/>
      <c r="H39" s="13"/>
      <c r="I39" s="13"/>
      <c r="J39" s="13"/>
      <c r="K39" s="13"/>
      <c r="L39" s="13"/>
      <c r="M39" s="13"/>
      <c r="N39" s="13"/>
    </row>
    <row r="40" spans="1:14" ht="10.9" customHeight="1" x14ac:dyDescent="0.2">
      <c r="A40" s="17"/>
      <c r="B40" s="33"/>
      <c r="C40" s="18"/>
      <c r="D40" s="19"/>
      <c r="E40" s="26"/>
      <c r="F40" s="27"/>
      <c r="G40" s="7"/>
      <c r="H40" s="13"/>
      <c r="I40" s="13"/>
      <c r="J40" s="13"/>
      <c r="K40" s="13"/>
      <c r="L40" s="13"/>
      <c r="M40" s="13"/>
      <c r="N40" s="13"/>
    </row>
    <row r="41" spans="1:14" ht="10.9" customHeight="1" x14ac:dyDescent="0.2">
      <c r="A41" s="17"/>
      <c r="B41" s="31"/>
      <c r="C41" s="18"/>
      <c r="D41" s="19"/>
      <c r="E41" s="27"/>
      <c r="F41" s="27"/>
      <c r="G41" s="7"/>
      <c r="H41" s="13"/>
      <c r="I41" s="13"/>
      <c r="J41" s="13"/>
      <c r="K41" s="13"/>
      <c r="L41" s="13"/>
      <c r="M41" s="13"/>
      <c r="N41" s="13"/>
    </row>
    <row r="42" spans="1:14" ht="10.9" customHeight="1" x14ac:dyDescent="0.2">
      <c r="A42" s="17"/>
      <c r="B42" s="31"/>
      <c r="C42" s="18"/>
      <c r="D42" s="19"/>
      <c r="E42" s="27"/>
      <c r="F42" s="27"/>
      <c r="G42" s="7"/>
      <c r="H42" s="13"/>
      <c r="I42" s="13"/>
      <c r="J42" s="13"/>
      <c r="K42" s="13"/>
      <c r="L42" s="13"/>
      <c r="M42" s="13"/>
      <c r="N42" s="13"/>
    </row>
    <row r="43" spans="1:14" ht="10.9" customHeight="1" x14ac:dyDescent="0.2">
      <c r="A43" s="17"/>
      <c r="B43" s="31"/>
      <c r="C43" s="18"/>
      <c r="D43" s="19"/>
      <c r="E43" s="27"/>
      <c r="F43" s="27"/>
      <c r="G43" s="7"/>
      <c r="H43" s="13"/>
      <c r="I43" s="13"/>
      <c r="J43" s="13"/>
      <c r="K43" s="13"/>
      <c r="L43" s="13"/>
      <c r="M43" s="13"/>
      <c r="N43" s="13"/>
    </row>
    <row r="44" spans="1:14" ht="10.9" customHeight="1" x14ac:dyDescent="0.2">
      <c r="A44" s="17"/>
      <c r="B44" s="31"/>
      <c r="C44" s="20"/>
      <c r="D44" s="21"/>
      <c r="E44" s="27"/>
      <c r="F44" s="27"/>
      <c r="G44" s="7"/>
      <c r="H44" s="13"/>
      <c r="I44" s="13"/>
      <c r="J44" s="13"/>
      <c r="K44" s="13"/>
      <c r="L44" s="13"/>
      <c r="M44" s="13"/>
      <c r="N44" s="13"/>
    </row>
    <row r="45" spans="1:14" ht="10.9" customHeight="1" x14ac:dyDescent="0.2">
      <c r="A45" s="17"/>
      <c r="B45" s="31"/>
      <c r="C45" s="20"/>
      <c r="D45" s="21"/>
      <c r="E45" s="27"/>
      <c r="F45" s="27"/>
      <c r="G45" s="7"/>
      <c r="H45" s="13"/>
      <c r="I45" s="13"/>
      <c r="J45" s="13"/>
      <c r="K45" s="13"/>
      <c r="L45" s="13"/>
      <c r="M45" s="13"/>
      <c r="N45" s="13"/>
    </row>
    <row r="46" spans="1:14" ht="10.9" customHeight="1" x14ac:dyDescent="0.2">
      <c r="A46" s="17"/>
      <c r="B46" s="32"/>
      <c r="C46" s="21"/>
      <c r="D46" s="21"/>
      <c r="E46" s="27"/>
      <c r="F46" s="26"/>
      <c r="G46" s="14"/>
      <c r="H46" s="13"/>
      <c r="I46" s="13"/>
      <c r="J46" s="13"/>
      <c r="K46" s="13"/>
      <c r="L46" s="13"/>
      <c r="M46" s="13"/>
      <c r="N46" s="13"/>
    </row>
    <row r="47" spans="1:14" ht="12.95" customHeight="1" x14ac:dyDescent="0.2">
      <c r="A47" s="23">
        <v>4</v>
      </c>
      <c r="B47" s="33"/>
      <c r="C47" s="19"/>
      <c r="D47" s="16"/>
      <c r="E47" s="27"/>
      <c r="F47" s="27"/>
      <c r="G47" s="19"/>
      <c r="H47" s="13"/>
      <c r="I47" s="13"/>
      <c r="J47" s="13"/>
      <c r="K47" s="13"/>
      <c r="L47" s="13"/>
      <c r="M47" s="13"/>
      <c r="N47" s="13"/>
    </row>
    <row r="48" spans="1:14" ht="10.5" customHeight="1" x14ac:dyDescent="0.2">
      <c r="A48" s="17"/>
      <c r="B48" s="32"/>
      <c r="C48" s="21"/>
      <c r="D48" s="21"/>
      <c r="E48" s="27"/>
      <c r="F48" s="27"/>
      <c r="G48" s="19"/>
      <c r="H48" s="13"/>
      <c r="I48" s="13"/>
      <c r="J48" s="13"/>
      <c r="K48" s="13"/>
      <c r="L48" s="13"/>
      <c r="M48" s="13"/>
      <c r="N48" s="13"/>
    </row>
    <row r="49" spans="1:16" ht="10.9" customHeight="1" x14ac:dyDescent="0.2">
      <c r="A49" s="17"/>
      <c r="B49" s="33"/>
      <c r="C49" s="18"/>
      <c r="D49" s="19"/>
      <c r="E49" s="26"/>
      <c r="F49" s="27"/>
      <c r="G49" s="19"/>
      <c r="H49" s="13"/>
      <c r="I49" s="13"/>
      <c r="J49" s="13"/>
      <c r="K49" s="13"/>
      <c r="L49" s="13"/>
      <c r="M49" s="13"/>
      <c r="N49" s="13"/>
    </row>
    <row r="50" spans="1:16" ht="10.9" customHeight="1" x14ac:dyDescent="0.2">
      <c r="A50" s="17"/>
      <c r="B50" s="33"/>
      <c r="C50" s="18"/>
      <c r="D50" s="19"/>
      <c r="E50" s="26"/>
      <c r="F50" s="27"/>
      <c r="G50" s="19"/>
      <c r="H50" s="13"/>
      <c r="I50" s="13"/>
      <c r="J50" s="13"/>
      <c r="K50" s="13"/>
      <c r="L50" s="13"/>
      <c r="M50" s="13"/>
      <c r="N50" s="13"/>
    </row>
    <row r="51" spans="1:16" ht="10.9" customHeight="1" x14ac:dyDescent="0.2">
      <c r="A51" s="17"/>
      <c r="B51" s="33"/>
      <c r="C51" s="18"/>
      <c r="D51" s="19"/>
      <c r="E51" s="26"/>
      <c r="F51" s="27"/>
      <c r="G51" s="19"/>
      <c r="H51" s="13"/>
      <c r="I51" s="13"/>
      <c r="J51" s="13"/>
      <c r="K51" s="13"/>
      <c r="L51" s="13"/>
      <c r="M51" s="13"/>
      <c r="N51" s="13"/>
    </row>
    <row r="52" spans="1:16" ht="10.9" customHeight="1" x14ac:dyDescent="0.2">
      <c r="A52" s="17"/>
      <c r="B52" s="31"/>
      <c r="C52" s="20"/>
      <c r="D52" s="21"/>
      <c r="E52" s="27"/>
      <c r="F52" s="27"/>
      <c r="G52" s="19"/>
      <c r="H52" s="11"/>
      <c r="I52" s="11"/>
      <c r="J52" s="11"/>
      <c r="K52" s="11"/>
      <c r="L52" s="11"/>
      <c r="M52" s="11"/>
      <c r="N52" s="11"/>
      <c r="O52" s="6"/>
      <c r="P52" s="6"/>
    </row>
    <row r="53" spans="1:16" ht="10.9" customHeight="1" x14ac:dyDescent="0.2">
      <c r="A53" s="17"/>
      <c r="B53" s="32"/>
      <c r="C53" s="21"/>
      <c r="D53" s="21"/>
      <c r="E53" s="27"/>
      <c r="F53" s="26"/>
      <c r="G53" s="7"/>
      <c r="H53" s="11"/>
      <c r="I53" s="11"/>
      <c r="J53" s="11"/>
      <c r="K53" s="11"/>
      <c r="L53" s="11"/>
      <c r="M53" s="11"/>
      <c r="N53" s="11"/>
      <c r="O53" s="6"/>
      <c r="P53" s="6"/>
    </row>
    <row r="54" spans="1:16" ht="10.9" customHeight="1" x14ac:dyDescent="0.2">
      <c r="A54" s="17"/>
      <c r="B54" s="24"/>
      <c r="C54" s="19"/>
      <c r="D54" s="19"/>
      <c r="E54" s="19"/>
      <c r="F54" s="26"/>
      <c r="G54" s="7"/>
      <c r="H54" s="11"/>
      <c r="I54" s="11"/>
      <c r="J54" s="11"/>
      <c r="K54" s="11"/>
      <c r="L54" s="11"/>
      <c r="M54" s="11"/>
      <c r="N54" s="11"/>
      <c r="O54" s="6"/>
      <c r="P54" s="6"/>
    </row>
    <row r="55" spans="1:16" ht="10.9" customHeight="1" x14ac:dyDescent="0.2">
      <c r="A55" s="17"/>
      <c r="B55" s="24"/>
      <c r="C55" s="19"/>
      <c r="D55" s="19"/>
      <c r="E55" s="19"/>
      <c r="F55" s="26"/>
      <c r="G55" s="7"/>
      <c r="H55" s="11"/>
      <c r="I55" s="11"/>
      <c r="J55" s="11"/>
      <c r="K55" s="11"/>
      <c r="L55" s="11"/>
      <c r="M55" s="11"/>
      <c r="N55" s="11"/>
      <c r="O55" s="6"/>
      <c r="P55" s="6"/>
    </row>
    <row r="56" spans="1:16" ht="10.9" customHeight="1" x14ac:dyDescent="0.2">
      <c r="A56" s="17"/>
      <c r="B56" s="24"/>
      <c r="C56" s="19"/>
      <c r="D56" s="19"/>
      <c r="E56" s="19"/>
      <c r="F56" s="26"/>
      <c r="G56" s="7"/>
      <c r="H56" s="13"/>
      <c r="I56" s="13"/>
      <c r="J56" s="13"/>
      <c r="K56" s="13"/>
      <c r="L56" s="13"/>
      <c r="M56" s="13"/>
      <c r="N56" s="13"/>
    </row>
    <row r="57" spans="1:16" ht="10.9" customHeight="1" x14ac:dyDescent="0.2">
      <c r="A57" s="79">
        <f>+'Estado de Flujos de Efectivos'!A49:G49</f>
        <v>0</v>
      </c>
      <c r="B57" s="79"/>
      <c r="C57" s="79"/>
      <c r="D57" s="79"/>
      <c r="E57" s="79"/>
      <c r="F57" s="79"/>
      <c r="G57" s="79"/>
      <c r="H57" s="79"/>
    </row>
    <row r="58" spans="1:16" x14ac:dyDescent="0.2">
      <c r="A58" s="78">
        <f>+'Estado de Flujos de Efectivos'!A50:G50</f>
        <v>0</v>
      </c>
      <c r="B58" s="78"/>
      <c r="C58" s="78"/>
      <c r="D58" s="78"/>
      <c r="E58" s="78"/>
      <c r="F58" s="78"/>
      <c r="G58" s="78"/>
      <c r="H58" s="78"/>
    </row>
    <row r="59" spans="1:16" x14ac:dyDescent="0.2">
      <c r="G59" s="4" t="s">
        <v>3</v>
      </c>
    </row>
  </sheetData>
  <mergeCells count="20">
    <mergeCell ref="G26:G27"/>
    <mergeCell ref="H26:H27"/>
    <mergeCell ref="A58:H58"/>
    <mergeCell ref="A57:H57"/>
    <mergeCell ref="D24:F24"/>
    <mergeCell ref="D25:F25"/>
    <mergeCell ref="D26:D27"/>
    <mergeCell ref="E26:E27"/>
    <mergeCell ref="F26:F27"/>
    <mergeCell ref="H10:H11"/>
    <mergeCell ref="D4:F4"/>
    <mergeCell ref="D5:F5"/>
    <mergeCell ref="D6:F6"/>
    <mergeCell ref="D7:F7"/>
    <mergeCell ref="D8:F8"/>
    <mergeCell ref="D9:F9"/>
    <mergeCell ref="D10:D11"/>
    <mergeCell ref="E10:E11"/>
    <mergeCell ref="F10:F11"/>
    <mergeCell ref="G10:G11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workbookViewId="0">
      <selection activeCell="B4" sqref="B4:G40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30.28515625" customWidth="1" collapsed="1"/>
    <col min="5" max="5" width="21" customWidth="1" collapsed="1"/>
    <col min="6" max="6" width="7.42578125" customWidth="1" collapsed="1"/>
    <col min="7" max="7" width="17" customWidth="1"/>
    <col min="8" max="8" width="1.5703125" customWidth="1"/>
  </cols>
  <sheetData>
    <row r="1" spans="1:13" ht="17.850000000000001" customHeight="1" x14ac:dyDescent="0.2">
      <c r="E1" s="1"/>
    </row>
    <row r="2" spans="1:13" ht="10.9" customHeight="1" x14ac:dyDescent="0.2"/>
    <row r="3" spans="1:13" ht="10.9" customHeight="1" x14ac:dyDescent="0.2"/>
    <row r="4" spans="1:13" ht="13.5" customHeight="1" x14ac:dyDescent="0.2">
      <c r="D4" s="72" t="s">
        <v>5</v>
      </c>
      <c r="E4" s="72"/>
      <c r="F4" s="72"/>
    </row>
    <row r="5" spans="1:13" ht="13.5" customHeight="1" x14ac:dyDescent="0.2">
      <c r="D5" s="72" t="s">
        <v>6</v>
      </c>
      <c r="E5" s="72"/>
      <c r="F5" s="72"/>
    </row>
    <row r="6" spans="1:13" ht="14.25" customHeight="1" x14ac:dyDescent="0.2">
      <c r="D6" s="72" t="s">
        <v>27</v>
      </c>
      <c r="E6" s="72"/>
      <c r="F6" s="72"/>
    </row>
    <row r="7" spans="1:13" ht="14.25" customHeight="1" x14ac:dyDescent="0.2">
      <c r="D7" s="73" t="s">
        <v>8</v>
      </c>
      <c r="E7" s="73"/>
      <c r="F7" s="73"/>
    </row>
    <row r="8" spans="1:13" ht="13.9" customHeight="1" x14ac:dyDescent="0.2">
      <c r="D8" s="74"/>
      <c r="E8" s="74"/>
      <c r="F8" s="74"/>
    </row>
    <row r="9" spans="1:13" ht="12" customHeight="1" x14ac:dyDescent="0.2">
      <c r="D9" s="75"/>
      <c r="E9" s="75"/>
      <c r="F9" s="75"/>
    </row>
    <row r="10" spans="1:13" ht="12.95" customHeight="1" x14ac:dyDescent="0.2">
      <c r="A10" s="2">
        <v>4</v>
      </c>
      <c r="G10" s="63">
        <v>2014</v>
      </c>
      <c r="H10" s="63"/>
    </row>
    <row r="11" spans="1:13" ht="12.95" customHeight="1" x14ac:dyDescent="0.2">
      <c r="A11" s="23">
        <v>4</v>
      </c>
      <c r="B11" s="9" t="s">
        <v>30</v>
      </c>
      <c r="C11" s="9"/>
      <c r="D11" s="5"/>
      <c r="E11" s="9"/>
      <c r="F11" s="10"/>
      <c r="G11" s="10" t="s">
        <v>29</v>
      </c>
    </row>
    <row r="12" spans="1:13" ht="10.5" customHeight="1" x14ac:dyDescent="0.2">
      <c r="A12" s="17"/>
      <c r="B12" s="22"/>
      <c r="C12" s="9"/>
      <c r="D12" s="17"/>
      <c r="E12" s="10"/>
      <c r="F12" s="17"/>
      <c r="G12" s="17"/>
    </row>
    <row r="13" spans="1:13" ht="14.25" customHeight="1" x14ac:dyDescent="0.2">
      <c r="A13" s="17"/>
      <c r="B13" s="22" t="s">
        <v>31</v>
      </c>
      <c r="C13" s="9"/>
      <c r="D13" s="17"/>
      <c r="E13" s="25"/>
      <c r="F13" s="25">
        <v>15</v>
      </c>
      <c r="G13" s="8">
        <f>+'Balance al 31-12-2014'!F38</f>
        <v>3511071.6399999997</v>
      </c>
    </row>
    <row r="14" spans="1:13" ht="14.25" customHeight="1" x14ac:dyDescent="0.2">
      <c r="A14" s="17"/>
      <c r="B14" s="17"/>
      <c r="C14" s="18"/>
      <c r="D14" s="19"/>
      <c r="E14" s="26"/>
      <c r="F14" s="27"/>
      <c r="G14" s="7">
        <f>G13</f>
        <v>3511071.6399999997</v>
      </c>
      <c r="H14" s="13"/>
      <c r="I14" s="13"/>
      <c r="J14" s="13"/>
      <c r="K14" s="13"/>
      <c r="L14" s="13"/>
      <c r="M14" s="13"/>
    </row>
    <row r="15" spans="1:13" ht="14.25" customHeight="1" x14ac:dyDescent="0.2">
      <c r="A15" s="17"/>
      <c r="B15" s="17" t="s">
        <v>32</v>
      </c>
      <c r="C15" s="18"/>
      <c r="D15" s="19"/>
      <c r="E15" s="26"/>
      <c r="F15" s="27"/>
      <c r="G15" s="8">
        <v>0</v>
      </c>
      <c r="H15" s="13"/>
      <c r="I15" s="13"/>
      <c r="J15" s="13"/>
      <c r="K15" s="13"/>
      <c r="L15" s="13"/>
      <c r="M15" s="13"/>
    </row>
    <row r="16" spans="1:13" ht="14.25" customHeight="1" x14ac:dyDescent="0.2">
      <c r="A16" s="17"/>
      <c r="B16" s="9" t="s">
        <v>33</v>
      </c>
      <c r="C16" s="20"/>
      <c r="D16" s="21"/>
      <c r="E16" s="26"/>
      <c r="F16" s="27"/>
      <c r="G16" s="29">
        <f>G14+G15</f>
        <v>3511071.6399999997</v>
      </c>
      <c r="H16" s="13"/>
      <c r="I16" s="13"/>
      <c r="J16" s="13"/>
      <c r="K16" s="13"/>
      <c r="L16" s="13"/>
      <c r="M16" s="13"/>
    </row>
    <row r="17" spans="1:13" ht="14.25" customHeight="1" x14ac:dyDescent="0.2">
      <c r="A17" s="17"/>
      <c r="B17" s="17"/>
      <c r="C17" s="18"/>
      <c r="D17" s="19"/>
      <c r="E17" s="26"/>
      <c r="F17" s="27"/>
      <c r="G17" s="7"/>
      <c r="H17" s="13"/>
      <c r="I17" s="13"/>
      <c r="J17" s="13"/>
      <c r="K17" s="13"/>
      <c r="L17" s="13"/>
      <c r="M17" s="13"/>
    </row>
    <row r="18" spans="1:13" ht="14.25" customHeight="1" x14ac:dyDescent="0.2">
      <c r="A18" s="17"/>
      <c r="B18" s="9" t="s">
        <v>34</v>
      </c>
      <c r="C18" s="20"/>
      <c r="D18" s="21"/>
      <c r="E18" s="26"/>
      <c r="F18" s="27"/>
      <c r="G18" s="7"/>
      <c r="H18" s="13"/>
      <c r="I18" s="13"/>
      <c r="J18" s="13"/>
      <c r="K18" s="13"/>
      <c r="L18" s="13"/>
      <c r="M18" s="13"/>
    </row>
    <row r="19" spans="1:13" ht="14.25" customHeight="1" x14ac:dyDescent="0.2">
      <c r="A19" s="17"/>
      <c r="B19" s="17" t="s">
        <v>35</v>
      </c>
      <c r="C19" s="18"/>
      <c r="D19" s="19"/>
      <c r="E19" s="26"/>
      <c r="F19" s="27">
        <v>5</v>
      </c>
      <c r="G19" s="7">
        <f>+'Balance al 31-12-2014'!F16</f>
        <v>6084635.6800000006</v>
      </c>
      <c r="H19" s="13"/>
      <c r="I19" s="13"/>
      <c r="J19" s="13"/>
      <c r="K19" s="13"/>
      <c r="L19" s="13"/>
      <c r="M19" s="13"/>
    </row>
    <row r="20" spans="1:13" ht="14.25" customHeight="1" x14ac:dyDescent="0.2">
      <c r="A20" s="17"/>
      <c r="B20" s="17" t="s">
        <v>36</v>
      </c>
      <c r="C20" s="18"/>
      <c r="D20" s="19"/>
      <c r="E20" s="26"/>
      <c r="F20" s="27">
        <v>4</v>
      </c>
      <c r="G20" s="7">
        <f>+-'Balance al 31-12-2014'!F15</f>
        <v>-264556.81000000006</v>
      </c>
      <c r="H20" s="13"/>
      <c r="I20" s="13"/>
      <c r="J20" s="13"/>
      <c r="K20" s="13"/>
      <c r="L20" s="13"/>
      <c r="M20" s="13"/>
    </row>
    <row r="21" spans="1:13" ht="14.25" customHeight="1" x14ac:dyDescent="0.2">
      <c r="A21" s="17"/>
      <c r="B21" s="17" t="s">
        <v>37</v>
      </c>
      <c r="C21" s="18"/>
      <c r="D21" s="19"/>
      <c r="E21" s="27"/>
      <c r="F21" s="27">
        <v>6</v>
      </c>
      <c r="G21" s="7">
        <f>+'Balance al 31-12-2014'!F17</f>
        <v>10322.450000000001</v>
      </c>
      <c r="H21" s="13"/>
      <c r="I21" s="13"/>
      <c r="J21" s="13"/>
      <c r="K21" s="13"/>
      <c r="L21" s="13"/>
      <c r="M21" s="13"/>
    </row>
    <row r="22" spans="1:13" ht="14.25" customHeight="1" x14ac:dyDescent="0.2">
      <c r="A22" s="17"/>
      <c r="B22" s="17" t="s">
        <v>38</v>
      </c>
      <c r="C22" s="18"/>
      <c r="D22" s="19"/>
      <c r="E22" s="27"/>
      <c r="F22" s="27">
        <v>7</v>
      </c>
      <c r="G22" s="7">
        <f>+'Balance al 31-12-2014'!F18</f>
        <v>942440.28</v>
      </c>
      <c r="H22" s="13"/>
      <c r="I22" s="13"/>
      <c r="J22" s="13"/>
      <c r="K22" s="13"/>
      <c r="L22" s="13"/>
      <c r="M22" s="13"/>
    </row>
    <row r="23" spans="1:13" ht="14.25" customHeight="1" x14ac:dyDescent="0.2">
      <c r="A23" s="17"/>
      <c r="B23" s="24" t="s">
        <v>39</v>
      </c>
      <c r="C23" s="18"/>
      <c r="D23" s="19"/>
      <c r="E23" s="27"/>
      <c r="F23" s="27"/>
      <c r="G23" s="7">
        <v>0</v>
      </c>
      <c r="H23" s="13"/>
      <c r="I23" s="13"/>
      <c r="J23" s="13"/>
      <c r="K23" s="13"/>
      <c r="L23" s="13"/>
      <c r="M23" s="13"/>
    </row>
    <row r="24" spans="1:13" ht="14.25" customHeight="1" x14ac:dyDescent="0.2">
      <c r="A24" s="17"/>
      <c r="B24" s="17" t="s">
        <v>41</v>
      </c>
      <c r="C24" s="18"/>
      <c r="D24" s="19"/>
      <c r="E24" s="26"/>
      <c r="F24" s="27">
        <v>10</v>
      </c>
      <c r="G24" s="7">
        <f>+'Balance al 31-12-2014'!F31</f>
        <v>1491353.14</v>
      </c>
      <c r="H24" s="13"/>
      <c r="I24" s="13"/>
      <c r="J24" s="13"/>
      <c r="K24" s="13"/>
      <c r="L24" s="13"/>
      <c r="M24" s="13"/>
    </row>
    <row r="25" spans="1:13" ht="14.25" customHeight="1" x14ac:dyDescent="0.2">
      <c r="A25" s="17"/>
      <c r="B25" s="17" t="s">
        <v>40</v>
      </c>
      <c r="C25" s="18"/>
      <c r="D25" s="19"/>
      <c r="E25" s="26"/>
      <c r="F25" s="27">
        <v>13</v>
      </c>
      <c r="G25" s="8">
        <f>+'Balance al 31-12-2014'!F36</f>
        <v>100000</v>
      </c>
      <c r="H25" s="13"/>
      <c r="I25" s="13"/>
      <c r="J25" s="13"/>
      <c r="K25" s="13"/>
      <c r="L25" s="13"/>
      <c r="M25" s="13"/>
    </row>
    <row r="26" spans="1:13" ht="14.25" customHeight="1" x14ac:dyDescent="0.2">
      <c r="A26" s="17"/>
      <c r="B26" s="9" t="s">
        <v>42</v>
      </c>
      <c r="C26" s="20"/>
      <c r="D26" s="19"/>
      <c r="E26" s="26"/>
      <c r="F26" s="27"/>
      <c r="G26" s="29">
        <f>SUM(G19:G25)</f>
        <v>8364194.7400000012</v>
      </c>
      <c r="H26" s="13"/>
      <c r="I26" s="13"/>
      <c r="J26" s="13"/>
      <c r="K26" s="13"/>
      <c r="L26" s="13"/>
      <c r="M26" s="13"/>
    </row>
    <row r="27" spans="1:13" ht="14.25" customHeight="1" x14ac:dyDescent="0.2">
      <c r="A27" s="17"/>
      <c r="B27" s="9" t="s">
        <v>43</v>
      </c>
      <c r="C27" s="20"/>
      <c r="D27" s="21"/>
      <c r="E27" s="27"/>
      <c r="F27" s="27"/>
      <c r="G27" s="29">
        <v>0</v>
      </c>
      <c r="H27" s="13"/>
      <c r="I27" s="13"/>
      <c r="J27" s="13"/>
      <c r="K27" s="13"/>
      <c r="L27" s="13"/>
      <c r="M27" s="13"/>
    </row>
    <row r="28" spans="1:13" ht="14.25" customHeight="1" x14ac:dyDescent="0.2">
      <c r="A28" s="17"/>
      <c r="B28" s="22" t="s">
        <v>44</v>
      </c>
      <c r="C28" s="20"/>
      <c r="D28" s="21"/>
      <c r="E28" s="27"/>
      <c r="F28" s="27"/>
      <c r="G28" s="7"/>
      <c r="H28" s="13"/>
      <c r="I28" s="13"/>
      <c r="J28" s="13"/>
      <c r="K28" s="13"/>
      <c r="L28" s="13"/>
      <c r="M28" s="13"/>
    </row>
    <row r="29" spans="1:13" ht="14.25" customHeight="1" x14ac:dyDescent="0.2">
      <c r="A29" s="17"/>
      <c r="B29" s="24" t="s">
        <v>45</v>
      </c>
      <c r="C29" s="18"/>
      <c r="D29" s="19"/>
      <c r="E29" s="27"/>
      <c r="F29" s="27"/>
      <c r="G29" s="7"/>
      <c r="H29" s="13"/>
      <c r="I29" s="13"/>
      <c r="J29" s="13"/>
      <c r="K29" s="13"/>
      <c r="L29" s="13"/>
      <c r="M29" s="13"/>
    </row>
    <row r="30" spans="1:13" ht="14.25" customHeight="1" x14ac:dyDescent="0.2">
      <c r="A30" s="23">
        <v>4</v>
      </c>
      <c r="B30" s="17" t="s">
        <v>46</v>
      </c>
      <c r="C30" s="19"/>
      <c r="D30" s="28"/>
      <c r="E30" s="27"/>
      <c r="F30" s="27"/>
      <c r="G30" s="8"/>
      <c r="H30" s="13"/>
      <c r="I30" s="13"/>
      <c r="J30" s="13"/>
      <c r="K30" s="13"/>
      <c r="L30" s="13"/>
      <c r="M30" s="13"/>
    </row>
    <row r="31" spans="1:13" ht="14.25" customHeight="1" x14ac:dyDescent="0.2">
      <c r="A31" s="17"/>
      <c r="B31" s="22" t="s">
        <v>47</v>
      </c>
      <c r="C31" s="19"/>
      <c r="D31" s="19"/>
      <c r="E31" s="27"/>
      <c r="F31" s="27"/>
      <c r="G31" s="29">
        <v>0</v>
      </c>
      <c r="H31" s="13"/>
      <c r="I31" s="13"/>
      <c r="J31" s="13"/>
      <c r="K31" s="13"/>
      <c r="L31" s="13"/>
      <c r="M31" s="13"/>
    </row>
    <row r="32" spans="1:13" ht="14.25" customHeight="1" x14ac:dyDescent="0.2">
      <c r="A32" s="17"/>
      <c r="B32" s="22" t="s">
        <v>48</v>
      </c>
      <c r="C32" s="21"/>
      <c r="D32" s="19"/>
      <c r="E32" s="27"/>
      <c r="F32" s="27"/>
      <c r="G32" s="7"/>
      <c r="H32" s="13"/>
      <c r="I32" s="13"/>
      <c r="J32" s="13"/>
      <c r="K32" s="13"/>
      <c r="L32" s="13"/>
      <c r="M32" s="13"/>
    </row>
    <row r="33" spans="1:13" ht="14.25" customHeight="1" x14ac:dyDescent="0.2">
      <c r="A33" s="17"/>
      <c r="B33" s="17" t="s">
        <v>49</v>
      </c>
      <c r="C33" s="18"/>
      <c r="D33" s="19"/>
      <c r="E33" s="26"/>
      <c r="F33" s="27"/>
      <c r="G33" s="7">
        <v>0</v>
      </c>
      <c r="H33" s="11"/>
      <c r="I33" s="11"/>
      <c r="J33" s="11"/>
      <c r="K33" s="11"/>
      <c r="L33" s="11"/>
      <c r="M33" s="11"/>
    </row>
    <row r="34" spans="1:13" ht="14.25" customHeight="1" x14ac:dyDescent="0.2">
      <c r="A34" s="17"/>
      <c r="B34" s="17" t="s">
        <v>50</v>
      </c>
      <c r="C34" s="18"/>
      <c r="D34" s="19"/>
      <c r="E34" s="26"/>
      <c r="F34" s="27"/>
      <c r="G34" s="8">
        <v>0</v>
      </c>
      <c r="H34" s="11"/>
      <c r="I34" s="11"/>
      <c r="J34" s="11"/>
      <c r="K34" s="11"/>
      <c r="L34" s="11"/>
      <c r="M34" s="11"/>
    </row>
    <row r="35" spans="1:13" ht="14.25" customHeight="1" x14ac:dyDescent="0.2">
      <c r="A35" s="17"/>
      <c r="B35" s="9" t="s">
        <v>51</v>
      </c>
      <c r="C35" s="20"/>
      <c r="D35" s="21"/>
      <c r="E35" s="30"/>
      <c r="F35" s="27"/>
      <c r="G35" s="29">
        <v>0</v>
      </c>
      <c r="H35" s="13"/>
      <c r="I35" s="13"/>
      <c r="J35" s="13"/>
      <c r="K35" s="13"/>
      <c r="L35" s="13"/>
      <c r="M35" s="13"/>
    </row>
    <row r="36" spans="1:13" ht="14.25" customHeight="1" x14ac:dyDescent="0.2">
      <c r="A36" s="17"/>
      <c r="B36" s="9"/>
      <c r="C36" s="20"/>
      <c r="D36" s="21"/>
      <c r="E36" s="26"/>
      <c r="F36" s="27"/>
      <c r="G36" s="7"/>
      <c r="H36" s="13"/>
      <c r="I36" s="13"/>
      <c r="J36" s="13"/>
      <c r="K36" s="13"/>
      <c r="L36" s="13"/>
      <c r="M36" s="13"/>
    </row>
    <row r="37" spans="1:13" ht="14.25" customHeight="1" x14ac:dyDescent="0.2">
      <c r="A37" s="17"/>
      <c r="B37" s="9" t="s">
        <v>52</v>
      </c>
      <c r="C37" s="20"/>
      <c r="D37" s="21"/>
      <c r="E37" s="26"/>
      <c r="F37" s="27"/>
      <c r="G37" s="7">
        <f>G16+G26</f>
        <v>11875266.380000001</v>
      </c>
      <c r="H37" s="13"/>
      <c r="I37" s="13"/>
      <c r="J37" s="13"/>
      <c r="K37" s="13"/>
      <c r="L37" s="13"/>
      <c r="M37" s="13"/>
    </row>
    <row r="38" spans="1:13" ht="14.25" customHeight="1" x14ac:dyDescent="0.2">
      <c r="A38" s="17"/>
      <c r="B38" s="9" t="s">
        <v>53</v>
      </c>
      <c r="C38" s="20"/>
      <c r="D38" s="21"/>
      <c r="E38" s="30"/>
      <c r="F38" s="27"/>
      <c r="G38" s="8">
        <f>G37-G39</f>
        <v>7757832.7700000014</v>
      </c>
      <c r="H38" s="13"/>
      <c r="I38" s="13"/>
      <c r="J38" s="13"/>
      <c r="K38" s="13"/>
      <c r="L38" s="13"/>
      <c r="M38" s="13"/>
    </row>
    <row r="39" spans="1:13" ht="14.25" customHeight="1" x14ac:dyDescent="0.2">
      <c r="A39" s="17"/>
      <c r="B39" s="9" t="s">
        <v>54</v>
      </c>
      <c r="C39" s="20"/>
      <c r="D39" s="19"/>
      <c r="E39" s="26"/>
      <c r="F39" s="27">
        <v>3</v>
      </c>
      <c r="G39" s="29">
        <f>+'Balance al 31-12-2014'!F14</f>
        <v>4117433.61</v>
      </c>
      <c r="H39" s="13"/>
      <c r="I39" s="13"/>
      <c r="J39" s="13"/>
      <c r="K39" s="13"/>
      <c r="L39" s="13"/>
      <c r="M39" s="13"/>
    </row>
    <row r="40" spans="1:13" ht="10.9" customHeight="1" x14ac:dyDescent="0.2">
      <c r="A40" s="17"/>
      <c r="B40" s="17"/>
      <c r="C40" s="18"/>
      <c r="D40" s="19"/>
      <c r="E40" s="26"/>
      <c r="F40" s="27"/>
      <c r="G40" s="7"/>
      <c r="H40" s="13"/>
      <c r="I40" s="13"/>
      <c r="J40" s="13"/>
      <c r="K40" s="13"/>
      <c r="L40" s="13"/>
      <c r="M40" s="13"/>
    </row>
    <row r="41" spans="1:13" ht="10.9" customHeight="1" x14ac:dyDescent="0.2">
      <c r="A41" s="17"/>
      <c r="B41" s="9"/>
      <c r="C41" s="18"/>
      <c r="D41" s="19"/>
      <c r="E41" s="27"/>
      <c r="F41" s="27"/>
      <c r="G41" s="7"/>
      <c r="H41" s="13"/>
      <c r="I41" s="13"/>
      <c r="J41" s="13"/>
      <c r="K41" s="13"/>
      <c r="L41" s="13"/>
      <c r="M41" s="13"/>
    </row>
    <row r="42" spans="1:13" ht="10.9" customHeight="1" x14ac:dyDescent="0.2">
      <c r="A42" s="17"/>
      <c r="B42" s="9"/>
      <c r="C42" s="18"/>
      <c r="D42" s="19"/>
      <c r="E42" s="27"/>
      <c r="F42" s="27"/>
      <c r="G42" s="7"/>
      <c r="H42" s="13"/>
      <c r="I42" s="13"/>
      <c r="J42" s="13"/>
      <c r="K42" s="13"/>
      <c r="L42" s="13"/>
      <c r="M42" s="13"/>
    </row>
    <row r="43" spans="1:13" ht="10.9" customHeight="1" x14ac:dyDescent="0.2">
      <c r="A43" s="17"/>
      <c r="B43" s="9"/>
      <c r="C43" s="18"/>
      <c r="D43" s="19"/>
      <c r="E43" s="27"/>
      <c r="F43" s="27"/>
      <c r="G43" s="7"/>
      <c r="H43" s="13"/>
      <c r="I43" s="13"/>
      <c r="J43" s="13"/>
      <c r="K43" s="13"/>
      <c r="L43" s="13"/>
      <c r="M43" s="13"/>
    </row>
    <row r="44" spans="1:13" ht="10.9" customHeight="1" x14ac:dyDescent="0.2">
      <c r="A44" s="17"/>
      <c r="B44" s="9"/>
      <c r="C44" s="20"/>
      <c r="D44" s="21"/>
      <c r="E44" s="27"/>
      <c r="F44" s="27"/>
      <c r="G44" s="7"/>
      <c r="H44" s="13"/>
      <c r="I44" s="13"/>
      <c r="J44" s="13"/>
      <c r="K44" s="13"/>
      <c r="L44" s="13"/>
      <c r="M44" s="13"/>
    </row>
    <row r="45" spans="1:13" ht="10.9" customHeight="1" x14ac:dyDescent="0.2">
      <c r="A45" s="17"/>
      <c r="B45" s="9"/>
      <c r="C45" s="20"/>
      <c r="D45" s="21"/>
      <c r="E45" s="27"/>
      <c r="F45" s="27"/>
      <c r="G45" s="7"/>
      <c r="H45" s="13"/>
      <c r="I45" s="13"/>
      <c r="J45" s="13"/>
      <c r="K45" s="13"/>
      <c r="L45" s="13"/>
      <c r="M45" s="13"/>
    </row>
    <row r="46" spans="1:13" ht="10.9" customHeight="1" x14ac:dyDescent="0.2">
      <c r="A46" s="17"/>
      <c r="B46" s="22"/>
      <c r="C46" s="21"/>
      <c r="D46" s="21"/>
      <c r="E46" s="27"/>
      <c r="F46" s="26"/>
      <c r="G46" s="14"/>
      <c r="H46" s="13"/>
      <c r="I46" s="13"/>
      <c r="J46" s="13"/>
      <c r="K46" s="13"/>
      <c r="L46" s="13"/>
      <c r="M46" s="13"/>
    </row>
    <row r="47" spans="1:13" ht="12.95" customHeight="1" x14ac:dyDescent="0.2">
      <c r="A47" s="23">
        <v>4</v>
      </c>
      <c r="B47" s="17"/>
      <c r="C47" s="19"/>
      <c r="D47" s="16"/>
      <c r="E47" s="27"/>
      <c r="F47" s="27"/>
      <c r="G47" s="19"/>
      <c r="H47" s="13"/>
      <c r="I47" s="13"/>
      <c r="J47" s="13"/>
      <c r="K47" s="13"/>
      <c r="L47" s="13"/>
      <c r="M47" s="13"/>
    </row>
    <row r="48" spans="1:13" ht="10.5" customHeight="1" x14ac:dyDescent="0.2">
      <c r="A48" s="17"/>
      <c r="B48" s="22"/>
      <c r="C48" s="21"/>
      <c r="D48" s="21"/>
      <c r="E48" s="27"/>
      <c r="F48" s="27"/>
      <c r="G48" s="19"/>
      <c r="H48" s="13"/>
      <c r="I48" s="13"/>
      <c r="J48" s="13"/>
      <c r="K48" s="13"/>
      <c r="L48" s="13"/>
      <c r="M48" s="13"/>
    </row>
    <row r="49" spans="1:15" ht="10.9" customHeight="1" x14ac:dyDescent="0.2">
      <c r="A49" s="78">
        <f>+'Estado de Resultado 31-12-2014'!A70:H70</f>
        <v>0</v>
      </c>
      <c r="B49" s="78"/>
      <c r="C49" s="78"/>
      <c r="D49" s="78"/>
      <c r="E49" s="78"/>
      <c r="F49" s="78"/>
      <c r="G49" s="78"/>
      <c r="H49" s="78"/>
      <c r="I49" s="13"/>
      <c r="J49" s="13"/>
      <c r="K49" s="13"/>
      <c r="L49" s="13"/>
      <c r="M49" s="13"/>
    </row>
    <row r="50" spans="1:15" ht="10.9" customHeight="1" x14ac:dyDescent="0.2">
      <c r="A50" s="78">
        <f>+'Estado de Resultado 31-12-2014'!A71:H71</f>
        <v>0</v>
      </c>
      <c r="B50" s="78"/>
      <c r="C50" s="78"/>
      <c r="D50" s="78"/>
      <c r="E50" s="78"/>
      <c r="F50" s="78"/>
      <c r="G50" s="78"/>
      <c r="H50" s="78"/>
      <c r="I50" s="13"/>
      <c r="J50" s="13"/>
      <c r="K50" s="13"/>
      <c r="L50" s="13"/>
      <c r="M50" s="13"/>
    </row>
    <row r="51" spans="1:15" ht="10.9" customHeight="1" x14ac:dyDescent="0.2">
      <c r="A51" s="17"/>
      <c r="B51" s="17"/>
      <c r="C51" s="18"/>
      <c r="D51" s="19"/>
      <c r="E51" s="26"/>
      <c r="F51" s="27"/>
      <c r="G51" s="19"/>
      <c r="H51" s="13"/>
      <c r="I51" s="13"/>
      <c r="J51" s="13"/>
      <c r="K51" s="13"/>
      <c r="L51" s="13"/>
      <c r="M51" s="13"/>
    </row>
    <row r="52" spans="1:15" ht="10.9" customHeight="1" x14ac:dyDescent="0.2">
      <c r="A52" s="17"/>
      <c r="B52" s="9"/>
      <c r="C52" s="20"/>
      <c r="D52" s="21"/>
      <c r="E52" s="27"/>
      <c r="F52" s="27"/>
      <c r="G52" s="19"/>
      <c r="H52" s="11"/>
      <c r="I52" s="11"/>
      <c r="J52" s="11"/>
      <c r="K52" s="11"/>
      <c r="L52" s="11"/>
      <c r="M52" s="11"/>
      <c r="N52" s="6"/>
      <c r="O52" s="6"/>
    </row>
    <row r="53" spans="1:15" ht="10.9" customHeight="1" x14ac:dyDescent="0.2">
      <c r="A53" s="17"/>
      <c r="B53" s="22"/>
      <c r="C53" s="21"/>
      <c r="D53" s="21"/>
      <c r="E53" s="27"/>
      <c r="F53" s="26"/>
      <c r="G53" s="7"/>
      <c r="H53" s="11"/>
      <c r="I53" s="11"/>
      <c r="J53" s="11"/>
      <c r="K53" s="11"/>
      <c r="L53" s="11"/>
      <c r="M53" s="11"/>
      <c r="N53" s="6"/>
      <c r="O53" s="6"/>
    </row>
    <row r="54" spans="1:15" ht="10.9" customHeight="1" x14ac:dyDescent="0.2">
      <c r="A54" s="17"/>
      <c r="B54" s="24"/>
      <c r="C54" s="19"/>
      <c r="D54" s="19"/>
      <c r="E54" s="19"/>
      <c r="F54" s="26"/>
      <c r="G54" s="7"/>
      <c r="H54" s="11"/>
      <c r="I54" s="11"/>
      <c r="J54" s="11"/>
      <c r="K54" s="11"/>
      <c r="L54" s="11"/>
      <c r="M54" s="11"/>
      <c r="N54" s="6"/>
      <c r="O54" s="6"/>
    </row>
    <row r="55" spans="1:15" ht="10.9" customHeight="1" x14ac:dyDescent="0.2">
      <c r="A55" s="17"/>
      <c r="B55" s="24"/>
      <c r="C55" s="19"/>
      <c r="D55" s="19"/>
      <c r="E55" s="19"/>
      <c r="F55" s="26"/>
      <c r="G55" s="7"/>
      <c r="H55" s="11"/>
      <c r="I55" s="11"/>
      <c r="J55" s="11"/>
      <c r="K55" s="11"/>
      <c r="L55" s="11"/>
      <c r="M55" s="11"/>
      <c r="N55" s="6"/>
      <c r="O55" s="6"/>
    </row>
    <row r="56" spans="1:15" ht="10.9" customHeight="1" x14ac:dyDescent="0.2">
      <c r="A56" s="17"/>
      <c r="B56" s="24"/>
      <c r="C56" s="19"/>
      <c r="D56" s="19"/>
      <c r="E56" s="19"/>
      <c r="F56" s="26"/>
      <c r="G56" s="7"/>
      <c r="H56" s="13"/>
      <c r="I56" s="13"/>
      <c r="J56" s="13"/>
      <c r="K56" s="13"/>
      <c r="L56" s="13"/>
      <c r="M56" s="13"/>
    </row>
    <row r="57" spans="1:15" ht="10.9" customHeight="1" x14ac:dyDescent="0.2">
      <c r="A57" s="17"/>
      <c r="B57" s="24" t="s">
        <v>3</v>
      </c>
      <c r="C57" s="17"/>
      <c r="D57" s="17"/>
      <c r="E57" s="17"/>
      <c r="F57" s="25"/>
      <c r="G57" s="17"/>
    </row>
    <row r="59" spans="1:15" x14ac:dyDescent="0.2">
      <c r="G59" s="4" t="s">
        <v>3</v>
      </c>
    </row>
  </sheetData>
  <mergeCells count="8">
    <mergeCell ref="A49:H49"/>
    <mergeCell ref="A50:H50"/>
    <mergeCell ref="D9:F9"/>
    <mergeCell ref="D4:F4"/>
    <mergeCell ref="D5:F5"/>
    <mergeCell ref="D6:F6"/>
    <mergeCell ref="D7:F7"/>
    <mergeCell ref="D8:F8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tabSelected="1" topLeftCell="A23" workbookViewId="0">
      <selection activeCell="A4" sqref="A4:H52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33.85546875" customWidth="1"/>
    <col min="4" max="4" width="10.140625" customWidth="1" collapsed="1"/>
    <col min="5" max="5" width="1.28515625" customWidth="1" collapsed="1"/>
    <col min="6" max="6" width="14.28515625" customWidth="1"/>
    <col min="7" max="7" width="1.7109375" customWidth="1"/>
    <col min="8" max="8" width="14.7109375" customWidth="1"/>
    <col min="10" max="10" width="24.42578125" customWidth="1"/>
    <col min="11" max="11" width="17.140625" hidden="1" customWidth="1"/>
    <col min="12" max="12" width="2" customWidth="1"/>
    <col min="13" max="13" width="13.7109375" customWidth="1"/>
    <col min="14" max="14" width="15.85546875" style="58" customWidth="1"/>
  </cols>
  <sheetData>
    <row r="1" spans="1:13" ht="17.850000000000001" customHeight="1" x14ac:dyDescent="0.2">
      <c r="D1" s="1"/>
    </row>
    <row r="2" spans="1:13" ht="10.9" customHeight="1" x14ac:dyDescent="0.2"/>
    <row r="3" spans="1:13" ht="10.9" customHeight="1" x14ac:dyDescent="0.2"/>
    <row r="4" spans="1:13" ht="13.5" customHeight="1" x14ac:dyDescent="0.2">
      <c r="A4" s="72" t="s">
        <v>5</v>
      </c>
      <c r="B4" s="72"/>
      <c r="C4" s="72"/>
      <c r="D4" s="72"/>
      <c r="E4" s="72"/>
      <c r="F4" s="72"/>
      <c r="G4" s="72"/>
      <c r="H4" s="72"/>
    </row>
    <row r="5" spans="1:13" ht="13.5" customHeight="1" x14ac:dyDescent="0.2">
      <c r="A5" s="72" t="s">
        <v>6</v>
      </c>
      <c r="B5" s="72"/>
      <c r="C5" s="72"/>
      <c r="D5" s="72"/>
      <c r="E5" s="72"/>
      <c r="F5" s="72"/>
      <c r="G5" s="72"/>
      <c r="H5" s="72"/>
    </row>
    <row r="6" spans="1:13" ht="14.25" customHeight="1" x14ac:dyDescent="0.2">
      <c r="A6" s="72" t="s">
        <v>79</v>
      </c>
      <c r="B6" s="72"/>
      <c r="C6" s="72"/>
      <c r="D6" s="72"/>
      <c r="E6" s="72"/>
      <c r="F6" s="72"/>
      <c r="G6" s="72"/>
      <c r="H6" s="72"/>
    </row>
    <row r="7" spans="1:13" ht="14.25" customHeight="1" x14ac:dyDescent="0.2">
      <c r="A7" s="72" t="s">
        <v>70</v>
      </c>
      <c r="B7" s="72"/>
      <c r="C7" s="72"/>
      <c r="D7" s="72"/>
      <c r="E7" s="72"/>
      <c r="F7" s="72"/>
      <c r="G7" s="72"/>
      <c r="H7" s="72"/>
    </row>
    <row r="8" spans="1:13" ht="13.9" customHeight="1" x14ac:dyDescent="0.2">
      <c r="D8" s="74"/>
      <c r="E8" s="74"/>
      <c r="J8" s="64" t="s">
        <v>80</v>
      </c>
      <c r="K8" s="65"/>
      <c r="L8" s="66">
        <v>7729.6</v>
      </c>
      <c r="M8" s="65">
        <f>L8/L9</f>
        <v>11.735074201996433</v>
      </c>
    </row>
    <row r="9" spans="1:13" ht="12" customHeight="1" x14ac:dyDescent="0.2">
      <c r="D9" s="75"/>
      <c r="E9" s="75"/>
      <c r="J9" s="67" t="s">
        <v>81</v>
      </c>
      <c r="K9" s="65"/>
      <c r="L9" s="65">
        <f>(514.7+526.8+548.3+579.4+612.6+639.7+666.2+692.4+725.4+761.8+797.3+839.5)/12</f>
        <v>658.67499999999995</v>
      </c>
    </row>
    <row r="10" spans="1:13" ht="12.95" customHeight="1" x14ac:dyDescent="0.2">
      <c r="A10" s="2">
        <v>4</v>
      </c>
      <c r="F10" s="62" t="s">
        <v>82</v>
      </c>
      <c r="G10" s="62"/>
      <c r="H10" s="62" t="s">
        <v>83</v>
      </c>
    </row>
    <row r="11" spans="1:13" ht="12.95" customHeight="1" x14ac:dyDescent="0.2">
      <c r="A11" s="23">
        <v>4</v>
      </c>
      <c r="B11" s="17"/>
      <c r="C11" s="17"/>
      <c r="D11" s="17"/>
      <c r="E11" s="17"/>
      <c r="F11" s="17"/>
      <c r="G11" s="17"/>
    </row>
    <row r="12" spans="1:13" ht="10.5" customHeight="1" x14ac:dyDescent="0.2">
      <c r="A12" s="17"/>
      <c r="B12" s="22"/>
      <c r="C12" s="9"/>
      <c r="D12" s="10" t="s">
        <v>9</v>
      </c>
      <c r="E12" s="17"/>
      <c r="F12" s="61">
        <v>2014</v>
      </c>
      <c r="G12" s="61"/>
      <c r="H12" s="61">
        <v>2014</v>
      </c>
      <c r="K12" s="57"/>
    </row>
    <row r="13" spans="1:13" ht="10.5" customHeight="1" x14ac:dyDescent="0.2">
      <c r="A13" s="17"/>
      <c r="B13" s="22" t="s">
        <v>24</v>
      </c>
      <c r="C13" s="9"/>
      <c r="D13" s="25"/>
      <c r="E13" s="3"/>
      <c r="F13" s="3"/>
      <c r="K13" s="60"/>
    </row>
    <row r="14" spans="1:13" ht="10.9" customHeight="1" x14ac:dyDescent="0.2">
      <c r="A14" s="17"/>
      <c r="B14" s="17" t="s">
        <v>65</v>
      </c>
      <c r="C14" s="18"/>
      <c r="D14" s="26">
        <v>17</v>
      </c>
      <c r="E14" s="7"/>
      <c r="F14" s="7">
        <v>21045970.559999999</v>
      </c>
      <c r="G14" s="13"/>
      <c r="H14" s="7">
        <f>F14*M8</f>
        <v>246976026.1746324</v>
      </c>
      <c r="I14" s="13"/>
      <c r="J14" s="13"/>
      <c r="K14" s="7"/>
      <c r="L14" s="13"/>
      <c r="M14" s="13"/>
    </row>
    <row r="15" spans="1:13" ht="10.5" customHeight="1" x14ac:dyDescent="0.2">
      <c r="A15" s="17"/>
      <c r="B15" s="17" t="s">
        <v>25</v>
      </c>
      <c r="C15" s="18"/>
      <c r="D15" s="26">
        <v>18</v>
      </c>
      <c r="E15" s="7"/>
      <c r="F15" s="8">
        <v>-12818386.689999999</v>
      </c>
      <c r="G15" s="13"/>
      <c r="H15" s="7">
        <f>F15*M8</f>
        <v>-150424718.95703346</v>
      </c>
      <c r="I15" s="13"/>
      <c r="J15" s="13"/>
      <c r="K15" s="7"/>
      <c r="L15" s="13"/>
      <c r="M15" s="13"/>
    </row>
    <row r="16" spans="1:13" ht="10.9" customHeight="1" x14ac:dyDescent="0.2">
      <c r="A16" s="17"/>
      <c r="B16" s="9" t="s">
        <v>26</v>
      </c>
      <c r="C16" s="20"/>
      <c r="D16" s="26"/>
      <c r="E16" s="7"/>
      <c r="F16" s="7">
        <f>21045970.56-12818386.69</f>
        <v>8227583.8699999992</v>
      </c>
      <c r="G16" s="13"/>
      <c r="H16" s="68">
        <f>H14+H15</f>
        <v>96551307.217598945</v>
      </c>
      <c r="I16" s="13"/>
      <c r="J16" s="13"/>
      <c r="K16" s="7"/>
      <c r="L16" s="13"/>
      <c r="M16" s="13"/>
    </row>
    <row r="17" spans="1:13" ht="10.9" customHeight="1" x14ac:dyDescent="0.2">
      <c r="A17" s="17"/>
      <c r="B17" s="17"/>
      <c r="C17" s="18"/>
      <c r="D17" s="26"/>
      <c r="E17" s="7"/>
      <c r="F17" s="7"/>
      <c r="G17" s="13"/>
      <c r="H17" s="7"/>
      <c r="I17" s="13"/>
      <c r="J17" s="13"/>
      <c r="K17" s="7"/>
      <c r="L17" s="13"/>
      <c r="M17" s="13"/>
    </row>
    <row r="18" spans="1:13" ht="10.9" customHeight="1" x14ac:dyDescent="0.2">
      <c r="A18" s="17"/>
      <c r="B18" s="9" t="s">
        <v>66</v>
      </c>
      <c r="C18" s="20"/>
      <c r="D18" s="26"/>
      <c r="E18" s="7"/>
      <c r="F18" s="7"/>
      <c r="G18" s="13"/>
      <c r="H18" s="7"/>
      <c r="I18" s="13"/>
      <c r="J18" s="13"/>
      <c r="K18" s="7"/>
      <c r="L18" s="13"/>
      <c r="M18" s="13"/>
    </row>
    <row r="19" spans="1:13" ht="10.9" customHeight="1" x14ac:dyDescent="0.2">
      <c r="A19" s="17"/>
      <c r="B19" s="17" t="s">
        <v>67</v>
      </c>
      <c r="C19" s="18"/>
      <c r="D19" s="26"/>
      <c r="E19" s="7"/>
      <c r="F19" s="7"/>
      <c r="G19" s="13"/>
      <c r="H19" s="7"/>
      <c r="I19" s="13"/>
      <c r="J19" s="13"/>
      <c r="K19" s="7"/>
      <c r="L19" s="13"/>
      <c r="M19" s="13"/>
    </row>
    <row r="20" spans="1:13" ht="10.9" customHeight="1" x14ac:dyDescent="0.2">
      <c r="A20" s="17"/>
      <c r="B20" s="17"/>
      <c r="C20" s="80" t="s">
        <v>110</v>
      </c>
      <c r="D20" s="26"/>
      <c r="E20" s="7"/>
      <c r="F20" s="7">
        <v>6000</v>
      </c>
      <c r="G20" s="13"/>
      <c r="H20" s="7">
        <f>F20*$M$8</f>
        <v>70410.4452119786</v>
      </c>
      <c r="I20" s="13"/>
      <c r="J20" s="13"/>
      <c r="K20" s="7"/>
      <c r="L20" s="13"/>
      <c r="M20" s="13"/>
    </row>
    <row r="21" spans="1:13" ht="10.9" customHeight="1" x14ac:dyDescent="0.2">
      <c r="A21" s="17"/>
      <c r="B21" s="17"/>
      <c r="C21" s="80" t="s">
        <v>90</v>
      </c>
      <c r="D21" s="26"/>
      <c r="E21" s="7"/>
      <c r="F21" s="7">
        <v>89734.450000000012</v>
      </c>
      <c r="G21" s="13"/>
      <c r="H21" s="7">
        <f t="shared" ref="H21:H45" si="0">F21*$M$8</f>
        <v>1053040.4292253389</v>
      </c>
      <c r="I21" s="13"/>
      <c r="J21" s="13"/>
      <c r="K21" s="7"/>
      <c r="L21" s="13"/>
      <c r="M21" s="13"/>
    </row>
    <row r="22" spans="1:13" ht="10.9" customHeight="1" x14ac:dyDescent="0.2">
      <c r="A22" s="17"/>
      <c r="B22" s="17"/>
      <c r="C22" s="84" t="s">
        <v>91</v>
      </c>
      <c r="D22" s="26"/>
      <c r="E22" s="7"/>
      <c r="F22" s="7">
        <v>11960.93</v>
      </c>
      <c r="G22" s="13"/>
      <c r="H22" s="7">
        <f t="shared" si="0"/>
        <v>140362.40107488519</v>
      </c>
      <c r="I22" s="13"/>
      <c r="J22" s="13"/>
      <c r="K22" s="7"/>
      <c r="L22" s="13"/>
      <c r="M22" s="13"/>
    </row>
    <row r="23" spans="1:13" ht="10.9" customHeight="1" x14ac:dyDescent="0.2">
      <c r="A23" s="17"/>
      <c r="B23" s="17"/>
      <c r="C23" s="84" t="s">
        <v>92</v>
      </c>
      <c r="D23" s="26"/>
      <c r="E23" s="7"/>
      <c r="F23" s="7">
        <v>7204.0400000000009</v>
      </c>
      <c r="G23" s="13"/>
      <c r="H23" s="7">
        <f t="shared" si="0"/>
        <v>84539.943954150396</v>
      </c>
      <c r="I23" s="13"/>
      <c r="J23" s="13"/>
      <c r="K23" s="7"/>
      <c r="L23" s="13"/>
      <c r="M23" s="13"/>
    </row>
    <row r="24" spans="1:13" ht="10.9" customHeight="1" x14ac:dyDescent="0.2">
      <c r="A24" s="17"/>
      <c r="B24" s="17"/>
      <c r="C24" s="80" t="s">
        <v>111</v>
      </c>
      <c r="D24" s="26"/>
      <c r="E24" s="7"/>
      <c r="F24" s="7">
        <v>34667.94</v>
      </c>
      <c r="G24" s="13"/>
      <c r="H24" s="7">
        <f t="shared" si="0"/>
        <v>406830.84833036026</v>
      </c>
      <c r="I24" s="13"/>
      <c r="J24" s="13"/>
      <c r="K24" s="7"/>
      <c r="L24" s="13"/>
      <c r="M24" s="13"/>
    </row>
    <row r="25" spans="1:13" ht="10.9" customHeight="1" x14ac:dyDescent="0.2">
      <c r="A25" s="17"/>
      <c r="B25" s="17"/>
      <c r="C25" s="80" t="s">
        <v>93</v>
      </c>
      <c r="D25" s="26"/>
      <c r="E25" s="7"/>
      <c r="F25" s="7">
        <v>58434.880000000005</v>
      </c>
      <c r="G25" s="13"/>
      <c r="H25" s="7">
        <f t="shared" si="0"/>
        <v>685737.65278475732</v>
      </c>
      <c r="I25" s="13"/>
      <c r="J25" s="13"/>
      <c r="K25" s="7"/>
      <c r="L25" s="13"/>
      <c r="M25" s="13"/>
    </row>
    <row r="26" spans="1:13" ht="10.9" customHeight="1" x14ac:dyDescent="0.2">
      <c r="A26" s="17"/>
      <c r="B26" s="17"/>
      <c r="C26" s="80" t="s">
        <v>94</v>
      </c>
      <c r="D26" s="26"/>
      <c r="E26" s="7"/>
      <c r="F26" s="7">
        <v>101535.23</v>
      </c>
      <c r="G26" s="13"/>
      <c r="H26" s="7">
        <f t="shared" si="0"/>
        <v>1191523.4581667741</v>
      </c>
      <c r="I26" s="13"/>
      <c r="J26" s="13"/>
      <c r="K26" s="7"/>
      <c r="L26" s="13"/>
      <c r="M26" s="13"/>
    </row>
    <row r="27" spans="1:13" ht="10.9" customHeight="1" x14ac:dyDescent="0.2">
      <c r="A27" s="17"/>
      <c r="B27" s="17"/>
      <c r="C27" s="85" t="s">
        <v>95</v>
      </c>
      <c r="D27" s="26"/>
      <c r="E27" s="7"/>
      <c r="F27" s="7">
        <v>724600</v>
      </c>
      <c r="G27" s="13"/>
      <c r="H27" s="7">
        <f t="shared" si="0"/>
        <v>8503234.7667666152</v>
      </c>
      <c r="I27" s="13"/>
      <c r="J27" s="13"/>
      <c r="K27" s="7"/>
      <c r="L27" s="13"/>
      <c r="M27" s="13"/>
    </row>
    <row r="28" spans="1:13" ht="10.9" customHeight="1" x14ac:dyDescent="0.2">
      <c r="A28" s="17"/>
      <c r="B28" s="17"/>
      <c r="C28" s="80" t="s">
        <v>96</v>
      </c>
      <c r="D28" s="26"/>
      <c r="E28" s="7"/>
      <c r="F28" s="7">
        <v>636756</v>
      </c>
      <c r="G28" s="13"/>
      <c r="H28" s="7">
        <f t="shared" si="0"/>
        <v>7472378.9085664405</v>
      </c>
      <c r="I28" s="13"/>
      <c r="J28" s="13"/>
      <c r="K28" s="7"/>
      <c r="L28" s="13"/>
      <c r="M28" s="13"/>
    </row>
    <row r="29" spans="1:13" ht="10.9" customHeight="1" x14ac:dyDescent="0.2">
      <c r="A29" s="17"/>
      <c r="B29" s="17"/>
      <c r="C29" s="80" t="s">
        <v>97</v>
      </c>
      <c r="D29" s="26"/>
      <c r="E29" s="7"/>
      <c r="F29" s="7">
        <v>6404.08</v>
      </c>
      <c r="G29" s="13"/>
      <c r="H29" s="7">
        <f t="shared" si="0"/>
        <v>75152.35399552132</v>
      </c>
      <c r="I29" s="13"/>
      <c r="J29" s="13"/>
      <c r="K29" s="7"/>
      <c r="L29" s="13"/>
      <c r="M29" s="13"/>
    </row>
    <row r="30" spans="1:13" ht="10.9" customHeight="1" x14ac:dyDescent="0.2">
      <c r="A30" s="17"/>
      <c r="B30" s="17"/>
      <c r="C30" s="80" t="s">
        <v>98</v>
      </c>
      <c r="D30" s="26"/>
      <c r="E30" s="7"/>
      <c r="F30" s="7">
        <v>136797.91999999998</v>
      </c>
      <c r="G30" s="13"/>
      <c r="H30" s="7">
        <f t="shared" si="0"/>
        <v>1605333.7418787717</v>
      </c>
      <c r="I30" s="13"/>
      <c r="J30" s="13"/>
      <c r="K30" s="7"/>
      <c r="L30" s="13"/>
      <c r="M30" s="13"/>
    </row>
    <row r="31" spans="1:13" ht="10.9" customHeight="1" x14ac:dyDescent="0.2">
      <c r="A31" s="17"/>
      <c r="B31" s="17"/>
      <c r="C31" s="80" t="s">
        <v>99</v>
      </c>
      <c r="D31" s="26"/>
      <c r="E31" s="7"/>
      <c r="F31" s="7">
        <v>197766.12999999998</v>
      </c>
      <c r="G31" s="13"/>
      <c r="H31" s="7">
        <f t="shared" si="0"/>
        <v>2320800.2101916727</v>
      </c>
      <c r="I31" s="13"/>
      <c r="J31" s="13"/>
      <c r="K31" s="7"/>
      <c r="L31" s="13"/>
      <c r="M31" s="13"/>
    </row>
    <row r="32" spans="1:13" ht="10.9" customHeight="1" x14ac:dyDescent="0.2">
      <c r="A32" s="17"/>
      <c r="B32" s="17"/>
      <c r="C32" s="80" t="s">
        <v>100</v>
      </c>
      <c r="D32" s="26"/>
      <c r="E32" s="7"/>
      <c r="F32" s="7">
        <v>35394</v>
      </c>
      <c r="G32" s="13"/>
      <c r="H32" s="7">
        <f t="shared" si="0"/>
        <v>415351.21630546177</v>
      </c>
      <c r="I32" s="13"/>
      <c r="J32" s="13"/>
      <c r="K32" s="7"/>
      <c r="L32" s="13"/>
      <c r="M32" s="13"/>
    </row>
    <row r="33" spans="1:17" ht="10.9" customHeight="1" x14ac:dyDescent="0.2">
      <c r="A33" s="17"/>
      <c r="B33" s="17"/>
      <c r="C33" s="85" t="s">
        <v>101</v>
      </c>
      <c r="D33" s="26"/>
      <c r="E33" s="7"/>
      <c r="F33" s="7">
        <v>804779.28999999992</v>
      </c>
      <c r="G33" s="13"/>
      <c r="H33" s="7">
        <f t="shared" si="0"/>
        <v>9444144.6843800042</v>
      </c>
      <c r="I33" s="13"/>
      <c r="J33" s="13"/>
      <c r="K33" s="7"/>
      <c r="L33" s="13"/>
      <c r="M33" s="13"/>
    </row>
    <row r="34" spans="1:17" ht="10.9" customHeight="1" x14ac:dyDescent="0.2">
      <c r="A34" s="17"/>
      <c r="B34" s="17"/>
      <c r="C34" s="85" t="s">
        <v>102</v>
      </c>
      <c r="D34" s="26"/>
      <c r="E34" s="7"/>
      <c r="F34" s="7">
        <v>148610.43999999997</v>
      </c>
      <c r="G34" s="13"/>
      <c r="H34" s="7">
        <f t="shared" si="0"/>
        <v>1743954.5405913384</v>
      </c>
      <c r="I34" s="13"/>
      <c r="J34" s="13"/>
      <c r="K34" s="7"/>
      <c r="L34" s="13"/>
      <c r="M34" s="13"/>
    </row>
    <row r="35" spans="1:17" ht="10.9" customHeight="1" x14ac:dyDescent="0.2">
      <c r="A35" s="17"/>
      <c r="B35" s="17"/>
      <c r="C35" s="80" t="s">
        <v>103</v>
      </c>
      <c r="D35" s="26"/>
      <c r="E35" s="7"/>
      <c r="F35" s="7">
        <v>515406.98</v>
      </c>
      <c r="G35" s="13"/>
      <c r="H35" s="7">
        <f t="shared" si="0"/>
        <v>6048339.1545268912</v>
      </c>
      <c r="I35" s="13"/>
      <c r="J35" s="13"/>
      <c r="K35" s="7"/>
      <c r="L35" s="13"/>
      <c r="M35" s="13"/>
    </row>
    <row r="36" spans="1:17" ht="10.9" customHeight="1" x14ac:dyDescent="0.2">
      <c r="A36" s="17"/>
      <c r="B36" s="17"/>
      <c r="C36" s="80" t="s">
        <v>104</v>
      </c>
      <c r="D36" s="26"/>
      <c r="E36" s="7"/>
      <c r="F36" s="7">
        <v>268699.02</v>
      </c>
      <c r="G36" s="13"/>
      <c r="H36" s="7">
        <f t="shared" si="0"/>
        <v>3153202.937703724</v>
      </c>
      <c r="I36" s="13"/>
      <c r="J36" s="13"/>
      <c r="K36" s="7"/>
      <c r="L36" s="13"/>
      <c r="M36" s="13"/>
    </row>
    <row r="37" spans="1:17" ht="10.9" customHeight="1" x14ac:dyDescent="0.2">
      <c r="A37" s="17"/>
      <c r="B37" s="17"/>
      <c r="C37" s="80" t="s">
        <v>105</v>
      </c>
      <c r="D37" s="26"/>
      <c r="E37" s="7"/>
      <c r="F37" s="7">
        <v>53650</v>
      </c>
      <c r="G37" s="13"/>
      <c r="H37" s="7">
        <f t="shared" si="0"/>
        <v>629586.73093710863</v>
      </c>
      <c r="I37" s="13"/>
      <c r="J37" s="13"/>
      <c r="K37" s="7"/>
      <c r="L37" s="13"/>
      <c r="M37" s="13"/>
    </row>
    <row r="38" spans="1:17" ht="10.9" customHeight="1" x14ac:dyDescent="0.2">
      <c r="A38" s="17"/>
      <c r="B38" s="17"/>
      <c r="C38" s="80" t="s">
        <v>112</v>
      </c>
      <c r="D38" s="26"/>
      <c r="E38" s="7"/>
      <c r="F38" s="7">
        <v>12550</v>
      </c>
      <c r="G38" s="13"/>
      <c r="H38" s="7">
        <f t="shared" si="0"/>
        <v>147275.18123505524</v>
      </c>
      <c r="I38" s="13"/>
      <c r="J38" s="13"/>
      <c r="K38" s="7"/>
      <c r="L38" s="13"/>
      <c r="M38" s="13"/>
    </row>
    <row r="39" spans="1:17" ht="10.9" customHeight="1" x14ac:dyDescent="0.2">
      <c r="A39" s="17"/>
      <c r="B39" s="17"/>
      <c r="C39" s="80" t="s">
        <v>113</v>
      </c>
      <c r="D39" s="26"/>
      <c r="E39" s="7"/>
      <c r="F39" s="7">
        <v>14910</v>
      </c>
      <c r="G39" s="13"/>
      <c r="H39" s="7">
        <f t="shared" si="0"/>
        <v>174969.95635176683</v>
      </c>
      <c r="I39" s="13"/>
      <c r="J39" s="13"/>
      <c r="K39" s="7"/>
      <c r="L39" s="13"/>
      <c r="M39" s="13"/>
    </row>
    <row r="40" spans="1:17" ht="10.9" customHeight="1" x14ac:dyDescent="0.2">
      <c r="A40" s="17"/>
      <c r="B40" s="17"/>
      <c r="C40" s="80" t="s">
        <v>106</v>
      </c>
      <c r="D40" s="26"/>
      <c r="E40" s="7"/>
      <c r="F40" s="7">
        <v>117708.94</v>
      </c>
      <c r="G40" s="13"/>
      <c r="H40" s="7">
        <f t="shared" si="0"/>
        <v>1381323.1451383461</v>
      </c>
      <c r="I40" s="13"/>
      <c r="J40" s="13"/>
      <c r="K40" s="7"/>
      <c r="L40" s="13"/>
      <c r="M40" s="13"/>
    </row>
    <row r="41" spans="1:17" ht="10.9" customHeight="1" x14ac:dyDescent="0.2">
      <c r="A41" s="17"/>
      <c r="B41" s="17"/>
      <c r="C41" s="85" t="s">
        <v>107</v>
      </c>
      <c r="D41" s="26"/>
      <c r="E41" s="7"/>
      <c r="F41" s="7">
        <v>51347.63</v>
      </c>
      <c r="G41" s="13"/>
      <c r="H41" s="7">
        <f t="shared" si="0"/>
        <v>602568.24814665806</v>
      </c>
      <c r="I41" s="13"/>
      <c r="J41" s="13"/>
      <c r="K41" s="7"/>
      <c r="L41" s="13"/>
      <c r="M41" s="13"/>
    </row>
    <row r="42" spans="1:17" ht="10.9" customHeight="1" x14ac:dyDescent="0.2">
      <c r="A42" s="17"/>
      <c r="B42" s="17"/>
      <c r="C42" s="80" t="s">
        <v>114</v>
      </c>
      <c r="D42" s="26"/>
      <c r="E42" s="7"/>
      <c r="F42" s="7">
        <v>81999.58</v>
      </c>
      <c r="G42" s="13"/>
      <c r="H42" s="7">
        <f t="shared" si="0"/>
        <v>962271.15583254269</v>
      </c>
      <c r="I42" s="13"/>
      <c r="J42" s="13"/>
      <c r="K42" s="7"/>
      <c r="L42" s="13"/>
      <c r="M42" s="13"/>
    </row>
    <row r="43" spans="1:17" ht="10.9" customHeight="1" x14ac:dyDescent="0.2">
      <c r="A43" s="17"/>
      <c r="B43" s="17"/>
      <c r="C43" s="80" t="s">
        <v>115</v>
      </c>
      <c r="D43" s="26"/>
      <c r="E43" s="7"/>
      <c r="F43" s="7">
        <v>15950.09</v>
      </c>
      <c r="G43" s="13"/>
      <c r="H43" s="7">
        <f t="shared" si="0"/>
        <v>187175.48967852129</v>
      </c>
      <c r="I43" s="13"/>
      <c r="J43" s="13"/>
      <c r="K43" s="7"/>
      <c r="L43" s="13"/>
      <c r="M43" s="13"/>
    </row>
    <row r="44" spans="1:17" ht="10.9" customHeight="1" x14ac:dyDescent="0.2">
      <c r="A44" s="17"/>
      <c r="B44" s="17"/>
      <c r="C44" s="80" t="s">
        <v>108</v>
      </c>
      <c r="D44" s="26"/>
      <c r="E44" s="7"/>
      <c r="F44" s="7">
        <f>525368.41+3997.07</f>
        <v>529365.48</v>
      </c>
      <c r="G44" s="13"/>
      <c r="H44" s="7">
        <f t="shared" si="0"/>
        <v>6212143.1877754582</v>
      </c>
      <c r="I44" s="13"/>
      <c r="J44" s="13"/>
      <c r="K44" s="7"/>
      <c r="L44" s="13"/>
      <c r="M44" s="13"/>
    </row>
    <row r="45" spans="1:17" ht="10.9" customHeight="1" x14ac:dyDescent="0.2">
      <c r="A45" s="17"/>
      <c r="B45" s="17"/>
      <c r="C45" s="86" t="s">
        <v>109</v>
      </c>
      <c r="D45" s="26"/>
      <c r="E45" s="7"/>
      <c r="F45" s="7">
        <v>54279.18</v>
      </c>
      <c r="G45" s="13"/>
      <c r="H45" s="7">
        <f t="shared" si="0"/>
        <v>636970.2049235208</v>
      </c>
      <c r="I45" s="13"/>
      <c r="J45" s="13"/>
      <c r="K45" s="7"/>
      <c r="L45" s="13"/>
      <c r="M45" s="13"/>
    </row>
    <row r="46" spans="1:17" ht="10.9" customHeight="1" x14ac:dyDescent="0.2">
      <c r="A46" s="17"/>
      <c r="B46" s="9" t="s">
        <v>68</v>
      </c>
      <c r="C46" s="20"/>
      <c r="D46" s="27"/>
      <c r="E46" s="7"/>
      <c r="F46" s="29">
        <f>SUM(F19:F45)</f>
        <v>4716512.2299999986</v>
      </c>
      <c r="G46" s="13"/>
      <c r="H46" s="29">
        <f>F46*M8</f>
        <v>55348620.993673652</v>
      </c>
      <c r="I46" s="13"/>
      <c r="J46" s="13"/>
      <c r="K46" s="7"/>
      <c r="L46" s="13"/>
      <c r="M46" s="13"/>
    </row>
    <row r="47" spans="1:17" ht="10.5" customHeight="1" x14ac:dyDescent="0.2">
      <c r="A47" s="17"/>
      <c r="B47" s="9" t="s">
        <v>69</v>
      </c>
      <c r="C47" s="18"/>
      <c r="D47" s="27"/>
      <c r="E47" s="7"/>
      <c r="F47" s="7">
        <f>F16-F46</f>
        <v>3511071.6400000006</v>
      </c>
      <c r="G47" s="13"/>
      <c r="H47" s="69">
        <f>H16-H19</f>
        <v>96551307.217598945</v>
      </c>
      <c r="I47" s="13"/>
      <c r="J47" s="13"/>
      <c r="K47" s="7"/>
      <c r="L47" s="13"/>
      <c r="M47" s="13"/>
    </row>
    <row r="48" spans="1:17" ht="10.9" customHeight="1" x14ac:dyDescent="0.2">
      <c r="A48" s="17"/>
      <c r="B48" s="17" t="s">
        <v>84</v>
      </c>
      <c r="C48" s="18"/>
      <c r="D48" s="26"/>
      <c r="E48" s="7"/>
      <c r="F48" s="7"/>
      <c r="G48" s="7"/>
      <c r="H48" s="7"/>
      <c r="I48" s="13"/>
      <c r="J48" s="80"/>
      <c r="K48" s="81"/>
      <c r="L48" s="82"/>
      <c r="M48" s="82"/>
      <c r="N48" s="89"/>
      <c r="O48" s="6"/>
      <c r="P48" s="87"/>
      <c r="Q48" s="6"/>
    </row>
    <row r="49" spans="1:17" ht="12.95" customHeight="1" x14ac:dyDescent="0.2">
      <c r="A49" s="23">
        <v>4</v>
      </c>
      <c r="B49" s="17" t="s">
        <v>85</v>
      </c>
      <c r="C49" s="18"/>
      <c r="D49" s="26"/>
      <c r="E49" s="7"/>
      <c r="F49" s="8">
        <v>0</v>
      </c>
      <c r="G49" s="7"/>
      <c r="H49" s="8">
        <v>-137984889.11000001</v>
      </c>
      <c r="I49" s="13"/>
      <c r="J49" s="80"/>
      <c r="K49" s="81"/>
      <c r="L49" s="82"/>
      <c r="M49" s="82"/>
      <c r="N49" s="89"/>
      <c r="O49" s="6"/>
      <c r="P49" s="87"/>
      <c r="Q49" s="6"/>
    </row>
    <row r="50" spans="1:17" ht="10.5" customHeight="1" x14ac:dyDescent="0.2">
      <c r="A50" s="17"/>
      <c r="B50" s="17"/>
      <c r="C50" s="17" t="s">
        <v>86</v>
      </c>
      <c r="D50" s="26"/>
      <c r="E50" s="7"/>
      <c r="F50" s="7">
        <f>F47</f>
        <v>3511071.6400000006</v>
      </c>
      <c r="G50" s="7"/>
      <c r="H50" s="7">
        <f>SUM(H47:H49)</f>
        <v>-41433581.892401069</v>
      </c>
      <c r="I50" s="13"/>
      <c r="J50" s="80"/>
      <c r="K50" s="81"/>
      <c r="L50" s="82"/>
      <c r="M50" s="82"/>
      <c r="N50" s="89"/>
      <c r="O50" s="6"/>
      <c r="P50" s="87"/>
      <c r="Q50" s="6"/>
    </row>
    <row r="51" spans="1:17" ht="10.5" customHeight="1" x14ac:dyDescent="0.2">
      <c r="A51" s="17"/>
      <c r="B51" s="17"/>
      <c r="C51" s="17" t="s">
        <v>87</v>
      </c>
      <c r="D51" s="26"/>
      <c r="E51" s="7"/>
      <c r="F51" s="8">
        <v>0</v>
      </c>
      <c r="G51" s="7"/>
      <c r="H51" s="8">
        <v>0</v>
      </c>
      <c r="I51" s="13"/>
      <c r="J51" s="83"/>
      <c r="K51" s="81"/>
      <c r="L51" s="82"/>
      <c r="M51" s="82"/>
      <c r="N51" s="89"/>
      <c r="O51" s="6"/>
      <c r="P51" s="87"/>
      <c r="Q51" s="6"/>
    </row>
    <row r="52" spans="1:17" ht="10.9" customHeight="1" x14ac:dyDescent="0.2">
      <c r="A52" s="17"/>
      <c r="B52" s="17"/>
      <c r="C52" s="17" t="s">
        <v>88</v>
      </c>
      <c r="D52" s="26"/>
      <c r="E52" s="7"/>
      <c r="F52" s="7">
        <f>F50</f>
        <v>3511071.6400000006</v>
      </c>
      <c r="G52" s="7"/>
      <c r="H52" s="7">
        <f>H50</f>
        <v>-41433581.892401069</v>
      </c>
      <c r="I52" s="11"/>
      <c r="J52" s="80"/>
      <c r="K52" s="81"/>
      <c r="L52" s="82"/>
      <c r="M52" s="82"/>
      <c r="N52" s="89"/>
      <c r="O52" s="6"/>
      <c r="P52" s="87"/>
      <c r="Q52" s="6"/>
    </row>
    <row r="53" spans="1:17" ht="10.9" customHeight="1" x14ac:dyDescent="0.2">
      <c r="A53" s="17"/>
      <c r="B53" s="17"/>
      <c r="C53" s="18"/>
      <c r="D53" s="26"/>
      <c r="E53" s="7"/>
      <c r="F53" s="7"/>
      <c r="G53" s="11"/>
      <c r="H53" s="11"/>
      <c r="I53" s="11"/>
      <c r="J53" s="80"/>
      <c r="K53" s="81"/>
      <c r="L53" s="82"/>
      <c r="M53" s="82"/>
      <c r="N53" s="89"/>
      <c r="O53" s="6"/>
      <c r="P53" s="87"/>
      <c r="Q53" s="6"/>
    </row>
    <row r="54" spans="1:17" ht="10.9" customHeight="1" x14ac:dyDescent="0.2">
      <c r="A54" s="17"/>
      <c r="B54" s="17"/>
      <c r="C54" s="18"/>
      <c r="D54" s="26"/>
      <c r="E54" s="7"/>
      <c r="F54" s="7"/>
      <c r="G54" s="13"/>
      <c r="H54" s="13"/>
      <c r="I54" s="13"/>
      <c r="J54" s="80"/>
      <c r="K54" s="81"/>
      <c r="L54" s="82"/>
      <c r="M54" s="82"/>
      <c r="N54" s="89"/>
      <c r="O54" s="6"/>
      <c r="P54" s="87"/>
      <c r="Q54" s="6"/>
    </row>
    <row r="55" spans="1:17" ht="10.9" customHeight="1" x14ac:dyDescent="0.2">
      <c r="A55" s="17"/>
      <c r="B55" s="9"/>
      <c r="C55" s="20"/>
      <c r="D55" s="26"/>
      <c r="E55" s="7"/>
      <c r="F55" s="7"/>
      <c r="G55" s="13"/>
      <c r="H55" s="13"/>
      <c r="I55" s="13"/>
      <c r="J55" s="80"/>
      <c r="K55" s="81"/>
      <c r="L55" s="82"/>
      <c r="M55" s="82"/>
      <c r="N55" s="89"/>
      <c r="O55" s="6"/>
      <c r="P55" s="87"/>
      <c r="Q55" s="6"/>
    </row>
    <row r="56" spans="1:17" ht="10.9" customHeight="1" x14ac:dyDescent="0.2">
      <c r="A56" s="17"/>
      <c r="B56" s="9"/>
      <c r="C56" s="20"/>
      <c r="D56" s="26"/>
      <c r="E56" s="7"/>
      <c r="F56" s="7"/>
      <c r="G56" s="13"/>
      <c r="H56" s="13"/>
      <c r="I56" s="13"/>
      <c r="J56" s="80"/>
      <c r="K56" s="81"/>
      <c r="L56" s="82"/>
      <c r="M56" s="82"/>
      <c r="N56" s="89"/>
      <c r="O56" s="6"/>
      <c r="P56" s="87"/>
      <c r="Q56" s="6"/>
    </row>
    <row r="57" spans="1:17" ht="10.9" customHeight="1" x14ac:dyDescent="0.2">
      <c r="A57" s="17"/>
      <c r="B57" s="17"/>
      <c r="C57" s="18"/>
      <c r="D57" s="26"/>
      <c r="E57" s="7"/>
      <c r="F57" s="7"/>
      <c r="G57" s="13"/>
      <c r="H57" s="13"/>
      <c r="I57" s="13"/>
      <c r="J57" s="84"/>
      <c r="K57" s="81"/>
      <c r="L57" s="82"/>
      <c r="M57" s="82"/>
      <c r="N57" s="89"/>
      <c r="O57" s="6"/>
      <c r="P57" s="87"/>
      <c r="Q57" s="6"/>
    </row>
    <row r="58" spans="1:17" ht="10.9" customHeight="1" x14ac:dyDescent="0.2">
      <c r="A58" s="17"/>
      <c r="B58" s="9"/>
      <c r="C58" s="20"/>
      <c r="D58" s="26"/>
      <c r="E58" s="7"/>
      <c r="F58" s="7"/>
      <c r="G58" s="13"/>
      <c r="H58" s="13"/>
      <c r="I58" s="13"/>
      <c r="J58" s="84"/>
      <c r="K58" s="81"/>
      <c r="L58" s="82"/>
      <c r="M58" s="82"/>
      <c r="N58" s="89"/>
      <c r="O58" s="6"/>
      <c r="P58" s="87"/>
      <c r="Q58" s="6"/>
    </row>
    <row r="59" spans="1:17" ht="10.9" customHeight="1" x14ac:dyDescent="0.2">
      <c r="A59" s="17"/>
      <c r="B59" s="17"/>
      <c r="C59" s="18"/>
      <c r="D59" s="26"/>
      <c r="E59" s="7"/>
      <c r="F59" s="7"/>
      <c r="G59" s="13"/>
      <c r="H59" s="13"/>
      <c r="I59" s="13"/>
      <c r="J59" s="80"/>
      <c r="K59" s="81"/>
      <c r="L59" s="82"/>
      <c r="M59" s="82"/>
      <c r="N59" s="89"/>
      <c r="O59" s="6"/>
      <c r="P59" s="87"/>
      <c r="Q59" s="6"/>
    </row>
    <row r="60" spans="1:17" ht="10.9" customHeight="1" x14ac:dyDescent="0.2">
      <c r="A60" s="17"/>
      <c r="B60" s="9"/>
      <c r="C60" s="18"/>
      <c r="D60" s="27"/>
      <c r="E60" s="7"/>
      <c r="F60" s="7"/>
      <c r="G60" s="13"/>
      <c r="H60" s="13"/>
      <c r="I60" s="13"/>
      <c r="J60" s="80"/>
      <c r="K60" s="81"/>
      <c r="L60" s="82"/>
      <c r="M60" s="82"/>
      <c r="N60" s="89"/>
      <c r="O60" s="6"/>
      <c r="P60" s="87"/>
      <c r="Q60" s="6"/>
    </row>
    <row r="61" spans="1:17" ht="10.9" customHeight="1" x14ac:dyDescent="0.2">
      <c r="A61" s="17"/>
      <c r="B61" s="9"/>
      <c r="C61" s="18"/>
      <c r="D61" s="27"/>
      <c r="E61" s="7"/>
      <c r="F61" s="7"/>
      <c r="G61" s="13"/>
      <c r="H61" s="13"/>
      <c r="I61" s="13"/>
      <c r="J61" s="80"/>
      <c r="K61" s="81"/>
      <c r="L61" s="82"/>
      <c r="M61" s="82"/>
      <c r="N61" s="89"/>
      <c r="O61" s="6"/>
      <c r="P61" s="87"/>
      <c r="Q61" s="6"/>
    </row>
    <row r="62" spans="1:17" ht="9" customHeight="1" x14ac:dyDescent="0.2">
      <c r="A62" s="17"/>
      <c r="B62" s="9"/>
      <c r="C62" s="20"/>
      <c r="D62" s="27"/>
      <c r="E62" s="7"/>
      <c r="F62" s="7"/>
      <c r="G62" s="13"/>
      <c r="H62" s="13"/>
      <c r="I62" s="13"/>
      <c r="J62" s="85"/>
      <c r="K62" s="81"/>
      <c r="L62" s="82"/>
      <c r="M62" s="82"/>
      <c r="N62" s="89"/>
      <c r="O62" s="6"/>
      <c r="P62" s="87"/>
      <c r="Q62" s="6"/>
    </row>
    <row r="63" spans="1:17" ht="10.9" customHeight="1" x14ac:dyDescent="0.2">
      <c r="A63" s="17"/>
      <c r="B63" s="9"/>
      <c r="C63" s="20"/>
      <c r="D63" s="27"/>
      <c r="E63" s="15"/>
      <c r="F63" s="19"/>
      <c r="G63" s="11"/>
      <c r="H63" s="11"/>
      <c r="I63" s="11"/>
      <c r="J63" s="80"/>
      <c r="K63" s="81"/>
      <c r="L63" s="82"/>
      <c r="M63" s="82"/>
      <c r="N63" s="89"/>
      <c r="O63" s="6"/>
      <c r="P63" s="87"/>
      <c r="Q63" s="6"/>
    </row>
    <row r="64" spans="1:17" ht="10.9" customHeight="1" x14ac:dyDescent="0.2">
      <c r="A64" s="17"/>
      <c r="B64" s="22"/>
      <c r="C64" s="21"/>
      <c r="D64" s="27"/>
      <c r="E64" s="12"/>
      <c r="F64" s="7"/>
      <c r="G64" s="11"/>
      <c r="H64" s="11"/>
      <c r="I64" s="11"/>
      <c r="J64" s="80"/>
      <c r="K64" s="81"/>
      <c r="L64" s="82"/>
      <c r="M64" s="82"/>
      <c r="N64" s="89"/>
      <c r="O64" s="6"/>
      <c r="P64" s="87"/>
      <c r="Q64" s="6"/>
    </row>
    <row r="65" spans="1:17" ht="10.9" customHeight="1" x14ac:dyDescent="0.2">
      <c r="A65" s="17"/>
      <c r="B65" s="24"/>
      <c r="C65" s="19"/>
      <c r="D65" s="19"/>
      <c r="E65" s="12"/>
      <c r="F65" s="7"/>
      <c r="G65" s="11"/>
      <c r="H65" s="11"/>
      <c r="I65" s="11"/>
      <c r="J65" s="80"/>
      <c r="K65" s="81"/>
      <c r="L65" s="82"/>
      <c r="M65" s="82"/>
      <c r="N65" s="89"/>
      <c r="O65" s="6"/>
      <c r="P65" s="87"/>
      <c r="Q65" s="6"/>
    </row>
    <row r="66" spans="1:17" ht="10.9" customHeight="1" x14ac:dyDescent="0.2">
      <c r="A66" s="17"/>
      <c r="B66" s="24"/>
      <c r="C66" s="19"/>
      <c r="D66" s="19"/>
      <c r="E66" s="12"/>
      <c r="F66" s="7"/>
      <c r="G66" s="11"/>
      <c r="H66" s="11"/>
      <c r="I66" s="11"/>
      <c r="J66" s="80"/>
      <c r="K66" s="81"/>
      <c r="L66" s="82"/>
      <c r="M66" s="82"/>
      <c r="N66" s="89"/>
      <c r="O66" s="6"/>
      <c r="P66" s="87"/>
      <c r="Q66" s="6"/>
    </row>
    <row r="67" spans="1:17" ht="10.9" customHeight="1" x14ac:dyDescent="0.2">
      <c r="A67" s="17"/>
      <c r="B67" s="24" t="s">
        <v>3</v>
      </c>
      <c r="C67" s="17"/>
      <c r="D67" s="17"/>
      <c r="E67" s="17"/>
      <c r="F67" s="17"/>
      <c r="J67" s="80"/>
      <c r="K67" s="81"/>
      <c r="L67" s="82"/>
      <c r="M67" s="82"/>
      <c r="N67" s="89"/>
      <c r="O67" s="6"/>
      <c r="P67" s="87"/>
      <c r="Q67" s="6"/>
    </row>
    <row r="68" spans="1:17" x14ac:dyDescent="0.2">
      <c r="F68" s="4" t="s">
        <v>3</v>
      </c>
      <c r="J68" s="85"/>
      <c r="K68" s="81"/>
      <c r="L68" s="82"/>
      <c r="M68" s="82"/>
      <c r="N68" s="89"/>
      <c r="O68" s="6"/>
      <c r="P68" s="87"/>
      <c r="Q68" s="6"/>
    </row>
    <row r="69" spans="1:17" x14ac:dyDescent="0.2">
      <c r="J69" s="85"/>
      <c r="K69" s="81"/>
      <c r="L69" s="82"/>
      <c r="M69" s="82"/>
      <c r="N69" s="89"/>
      <c r="O69" s="6"/>
      <c r="P69" s="87"/>
      <c r="Q69" s="6"/>
    </row>
    <row r="70" spans="1:17" x14ac:dyDescent="0.2">
      <c r="A70" s="78"/>
      <c r="B70" s="78"/>
      <c r="C70" s="78"/>
      <c r="D70" s="78"/>
      <c r="E70" s="78"/>
      <c r="F70" s="78"/>
      <c r="G70" s="78"/>
      <c r="H70" s="78"/>
      <c r="J70" s="80"/>
      <c r="K70" s="81"/>
      <c r="L70" s="82"/>
      <c r="M70" s="82"/>
      <c r="N70" s="89"/>
      <c r="O70" s="6"/>
      <c r="P70" s="87"/>
      <c r="Q70" s="6"/>
    </row>
    <row r="71" spans="1:17" x14ac:dyDescent="0.2">
      <c r="A71" s="78"/>
      <c r="B71" s="78"/>
      <c r="C71" s="78"/>
      <c r="D71" s="78"/>
      <c r="E71" s="78"/>
      <c r="F71" s="78"/>
      <c r="G71" s="78"/>
      <c r="H71" s="78"/>
      <c r="J71" s="80"/>
      <c r="K71" s="81"/>
      <c r="L71" s="82"/>
      <c r="M71" s="82"/>
      <c r="N71" s="89"/>
      <c r="O71" s="6"/>
      <c r="P71" s="87"/>
      <c r="Q71" s="6"/>
    </row>
    <row r="72" spans="1:17" x14ac:dyDescent="0.2">
      <c r="J72" s="80"/>
      <c r="K72" s="81"/>
      <c r="L72" s="82"/>
      <c r="M72" s="82"/>
      <c r="N72" s="89"/>
      <c r="O72" s="6"/>
      <c r="P72" s="87"/>
      <c r="Q72" s="6"/>
    </row>
    <row r="73" spans="1:17" x14ac:dyDescent="0.2">
      <c r="J73" s="80"/>
      <c r="K73" s="81"/>
      <c r="L73" s="82"/>
      <c r="M73" s="82"/>
      <c r="N73" s="89"/>
      <c r="O73" s="6"/>
      <c r="P73" s="87"/>
      <c r="Q73" s="6"/>
    </row>
    <row r="74" spans="1:17" x14ac:dyDescent="0.2">
      <c r="J74" s="80"/>
      <c r="K74" s="81"/>
      <c r="L74" s="82"/>
      <c r="M74" s="82"/>
      <c r="N74" s="89"/>
      <c r="O74" s="6"/>
      <c r="P74" s="90"/>
      <c r="Q74" s="6"/>
    </row>
    <row r="75" spans="1:17" x14ac:dyDescent="0.2">
      <c r="J75" s="80"/>
      <c r="K75" s="81"/>
      <c r="L75" s="82"/>
      <c r="M75" s="82"/>
      <c r="N75" s="89"/>
      <c r="O75" s="6"/>
      <c r="P75" s="87"/>
      <c r="Q75" s="6"/>
    </row>
    <row r="76" spans="1:17" x14ac:dyDescent="0.2">
      <c r="J76" s="85"/>
      <c r="K76" s="81"/>
      <c r="L76" s="82"/>
      <c r="M76" s="82"/>
      <c r="N76" s="89"/>
      <c r="O76" s="6"/>
      <c r="P76" s="87"/>
      <c r="Q76" s="6"/>
    </row>
    <row r="77" spans="1:17" x14ac:dyDescent="0.2">
      <c r="J77" s="80"/>
      <c r="K77" s="81"/>
      <c r="L77" s="82"/>
      <c r="M77" s="82"/>
      <c r="N77" s="89"/>
      <c r="O77" s="6"/>
      <c r="P77" s="88"/>
      <c r="Q77" s="6"/>
    </row>
    <row r="78" spans="1:17" x14ac:dyDescent="0.2">
      <c r="J78" s="80"/>
      <c r="K78" s="81"/>
      <c r="L78" s="82"/>
      <c r="M78" s="82"/>
      <c r="N78" s="89"/>
      <c r="O78" s="6"/>
      <c r="P78" s="88"/>
      <c r="Q78" s="6"/>
    </row>
    <row r="79" spans="1:17" x14ac:dyDescent="0.2">
      <c r="J79" s="80"/>
      <c r="K79" s="81"/>
      <c r="L79" s="82"/>
      <c r="M79" s="82"/>
      <c r="N79" s="89"/>
      <c r="O79" s="6"/>
      <c r="P79" s="88"/>
      <c r="Q79" s="6"/>
    </row>
    <row r="80" spans="1:17" x14ac:dyDescent="0.2">
      <c r="J80" s="86"/>
      <c r="K80" s="81"/>
      <c r="L80" s="82"/>
      <c r="M80" s="82"/>
      <c r="N80" s="89"/>
      <c r="O80" s="6"/>
      <c r="P80" s="6"/>
      <c r="Q80" s="6"/>
    </row>
    <row r="81" spans="10:17" x14ac:dyDescent="0.2">
      <c r="J81" s="6"/>
      <c r="K81" s="6"/>
      <c r="L81" s="6"/>
      <c r="M81" s="6"/>
      <c r="N81" s="89"/>
      <c r="O81" s="6"/>
      <c r="P81" s="6"/>
      <c r="Q81" s="6"/>
    </row>
    <row r="82" spans="10:17" x14ac:dyDescent="0.2">
      <c r="J82" s="6"/>
      <c r="K82" s="6"/>
      <c r="L82" s="6"/>
      <c r="M82" s="6"/>
      <c r="N82" s="89"/>
      <c r="O82" s="6"/>
      <c r="P82" s="6"/>
      <c r="Q82" s="6"/>
    </row>
  </sheetData>
  <mergeCells count="8">
    <mergeCell ref="A4:H4"/>
    <mergeCell ref="A7:H7"/>
    <mergeCell ref="A70:H70"/>
    <mergeCell ref="A71:H71"/>
    <mergeCell ref="D8:E8"/>
    <mergeCell ref="D9:E9"/>
    <mergeCell ref="A6:H6"/>
    <mergeCell ref="A5:H5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workbookViewId="0">
      <selection activeCell="B4" sqref="B4:H40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27.42578125" customWidth="1" collapsed="1"/>
    <col min="5" max="5" width="6.28515625" customWidth="1" collapsed="1"/>
    <col min="6" max="6" width="15.42578125" customWidth="1" collapsed="1"/>
    <col min="7" max="7" width="1.85546875" customWidth="1"/>
    <col min="8" max="8" width="15.42578125" customWidth="1"/>
    <col min="10" max="10" width="17.140625" customWidth="1"/>
  </cols>
  <sheetData>
    <row r="1" spans="1:15" ht="17.850000000000001" customHeight="1" x14ac:dyDescent="0.2">
      <c r="E1" s="1"/>
    </row>
    <row r="2" spans="1:15" ht="10.9" customHeight="1" x14ac:dyDescent="0.2"/>
    <row r="3" spans="1:15" ht="10.9" customHeight="1" x14ac:dyDescent="0.2"/>
    <row r="4" spans="1:15" ht="13.5" customHeight="1" x14ac:dyDescent="0.2">
      <c r="D4" s="72" t="s">
        <v>5</v>
      </c>
      <c r="E4" s="72"/>
      <c r="F4" s="72"/>
    </row>
    <row r="5" spans="1:15" ht="13.5" customHeight="1" x14ac:dyDescent="0.2">
      <c r="D5" s="72" t="s">
        <v>6</v>
      </c>
      <c r="E5" s="72"/>
      <c r="F5" s="72"/>
    </row>
    <row r="6" spans="1:15" ht="14.25" customHeight="1" x14ac:dyDescent="0.2">
      <c r="D6" s="72" t="s">
        <v>7</v>
      </c>
      <c r="E6" s="72"/>
      <c r="F6" s="72"/>
    </row>
    <row r="7" spans="1:15" ht="14.25" customHeight="1" x14ac:dyDescent="0.2">
      <c r="D7" s="72" t="s">
        <v>70</v>
      </c>
      <c r="E7" s="72"/>
      <c r="F7" s="72"/>
    </row>
    <row r="8" spans="1:15" ht="13.9" customHeight="1" x14ac:dyDescent="0.2">
      <c r="D8" s="74"/>
      <c r="E8" s="74"/>
      <c r="F8" s="74"/>
    </row>
    <row r="9" spans="1:15" ht="12" customHeight="1" x14ac:dyDescent="0.2">
      <c r="D9" s="75"/>
      <c r="E9" s="75"/>
      <c r="F9" s="75"/>
    </row>
    <row r="10" spans="1:15" ht="12.95" customHeight="1" x14ac:dyDescent="0.2">
      <c r="A10" s="2">
        <v>4</v>
      </c>
      <c r="F10" s="62" t="s">
        <v>82</v>
      </c>
      <c r="G10" s="62"/>
      <c r="H10" s="62" t="s">
        <v>83</v>
      </c>
      <c r="K10" s="13"/>
      <c r="L10" s="13"/>
      <c r="M10" s="13"/>
      <c r="N10" s="13"/>
      <c r="O10" s="13"/>
    </row>
    <row r="11" spans="1:15" ht="12.95" customHeight="1" x14ac:dyDescent="0.2">
      <c r="A11" s="23">
        <v>4</v>
      </c>
      <c r="B11" s="17"/>
      <c r="C11" s="17"/>
      <c r="D11" s="5"/>
      <c r="E11" s="17"/>
      <c r="F11" s="17"/>
      <c r="G11" s="17"/>
      <c r="H11" s="17"/>
      <c r="K11" s="13"/>
      <c r="L11" s="13"/>
      <c r="M11" s="13"/>
      <c r="N11" s="13"/>
      <c r="O11" s="13"/>
    </row>
    <row r="12" spans="1:15" ht="10.5" customHeight="1" x14ac:dyDescent="0.2">
      <c r="A12" s="17"/>
      <c r="B12" s="22" t="s">
        <v>1</v>
      </c>
      <c r="C12" s="9"/>
      <c r="D12" s="17"/>
      <c r="E12" s="10" t="s">
        <v>9</v>
      </c>
      <c r="F12" s="61">
        <v>2014</v>
      </c>
      <c r="G12" s="61"/>
      <c r="H12" s="61">
        <v>2014</v>
      </c>
      <c r="K12" s="32"/>
      <c r="L12" s="31"/>
      <c r="M12" s="33"/>
      <c r="N12" s="57"/>
      <c r="O12" s="57"/>
    </row>
    <row r="13" spans="1:15" ht="10.5" customHeight="1" x14ac:dyDescent="0.2">
      <c r="A13" s="17"/>
      <c r="B13" s="22" t="s">
        <v>2</v>
      </c>
      <c r="C13" s="9"/>
      <c r="D13" s="17"/>
      <c r="E13" s="25"/>
      <c r="F13" s="17"/>
      <c r="G13" s="17"/>
      <c r="K13" s="32"/>
      <c r="L13" s="31"/>
      <c r="M13" s="33"/>
      <c r="N13" s="59"/>
      <c r="O13" s="33"/>
    </row>
    <row r="14" spans="1:15" ht="10.9" customHeight="1" x14ac:dyDescent="0.2">
      <c r="A14" s="17"/>
      <c r="B14" s="17"/>
      <c r="C14" s="18" t="s">
        <v>10</v>
      </c>
      <c r="D14" s="19"/>
      <c r="E14" s="26">
        <v>3</v>
      </c>
      <c r="F14" s="7">
        <f>1800901.27+2316532.34</f>
        <v>4117433.61</v>
      </c>
      <c r="G14" s="7"/>
      <c r="H14" s="7">
        <f>F14</f>
        <v>4117433.61</v>
      </c>
      <c r="I14" s="13"/>
      <c r="J14" s="13"/>
      <c r="K14" s="33"/>
      <c r="L14" s="18"/>
      <c r="M14" s="19"/>
      <c r="N14" s="26"/>
      <c r="O14" s="7"/>
    </row>
    <row r="15" spans="1:15" ht="10.9" customHeight="1" x14ac:dyDescent="0.2">
      <c r="A15" s="17"/>
      <c r="B15" s="17"/>
      <c r="C15" s="18" t="s">
        <v>60</v>
      </c>
      <c r="D15" s="19"/>
      <c r="E15" s="26">
        <v>4</v>
      </c>
      <c r="F15" s="7">
        <f>74772.52+172552.95+17231.34</f>
        <v>264556.81000000006</v>
      </c>
      <c r="G15" s="7"/>
      <c r="H15" s="7">
        <f t="shared" ref="H15:H18" si="0">F15</f>
        <v>264556.81000000006</v>
      </c>
      <c r="I15" s="13"/>
      <c r="J15" s="13"/>
      <c r="K15" s="33"/>
      <c r="L15" s="18"/>
      <c r="M15" s="19"/>
      <c r="N15" s="26"/>
      <c r="O15" s="7"/>
    </row>
    <row r="16" spans="1:15" ht="10.9" customHeight="1" x14ac:dyDescent="0.2">
      <c r="A16" s="17"/>
      <c r="B16" s="17"/>
      <c r="C16" s="18" t="s">
        <v>61</v>
      </c>
      <c r="D16" s="19"/>
      <c r="E16" s="26">
        <v>5</v>
      </c>
      <c r="F16" s="7">
        <f>4145171.37+723254.41+1000000+216209.9</f>
        <v>6084635.6800000006</v>
      </c>
      <c r="G16" s="7"/>
      <c r="H16" s="7">
        <f t="shared" si="0"/>
        <v>6084635.6800000006</v>
      </c>
      <c r="I16" s="13"/>
      <c r="J16" s="13"/>
      <c r="K16" s="33"/>
      <c r="L16" s="18"/>
      <c r="M16" s="19"/>
      <c r="N16" s="26"/>
      <c r="O16" s="7"/>
    </row>
    <row r="17" spans="1:15" ht="10.9" customHeight="1" x14ac:dyDescent="0.2">
      <c r="A17" s="17"/>
      <c r="B17" s="17"/>
      <c r="C17" s="18" t="s">
        <v>71</v>
      </c>
      <c r="D17" s="19"/>
      <c r="E17" s="26">
        <v>6</v>
      </c>
      <c r="F17" s="7">
        <v>10322.450000000001</v>
      </c>
      <c r="G17" s="7"/>
      <c r="H17" s="7">
        <f>F17*'Estado de Resultado 31-12-2014'!M8</f>
        <v>121134.71669639809</v>
      </c>
      <c r="I17" s="13"/>
      <c r="J17" s="13"/>
      <c r="K17" s="33"/>
      <c r="L17" s="18"/>
      <c r="M17" s="19"/>
      <c r="N17" s="26"/>
      <c r="O17" s="7"/>
    </row>
    <row r="18" spans="1:15" ht="10.9" customHeight="1" x14ac:dyDescent="0.2">
      <c r="A18" s="17"/>
      <c r="B18" s="17"/>
      <c r="C18" s="18" t="s">
        <v>11</v>
      </c>
      <c r="D18" s="19"/>
      <c r="E18" s="26">
        <v>7</v>
      </c>
      <c r="F18" s="8">
        <v>942440.28</v>
      </c>
      <c r="G18" s="7"/>
      <c r="H18" s="7">
        <f t="shared" si="0"/>
        <v>942440.28</v>
      </c>
      <c r="I18" s="13"/>
      <c r="J18" s="13"/>
      <c r="K18" s="33"/>
      <c r="L18" s="18"/>
      <c r="M18" s="19"/>
      <c r="N18" s="26"/>
      <c r="O18" s="7"/>
    </row>
    <row r="19" spans="1:15" ht="10.9" customHeight="1" x14ac:dyDescent="0.2">
      <c r="A19" s="17"/>
      <c r="B19" s="9" t="s">
        <v>12</v>
      </c>
      <c r="C19" s="20"/>
      <c r="D19" s="21"/>
      <c r="E19" s="26"/>
      <c r="F19" s="51">
        <f>SUM(F14:F18)</f>
        <v>11419388.83</v>
      </c>
      <c r="G19" s="7"/>
      <c r="H19" s="51">
        <f>SUM(H14:H18)</f>
        <v>11530201.096696399</v>
      </c>
      <c r="I19" s="13"/>
      <c r="J19" s="13"/>
      <c r="K19" s="31"/>
      <c r="L19" s="20"/>
      <c r="M19" s="21"/>
      <c r="N19" s="26"/>
      <c r="O19" s="51"/>
    </row>
    <row r="20" spans="1:15" ht="10.9" customHeight="1" x14ac:dyDescent="0.2">
      <c r="A20" s="17"/>
      <c r="B20" s="9" t="s">
        <v>13</v>
      </c>
      <c r="C20" s="20"/>
      <c r="D20" s="19"/>
      <c r="E20" s="26"/>
      <c r="F20" s="7"/>
      <c r="G20" s="7"/>
      <c r="H20" s="7"/>
      <c r="I20" s="13"/>
      <c r="J20" s="13"/>
      <c r="K20" s="31"/>
      <c r="L20" s="20"/>
      <c r="M20" s="19"/>
      <c r="N20" s="26"/>
      <c r="O20" s="7"/>
    </row>
    <row r="21" spans="1:15" ht="10.9" customHeight="1" x14ac:dyDescent="0.2">
      <c r="A21" s="17"/>
      <c r="B21" s="17"/>
      <c r="C21" s="18" t="s">
        <v>62</v>
      </c>
      <c r="D21" s="19"/>
      <c r="E21" s="26">
        <v>8</v>
      </c>
      <c r="F21" s="7">
        <v>11733.2</v>
      </c>
      <c r="G21" s="7"/>
      <c r="H21" s="7">
        <v>6416156.0099999998</v>
      </c>
      <c r="I21" s="13"/>
      <c r="J21" s="13"/>
      <c r="K21" s="33"/>
      <c r="L21" s="18"/>
      <c r="M21" s="19"/>
      <c r="N21" s="26"/>
      <c r="O21" s="7"/>
    </row>
    <row r="22" spans="1:15" ht="10.9" customHeight="1" x14ac:dyDescent="0.2">
      <c r="A22" s="17"/>
      <c r="B22" s="17"/>
      <c r="C22" s="18" t="s">
        <v>14</v>
      </c>
      <c r="D22" s="19"/>
      <c r="E22" s="26">
        <v>9</v>
      </c>
      <c r="F22" s="7">
        <f>54067.78+41817.6+632549.55+257102.06+448056.28</f>
        <v>1433593.27</v>
      </c>
      <c r="G22" s="7"/>
      <c r="H22" s="7">
        <f>(131842831.8*'Estado de Resultado 31-12-2014'!M8%)+131842831.8</f>
        <v>147314685.94174334</v>
      </c>
      <c r="I22" s="13"/>
      <c r="J22" s="13"/>
      <c r="K22" s="33"/>
      <c r="L22" s="18"/>
      <c r="M22" s="19"/>
      <c r="N22" s="26"/>
      <c r="O22" s="7"/>
    </row>
    <row r="23" spans="1:15" ht="10.9" customHeight="1" x14ac:dyDescent="0.2">
      <c r="A23" s="17"/>
      <c r="B23" s="17"/>
      <c r="C23" s="18" t="s">
        <v>89</v>
      </c>
      <c r="D23" s="19"/>
      <c r="E23" s="26"/>
      <c r="F23" s="8">
        <f>-54067.78-29599.09-142503.87-212929.25-191229.92</f>
        <v>-630329.91</v>
      </c>
      <c r="G23" s="7"/>
      <c r="H23" s="8">
        <f>(-7794302.48*'Estado de Resultado 31-12-2014'!M8)-7794302.48</f>
        <v>-99261020.435604826</v>
      </c>
      <c r="I23" s="13"/>
      <c r="J23" s="13"/>
      <c r="K23" s="33"/>
      <c r="L23" s="18"/>
      <c r="M23" s="19"/>
      <c r="N23" s="26"/>
      <c r="O23" s="7"/>
    </row>
    <row r="24" spans="1:15" ht="10.9" customHeight="1" x14ac:dyDescent="0.2">
      <c r="A24" s="17"/>
      <c r="B24" s="9" t="s">
        <v>15</v>
      </c>
      <c r="C24" s="20"/>
      <c r="D24" s="21"/>
      <c r="E24" s="27"/>
      <c r="F24" s="51">
        <f>SUM(F21:F23)</f>
        <v>814996.55999999994</v>
      </c>
      <c r="G24" s="7"/>
      <c r="H24" s="51">
        <f>SUM(H21:H23)</f>
        <v>54469821.516138509</v>
      </c>
      <c r="I24" s="13"/>
      <c r="J24" s="13"/>
      <c r="K24" s="31"/>
      <c r="L24" s="20"/>
      <c r="M24" s="21"/>
      <c r="N24" s="27"/>
      <c r="O24" s="51"/>
    </row>
    <row r="25" spans="1:15" ht="18" customHeight="1" thickBot="1" x14ac:dyDescent="0.25">
      <c r="A25" s="17"/>
      <c r="B25" s="9" t="s">
        <v>16</v>
      </c>
      <c r="C25" s="20"/>
      <c r="D25" s="19"/>
      <c r="E25" s="26"/>
      <c r="F25" s="52">
        <f>F19+F24</f>
        <v>12234385.390000001</v>
      </c>
      <c r="G25" s="7"/>
      <c r="H25" s="52">
        <f>H19+H24</f>
        <v>66000022.612834908</v>
      </c>
      <c r="I25" s="13"/>
      <c r="J25" s="41">
        <f>F25-F40</f>
        <v>0</v>
      </c>
      <c r="K25" s="31"/>
      <c r="L25" s="20"/>
      <c r="M25" s="19"/>
      <c r="N25" s="26"/>
      <c r="O25" s="51"/>
    </row>
    <row r="26" spans="1:15" ht="10.9" customHeight="1" thickTop="1" x14ac:dyDescent="0.2">
      <c r="A26" s="17"/>
      <c r="B26" s="9"/>
      <c r="C26" s="20"/>
      <c r="D26" s="19"/>
      <c r="E26" s="26"/>
      <c r="F26" s="7"/>
      <c r="G26" s="7"/>
      <c r="H26" s="7"/>
      <c r="I26" s="13"/>
      <c r="J26" s="13"/>
      <c r="K26" s="31"/>
      <c r="L26" s="20"/>
      <c r="M26" s="19"/>
      <c r="N26" s="26"/>
      <c r="O26" s="7"/>
    </row>
    <row r="27" spans="1:15" ht="12.75" customHeight="1" x14ac:dyDescent="0.2">
      <c r="A27" s="17"/>
      <c r="B27" s="9" t="s">
        <v>0</v>
      </c>
      <c r="C27" s="20"/>
      <c r="D27" s="21"/>
      <c r="E27" s="27"/>
      <c r="F27" s="7"/>
      <c r="G27" s="7"/>
      <c r="H27" s="7"/>
      <c r="I27" s="13"/>
      <c r="J27" s="13"/>
      <c r="K27" s="31"/>
      <c r="L27" s="20"/>
      <c r="M27" s="21"/>
      <c r="N27" s="27"/>
      <c r="O27" s="7"/>
    </row>
    <row r="28" spans="1:15" ht="10.9" customHeight="1" x14ac:dyDescent="0.2">
      <c r="A28" s="17"/>
      <c r="B28" s="22" t="s">
        <v>2</v>
      </c>
      <c r="C28" s="20"/>
      <c r="D28" s="21"/>
      <c r="E28" s="27"/>
      <c r="F28" s="7"/>
      <c r="G28" s="7"/>
      <c r="H28" s="7"/>
      <c r="I28" s="13"/>
      <c r="J28" s="13"/>
      <c r="K28" s="32"/>
      <c r="L28" s="20"/>
      <c r="M28" s="21"/>
      <c r="N28" s="27"/>
      <c r="O28" s="7"/>
    </row>
    <row r="29" spans="1:15" ht="10.9" customHeight="1" x14ac:dyDescent="0.2">
      <c r="A29" s="17"/>
      <c r="B29" s="24"/>
      <c r="C29" s="18" t="s">
        <v>63</v>
      </c>
      <c r="D29" s="19"/>
      <c r="E29" s="27">
        <v>10</v>
      </c>
      <c r="F29" s="7">
        <f>601480.71+746631.7+105346.34</f>
        <v>1453458.75</v>
      </c>
      <c r="G29" s="7"/>
      <c r="H29" s="7">
        <f>F29</f>
        <v>1453458.75</v>
      </c>
      <c r="I29" s="13"/>
      <c r="J29" s="13"/>
      <c r="K29" s="34"/>
      <c r="L29" s="18"/>
      <c r="M29" s="19"/>
      <c r="N29" s="27"/>
      <c r="O29" s="7"/>
    </row>
    <row r="30" spans="1:15" ht="12.95" customHeight="1" x14ac:dyDescent="0.2">
      <c r="A30" s="23">
        <v>4</v>
      </c>
      <c r="B30" s="17"/>
      <c r="C30" s="19" t="s">
        <v>64</v>
      </c>
      <c r="D30" s="28"/>
      <c r="E30" s="27">
        <v>12</v>
      </c>
      <c r="F30" s="7">
        <f>22274.66+15619.73</f>
        <v>37894.39</v>
      </c>
      <c r="G30" s="7"/>
      <c r="H30" s="7">
        <f t="shared" ref="H30:H32" si="1">F30</f>
        <v>37894.39</v>
      </c>
      <c r="I30" s="11"/>
      <c r="J30" s="13"/>
      <c r="K30" s="33"/>
      <c r="L30" s="19"/>
      <c r="M30" s="28"/>
      <c r="N30" s="27"/>
      <c r="O30" s="7"/>
    </row>
    <row r="31" spans="1:15" ht="10.5" customHeight="1" x14ac:dyDescent="0.2">
      <c r="A31" s="17"/>
      <c r="B31" s="22" t="s">
        <v>4</v>
      </c>
      <c r="C31" s="21"/>
      <c r="D31" s="19"/>
      <c r="E31" s="27"/>
      <c r="F31" s="51">
        <f>SUM(F29:F30)</f>
        <v>1491353.14</v>
      </c>
      <c r="G31" s="7"/>
      <c r="H31" s="51">
        <f t="shared" si="1"/>
        <v>1491353.14</v>
      </c>
      <c r="I31" s="11"/>
      <c r="J31" s="13"/>
      <c r="K31" s="31"/>
      <c r="L31" s="20"/>
      <c r="M31" s="21"/>
      <c r="N31" s="26"/>
      <c r="O31" s="51"/>
    </row>
    <row r="32" spans="1:15" ht="10.9" customHeight="1" x14ac:dyDescent="0.2">
      <c r="A32" s="17"/>
      <c r="B32" s="9" t="s">
        <v>17</v>
      </c>
      <c r="C32" s="20"/>
      <c r="D32" s="21"/>
      <c r="E32" s="26"/>
      <c r="F32" s="51">
        <f>SUM(F31:F31)</f>
        <v>1491353.14</v>
      </c>
      <c r="G32" s="7"/>
      <c r="H32" s="51">
        <f t="shared" si="1"/>
        <v>1491353.14</v>
      </c>
      <c r="I32" s="11"/>
      <c r="J32" s="58"/>
      <c r="K32" s="33"/>
      <c r="L32" s="18"/>
      <c r="M32" s="19"/>
      <c r="N32" s="26"/>
      <c r="O32" s="7"/>
    </row>
    <row r="33" spans="1:16" ht="10.9" customHeight="1" x14ac:dyDescent="0.2">
      <c r="A33" s="17"/>
      <c r="B33" s="17"/>
      <c r="C33" s="18"/>
      <c r="D33" s="19"/>
      <c r="E33" s="26"/>
      <c r="F33" s="7"/>
      <c r="G33" s="7"/>
      <c r="H33" s="7"/>
      <c r="I33" s="11"/>
      <c r="J33" s="13"/>
      <c r="K33" s="31"/>
      <c r="L33" s="18"/>
      <c r="M33" s="19"/>
      <c r="N33" s="27"/>
      <c r="O33" s="7"/>
    </row>
    <row r="34" spans="1:16" ht="10.9" customHeight="1" x14ac:dyDescent="0.2">
      <c r="A34" s="17"/>
      <c r="B34" s="9" t="s">
        <v>18</v>
      </c>
      <c r="C34" s="20"/>
      <c r="D34" s="19"/>
      <c r="E34" s="26"/>
      <c r="F34" s="7"/>
      <c r="G34" s="7"/>
      <c r="H34" s="7"/>
      <c r="I34" s="11"/>
      <c r="J34" s="41">
        <f>H25-H40</f>
        <v>2.6352629065513611E-3</v>
      </c>
      <c r="K34" s="31"/>
      <c r="L34" s="18"/>
      <c r="M34" s="19"/>
      <c r="N34" s="27"/>
      <c r="O34" s="7"/>
    </row>
    <row r="35" spans="1:16" ht="10.9" customHeight="1" x14ac:dyDescent="0.2">
      <c r="A35" s="17"/>
      <c r="B35" s="17"/>
      <c r="C35" s="18" t="s">
        <v>19</v>
      </c>
      <c r="D35" s="19"/>
      <c r="E35" s="26">
        <v>13</v>
      </c>
      <c r="F35" s="7">
        <v>1000000</v>
      </c>
      <c r="G35" s="7"/>
      <c r="H35" s="7">
        <v>9207385.3499999996</v>
      </c>
      <c r="I35" s="11"/>
      <c r="J35" s="13"/>
      <c r="K35" s="31"/>
      <c r="L35" s="18"/>
      <c r="M35" s="19"/>
      <c r="N35" s="27"/>
      <c r="O35" s="7"/>
    </row>
    <row r="36" spans="1:16" ht="10.9" customHeight="1" x14ac:dyDescent="0.2">
      <c r="A36" s="17"/>
      <c r="B36" s="9"/>
      <c r="C36" s="18" t="s">
        <v>20</v>
      </c>
      <c r="D36" s="19"/>
      <c r="E36" s="27">
        <v>14</v>
      </c>
      <c r="F36" s="7">
        <v>100000</v>
      </c>
      <c r="G36" s="7"/>
      <c r="H36" s="7">
        <f>F36*'Estado de Resultado 31-12-2014'!M8</f>
        <v>1173507.4201996434</v>
      </c>
      <c r="I36" s="11"/>
      <c r="J36" s="13"/>
      <c r="K36" s="31"/>
      <c r="L36" s="20"/>
      <c r="M36" s="21"/>
      <c r="N36" s="27"/>
      <c r="O36" s="7"/>
    </row>
    <row r="37" spans="1:16" ht="10.5" customHeight="1" x14ac:dyDescent="0.2">
      <c r="A37" s="17"/>
      <c r="B37" s="9"/>
      <c r="C37" s="18" t="s">
        <v>56</v>
      </c>
      <c r="D37" s="19"/>
      <c r="E37" s="27">
        <v>15</v>
      </c>
      <c r="F37" s="7">
        <v>6131960.6100000003</v>
      </c>
      <c r="G37" s="7"/>
      <c r="H37" s="7">
        <f>J39*K37%</f>
        <v>34419608.482723452</v>
      </c>
      <c r="I37" s="11"/>
      <c r="J37" s="13">
        <v>9643032.25</v>
      </c>
      <c r="K37" s="31">
        <f>F37*100/J37</f>
        <v>63.589547883136035</v>
      </c>
      <c r="L37" s="20"/>
      <c r="M37" s="21"/>
      <c r="N37" s="27"/>
      <c r="O37" s="51"/>
    </row>
    <row r="38" spans="1:16" ht="10.5" customHeight="1" x14ac:dyDescent="0.2">
      <c r="A38" s="17"/>
      <c r="B38" s="9"/>
      <c r="C38" s="18" t="s">
        <v>21</v>
      </c>
      <c r="D38" s="19"/>
      <c r="E38" s="27">
        <v>16</v>
      </c>
      <c r="F38" s="8">
        <f>3262900.57+248171.07</f>
        <v>3511071.6399999997</v>
      </c>
      <c r="G38" s="7"/>
      <c r="H38" s="8">
        <f>J39*K38%</f>
        <v>19708168.217276547</v>
      </c>
      <c r="I38" s="11"/>
      <c r="J38" s="13"/>
      <c r="K38" s="13">
        <f>F38*100/J37</f>
        <v>36.410452116863958</v>
      </c>
      <c r="L38" s="13"/>
      <c r="M38" s="13"/>
      <c r="N38" s="13"/>
      <c r="O38" s="13"/>
    </row>
    <row r="39" spans="1:16" ht="10.9" customHeight="1" x14ac:dyDescent="0.2">
      <c r="A39" s="17"/>
      <c r="B39" s="9" t="s">
        <v>22</v>
      </c>
      <c r="C39" s="20"/>
      <c r="D39" s="21"/>
      <c r="E39" s="27"/>
      <c r="F39" s="8">
        <f>SUM(F35:F38)</f>
        <v>10743032.25</v>
      </c>
      <c r="G39" s="7"/>
      <c r="H39" s="8">
        <f>SUM(H35:H38)</f>
        <v>64508669.470199645</v>
      </c>
      <c r="I39" s="13"/>
      <c r="J39" s="13">
        <v>54127776.700000003</v>
      </c>
      <c r="K39" s="13"/>
      <c r="L39" s="13"/>
      <c r="M39" s="13"/>
      <c r="N39" s="13"/>
    </row>
    <row r="40" spans="1:16" ht="16.5" customHeight="1" thickBot="1" x14ac:dyDescent="0.25">
      <c r="A40" s="17"/>
      <c r="B40" s="9" t="s">
        <v>23</v>
      </c>
      <c r="C40" s="20"/>
      <c r="D40" s="21"/>
      <c r="E40" s="27"/>
      <c r="F40" s="53">
        <f>F32+F39</f>
        <v>12234385.390000001</v>
      </c>
      <c r="G40" s="7"/>
      <c r="H40" s="53">
        <f>H32+H39</f>
        <v>66000022.610199645</v>
      </c>
      <c r="I40" s="13"/>
      <c r="J40" s="13"/>
      <c r="K40" s="13"/>
      <c r="L40" s="13"/>
      <c r="M40" s="13"/>
      <c r="N40" s="13"/>
    </row>
    <row r="41" spans="1:16" ht="10.9" customHeight="1" thickTop="1" x14ac:dyDescent="0.2">
      <c r="A41" s="17"/>
      <c r="B41" s="22"/>
      <c r="C41" s="21"/>
      <c r="D41" s="21"/>
      <c r="E41" s="27"/>
      <c r="F41" s="12"/>
      <c r="G41" s="14"/>
      <c r="H41" s="13"/>
      <c r="I41" s="13"/>
      <c r="J41" s="13"/>
      <c r="K41" s="13"/>
      <c r="L41" s="13"/>
      <c r="M41" s="13"/>
      <c r="N41" s="13"/>
    </row>
    <row r="42" spans="1:16" ht="12.95" customHeight="1" x14ac:dyDescent="0.2">
      <c r="A42" s="23">
        <v>4</v>
      </c>
      <c r="B42" s="17"/>
      <c r="C42" s="19"/>
      <c r="D42" s="16"/>
      <c r="E42" s="27"/>
      <c r="F42" s="19"/>
      <c r="G42" s="19"/>
      <c r="H42" s="13"/>
      <c r="I42" s="13"/>
      <c r="J42" s="13"/>
      <c r="K42" s="13"/>
      <c r="L42" s="13"/>
      <c r="M42" s="13"/>
      <c r="N42" s="13"/>
    </row>
    <row r="43" spans="1:16" ht="10.5" customHeight="1" x14ac:dyDescent="0.2">
      <c r="A43" s="17"/>
      <c r="B43" s="22"/>
      <c r="C43" s="21"/>
      <c r="D43" s="21"/>
      <c r="E43" s="27"/>
      <c r="F43" s="19"/>
      <c r="G43" s="19"/>
      <c r="H43" s="13"/>
      <c r="I43" s="13"/>
      <c r="J43" s="13"/>
      <c r="K43" s="13"/>
      <c r="L43" s="13"/>
      <c r="M43" s="13"/>
      <c r="N43" s="13"/>
    </row>
    <row r="44" spans="1:16" ht="10.9" customHeight="1" x14ac:dyDescent="0.2">
      <c r="A44" s="17"/>
      <c r="B44" s="17"/>
      <c r="C44" s="18"/>
      <c r="D44" s="19"/>
      <c r="E44" s="26"/>
      <c r="F44" s="19"/>
      <c r="G44" s="19"/>
      <c r="H44" s="13"/>
      <c r="I44" s="13"/>
      <c r="J44" s="13"/>
      <c r="K44" s="13"/>
      <c r="L44" s="13"/>
      <c r="M44" s="13"/>
      <c r="N44" s="13"/>
    </row>
    <row r="45" spans="1:16" ht="10.9" customHeight="1" x14ac:dyDescent="0.2">
      <c r="A45" s="17"/>
      <c r="B45" s="17"/>
      <c r="C45" s="18"/>
      <c r="D45" s="19"/>
      <c r="E45" s="26"/>
      <c r="F45" s="19"/>
      <c r="G45" s="19"/>
      <c r="H45" s="13"/>
      <c r="I45" s="13"/>
      <c r="J45" s="13"/>
      <c r="K45" s="13"/>
      <c r="L45" s="13"/>
      <c r="M45" s="13"/>
      <c r="N45" s="13"/>
    </row>
    <row r="46" spans="1:16" ht="10.9" customHeight="1" x14ac:dyDescent="0.2">
      <c r="A46" s="17"/>
      <c r="B46" s="17"/>
      <c r="C46" s="18"/>
      <c r="D46" s="19"/>
      <c r="E46" s="26"/>
      <c r="F46" s="19"/>
      <c r="G46" s="19"/>
      <c r="H46" s="13"/>
      <c r="I46" s="13"/>
      <c r="J46" s="13"/>
      <c r="K46" s="13"/>
      <c r="L46" s="13"/>
      <c r="M46" s="13"/>
      <c r="N46" s="13"/>
    </row>
    <row r="47" spans="1:16" ht="10.9" customHeight="1" x14ac:dyDescent="0.2">
      <c r="A47" s="17"/>
      <c r="B47" s="9"/>
      <c r="C47" s="20"/>
      <c r="D47" s="21"/>
      <c r="E47" s="27"/>
      <c r="F47" s="15"/>
      <c r="G47" s="19"/>
      <c r="H47" s="11"/>
      <c r="I47" s="11"/>
      <c r="J47" s="11"/>
      <c r="K47" s="11"/>
      <c r="L47" s="11"/>
      <c r="M47" s="11"/>
      <c r="N47" s="11"/>
      <c r="O47" s="6"/>
      <c r="P47" s="6"/>
    </row>
    <row r="48" spans="1:16" ht="10.9" customHeight="1" x14ac:dyDescent="0.2">
      <c r="A48" s="17"/>
      <c r="B48" s="22"/>
      <c r="C48" s="21"/>
      <c r="D48" s="21"/>
      <c r="E48" s="27"/>
      <c r="F48" s="12"/>
      <c r="G48" s="7"/>
      <c r="H48" s="11"/>
      <c r="I48" s="11"/>
      <c r="J48" s="11"/>
      <c r="K48" s="11"/>
      <c r="L48" s="11"/>
      <c r="M48" s="11"/>
      <c r="N48" s="11"/>
      <c r="O48" s="6"/>
      <c r="P48" s="6"/>
    </row>
    <row r="49" spans="1:16" ht="10.9" customHeight="1" x14ac:dyDescent="0.2">
      <c r="A49" s="17"/>
      <c r="B49" s="24"/>
      <c r="C49" s="19"/>
      <c r="D49" s="19"/>
      <c r="E49" s="19"/>
      <c r="F49" s="12"/>
      <c r="G49" s="7"/>
      <c r="H49" s="11"/>
      <c r="I49" s="11"/>
      <c r="J49" s="11"/>
      <c r="K49" s="11"/>
      <c r="L49" s="11"/>
      <c r="M49" s="11"/>
      <c r="N49" s="11"/>
      <c r="O49" s="6"/>
      <c r="P49" s="6"/>
    </row>
    <row r="50" spans="1:16" ht="10.9" customHeight="1" x14ac:dyDescent="0.2">
      <c r="A50" s="17"/>
      <c r="B50" s="24"/>
      <c r="C50" s="19"/>
      <c r="D50" s="19"/>
      <c r="E50" s="19"/>
      <c r="F50" s="12"/>
      <c r="G50" s="7"/>
      <c r="H50" s="11"/>
      <c r="I50" s="11"/>
      <c r="J50" s="11"/>
      <c r="K50" s="11"/>
      <c r="L50" s="11"/>
      <c r="M50" s="11"/>
      <c r="N50" s="11"/>
      <c r="O50" s="6"/>
      <c r="P50" s="6"/>
    </row>
    <row r="51" spans="1:16" ht="10.9" customHeight="1" x14ac:dyDescent="0.2">
      <c r="A51" s="17"/>
      <c r="B51" s="24"/>
      <c r="C51" s="19"/>
      <c r="D51" s="19"/>
      <c r="E51" s="19"/>
      <c r="F51" s="12"/>
      <c r="G51" s="7"/>
      <c r="H51" s="13"/>
      <c r="I51" s="13"/>
      <c r="J51" s="13"/>
      <c r="K51" s="13"/>
      <c r="L51" s="13"/>
      <c r="M51" s="13"/>
      <c r="N51" s="13"/>
    </row>
    <row r="52" spans="1:16" ht="10.9" customHeight="1" x14ac:dyDescent="0.2">
      <c r="A52" s="17"/>
      <c r="B52" s="24" t="s">
        <v>3</v>
      </c>
      <c r="C52" s="17"/>
      <c r="D52" s="17"/>
      <c r="E52" s="17"/>
      <c r="F52" s="17"/>
      <c r="G52" s="17"/>
    </row>
    <row r="54" spans="1:16" x14ac:dyDescent="0.2">
      <c r="G54" s="4" t="s">
        <v>3</v>
      </c>
    </row>
    <row r="56" spans="1:16" x14ac:dyDescent="0.2">
      <c r="A56" s="78" t="s">
        <v>76</v>
      </c>
      <c r="B56" s="78"/>
      <c r="C56" s="78"/>
      <c r="D56" s="78"/>
      <c r="E56" s="78"/>
      <c r="F56" s="78"/>
      <c r="G56" s="78"/>
      <c r="H56" s="78"/>
    </row>
    <row r="57" spans="1:16" x14ac:dyDescent="0.2">
      <c r="A57" s="78" t="s">
        <v>75</v>
      </c>
      <c r="B57" s="78"/>
      <c r="C57" s="78"/>
      <c r="D57" s="78"/>
      <c r="E57" s="78"/>
      <c r="F57" s="78"/>
      <c r="G57" s="78"/>
      <c r="H57" s="78"/>
    </row>
  </sheetData>
  <mergeCells count="8">
    <mergeCell ref="A56:H56"/>
    <mergeCell ref="A57:H57"/>
    <mergeCell ref="D4:F4"/>
    <mergeCell ref="D5:F5"/>
    <mergeCell ref="D6:F6"/>
    <mergeCell ref="D8:F8"/>
    <mergeCell ref="D9:F9"/>
    <mergeCell ref="D7:F7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Estado de Cambios Patrimonio</vt:lpstr>
      <vt:lpstr>Estado de Flujos de Efectivos</vt:lpstr>
      <vt:lpstr>Estado de Resultado 31-12-2014</vt:lpstr>
      <vt:lpstr>Balance al 31-12-2014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ContabilidadA</dc:creator>
  <cp:lastModifiedBy>Cont_AUX_2</cp:lastModifiedBy>
  <cp:lastPrinted>2017-07-03T19:55:23Z</cp:lastPrinted>
  <dcterms:created xsi:type="dcterms:W3CDTF">2015-03-18T13:50:11Z</dcterms:created>
  <dcterms:modified xsi:type="dcterms:W3CDTF">2017-07-03T19:56:31Z</dcterms:modified>
</cp:coreProperties>
</file>