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32B64B1B-6136-43B2-9FAF-DB73945699F2}" xr6:coauthVersionLast="45" xr6:coauthVersionMax="45" xr10:uidLastSave="{00000000-0000-0000-0000-000000000000}"/>
  <bookViews>
    <workbookView xWindow="-120" yWindow="-120" windowWidth="21840" windowHeight="13290" xr2:uid="{BE3B5035-F7AE-4E9C-8E6D-C647DE63037E}"/>
  </bookViews>
  <sheets>
    <sheet name="Hoja1" sheetId="1" r:id="rId1"/>
  </sheets>
  <definedNames>
    <definedName name="_xlnm._FilterDatabase" localSheetId="0" hidden="1">Hoja1!$A$7:$AP$145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3" i="1" l="1"/>
  <c r="Y130" i="1"/>
  <c r="W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30" i="1" l="1"/>
  <c r="W68" i="1"/>
  <c r="Y68" i="1" s="1"/>
  <c r="Q22" i="1"/>
  <c r="Q23" i="1"/>
  <c r="Y29" i="1"/>
  <c r="W29" i="1"/>
  <c r="S29" i="1"/>
  <c r="W50" i="1"/>
  <c r="Y50" i="1" s="1"/>
  <c r="W45" i="1"/>
  <c r="Y45" i="1" s="1"/>
  <c r="Q45" i="1" s="1"/>
  <c r="W98" i="1"/>
  <c r="Y98" i="1" s="1"/>
  <c r="Q98" i="1" s="1"/>
  <c r="W54" i="1"/>
  <c r="Y54" i="1" s="1"/>
  <c r="Q54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51" i="1"/>
  <c r="Q52" i="1"/>
  <c r="Q53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68" i="1" l="1"/>
  <c r="Q29" i="1"/>
  <c r="Q50" i="1"/>
  <c r="AL149" i="1"/>
  <c r="AK149" i="1"/>
  <c r="AI149" i="1"/>
  <c r="AE149" i="1"/>
  <c r="AC149" i="1"/>
  <c r="AB149" i="1"/>
  <c r="Z149" i="1"/>
  <c r="Y149" i="1"/>
  <c r="W149" i="1"/>
  <c r="V149" i="1"/>
  <c r="K157" i="1" s="1"/>
  <c r="K163" i="1" s="1"/>
  <c r="T149" i="1"/>
  <c r="J157" i="1" s="1"/>
  <c r="S149" i="1"/>
  <c r="J155" i="1" s="1"/>
  <c r="R149" i="1"/>
  <c r="J163" i="1" l="1"/>
  <c r="M163" i="1" s="1"/>
  <c r="Q149" i="1"/>
</calcChain>
</file>

<file path=xl/sharedStrings.xml><?xml version="1.0" encoding="utf-8"?>
<sst xmlns="http://schemas.openxmlformats.org/spreadsheetml/2006/main" count="3503" uniqueCount="508">
  <si>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</si>
  <si>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</si>
  <si>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</si>
  <si>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</si>
  <si>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</si>
  <si>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</si>
  <si>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</si>
  <si>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</si>
  <si>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</si>
  <si>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</si>
  <si>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</si>
  <si>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</si>
  <si>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</si>
  <si>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</si>
  <si>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</si>
  <si>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</si>
  <si>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</si>
  <si>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</si>
  <si>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</si>
  <si>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</si>
  <si>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</si>
  <si>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</si>
  <si>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</si>
  <si>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</si>
  <si>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</si>
  <si>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</si>
  <si>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</si>
  <si>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</si>
  <si>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</si>
  <si>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</si>
  <si>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</si>
  <si>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</si>
  <si>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</si>
  <si>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</si>
  <si>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</si>
  <si>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</si>
  <si>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</si>
  <si>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</si>
  <si>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</si>
  <si>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</si>
  <si>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</si>
  <si>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</si>
  <si>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</si>
  <si>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</si>
  <si>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</si>
  <si>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</si>
  <si>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01/10/2020</t>
  </si>
  <si>
    <t>0301</t>
  </si>
  <si>
    <t>001</t>
  </si>
  <si>
    <t>Z1B8026797</t>
  </si>
  <si>
    <t>-</t>
  </si>
  <si>
    <t>FC</t>
  </si>
  <si>
    <t>00089761-00089780</t>
  </si>
  <si>
    <t/>
  </si>
  <si>
    <t>VENTAS NO CONTRIBUYENTES</t>
  </si>
  <si>
    <t>2</t>
  </si>
  <si>
    <t>00089781</t>
  </si>
  <si>
    <t>PROVENFRUT C.A</t>
  </si>
  <si>
    <t>J401274277</t>
  </si>
  <si>
    <t>16</t>
  </si>
  <si>
    <t>3</t>
  </si>
  <si>
    <t>00089782-00089807</t>
  </si>
  <si>
    <t>4</t>
  </si>
  <si>
    <t>00089808</t>
  </si>
  <si>
    <t>CARLOS</t>
  </si>
  <si>
    <t>V840028472</t>
  </si>
  <si>
    <t>5</t>
  </si>
  <si>
    <t>00089809-00089825</t>
  </si>
  <si>
    <t>6</t>
  </si>
  <si>
    <t>00089826</t>
  </si>
  <si>
    <t>JOSE MARTINEZ</t>
  </si>
  <si>
    <t>J410490802</t>
  </si>
  <si>
    <t>7</t>
  </si>
  <si>
    <t>00089827-00089845</t>
  </si>
  <si>
    <t>8</t>
  </si>
  <si>
    <t>002</t>
  </si>
  <si>
    <t>Z1B8026622</t>
  </si>
  <si>
    <t>00271432-00271511</t>
  </si>
  <si>
    <t>9</t>
  </si>
  <si>
    <t>003</t>
  </si>
  <si>
    <t>Z1B8027648</t>
  </si>
  <si>
    <t>00236555-00236589</t>
  </si>
  <si>
    <t>10</t>
  </si>
  <si>
    <t>00236590</t>
  </si>
  <si>
    <t>CORPORACION GALACTICA JARDINES DE LOS TEQUES C.A</t>
  </si>
  <si>
    <t>J-31456740-3</t>
  </si>
  <si>
    <t>11</t>
  </si>
  <si>
    <t>00236591-00236615</t>
  </si>
  <si>
    <t>12</t>
  </si>
  <si>
    <t>00236616</t>
  </si>
  <si>
    <t>INVERSIONES CAMARIEVO C.A</t>
  </si>
  <si>
    <t>J294234739</t>
  </si>
  <si>
    <t>13</t>
  </si>
  <si>
    <t>00236617-00236628</t>
  </si>
  <si>
    <t>14</t>
  </si>
  <si>
    <t>004</t>
  </si>
  <si>
    <t>Z1B8026803</t>
  </si>
  <si>
    <t>00061031-00061071</t>
  </si>
  <si>
    <t>15</t>
  </si>
  <si>
    <t>02/10/2020</t>
  </si>
  <si>
    <t>00089846-00089907</t>
  </si>
  <si>
    <t>00271512-00271535</t>
  </si>
  <si>
    <t>17</t>
  </si>
  <si>
    <t>00236629-00236643</t>
  </si>
  <si>
    <t>18</t>
  </si>
  <si>
    <t>00236644</t>
  </si>
  <si>
    <t>INVERSIONES REPLAYS C.A</t>
  </si>
  <si>
    <t>J-403472645</t>
  </si>
  <si>
    <t>19</t>
  </si>
  <si>
    <t>00236645-00236696</t>
  </si>
  <si>
    <t>20</t>
  </si>
  <si>
    <t>00061072-00061091</t>
  </si>
  <si>
    <t>21</t>
  </si>
  <si>
    <t>00061092</t>
  </si>
  <si>
    <t>CRISTIAN GOMEZ</t>
  </si>
  <si>
    <t>V11202283-6</t>
  </si>
  <si>
    <t>22</t>
  </si>
  <si>
    <t>23</t>
  </si>
  <si>
    <t>005</t>
  </si>
  <si>
    <t>Z1B8026520</t>
  </si>
  <si>
    <t>00099474-00099487</t>
  </si>
  <si>
    <t>24</t>
  </si>
  <si>
    <t>03/10/2020</t>
  </si>
  <si>
    <t>00089908-00089999</t>
  </si>
  <si>
    <t>25</t>
  </si>
  <si>
    <t>00271536-00271636</t>
  </si>
  <si>
    <t>26</t>
  </si>
  <si>
    <t>NC</t>
  </si>
  <si>
    <t>00000196</t>
  </si>
  <si>
    <t>00271602</t>
  </si>
  <si>
    <t>VEN</t>
  </si>
  <si>
    <t>JOSE ORELLANA</t>
  </si>
  <si>
    <t>V11821620</t>
  </si>
  <si>
    <t>27</t>
  </si>
  <si>
    <t>00236697-00236759</t>
  </si>
  <si>
    <t>28</t>
  </si>
  <si>
    <t>00236760</t>
  </si>
  <si>
    <t>JOSE GONCALVEZ</t>
  </si>
  <si>
    <t>V814441841</t>
  </si>
  <si>
    <t>29</t>
  </si>
  <si>
    <t>00236761-00236807</t>
  </si>
  <si>
    <t>30</t>
  </si>
  <si>
    <t>00000185</t>
  </si>
  <si>
    <t>00236711</t>
  </si>
  <si>
    <t>RODOLFO RODRIGUEZ</t>
  </si>
  <si>
    <t>V4116194</t>
  </si>
  <si>
    <t>31</t>
  </si>
  <si>
    <t>00061132-00061165</t>
  </si>
  <si>
    <t>32</t>
  </si>
  <si>
    <t>INVERSIONES ILLAR C.A</t>
  </si>
  <si>
    <t>J-405404760</t>
  </si>
  <si>
    <t>33</t>
  </si>
  <si>
    <t>00099488-00099532</t>
  </si>
  <si>
    <t>34</t>
  </si>
  <si>
    <t>04/10/2020</t>
  </si>
  <si>
    <t>00090000-00090035</t>
  </si>
  <si>
    <t>35</t>
  </si>
  <si>
    <t>00000152</t>
  </si>
  <si>
    <t>00090018</t>
  </si>
  <si>
    <t>LAGUNA JOSE</t>
  </si>
  <si>
    <t>V7924826</t>
  </si>
  <si>
    <t>36</t>
  </si>
  <si>
    <t>00271637-00271671</t>
  </si>
  <si>
    <t>37</t>
  </si>
  <si>
    <t>00271672</t>
  </si>
  <si>
    <t>ONET-VISION, C.A</t>
  </si>
  <si>
    <t>J-31525903-6</t>
  </si>
  <si>
    <t>38</t>
  </si>
  <si>
    <t>00271673-00271723</t>
  </si>
  <si>
    <t>39</t>
  </si>
  <si>
    <t>00236808-00236823</t>
  </si>
  <si>
    <t>40</t>
  </si>
  <si>
    <t>00236824</t>
  </si>
  <si>
    <t>GRUPO CORPORATIVO MANUBER C.A</t>
  </si>
  <si>
    <t>J409821315</t>
  </si>
  <si>
    <t>41</t>
  </si>
  <si>
    <t>00236825-00236859</t>
  </si>
  <si>
    <t>42</t>
  </si>
  <si>
    <t>00236860</t>
  </si>
  <si>
    <t>43</t>
  </si>
  <si>
    <t>44</t>
  </si>
  <si>
    <t>00099533-00099554</t>
  </si>
  <si>
    <t>45</t>
  </si>
  <si>
    <t>05/10/2020</t>
  </si>
  <si>
    <t>00090036-00090083</t>
  </si>
  <si>
    <t>46</t>
  </si>
  <si>
    <t>00000153</t>
  </si>
  <si>
    <t>00090060</t>
  </si>
  <si>
    <t>GUILLERMO SANTELI</t>
  </si>
  <si>
    <t>V641693</t>
  </si>
  <si>
    <t>47</t>
  </si>
  <si>
    <t>00271724</t>
  </si>
  <si>
    <t>PAULA MAYAUDON</t>
  </si>
  <si>
    <t>V8154491</t>
  </si>
  <si>
    <t>48</t>
  </si>
  <si>
    <t>00271725</t>
  </si>
  <si>
    <t>FUNERARIA LA QUINTAS</t>
  </si>
  <si>
    <t>J-29413307-0</t>
  </si>
  <si>
    <t>49</t>
  </si>
  <si>
    <t>00271726-00271745</t>
  </si>
  <si>
    <t>50</t>
  </si>
  <si>
    <t>00271746</t>
  </si>
  <si>
    <t>51</t>
  </si>
  <si>
    <t>00271747-00271795</t>
  </si>
  <si>
    <t>52</t>
  </si>
  <si>
    <t>00236861-00236924</t>
  </si>
  <si>
    <t>53</t>
  </si>
  <si>
    <t>00236925</t>
  </si>
  <si>
    <t>YEICA MUÑOZ</t>
  </si>
  <si>
    <t>VV20746137</t>
  </si>
  <si>
    <t>54</t>
  </si>
  <si>
    <t>00236926-00236932</t>
  </si>
  <si>
    <t>55</t>
  </si>
  <si>
    <t>00061233</t>
  </si>
  <si>
    <t>SNGE VENT,S84C.A</t>
  </si>
  <si>
    <t>J-41192935-2</t>
  </si>
  <si>
    <t>56</t>
  </si>
  <si>
    <t>00061234-00061254</t>
  </si>
  <si>
    <t>57</t>
  </si>
  <si>
    <t>00061255</t>
  </si>
  <si>
    <t>INVERSINES VEN 2017</t>
  </si>
  <si>
    <t>J410776790</t>
  </si>
  <si>
    <t>58</t>
  </si>
  <si>
    <t>00061256-00061260</t>
  </si>
  <si>
    <t>59</t>
  </si>
  <si>
    <t>00099555-00099561</t>
  </si>
  <si>
    <t>60</t>
  </si>
  <si>
    <t>06/10/2020</t>
  </si>
  <si>
    <t>00090084-00090133</t>
  </si>
  <si>
    <t>61</t>
  </si>
  <si>
    <t>00271796-00271878</t>
  </si>
  <si>
    <t>62</t>
  </si>
  <si>
    <t>00236933-00237002</t>
  </si>
  <si>
    <t>63</t>
  </si>
  <si>
    <t>00061261-00061295</t>
  </si>
  <si>
    <t>64</t>
  </si>
  <si>
    <t>00099562-00099585</t>
  </si>
  <si>
    <t>65</t>
  </si>
  <si>
    <t>07/10/2020</t>
  </si>
  <si>
    <t>00090134-00090161</t>
  </si>
  <si>
    <t>66</t>
  </si>
  <si>
    <t>00271879-00271939</t>
  </si>
  <si>
    <t>67</t>
  </si>
  <si>
    <t>00237003-00237006</t>
  </si>
  <si>
    <t>68</t>
  </si>
  <si>
    <t>00237007</t>
  </si>
  <si>
    <t>GRUPO VENE-FLEX,C.A</t>
  </si>
  <si>
    <t>J-29521629-7</t>
  </si>
  <si>
    <t>69</t>
  </si>
  <si>
    <t>00237008-00237051</t>
  </si>
  <si>
    <t>70</t>
  </si>
  <si>
    <t>00061296-00061366</t>
  </si>
  <si>
    <t>71</t>
  </si>
  <si>
    <t>00099586-00099610</t>
  </si>
  <si>
    <t>72</t>
  </si>
  <si>
    <t>08/10/2020</t>
  </si>
  <si>
    <t>00090162-00090216</t>
  </si>
  <si>
    <t>73</t>
  </si>
  <si>
    <t>00000154</t>
  </si>
  <si>
    <t>00090178</t>
  </si>
  <si>
    <t>JOSE AREVALO</t>
  </si>
  <si>
    <t>V15017772</t>
  </si>
  <si>
    <t>74</t>
  </si>
  <si>
    <t>00000155</t>
  </si>
  <si>
    <t>75</t>
  </si>
  <si>
    <t>00271940-00272008</t>
  </si>
  <si>
    <t>76</t>
  </si>
  <si>
    <t>00000197</t>
  </si>
  <si>
    <t>00271975</t>
  </si>
  <si>
    <t>ARIVEL MENDEZ</t>
  </si>
  <si>
    <t>V20068798</t>
  </si>
  <si>
    <t>77</t>
  </si>
  <si>
    <t>00237052-00237053</t>
  </si>
  <si>
    <t>78</t>
  </si>
  <si>
    <t>00237054</t>
  </si>
  <si>
    <t>MIGUEL ALVAREZ</t>
  </si>
  <si>
    <t>V14772733</t>
  </si>
  <si>
    <t>79</t>
  </si>
  <si>
    <t>00237055-00237125</t>
  </si>
  <si>
    <t>80</t>
  </si>
  <si>
    <t>00061367-00061380</t>
  </si>
  <si>
    <t>81</t>
  </si>
  <si>
    <t>00099611-00099616</t>
  </si>
  <si>
    <t>82</t>
  </si>
  <si>
    <t>09/10/2020</t>
  </si>
  <si>
    <t>00090217-00090271</t>
  </si>
  <si>
    <t>83</t>
  </si>
  <si>
    <t>00272009-00272063</t>
  </si>
  <si>
    <t>84</t>
  </si>
  <si>
    <t>00237126-00237177</t>
  </si>
  <si>
    <t>85</t>
  </si>
  <si>
    <t>00061381-00061407</t>
  </si>
  <si>
    <t>86</t>
  </si>
  <si>
    <t>00061408</t>
  </si>
  <si>
    <t>87</t>
  </si>
  <si>
    <t>00061409-00061429</t>
  </si>
  <si>
    <t>88</t>
  </si>
  <si>
    <t>00099617-00099638</t>
  </si>
  <si>
    <t>89</t>
  </si>
  <si>
    <t>10/10/2020</t>
  </si>
  <si>
    <t>00090272-00090359</t>
  </si>
  <si>
    <t>90</t>
  </si>
  <si>
    <t>00272064-00272109</t>
  </si>
  <si>
    <t>91</t>
  </si>
  <si>
    <t>00272110</t>
  </si>
  <si>
    <t>92</t>
  </si>
  <si>
    <t>00272111-00272151</t>
  </si>
  <si>
    <t>93</t>
  </si>
  <si>
    <t>00237178-00237212</t>
  </si>
  <si>
    <t>94</t>
  </si>
  <si>
    <t>00000187</t>
  </si>
  <si>
    <t>00237201</t>
  </si>
  <si>
    <t>JHONJAIRA ZAMBRANO</t>
  </si>
  <si>
    <t>V11301066</t>
  </si>
  <si>
    <t>95</t>
  </si>
  <si>
    <t>00061430-00061485</t>
  </si>
  <si>
    <t>96</t>
  </si>
  <si>
    <t>00099639-00099676</t>
  </si>
  <si>
    <t>97</t>
  </si>
  <si>
    <t>11/10/2020</t>
  </si>
  <si>
    <t>00090360-00090373</t>
  </si>
  <si>
    <t>98</t>
  </si>
  <si>
    <t>00090374</t>
  </si>
  <si>
    <t>COMERCIALIZADORA RJM RIVERAS</t>
  </si>
  <si>
    <t>V411107514</t>
  </si>
  <si>
    <t>99</t>
  </si>
  <si>
    <t>00090375-00090417</t>
  </si>
  <si>
    <t>100</t>
  </si>
  <si>
    <t>00272152-00272219</t>
  </si>
  <si>
    <t>101</t>
  </si>
  <si>
    <t>00000199</t>
  </si>
  <si>
    <t>00272201</t>
  </si>
  <si>
    <t>FREDDY MIGUITA</t>
  </si>
  <si>
    <t>V11042536</t>
  </si>
  <si>
    <t>102</t>
  </si>
  <si>
    <t>00237213-00237291</t>
  </si>
  <si>
    <t>103</t>
  </si>
  <si>
    <t>00061486-00061527</t>
  </si>
  <si>
    <t>104</t>
  </si>
  <si>
    <t>00000121</t>
  </si>
  <si>
    <t>00061505</t>
  </si>
  <si>
    <t>CARMONA GLADYS</t>
  </si>
  <si>
    <t>V14852573</t>
  </si>
  <si>
    <t>105</t>
  </si>
  <si>
    <t>00099677-00099688</t>
  </si>
  <si>
    <t>106</t>
  </si>
  <si>
    <t>12/10/2020</t>
  </si>
  <si>
    <t>00090418-00090472</t>
  </si>
  <si>
    <t>107</t>
  </si>
  <si>
    <t>00272220-00272283</t>
  </si>
  <si>
    <t>108</t>
  </si>
  <si>
    <t>00237292-00237338</t>
  </si>
  <si>
    <t>109</t>
  </si>
  <si>
    <t>00061528-00061581</t>
  </si>
  <si>
    <t>110</t>
  </si>
  <si>
    <t>00061582</t>
  </si>
  <si>
    <t>INVERSIONES MARATUY N1 C.A</t>
  </si>
  <si>
    <t>J-30270701-3</t>
  </si>
  <si>
    <t>111</t>
  </si>
  <si>
    <t>00099689-00099703</t>
  </si>
  <si>
    <t>112</t>
  </si>
  <si>
    <t>13/10/2020</t>
  </si>
  <si>
    <t>00090473-00090554</t>
  </si>
  <si>
    <t>113</t>
  </si>
  <si>
    <t>00272284-00272292</t>
  </si>
  <si>
    <t>114</t>
  </si>
  <si>
    <t>00272293</t>
  </si>
  <si>
    <t>115</t>
  </si>
  <si>
    <t>00272294-00272351</t>
  </si>
  <si>
    <t>116</t>
  </si>
  <si>
    <t>00237339-00237341</t>
  </si>
  <si>
    <t>117</t>
  </si>
  <si>
    <t>00237342</t>
  </si>
  <si>
    <t>118</t>
  </si>
  <si>
    <t>00237343-00237386</t>
  </si>
  <si>
    <t>119</t>
  </si>
  <si>
    <t>00061583-00061630</t>
  </si>
  <si>
    <t>120</t>
  </si>
  <si>
    <t>00099704-00099709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</si>
  <si>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</si>
  <si>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</si>
  <si>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</si>
  <si>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</si>
  <si>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</si>
  <si>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</si>
  <si>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</si>
  <si>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</si>
  <si>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</si>
  <si>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01-10-20 HASTA 15-10-20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</si>
  <si>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</si>
  <si>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</si>
  <si>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</si>
  <si>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</si>
  <si>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</si>
  <si>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</si>
  <si>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</si>
  <si>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</si>
  <si>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</si>
  <si>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</si>
  <si>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</si>
  <si>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</si>
  <si>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</si>
  <si>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</si>
  <si>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</si>
  <si>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</si>
  <si>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</si>
  <si>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</si>
  <si>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</si>
  <si>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</si>
  <si>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</si>
  <si>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</si>
  <si>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</si>
  <si>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</si>
  <si>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</si>
  <si>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</si>
  <si>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</si>
  <si>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</si>
  <si>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</si>
  <si>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</si>
  <si>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</si>
  <si>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</si>
  <si>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</si>
  <si>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</si>
  <si>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</si>
  <si>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</si>
  <si>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</si>
  <si>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</si>
  <si>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</si>
  <si>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0758</t>
  </si>
  <si>
    <t>00061093-00061131</t>
  </si>
  <si>
    <t>00061167</t>
  </si>
  <si>
    <t>00061168-00061232</t>
  </si>
  <si>
    <t>0760</t>
  </si>
  <si>
    <t>0761</t>
  </si>
  <si>
    <t>0762</t>
  </si>
  <si>
    <t>0763</t>
  </si>
  <si>
    <t>0764</t>
  </si>
  <si>
    <t>00099473</t>
  </si>
  <si>
    <t>CAJA SIN ACTIVIDAD</t>
  </si>
  <si>
    <t>1592</t>
  </si>
  <si>
    <t>1593</t>
  </si>
  <si>
    <t>1591</t>
  </si>
  <si>
    <t>1590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</si>
  <si>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</si>
  <si>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</si>
  <si>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</si>
  <si>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</si>
  <si>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</si>
  <si>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</si>
  <si>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</si>
  <si>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</si>
  <si>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</si>
  <si>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</si>
  <si>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14/10/2020</t>
  </si>
  <si>
    <t>00090555-00090642</t>
  </si>
  <si>
    <t>00272352-00272412</t>
  </si>
  <si>
    <t>00237387-00237431</t>
  </si>
  <si>
    <t>00061631-00061678</t>
  </si>
  <si>
    <t>00000122</t>
  </si>
  <si>
    <t>00061662</t>
  </si>
  <si>
    <t>HECTOR QUINTANA</t>
  </si>
  <si>
    <t>V7299688</t>
  </si>
  <si>
    <t>00099710-00099719</t>
  </si>
  <si>
    <t>15/10/2020</t>
  </si>
  <si>
    <t>00090643-00090679</t>
  </si>
  <si>
    <t>00090680</t>
  </si>
  <si>
    <t>FOSFORERA SURAMERICANA, C.A</t>
  </si>
  <si>
    <t>J000699364</t>
  </si>
  <si>
    <t>00090681-00090701</t>
  </si>
  <si>
    <t>00272413-00272506</t>
  </si>
  <si>
    <t>00000201</t>
  </si>
  <si>
    <t>00272479</t>
  </si>
  <si>
    <t>JAIVIS LINAREZ</t>
  </si>
  <si>
    <t>V13476742</t>
  </si>
  <si>
    <t>00237432-00237492</t>
  </si>
  <si>
    <t>00237493</t>
  </si>
  <si>
    <t>INVERSIONES INYALAR C.A</t>
  </si>
  <si>
    <t>J405404760</t>
  </si>
  <si>
    <t>00237494-00237506</t>
  </si>
  <si>
    <t>00061679-00061731</t>
  </si>
  <si>
    <t>00099720-00099739</t>
  </si>
  <si>
    <t>0759</t>
  </si>
  <si>
    <t>1836</t>
  </si>
  <si>
    <t>1837</t>
  </si>
  <si>
    <t>0765</t>
  </si>
  <si>
    <t>0766</t>
  </si>
  <si>
    <t>1604</t>
  </si>
  <si>
    <t>1605</t>
  </si>
  <si>
    <t>1718</t>
  </si>
  <si>
    <t>1719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</si>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</sst>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3" fontId="0" fillId="0" borderId="0" xfId="1" applyFont="1"/>
    <xf numFmtId="14" fontId="0" fillId="0" borderId="1" xfId="0" applyNumberFormat="1" applyFill="1" applyBorder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FB90-5B12-44C6-A602-E05480842D44}">
  <dimension ref="A2:AP163"/>
  <sheetViews>
    <sheetView tabSelected="1" workbookViewId="0">
      <pane ySplit="7" topLeftCell="A125" activePane="bottomLeft" state="frozen"/>
      <selection pane="bottomLeft" activeCell="A8" sqref="A8:A1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7109375" style="8" bestFit="1" customWidth="1"/>
    <col min="21" max="21" width="17" style="3" bestFit="1" customWidth="1"/>
    <col min="22" max="22" width="12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0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388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389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24119412.408799998</v>
      </c>
      <c r="R8" s="18">
        <v>0</v>
      </c>
      <c r="S8" s="18">
        <v>18563815.5</v>
      </c>
      <c r="T8" s="18">
        <v>0</v>
      </c>
      <c r="U8" s="16" t="s">
        <v>50</v>
      </c>
      <c r="V8" s="18">
        <v>0</v>
      </c>
      <c r="W8" s="18">
        <v>4789307.68</v>
      </c>
      <c r="X8" s="16" t="s">
        <v>50</v>
      </c>
      <c r="Y8" s="18">
        <v>766289.22880000004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389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>SUM(S9:AP9)</f>
        <v>1777837.6</v>
      </c>
      <c r="R9" s="18">
        <v>0</v>
      </c>
      <c r="S9" s="18">
        <v>1128400</v>
      </c>
      <c r="T9" s="18">
        <v>559860</v>
      </c>
      <c r="U9" s="16" t="s">
        <v>59</v>
      </c>
      <c r="V9" s="18">
        <v>89577.600000000006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389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>SUM(S10:AP10)</f>
        <v>58629871.18</v>
      </c>
      <c r="R10" s="18">
        <v>0</v>
      </c>
      <c r="S10" s="18">
        <v>46796607.649999999</v>
      </c>
      <c r="T10" s="18">
        <v>0</v>
      </c>
      <c r="U10" s="16" t="s">
        <v>50</v>
      </c>
      <c r="V10" s="18">
        <v>0</v>
      </c>
      <c r="W10" s="18">
        <v>10201089.249999998</v>
      </c>
      <c r="X10" s="16" t="s">
        <v>50</v>
      </c>
      <c r="Y10" s="18">
        <v>1632174.28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389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64</v>
      </c>
      <c r="P11" s="16" t="s">
        <v>65</v>
      </c>
      <c r="Q11" s="18">
        <f>SUM(S11:AP11)</f>
        <v>260000</v>
      </c>
      <c r="R11" s="18">
        <v>0</v>
      </c>
      <c r="S11" s="18">
        <v>260000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389</v>
      </c>
      <c r="G12" s="16" t="s">
        <v>51</v>
      </c>
      <c r="H12" s="16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>SUM(S12:AP12)</f>
        <v>19930460.4848</v>
      </c>
      <c r="R12" s="18">
        <v>0</v>
      </c>
      <c r="S12" s="18">
        <v>14732356.899999999</v>
      </c>
      <c r="T12" s="18">
        <v>0</v>
      </c>
      <c r="U12" s="16" t="s">
        <v>50</v>
      </c>
      <c r="V12" s="18">
        <v>0</v>
      </c>
      <c r="W12" s="18">
        <v>4481123.78</v>
      </c>
      <c r="X12" s="16" t="s">
        <v>59</v>
      </c>
      <c r="Y12" s="18">
        <v>716979.80480000004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68</v>
      </c>
      <c r="B13" s="17" t="s">
        <v>46</v>
      </c>
      <c r="C13" s="16" t="s">
        <v>47</v>
      </c>
      <c r="D13" s="16" t="s">
        <v>48</v>
      </c>
      <c r="E13" s="16" t="s">
        <v>49</v>
      </c>
      <c r="F13" s="16" t="s">
        <v>389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70</v>
      </c>
      <c r="P13" s="16" t="s">
        <v>71</v>
      </c>
      <c r="Q13" s="18">
        <f>SUM(S13:AP13)</f>
        <v>520000</v>
      </c>
      <c r="R13" s="18">
        <v>0</v>
      </c>
      <c r="S13" s="18">
        <v>520000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72</v>
      </c>
      <c r="B14" s="17" t="s">
        <v>46</v>
      </c>
      <c r="C14" s="16" t="s">
        <v>47</v>
      </c>
      <c r="D14" s="16" t="s">
        <v>48</v>
      </c>
      <c r="E14" s="16" t="s">
        <v>49</v>
      </c>
      <c r="F14" s="16" t="s">
        <v>389</v>
      </c>
      <c r="G14" s="16" t="s">
        <v>51</v>
      </c>
      <c r="H14" s="16" t="s">
        <v>73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>SUM(S14:AP14)</f>
        <v>21703537.454399999</v>
      </c>
      <c r="R14" s="18">
        <v>0</v>
      </c>
      <c r="S14" s="18">
        <v>17806577.379999999</v>
      </c>
      <c r="T14" s="18">
        <v>0</v>
      </c>
      <c r="U14" s="16" t="s">
        <v>50</v>
      </c>
      <c r="V14" s="18">
        <v>0</v>
      </c>
      <c r="W14" s="18">
        <v>3359448.3400000003</v>
      </c>
      <c r="X14" s="16" t="s">
        <v>59</v>
      </c>
      <c r="Y14" s="18">
        <v>537511.73439999996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x14ac:dyDescent="0.25">
      <c r="A15" s="16" t="s">
        <v>74</v>
      </c>
      <c r="B15" s="14" t="s">
        <v>46</v>
      </c>
      <c r="C15" s="13" t="s">
        <v>47</v>
      </c>
      <c r="D15" s="13" t="s">
        <v>75</v>
      </c>
      <c r="E15" s="13" t="s">
        <v>76</v>
      </c>
      <c r="F15" s="13" t="s">
        <v>402</v>
      </c>
      <c r="G15" s="13" t="s">
        <v>51</v>
      </c>
      <c r="H15" s="13" t="s">
        <v>77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>SUM(S15:AP15)</f>
        <v>113605947.03719999</v>
      </c>
      <c r="R15" s="15">
        <v>0</v>
      </c>
      <c r="S15" s="15">
        <v>86611242.899999991</v>
      </c>
      <c r="T15" s="15">
        <v>0</v>
      </c>
      <c r="U15" s="13" t="s">
        <v>50</v>
      </c>
      <c r="V15" s="15">
        <v>0</v>
      </c>
      <c r="W15" s="15">
        <v>23271296.670000002</v>
      </c>
      <c r="X15" s="13" t="s">
        <v>59</v>
      </c>
      <c r="Y15" s="15">
        <v>3723407.4672000008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19" customFormat="1" x14ac:dyDescent="0.25">
      <c r="A16" s="16" t="s">
        <v>78</v>
      </c>
      <c r="B16" s="17" t="s">
        <v>46</v>
      </c>
      <c r="C16" s="16" t="s">
        <v>47</v>
      </c>
      <c r="D16" s="16" t="s">
        <v>79</v>
      </c>
      <c r="E16" s="16" t="s">
        <v>80</v>
      </c>
      <c r="F16" s="16" t="s">
        <v>415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>SUM(S16:AP16)</f>
        <v>73289809.089599997</v>
      </c>
      <c r="R16" s="18">
        <v>0</v>
      </c>
      <c r="S16" s="18">
        <v>66244551.339999989</v>
      </c>
      <c r="T16" s="18">
        <v>0</v>
      </c>
      <c r="U16" s="16" t="s">
        <v>50</v>
      </c>
      <c r="V16" s="18">
        <v>0</v>
      </c>
      <c r="W16" s="18">
        <v>6073498.0600000005</v>
      </c>
      <c r="X16" s="16" t="s">
        <v>50</v>
      </c>
      <c r="Y16" s="18">
        <v>971759.68959999993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82</v>
      </c>
      <c r="B17" s="17" t="s">
        <v>46</v>
      </c>
      <c r="C17" s="16" t="s">
        <v>47</v>
      </c>
      <c r="D17" s="16" t="s">
        <v>79</v>
      </c>
      <c r="E17" s="16" t="s">
        <v>80</v>
      </c>
      <c r="F17" s="16" t="s">
        <v>415</v>
      </c>
      <c r="G17" s="16" t="s">
        <v>51</v>
      </c>
      <c r="H17" s="16" t="s">
        <v>83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84</v>
      </c>
      <c r="P17" s="16" t="s">
        <v>85</v>
      </c>
      <c r="Q17" s="18">
        <f>SUM(S17:AP17)</f>
        <v>4243825.5999999996</v>
      </c>
      <c r="R17" s="18">
        <v>0</v>
      </c>
      <c r="S17" s="18">
        <v>347200</v>
      </c>
      <c r="T17" s="18">
        <v>3359160</v>
      </c>
      <c r="U17" s="16" t="s">
        <v>59</v>
      </c>
      <c r="V17" s="18">
        <v>537465.59999999998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86</v>
      </c>
      <c r="B18" s="17" t="s">
        <v>46</v>
      </c>
      <c r="C18" s="16" t="s">
        <v>47</v>
      </c>
      <c r="D18" s="16" t="s">
        <v>79</v>
      </c>
      <c r="E18" s="16" t="s">
        <v>80</v>
      </c>
      <c r="F18" s="16" t="s">
        <v>415</v>
      </c>
      <c r="G18" s="16" t="s">
        <v>51</v>
      </c>
      <c r="H18" s="16" t="s">
        <v>87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>SUM(S18:AP18)</f>
        <v>46943610.317200005</v>
      </c>
      <c r="R18" s="18">
        <v>0</v>
      </c>
      <c r="S18" s="18">
        <v>26885561.18</v>
      </c>
      <c r="T18" s="18">
        <v>0</v>
      </c>
      <c r="U18" s="16" t="s">
        <v>50</v>
      </c>
      <c r="V18" s="18">
        <v>0</v>
      </c>
      <c r="W18" s="18">
        <v>17291421.670000002</v>
      </c>
      <c r="X18" s="16" t="s">
        <v>59</v>
      </c>
      <c r="Y18" s="18">
        <v>2766627.4672000003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88</v>
      </c>
      <c r="B19" s="17" t="s">
        <v>46</v>
      </c>
      <c r="C19" s="16" t="s">
        <v>47</v>
      </c>
      <c r="D19" s="16" t="s">
        <v>79</v>
      </c>
      <c r="E19" s="16" t="s">
        <v>80</v>
      </c>
      <c r="F19" s="16" t="s">
        <v>415</v>
      </c>
      <c r="G19" s="16" t="s">
        <v>51</v>
      </c>
      <c r="H19" s="16" t="s">
        <v>89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90</v>
      </c>
      <c r="P19" s="16" t="s">
        <v>91</v>
      </c>
      <c r="Q19" s="18">
        <f>SUM(S19:AP19)</f>
        <v>1127705.6000000001</v>
      </c>
      <c r="R19" s="18">
        <v>0</v>
      </c>
      <c r="S19" s="18">
        <v>0</v>
      </c>
      <c r="T19" s="18">
        <v>972160</v>
      </c>
      <c r="U19" s="16" t="s">
        <v>59</v>
      </c>
      <c r="V19" s="18">
        <v>155545.60000000001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92</v>
      </c>
      <c r="B20" s="17" t="s">
        <v>46</v>
      </c>
      <c r="C20" s="16" t="s">
        <v>47</v>
      </c>
      <c r="D20" s="16" t="s">
        <v>79</v>
      </c>
      <c r="E20" s="16" t="s">
        <v>80</v>
      </c>
      <c r="F20" s="16" t="s">
        <v>415</v>
      </c>
      <c r="G20" s="16" t="s">
        <v>51</v>
      </c>
      <c r="H20" s="16" t="s">
        <v>93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>SUM(S20:AP20)</f>
        <v>18668158.3248</v>
      </c>
      <c r="R20" s="18">
        <v>0</v>
      </c>
      <c r="S20" s="18">
        <v>15181121.439999998</v>
      </c>
      <c r="T20" s="18">
        <v>0</v>
      </c>
      <c r="U20" s="16" t="s">
        <v>50</v>
      </c>
      <c r="V20" s="18">
        <v>0</v>
      </c>
      <c r="W20" s="18">
        <v>3006066.2800000003</v>
      </c>
      <c r="X20" s="16" t="s">
        <v>50</v>
      </c>
      <c r="Y20" s="18">
        <v>480970.60480000003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x14ac:dyDescent="0.25">
      <c r="A21" s="16" t="s">
        <v>94</v>
      </c>
      <c r="B21" s="14" t="s">
        <v>46</v>
      </c>
      <c r="C21" s="13" t="s">
        <v>47</v>
      </c>
      <c r="D21" s="13" t="s">
        <v>95</v>
      </c>
      <c r="E21" s="13" t="s">
        <v>96</v>
      </c>
      <c r="F21" s="13" t="s">
        <v>395</v>
      </c>
      <c r="G21" s="13" t="s">
        <v>51</v>
      </c>
      <c r="H21" s="13" t="s">
        <v>97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>SUM(S21:AP21)</f>
        <v>80373455.404799998</v>
      </c>
      <c r="R21" s="15">
        <v>0</v>
      </c>
      <c r="S21" s="15">
        <v>65642947.710000001</v>
      </c>
      <c r="T21" s="15">
        <v>0</v>
      </c>
      <c r="U21" s="13" t="s">
        <v>50</v>
      </c>
      <c r="V21" s="15">
        <v>0</v>
      </c>
      <c r="W21" s="15">
        <v>12698713.529999996</v>
      </c>
      <c r="X21" s="13" t="s">
        <v>59</v>
      </c>
      <c r="Y21" s="15">
        <v>2031794.1647999999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16" t="s">
        <v>98</v>
      </c>
      <c r="B22" s="21">
        <v>44105</v>
      </c>
      <c r="C22" s="13" t="s">
        <v>47</v>
      </c>
      <c r="D22" s="13" t="s">
        <v>118</v>
      </c>
      <c r="E22" s="13" t="s">
        <v>119</v>
      </c>
      <c r="F22" s="13" t="s">
        <v>442</v>
      </c>
      <c r="G22" s="13" t="s">
        <v>51</v>
      </c>
      <c r="H22" s="13" t="s">
        <v>437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438</v>
      </c>
      <c r="P22" s="13" t="s">
        <v>53</v>
      </c>
      <c r="Q22" s="15">
        <f>SUM(S22:AP22)</f>
        <v>0</v>
      </c>
      <c r="R22" s="15">
        <v>0</v>
      </c>
      <c r="S22" s="15">
        <v>0</v>
      </c>
      <c r="T22" s="15">
        <v>0</v>
      </c>
      <c r="U22" s="13" t="s">
        <v>50</v>
      </c>
      <c r="V22" s="15">
        <v>0</v>
      </c>
      <c r="W22" s="15">
        <v>0</v>
      </c>
      <c r="X22" s="13" t="s">
        <v>59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6" t="s">
        <v>59</v>
      </c>
      <c r="B23" s="21">
        <v>44105</v>
      </c>
      <c r="C23" s="13" t="s">
        <v>47</v>
      </c>
      <c r="D23" s="13" t="s">
        <v>118</v>
      </c>
      <c r="E23" s="13" t="s">
        <v>119</v>
      </c>
      <c r="F23" s="13" t="s">
        <v>441</v>
      </c>
      <c r="G23" s="13" t="s">
        <v>51</v>
      </c>
      <c r="H23" s="13" t="s">
        <v>437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438</v>
      </c>
      <c r="P23" s="13" t="s">
        <v>53</v>
      </c>
      <c r="Q23" s="15">
        <f>SUM(S23:AP23)</f>
        <v>0</v>
      </c>
      <c r="R23" s="15">
        <v>0</v>
      </c>
      <c r="S23" s="15">
        <v>0</v>
      </c>
      <c r="T23" s="15">
        <v>0</v>
      </c>
      <c r="U23" s="13" t="s">
        <v>50</v>
      </c>
      <c r="V23" s="15">
        <v>0</v>
      </c>
      <c r="W23" s="15">
        <v>0</v>
      </c>
      <c r="X23" s="13" t="s">
        <v>59</v>
      </c>
      <c r="Y23" s="15">
        <v>0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s="19" customFormat="1" x14ac:dyDescent="0.25">
      <c r="A24" s="16" t="s">
        <v>102</v>
      </c>
      <c r="B24" s="14" t="s">
        <v>99</v>
      </c>
      <c r="C24" s="13" t="s">
        <v>47</v>
      </c>
      <c r="D24" s="13" t="s">
        <v>48</v>
      </c>
      <c r="E24" s="13" t="s">
        <v>49</v>
      </c>
      <c r="F24" s="13" t="s">
        <v>390</v>
      </c>
      <c r="G24" s="13" t="s">
        <v>51</v>
      </c>
      <c r="H24" s="13" t="s">
        <v>100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73044492.259599999</v>
      </c>
      <c r="R24" s="15">
        <v>0</v>
      </c>
      <c r="S24" s="15">
        <v>54634685.799999997</v>
      </c>
      <c r="T24" s="15">
        <v>0</v>
      </c>
      <c r="U24" s="13" t="s">
        <v>50</v>
      </c>
      <c r="V24" s="15">
        <v>0</v>
      </c>
      <c r="W24" s="15">
        <v>15870522.810000001</v>
      </c>
      <c r="X24" s="13" t="s">
        <v>59</v>
      </c>
      <c r="Y24" s="15">
        <v>2539283.6496000001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9" customFormat="1" x14ac:dyDescent="0.25">
      <c r="A25" s="16" t="s">
        <v>104</v>
      </c>
      <c r="B25" s="14" t="s">
        <v>99</v>
      </c>
      <c r="C25" s="13" t="s">
        <v>47</v>
      </c>
      <c r="D25" s="13" t="s">
        <v>75</v>
      </c>
      <c r="E25" s="13" t="s">
        <v>76</v>
      </c>
      <c r="F25" s="13" t="s">
        <v>403</v>
      </c>
      <c r="G25" s="13" t="s">
        <v>51</v>
      </c>
      <c r="H25" s="13" t="s">
        <v>101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>SUM(S25:AP25)</f>
        <v>43032747.952799998</v>
      </c>
      <c r="R25" s="15">
        <v>0</v>
      </c>
      <c r="S25" s="15">
        <v>32414179.200000003</v>
      </c>
      <c r="T25" s="15">
        <v>0</v>
      </c>
      <c r="U25" s="13" t="s">
        <v>50</v>
      </c>
      <c r="V25" s="15">
        <v>0</v>
      </c>
      <c r="W25" s="15">
        <v>9153938.5800000001</v>
      </c>
      <c r="X25" s="13" t="s">
        <v>59</v>
      </c>
      <c r="Y25" s="15">
        <v>1464630.1728000001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9" customFormat="1" x14ac:dyDescent="0.25">
      <c r="A26" s="16" t="s">
        <v>108</v>
      </c>
      <c r="B26" s="17" t="s">
        <v>99</v>
      </c>
      <c r="C26" s="16" t="s">
        <v>47</v>
      </c>
      <c r="D26" s="16" t="s">
        <v>79</v>
      </c>
      <c r="E26" s="16" t="s">
        <v>80</v>
      </c>
      <c r="F26" s="16" t="s">
        <v>416</v>
      </c>
      <c r="G26" s="16" t="s">
        <v>51</v>
      </c>
      <c r="H26" s="16" t="s">
        <v>103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>SUM(S26:AP26)</f>
        <v>22370704.399999999</v>
      </c>
      <c r="R26" s="18">
        <v>0</v>
      </c>
      <c r="S26" s="18">
        <v>17357370</v>
      </c>
      <c r="T26" s="18">
        <v>0</v>
      </c>
      <c r="U26" s="16" t="s">
        <v>50</v>
      </c>
      <c r="V26" s="18">
        <v>0</v>
      </c>
      <c r="W26" s="18">
        <v>4321840</v>
      </c>
      <c r="X26" s="16" t="s">
        <v>59</v>
      </c>
      <c r="Y26" s="18">
        <v>691494.40000000002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110</v>
      </c>
      <c r="B27" s="17" t="s">
        <v>99</v>
      </c>
      <c r="C27" s="16" t="s">
        <v>47</v>
      </c>
      <c r="D27" s="16" t="s">
        <v>79</v>
      </c>
      <c r="E27" s="16" t="s">
        <v>80</v>
      </c>
      <c r="F27" s="16" t="s">
        <v>416</v>
      </c>
      <c r="G27" s="16" t="s">
        <v>51</v>
      </c>
      <c r="H27" s="16" t="s">
        <v>105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106</v>
      </c>
      <c r="P27" s="16" t="s">
        <v>107</v>
      </c>
      <c r="Q27" s="18">
        <f>SUM(S27:AP27)</f>
        <v>1806000</v>
      </c>
      <c r="R27" s="18">
        <v>0</v>
      </c>
      <c r="S27" s="18">
        <v>1806000</v>
      </c>
      <c r="T27" s="18">
        <v>0</v>
      </c>
      <c r="U27" s="16" t="s">
        <v>50</v>
      </c>
      <c r="V27" s="18">
        <v>0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112</v>
      </c>
      <c r="B28" s="17" t="s">
        <v>99</v>
      </c>
      <c r="C28" s="16" t="s">
        <v>47</v>
      </c>
      <c r="D28" s="16" t="s">
        <v>79</v>
      </c>
      <c r="E28" s="16" t="s">
        <v>80</v>
      </c>
      <c r="F28" s="16" t="s">
        <v>416</v>
      </c>
      <c r="G28" s="16" t="s">
        <v>51</v>
      </c>
      <c r="H28" s="16" t="s">
        <v>109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>SUM(S28:AP28)</f>
        <v>114446286.7932</v>
      </c>
      <c r="R28" s="18">
        <v>0</v>
      </c>
      <c r="S28" s="18">
        <v>103456611.2</v>
      </c>
      <c r="T28" s="18">
        <v>0</v>
      </c>
      <c r="U28" s="16" t="s">
        <v>50</v>
      </c>
      <c r="V28" s="18">
        <v>0</v>
      </c>
      <c r="W28" s="18">
        <v>9473858.2699999996</v>
      </c>
      <c r="X28" s="16" t="s">
        <v>50</v>
      </c>
      <c r="Y28" s="18">
        <v>1515817.3232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116</v>
      </c>
      <c r="B29" s="17" t="s">
        <v>99</v>
      </c>
      <c r="C29" s="16" t="s">
        <v>47</v>
      </c>
      <c r="D29" s="16" t="s">
        <v>95</v>
      </c>
      <c r="E29" s="16" t="s">
        <v>96</v>
      </c>
      <c r="F29" s="16" t="s">
        <v>396</v>
      </c>
      <c r="G29" s="16" t="s">
        <v>51</v>
      </c>
      <c r="H29" s="16" t="s">
        <v>111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>SUM(S29:AP29)</f>
        <v>30043203.751200002</v>
      </c>
      <c r="R29" s="18">
        <v>0</v>
      </c>
      <c r="S29" s="18">
        <f>26535589.8-2470600</f>
        <v>24064989.800000001</v>
      </c>
      <c r="T29" s="18">
        <v>0</v>
      </c>
      <c r="U29" s="16" t="s">
        <v>50</v>
      </c>
      <c r="V29" s="18">
        <v>0</v>
      </c>
      <c r="W29" s="18">
        <f>5572543.07-418910.35</f>
        <v>5153632.7200000007</v>
      </c>
      <c r="X29" s="16" t="s">
        <v>50</v>
      </c>
      <c r="Y29" s="18">
        <f>891606.8912-67025.66</f>
        <v>824581.23119999992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117</v>
      </c>
      <c r="B30" s="17" t="s">
        <v>99</v>
      </c>
      <c r="C30" s="16" t="s">
        <v>47</v>
      </c>
      <c r="D30" s="16" t="s">
        <v>95</v>
      </c>
      <c r="E30" s="16" t="s">
        <v>96</v>
      </c>
      <c r="F30" s="16" t="s">
        <v>396</v>
      </c>
      <c r="G30" s="16" t="s">
        <v>51</v>
      </c>
      <c r="H30" s="16" t="s">
        <v>113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114</v>
      </c>
      <c r="P30" s="16" t="s">
        <v>115</v>
      </c>
      <c r="Q30" s="18">
        <f>SUM(S30:AP30)</f>
        <v>6400152</v>
      </c>
      <c r="R30" s="18">
        <v>0</v>
      </c>
      <c r="S30" s="18">
        <v>6400152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121</v>
      </c>
      <c r="B31" s="17" t="s">
        <v>99</v>
      </c>
      <c r="C31" s="16" t="s">
        <v>47</v>
      </c>
      <c r="D31" s="16" t="s">
        <v>95</v>
      </c>
      <c r="E31" s="16" t="s">
        <v>96</v>
      </c>
      <c r="F31" s="16" t="s">
        <v>396</v>
      </c>
      <c r="G31" s="16" t="s">
        <v>51</v>
      </c>
      <c r="H31" s="16" t="s">
        <v>429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>SUM(S31:AP31)</f>
        <v>80874942.125599995</v>
      </c>
      <c r="R31" s="18">
        <v>0</v>
      </c>
      <c r="S31" s="18">
        <v>67297981.200000003</v>
      </c>
      <c r="T31" s="18">
        <v>0</v>
      </c>
      <c r="U31" s="16" t="s">
        <v>50</v>
      </c>
      <c r="V31" s="18">
        <v>0</v>
      </c>
      <c r="W31" s="18">
        <v>11704276.659999998</v>
      </c>
      <c r="X31" s="16" t="s">
        <v>59</v>
      </c>
      <c r="Y31" s="18">
        <v>1872684.2655999998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x14ac:dyDescent="0.25">
      <c r="A32" s="16" t="s">
        <v>124</v>
      </c>
      <c r="B32" s="14" t="s">
        <v>99</v>
      </c>
      <c r="C32" s="13" t="s">
        <v>47</v>
      </c>
      <c r="D32" s="13" t="s">
        <v>118</v>
      </c>
      <c r="E32" s="13" t="s">
        <v>119</v>
      </c>
      <c r="F32" s="13" t="s">
        <v>439</v>
      </c>
      <c r="G32" s="13" t="s">
        <v>51</v>
      </c>
      <c r="H32" s="13" t="s">
        <v>120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>SUM(S32:AP32)</f>
        <v>55288671.601199999</v>
      </c>
      <c r="R32" s="15">
        <v>0</v>
      </c>
      <c r="S32" s="15">
        <v>44785078</v>
      </c>
      <c r="T32" s="15">
        <v>0</v>
      </c>
      <c r="U32" s="13" t="s">
        <v>50</v>
      </c>
      <c r="V32" s="15">
        <v>0</v>
      </c>
      <c r="W32" s="15">
        <v>9054822.0700000003</v>
      </c>
      <c r="X32" s="13" t="s">
        <v>59</v>
      </c>
      <c r="Y32" s="15">
        <v>1448771.5311999999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16" t="s">
        <v>126</v>
      </c>
      <c r="B33" s="14" t="s">
        <v>122</v>
      </c>
      <c r="C33" s="13" t="s">
        <v>47</v>
      </c>
      <c r="D33" s="13" t="s">
        <v>48</v>
      </c>
      <c r="E33" s="13" t="s">
        <v>49</v>
      </c>
      <c r="F33" s="13" t="s">
        <v>391</v>
      </c>
      <c r="G33" s="13" t="s">
        <v>51</v>
      </c>
      <c r="H33" s="13" t="s">
        <v>123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>SUM(S33:AP33)</f>
        <v>179361914.62799996</v>
      </c>
      <c r="R33" s="15">
        <v>0</v>
      </c>
      <c r="S33" s="15">
        <v>115386159.19999996</v>
      </c>
      <c r="T33" s="15">
        <v>0</v>
      </c>
      <c r="U33" s="13" t="s">
        <v>50</v>
      </c>
      <c r="V33" s="15">
        <v>0</v>
      </c>
      <c r="W33" s="15">
        <v>55151513.300000004</v>
      </c>
      <c r="X33" s="13" t="s">
        <v>50</v>
      </c>
      <c r="Y33" s="15">
        <v>8824242.1279999986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19" customFormat="1" x14ac:dyDescent="0.25">
      <c r="A34" s="16" t="s">
        <v>133</v>
      </c>
      <c r="B34" s="17" t="s">
        <v>122</v>
      </c>
      <c r="C34" s="16" t="s">
        <v>47</v>
      </c>
      <c r="D34" s="16" t="s">
        <v>75</v>
      </c>
      <c r="E34" s="16" t="s">
        <v>76</v>
      </c>
      <c r="F34" s="16" t="s">
        <v>404</v>
      </c>
      <c r="G34" s="16" t="s">
        <v>51</v>
      </c>
      <c r="H34" s="16" t="s">
        <v>125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>SUM(S34:AP34)</f>
        <v>265466459.97040001</v>
      </c>
      <c r="R34" s="18">
        <v>0</v>
      </c>
      <c r="S34" s="18">
        <v>209609857</v>
      </c>
      <c r="T34" s="18">
        <v>0</v>
      </c>
      <c r="U34" s="16" t="s">
        <v>50</v>
      </c>
      <c r="V34" s="18">
        <v>0</v>
      </c>
      <c r="W34" s="18">
        <v>48152243.939999998</v>
      </c>
      <c r="X34" s="16" t="s">
        <v>59</v>
      </c>
      <c r="Y34" s="18">
        <v>7704359.0303999996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135</v>
      </c>
      <c r="B35" s="17" t="s">
        <v>122</v>
      </c>
      <c r="C35" s="16" t="s">
        <v>47</v>
      </c>
      <c r="D35" s="16" t="s">
        <v>75</v>
      </c>
      <c r="E35" s="16" t="s">
        <v>76</v>
      </c>
      <c r="F35" s="16" t="s">
        <v>404</v>
      </c>
      <c r="G35" s="16" t="s">
        <v>127</v>
      </c>
      <c r="H35" s="16" t="s">
        <v>53</v>
      </c>
      <c r="I35" s="18" t="s">
        <v>128</v>
      </c>
      <c r="J35" s="18" t="s">
        <v>53</v>
      </c>
      <c r="K35" s="18" t="s">
        <v>129</v>
      </c>
      <c r="L35" s="18" t="s">
        <v>122</v>
      </c>
      <c r="M35" s="18">
        <v>7699245.5099999998</v>
      </c>
      <c r="N35" s="16" t="s">
        <v>130</v>
      </c>
      <c r="O35" s="16" t="s">
        <v>131</v>
      </c>
      <c r="P35" s="16" t="s">
        <v>132</v>
      </c>
      <c r="Q35" s="18">
        <f>SUM(S35:AP35)</f>
        <v>-404800</v>
      </c>
      <c r="R35" s="18">
        <v>0</v>
      </c>
      <c r="S35" s="18">
        <v>-404800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139</v>
      </c>
      <c r="B36" s="17" t="s">
        <v>122</v>
      </c>
      <c r="C36" s="16" t="s">
        <v>47</v>
      </c>
      <c r="D36" s="16" t="s">
        <v>79</v>
      </c>
      <c r="E36" s="16" t="s">
        <v>80</v>
      </c>
      <c r="F36" s="16" t="s">
        <v>417</v>
      </c>
      <c r="G36" s="16" t="s">
        <v>51</v>
      </c>
      <c r="H36" s="16" t="s">
        <v>134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>SUM(S36:AP36)</f>
        <v>94400149.052000001</v>
      </c>
      <c r="R36" s="18">
        <v>0</v>
      </c>
      <c r="S36" s="18">
        <v>68656107</v>
      </c>
      <c r="T36" s="18">
        <v>0</v>
      </c>
      <c r="U36" s="16" t="s">
        <v>50</v>
      </c>
      <c r="V36" s="18">
        <v>0</v>
      </c>
      <c r="W36" s="18">
        <v>22193139.699999999</v>
      </c>
      <c r="X36" s="16" t="s">
        <v>59</v>
      </c>
      <c r="Y36" s="18">
        <v>3550902.3520000004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141</v>
      </c>
      <c r="B37" s="17" t="s">
        <v>122</v>
      </c>
      <c r="C37" s="16" t="s">
        <v>47</v>
      </c>
      <c r="D37" s="16" t="s">
        <v>79</v>
      </c>
      <c r="E37" s="16" t="s">
        <v>80</v>
      </c>
      <c r="F37" s="16" t="s">
        <v>417</v>
      </c>
      <c r="G37" s="16" t="s">
        <v>51</v>
      </c>
      <c r="H37" s="16" t="s">
        <v>136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137</v>
      </c>
      <c r="P37" s="16" t="s">
        <v>138</v>
      </c>
      <c r="Q37" s="18">
        <f>SUM(S37:AP37)</f>
        <v>2190644</v>
      </c>
      <c r="R37" s="18">
        <v>0</v>
      </c>
      <c r="S37" s="18">
        <v>2052836</v>
      </c>
      <c r="T37" s="18">
        <v>118800</v>
      </c>
      <c r="U37" s="16" t="s">
        <v>59</v>
      </c>
      <c r="V37" s="18">
        <v>19008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146</v>
      </c>
      <c r="B38" s="17" t="s">
        <v>122</v>
      </c>
      <c r="C38" s="16" t="s">
        <v>47</v>
      </c>
      <c r="D38" s="16" t="s">
        <v>79</v>
      </c>
      <c r="E38" s="16" t="s">
        <v>80</v>
      </c>
      <c r="F38" s="16" t="s">
        <v>417</v>
      </c>
      <c r="G38" s="16" t="s">
        <v>51</v>
      </c>
      <c r="H38" s="16" t="s">
        <v>140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>SUM(S38:AP38)</f>
        <v>110933913.59480001</v>
      </c>
      <c r="R38" s="18">
        <v>0</v>
      </c>
      <c r="S38" s="18">
        <v>92399374.400000006</v>
      </c>
      <c r="T38" s="18">
        <v>0</v>
      </c>
      <c r="U38" s="16" t="s">
        <v>50</v>
      </c>
      <c r="V38" s="18">
        <v>0</v>
      </c>
      <c r="W38" s="18">
        <v>15978051.030000001</v>
      </c>
      <c r="X38" s="16" t="s">
        <v>59</v>
      </c>
      <c r="Y38" s="18">
        <v>2556488.1647999999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148</v>
      </c>
      <c r="B39" s="17" t="s">
        <v>122</v>
      </c>
      <c r="C39" s="16" t="s">
        <v>47</v>
      </c>
      <c r="D39" s="16" t="s">
        <v>79</v>
      </c>
      <c r="E39" s="16" t="s">
        <v>80</v>
      </c>
      <c r="F39" s="16" t="s">
        <v>417</v>
      </c>
      <c r="G39" s="16" t="s">
        <v>127</v>
      </c>
      <c r="H39" s="16" t="s">
        <v>53</v>
      </c>
      <c r="I39" s="18" t="s">
        <v>142</v>
      </c>
      <c r="J39" s="18" t="s">
        <v>53</v>
      </c>
      <c r="K39" s="18" t="s">
        <v>143</v>
      </c>
      <c r="L39" s="18" t="s">
        <v>122</v>
      </c>
      <c r="M39" s="18">
        <v>1883200</v>
      </c>
      <c r="N39" s="16" t="s">
        <v>130</v>
      </c>
      <c r="O39" s="16" t="s">
        <v>144</v>
      </c>
      <c r="P39" s="16" t="s">
        <v>145</v>
      </c>
      <c r="Q39" s="18">
        <f>SUM(S39:AP39)</f>
        <v>-1883200</v>
      </c>
      <c r="R39" s="18">
        <v>0</v>
      </c>
      <c r="S39" s="18">
        <v>-1883200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151</v>
      </c>
      <c r="B40" s="17" t="s">
        <v>122</v>
      </c>
      <c r="C40" s="16" t="s">
        <v>47</v>
      </c>
      <c r="D40" s="16" t="s">
        <v>95</v>
      </c>
      <c r="E40" s="16" t="s">
        <v>96</v>
      </c>
      <c r="F40" s="16" t="s">
        <v>397</v>
      </c>
      <c r="G40" s="16" t="s">
        <v>51</v>
      </c>
      <c r="H40" s="16" t="s">
        <v>147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>SUM(S40:AP40)</f>
        <v>135633806.9896</v>
      </c>
      <c r="R40" s="18">
        <v>0</v>
      </c>
      <c r="S40" s="18">
        <v>102494501.19999999</v>
      </c>
      <c r="T40" s="18">
        <v>0</v>
      </c>
      <c r="U40" s="16" t="s">
        <v>50</v>
      </c>
      <c r="V40" s="18">
        <v>0</v>
      </c>
      <c r="W40" s="18">
        <v>28568367.060000002</v>
      </c>
      <c r="X40" s="16" t="s">
        <v>50</v>
      </c>
      <c r="Y40" s="18">
        <v>4570938.7296000002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153</v>
      </c>
      <c r="B41" s="17" t="s">
        <v>122</v>
      </c>
      <c r="C41" s="16" t="s">
        <v>47</v>
      </c>
      <c r="D41" s="16" t="s">
        <v>95</v>
      </c>
      <c r="E41" s="16" t="s">
        <v>96</v>
      </c>
      <c r="F41" s="16" t="s">
        <v>397</v>
      </c>
      <c r="G41" s="16" t="s">
        <v>51</v>
      </c>
      <c r="H41" s="16" t="s">
        <v>430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149</v>
      </c>
      <c r="P41" s="16" t="s">
        <v>150</v>
      </c>
      <c r="Q41" s="18">
        <f>SUM(S41:AP41)</f>
        <v>5047550.7620000001</v>
      </c>
      <c r="R41" s="18">
        <v>0</v>
      </c>
      <c r="S41" s="18">
        <v>4343240</v>
      </c>
      <c r="T41" s="18">
        <v>607164.44999999995</v>
      </c>
      <c r="U41" s="16" t="s">
        <v>59</v>
      </c>
      <c r="V41" s="18">
        <v>97146.312000000005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x14ac:dyDescent="0.25">
      <c r="A42" s="16" t="s">
        <v>156</v>
      </c>
      <c r="B42" s="14" t="s">
        <v>122</v>
      </c>
      <c r="C42" s="13" t="s">
        <v>47</v>
      </c>
      <c r="D42" s="13" t="s">
        <v>118</v>
      </c>
      <c r="E42" s="13" t="s">
        <v>119</v>
      </c>
      <c r="F42" s="13" t="s">
        <v>440</v>
      </c>
      <c r="G42" s="13" t="s">
        <v>51</v>
      </c>
      <c r="H42" s="13" t="s">
        <v>152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>SUM(S42:AP42)</f>
        <v>148296479.63</v>
      </c>
      <c r="R42" s="15">
        <v>0</v>
      </c>
      <c r="S42" s="15">
        <v>129924096</v>
      </c>
      <c r="T42" s="15">
        <v>0</v>
      </c>
      <c r="U42" s="13" t="s">
        <v>50</v>
      </c>
      <c r="V42" s="15">
        <v>0</v>
      </c>
      <c r="W42" s="15">
        <v>15838261.749999998</v>
      </c>
      <c r="X42" s="13" t="s">
        <v>50</v>
      </c>
      <c r="Y42" s="15">
        <v>2534121.88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s="19" customFormat="1" x14ac:dyDescent="0.25">
      <c r="A43" s="16" t="s">
        <v>161</v>
      </c>
      <c r="B43" s="17" t="s">
        <v>154</v>
      </c>
      <c r="C43" s="16" t="s">
        <v>47</v>
      </c>
      <c r="D43" s="16" t="s">
        <v>48</v>
      </c>
      <c r="E43" s="16" t="s">
        <v>49</v>
      </c>
      <c r="F43" s="16" t="s">
        <v>392</v>
      </c>
      <c r="G43" s="16" t="s">
        <v>51</v>
      </c>
      <c r="H43" s="16" t="s">
        <v>155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>SUM(S43:AP43)</f>
        <v>83471665.768400013</v>
      </c>
      <c r="R43" s="18">
        <v>0</v>
      </c>
      <c r="S43" s="18">
        <v>57205274.800000004</v>
      </c>
      <c r="T43" s="18">
        <v>0</v>
      </c>
      <c r="U43" s="16" t="s">
        <v>50</v>
      </c>
      <c r="V43" s="18">
        <v>0</v>
      </c>
      <c r="W43" s="18">
        <v>22643440.490000002</v>
      </c>
      <c r="X43" s="16" t="s">
        <v>50</v>
      </c>
      <c r="Y43" s="18">
        <v>3622950.4783999994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163</v>
      </c>
      <c r="B44" s="17" t="s">
        <v>154</v>
      </c>
      <c r="C44" s="16" t="s">
        <v>47</v>
      </c>
      <c r="D44" s="16" t="s">
        <v>48</v>
      </c>
      <c r="E44" s="16" t="s">
        <v>49</v>
      </c>
      <c r="F44" s="16" t="s">
        <v>392</v>
      </c>
      <c r="G44" s="16" t="s">
        <v>127</v>
      </c>
      <c r="H44" s="16" t="s">
        <v>53</v>
      </c>
      <c r="I44" s="18" t="s">
        <v>157</v>
      </c>
      <c r="J44" s="18" t="s">
        <v>53</v>
      </c>
      <c r="K44" s="18" t="s">
        <v>158</v>
      </c>
      <c r="L44" s="18" t="s">
        <v>154</v>
      </c>
      <c r="M44" s="18">
        <v>3941819.34</v>
      </c>
      <c r="N44" s="16" t="s">
        <v>130</v>
      </c>
      <c r="O44" s="16" t="s">
        <v>159</v>
      </c>
      <c r="P44" s="16" t="s">
        <v>160</v>
      </c>
      <c r="Q44" s="18">
        <f>SUM(S44:AP44)</f>
        <v>-3941819.344</v>
      </c>
      <c r="R44" s="18">
        <v>0</v>
      </c>
      <c r="S44" s="18">
        <v>-2699322</v>
      </c>
      <c r="T44" s="18">
        <v>0</v>
      </c>
      <c r="U44" s="16" t="s">
        <v>50</v>
      </c>
      <c r="V44" s="18">
        <v>0</v>
      </c>
      <c r="W44" s="18">
        <v>-1071118.3999999999</v>
      </c>
      <c r="X44" s="16" t="s">
        <v>59</v>
      </c>
      <c r="Y44" s="18">
        <v>-171378.94399999999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167</v>
      </c>
      <c r="B45" s="17" t="s">
        <v>154</v>
      </c>
      <c r="C45" s="16" t="s">
        <v>47</v>
      </c>
      <c r="D45" s="16" t="s">
        <v>75</v>
      </c>
      <c r="E45" s="16" t="s">
        <v>76</v>
      </c>
      <c r="F45" s="16" t="s">
        <v>405</v>
      </c>
      <c r="G45" s="16" t="s">
        <v>51</v>
      </c>
      <c r="H45" s="16" t="s">
        <v>162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>SUM(S45:AP45)</f>
        <v>58571043.48080001</v>
      </c>
      <c r="R45" s="18">
        <v>0</v>
      </c>
      <c r="S45" s="18">
        <v>34161065.600000009</v>
      </c>
      <c r="T45" s="18">
        <v>0</v>
      </c>
      <c r="U45" s="16" t="s">
        <v>50</v>
      </c>
      <c r="V45" s="18">
        <v>0</v>
      </c>
      <c r="W45" s="18">
        <f>20236575.76+806508.62</f>
        <v>21043084.380000003</v>
      </c>
      <c r="X45" s="16" t="s">
        <v>59</v>
      </c>
      <c r="Y45" s="18">
        <f>+W45*0.16</f>
        <v>3366893.5008000005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169</v>
      </c>
      <c r="B46" s="17" t="s">
        <v>154</v>
      </c>
      <c r="C46" s="16" t="s">
        <v>47</v>
      </c>
      <c r="D46" s="16" t="s">
        <v>75</v>
      </c>
      <c r="E46" s="16" t="s">
        <v>76</v>
      </c>
      <c r="F46" s="16" t="s">
        <v>405</v>
      </c>
      <c r="G46" s="16" t="s">
        <v>51</v>
      </c>
      <c r="H46" s="16" t="s">
        <v>164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165</v>
      </c>
      <c r="P46" s="16" t="s">
        <v>166</v>
      </c>
      <c r="Q46" s="18">
        <f>SUM(S46:AP46)</f>
        <v>1125366</v>
      </c>
      <c r="R46" s="18">
        <v>0</v>
      </c>
      <c r="S46" s="18">
        <v>1125366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171</v>
      </c>
      <c r="B47" s="17" t="s">
        <v>154</v>
      </c>
      <c r="C47" s="16" t="s">
        <v>47</v>
      </c>
      <c r="D47" s="16" t="s">
        <v>75</v>
      </c>
      <c r="E47" s="16" t="s">
        <v>76</v>
      </c>
      <c r="F47" s="16" t="s">
        <v>405</v>
      </c>
      <c r="G47" s="16" t="s">
        <v>51</v>
      </c>
      <c r="H47" s="16" t="s">
        <v>168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>SUM(S47:AP47)</f>
        <v>108226799.84839998</v>
      </c>
      <c r="R47" s="18">
        <v>0</v>
      </c>
      <c r="S47" s="18">
        <v>54987777.999999978</v>
      </c>
      <c r="T47" s="18">
        <v>0</v>
      </c>
      <c r="U47" s="16" t="s">
        <v>50</v>
      </c>
      <c r="V47" s="18">
        <v>0</v>
      </c>
      <c r="W47" s="18">
        <v>45895708.490000002</v>
      </c>
      <c r="X47" s="16" t="s">
        <v>50</v>
      </c>
      <c r="Y47" s="18">
        <v>7343313.3584000003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175</v>
      </c>
      <c r="B48" s="17" t="s">
        <v>154</v>
      </c>
      <c r="C48" s="16" t="s">
        <v>47</v>
      </c>
      <c r="D48" s="16" t="s">
        <v>79</v>
      </c>
      <c r="E48" s="16" t="s">
        <v>80</v>
      </c>
      <c r="F48" s="16" t="s">
        <v>418</v>
      </c>
      <c r="G48" s="16" t="s">
        <v>51</v>
      </c>
      <c r="H48" s="16" t="s">
        <v>170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>SUM(S48:AP48)</f>
        <v>43055472.970400006</v>
      </c>
      <c r="R48" s="18">
        <v>0</v>
      </c>
      <c r="S48" s="18">
        <v>32396941.800000004</v>
      </c>
      <c r="T48" s="18">
        <v>0</v>
      </c>
      <c r="U48" s="16" t="s">
        <v>50</v>
      </c>
      <c r="V48" s="18">
        <v>0</v>
      </c>
      <c r="W48" s="18">
        <v>9188388.9399999995</v>
      </c>
      <c r="X48" s="16" t="s">
        <v>59</v>
      </c>
      <c r="Y48" s="18">
        <v>1470142.2304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177</v>
      </c>
      <c r="B49" s="17" t="s">
        <v>154</v>
      </c>
      <c r="C49" s="16" t="s">
        <v>47</v>
      </c>
      <c r="D49" s="16" t="s">
        <v>79</v>
      </c>
      <c r="E49" s="16" t="s">
        <v>80</v>
      </c>
      <c r="F49" s="16" t="s">
        <v>418</v>
      </c>
      <c r="G49" s="16" t="s">
        <v>51</v>
      </c>
      <c r="H49" s="16" t="s">
        <v>172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173</v>
      </c>
      <c r="P49" s="16" t="s">
        <v>174</v>
      </c>
      <c r="Q49" s="18">
        <f>SUM(S49:AP49)</f>
        <v>336446</v>
      </c>
      <c r="R49" s="18">
        <v>0</v>
      </c>
      <c r="S49" s="18">
        <v>336446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179</v>
      </c>
      <c r="B50" s="17" t="s">
        <v>154</v>
      </c>
      <c r="C50" s="16" t="s">
        <v>47</v>
      </c>
      <c r="D50" s="16" t="s">
        <v>79</v>
      </c>
      <c r="E50" s="16" t="s">
        <v>80</v>
      </c>
      <c r="F50" s="16" t="s">
        <v>418</v>
      </c>
      <c r="G50" s="16" t="s">
        <v>51</v>
      </c>
      <c r="H50" s="16" t="s">
        <v>176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>SUM(S50:AP50)</f>
        <v>63078697.564000003</v>
      </c>
      <c r="R50" s="18">
        <v>0</v>
      </c>
      <c r="S50" s="18">
        <v>40338164.400000006</v>
      </c>
      <c r="T50" s="18">
        <v>0</v>
      </c>
      <c r="U50" s="16" t="s">
        <v>50</v>
      </c>
      <c r="V50" s="18">
        <v>0</v>
      </c>
      <c r="W50" s="18">
        <f>19200653.59+403254.31</f>
        <v>19603907.899999999</v>
      </c>
      <c r="X50" s="16" t="s">
        <v>50</v>
      </c>
      <c r="Y50" s="18">
        <f>+W50*0.16</f>
        <v>3136625.264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180</v>
      </c>
      <c r="B51" s="17" t="s">
        <v>154</v>
      </c>
      <c r="C51" s="16" t="s">
        <v>47</v>
      </c>
      <c r="D51" s="16" t="s">
        <v>79</v>
      </c>
      <c r="E51" s="16" t="s">
        <v>80</v>
      </c>
      <c r="F51" s="16" t="s">
        <v>418</v>
      </c>
      <c r="G51" s="16" t="s">
        <v>51</v>
      </c>
      <c r="H51" s="16" t="s">
        <v>178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114</v>
      </c>
      <c r="P51" s="16" t="s">
        <v>115</v>
      </c>
      <c r="Q51" s="18">
        <f>SUM(S51:AP51)</f>
        <v>1699852</v>
      </c>
      <c r="R51" s="18">
        <v>0</v>
      </c>
      <c r="S51" s="18">
        <v>117612</v>
      </c>
      <c r="T51" s="18">
        <v>1364000</v>
      </c>
      <c r="U51" s="16" t="s">
        <v>59</v>
      </c>
      <c r="V51" s="18">
        <v>218240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182</v>
      </c>
      <c r="B52" s="17" t="s">
        <v>154</v>
      </c>
      <c r="C52" s="16" t="s">
        <v>47</v>
      </c>
      <c r="D52" s="16" t="s">
        <v>95</v>
      </c>
      <c r="E52" s="16" t="s">
        <v>96</v>
      </c>
      <c r="F52" s="16" t="s">
        <v>398</v>
      </c>
      <c r="G52" s="16" t="s">
        <v>51</v>
      </c>
      <c r="H52" s="16" t="s">
        <v>431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>SUM(S52:AP52)</f>
        <v>143208126.00999999</v>
      </c>
      <c r="R52" s="18">
        <v>0</v>
      </c>
      <c r="S52" s="18">
        <v>87837407.5</v>
      </c>
      <c r="T52" s="18">
        <v>0</v>
      </c>
      <c r="U52" s="16" t="s">
        <v>50</v>
      </c>
      <c r="V52" s="18">
        <v>0</v>
      </c>
      <c r="W52" s="18">
        <v>47733378.030000001</v>
      </c>
      <c r="X52" s="16" t="s">
        <v>59</v>
      </c>
      <c r="Y52" s="18">
        <v>7637340.4800000004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x14ac:dyDescent="0.25">
      <c r="A53" s="16" t="s">
        <v>185</v>
      </c>
      <c r="B53" s="14" t="s">
        <v>154</v>
      </c>
      <c r="C53" s="13" t="s">
        <v>47</v>
      </c>
      <c r="D53" s="13" t="s">
        <v>118</v>
      </c>
      <c r="E53" s="13" t="s">
        <v>119</v>
      </c>
      <c r="F53" s="13" t="s">
        <v>443</v>
      </c>
      <c r="G53" s="13" t="s">
        <v>51</v>
      </c>
      <c r="H53" s="13" t="s">
        <v>181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SUM(S53:AP53)</f>
        <v>60515559.960000008</v>
      </c>
      <c r="R53" s="15">
        <v>0</v>
      </c>
      <c r="S53" s="15">
        <v>51246892.000000007</v>
      </c>
      <c r="T53" s="15">
        <v>0</v>
      </c>
      <c r="U53" s="13" t="s">
        <v>50</v>
      </c>
      <c r="V53" s="15">
        <v>0</v>
      </c>
      <c r="W53" s="15">
        <v>7990231</v>
      </c>
      <c r="X53" s="13" t="s">
        <v>59</v>
      </c>
      <c r="Y53" s="15">
        <v>1278436.96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9" customFormat="1" x14ac:dyDescent="0.25">
      <c r="A54" s="16" t="s">
        <v>190</v>
      </c>
      <c r="B54" s="17" t="s">
        <v>183</v>
      </c>
      <c r="C54" s="16" t="s">
        <v>47</v>
      </c>
      <c r="D54" s="16" t="s">
        <v>48</v>
      </c>
      <c r="E54" s="16" t="s">
        <v>49</v>
      </c>
      <c r="F54" s="16" t="s">
        <v>393</v>
      </c>
      <c r="G54" s="16" t="s">
        <v>51</v>
      </c>
      <c r="H54" s="16" t="s">
        <v>184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>SUM(S54:AP54)</f>
        <v>90945040.691200003</v>
      </c>
      <c r="R54" s="18">
        <v>0</v>
      </c>
      <c r="S54" s="18">
        <v>67923405.400000006</v>
      </c>
      <c r="T54" s="18">
        <v>0</v>
      </c>
      <c r="U54" s="16" t="s">
        <v>50</v>
      </c>
      <c r="V54" s="18">
        <v>0</v>
      </c>
      <c r="W54" s="18">
        <f>19442983.01+403254.31</f>
        <v>19846237.32</v>
      </c>
      <c r="X54" s="16" t="s">
        <v>59</v>
      </c>
      <c r="Y54" s="18">
        <f>+W54*0.16</f>
        <v>3175397.9712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194</v>
      </c>
      <c r="B55" s="17" t="s">
        <v>183</v>
      </c>
      <c r="C55" s="16" t="s">
        <v>47</v>
      </c>
      <c r="D55" s="16" t="s">
        <v>48</v>
      </c>
      <c r="E55" s="16" t="s">
        <v>49</v>
      </c>
      <c r="F55" s="16" t="s">
        <v>393</v>
      </c>
      <c r="G55" s="16" t="s">
        <v>127</v>
      </c>
      <c r="H55" s="16" t="s">
        <v>53</v>
      </c>
      <c r="I55" s="18" t="s">
        <v>186</v>
      </c>
      <c r="J55" s="18" t="s">
        <v>53</v>
      </c>
      <c r="K55" s="18" t="s">
        <v>187</v>
      </c>
      <c r="L55" s="18" t="s">
        <v>183</v>
      </c>
      <c r="M55" s="18">
        <v>435528</v>
      </c>
      <c r="N55" s="16" t="s">
        <v>130</v>
      </c>
      <c r="O55" s="16" t="s">
        <v>188</v>
      </c>
      <c r="P55" s="16" t="s">
        <v>189</v>
      </c>
      <c r="Q55" s="18">
        <f>SUM(S55:AP55)</f>
        <v>-435528</v>
      </c>
      <c r="R55" s="18">
        <v>0</v>
      </c>
      <c r="S55" s="18">
        <v>-435528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198</v>
      </c>
      <c r="B56" s="17" t="s">
        <v>183</v>
      </c>
      <c r="C56" s="16" t="s">
        <v>47</v>
      </c>
      <c r="D56" s="16" t="s">
        <v>75</v>
      </c>
      <c r="E56" s="16" t="s">
        <v>76</v>
      </c>
      <c r="F56" s="16" t="s">
        <v>406</v>
      </c>
      <c r="G56" s="16" t="s">
        <v>51</v>
      </c>
      <c r="H56" s="16" t="s">
        <v>191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192</v>
      </c>
      <c r="P56" s="16" t="s">
        <v>193</v>
      </c>
      <c r="Q56" s="18">
        <f>SUM(S56:AP56)</f>
        <v>941600</v>
      </c>
      <c r="R56" s="18">
        <v>0</v>
      </c>
      <c r="S56" s="18">
        <v>941600</v>
      </c>
      <c r="T56" s="18">
        <v>0</v>
      </c>
      <c r="U56" s="16" t="s">
        <v>50</v>
      </c>
      <c r="V56" s="18">
        <v>0</v>
      </c>
      <c r="W56" s="18">
        <v>0</v>
      </c>
      <c r="X56" s="16" t="s">
        <v>50</v>
      </c>
      <c r="Y56" s="18">
        <v>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200</v>
      </c>
      <c r="B57" s="17" t="s">
        <v>183</v>
      </c>
      <c r="C57" s="16" t="s">
        <v>47</v>
      </c>
      <c r="D57" s="16" t="s">
        <v>75</v>
      </c>
      <c r="E57" s="16" t="s">
        <v>76</v>
      </c>
      <c r="F57" s="16" t="s">
        <v>406</v>
      </c>
      <c r="G57" s="16" t="s">
        <v>51</v>
      </c>
      <c r="H57" s="16" t="s">
        <v>195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196</v>
      </c>
      <c r="P57" s="16" t="s">
        <v>197</v>
      </c>
      <c r="Q57" s="18">
        <f>SUM(S57:AP57)</f>
        <v>1458187.5119999999</v>
      </c>
      <c r="R57" s="18">
        <v>0</v>
      </c>
      <c r="S57" s="18">
        <v>0</v>
      </c>
      <c r="T57" s="18">
        <v>1257058.2</v>
      </c>
      <c r="U57" s="16" t="s">
        <v>59</v>
      </c>
      <c r="V57" s="18">
        <v>201129.31200000001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202</v>
      </c>
      <c r="B58" s="17" t="s">
        <v>183</v>
      </c>
      <c r="C58" s="16" t="s">
        <v>47</v>
      </c>
      <c r="D58" s="16" t="s">
        <v>75</v>
      </c>
      <c r="E58" s="16" t="s">
        <v>76</v>
      </c>
      <c r="F58" s="16" t="s">
        <v>406</v>
      </c>
      <c r="G58" s="16" t="s">
        <v>51</v>
      </c>
      <c r="H58" s="16" t="s">
        <v>199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>SUM(S58:AP58)</f>
        <v>24362763.831999999</v>
      </c>
      <c r="R58" s="18">
        <v>0</v>
      </c>
      <c r="S58" s="18">
        <v>16817010</v>
      </c>
      <c r="T58" s="18">
        <v>0</v>
      </c>
      <c r="U58" s="16" t="s">
        <v>50</v>
      </c>
      <c r="V58" s="18">
        <v>0</v>
      </c>
      <c r="W58" s="18">
        <v>6504960.2000000002</v>
      </c>
      <c r="X58" s="16" t="s">
        <v>50</v>
      </c>
      <c r="Y58" s="18">
        <v>1040793.632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204</v>
      </c>
      <c r="B59" s="17" t="s">
        <v>183</v>
      </c>
      <c r="C59" s="16" t="s">
        <v>47</v>
      </c>
      <c r="D59" s="16" t="s">
        <v>75</v>
      </c>
      <c r="E59" s="16" t="s">
        <v>76</v>
      </c>
      <c r="F59" s="16" t="s">
        <v>406</v>
      </c>
      <c r="G59" s="16" t="s">
        <v>51</v>
      </c>
      <c r="H59" s="16" t="s">
        <v>201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84</v>
      </c>
      <c r="P59" s="16" t="s">
        <v>85</v>
      </c>
      <c r="Q59" s="18">
        <f>SUM(S59:AP59)</f>
        <v>3251248</v>
      </c>
      <c r="R59" s="18">
        <v>0</v>
      </c>
      <c r="S59" s="18">
        <v>0</v>
      </c>
      <c r="T59" s="18">
        <v>2802800</v>
      </c>
      <c r="U59" s="16" t="s">
        <v>59</v>
      </c>
      <c r="V59" s="18">
        <v>448448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206</v>
      </c>
      <c r="B60" s="17" t="s">
        <v>183</v>
      </c>
      <c r="C60" s="16" t="s">
        <v>47</v>
      </c>
      <c r="D60" s="16" t="s">
        <v>75</v>
      </c>
      <c r="E60" s="16" t="s">
        <v>76</v>
      </c>
      <c r="F60" s="16" t="s">
        <v>406</v>
      </c>
      <c r="G60" s="16" t="s">
        <v>51</v>
      </c>
      <c r="H60" s="16" t="s">
        <v>203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>SUM(S60:AP60)</f>
        <v>134990296.5192</v>
      </c>
      <c r="R60" s="18">
        <v>0</v>
      </c>
      <c r="S60" s="18">
        <v>88061956.400000006</v>
      </c>
      <c r="T60" s="18">
        <v>0</v>
      </c>
      <c r="U60" s="16" t="s">
        <v>50</v>
      </c>
      <c r="V60" s="18">
        <v>0</v>
      </c>
      <c r="W60" s="18">
        <v>40455465.619999997</v>
      </c>
      <c r="X60" s="16" t="s">
        <v>59</v>
      </c>
      <c r="Y60" s="18">
        <v>6472874.4991999995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210</v>
      </c>
      <c r="B61" s="17" t="s">
        <v>183</v>
      </c>
      <c r="C61" s="16" t="s">
        <v>47</v>
      </c>
      <c r="D61" s="16" t="s">
        <v>79</v>
      </c>
      <c r="E61" s="16" t="s">
        <v>80</v>
      </c>
      <c r="F61" s="16" t="s">
        <v>419</v>
      </c>
      <c r="G61" s="16" t="s">
        <v>51</v>
      </c>
      <c r="H61" s="16" t="s">
        <v>205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>SUM(S61:AP61)</f>
        <v>105289966.59</v>
      </c>
      <c r="R61" s="18">
        <v>0</v>
      </c>
      <c r="S61" s="18">
        <v>83104412.400000006</v>
      </c>
      <c r="T61" s="18">
        <v>0</v>
      </c>
      <c r="U61" s="16" t="s">
        <v>50</v>
      </c>
      <c r="V61" s="18">
        <v>0</v>
      </c>
      <c r="W61" s="18">
        <v>19125477.75</v>
      </c>
      <c r="X61" s="16" t="s">
        <v>59</v>
      </c>
      <c r="Y61" s="18">
        <v>3060076.4400000004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212</v>
      </c>
      <c r="B62" s="17" t="s">
        <v>183</v>
      </c>
      <c r="C62" s="16" t="s">
        <v>47</v>
      </c>
      <c r="D62" s="16" t="s">
        <v>79</v>
      </c>
      <c r="E62" s="16" t="s">
        <v>80</v>
      </c>
      <c r="F62" s="16" t="s">
        <v>419</v>
      </c>
      <c r="G62" s="16" t="s">
        <v>51</v>
      </c>
      <c r="H62" s="16" t="s">
        <v>207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208</v>
      </c>
      <c r="P62" s="16" t="s">
        <v>209</v>
      </c>
      <c r="Q62" s="18">
        <f>SUM(S62:AP62)</f>
        <v>2373360</v>
      </c>
      <c r="R62" s="18">
        <v>0</v>
      </c>
      <c r="S62" s="18">
        <v>0</v>
      </c>
      <c r="T62" s="18">
        <v>2046000</v>
      </c>
      <c r="U62" s="16" t="s">
        <v>59</v>
      </c>
      <c r="V62" s="18">
        <v>327360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216</v>
      </c>
      <c r="B63" s="17" t="s">
        <v>183</v>
      </c>
      <c r="C63" s="16" t="s">
        <v>47</v>
      </c>
      <c r="D63" s="16" t="s">
        <v>79</v>
      </c>
      <c r="E63" s="16" t="s">
        <v>80</v>
      </c>
      <c r="F63" s="16" t="s">
        <v>419</v>
      </c>
      <c r="G63" s="16" t="s">
        <v>51</v>
      </c>
      <c r="H63" s="16" t="s">
        <v>211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>SUM(S63:AP63)</f>
        <v>11962534.405999999</v>
      </c>
      <c r="R63" s="18">
        <v>0</v>
      </c>
      <c r="S63" s="18">
        <v>10889638.4</v>
      </c>
      <c r="T63" s="18">
        <v>0</v>
      </c>
      <c r="U63" s="16" t="s">
        <v>50</v>
      </c>
      <c r="V63" s="18">
        <v>0</v>
      </c>
      <c r="W63" s="18">
        <v>924910.35</v>
      </c>
      <c r="X63" s="16" t="s">
        <v>50</v>
      </c>
      <c r="Y63" s="18">
        <v>147985.65600000002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218</v>
      </c>
      <c r="B64" s="17" t="s">
        <v>183</v>
      </c>
      <c r="C64" s="16" t="s">
        <v>47</v>
      </c>
      <c r="D64" s="16" t="s">
        <v>95</v>
      </c>
      <c r="E64" s="16" t="s">
        <v>96</v>
      </c>
      <c r="F64" s="16" t="s">
        <v>399</v>
      </c>
      <c r="G64" s="16" t="s">
        <v>51</v>
      </c>
      <c r="H64" s="16" t="s">
        <v>213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214</v>
      </c>
      <c r="P64" s="16" t="s">
        <v>215</v>
      </c>
      <c r="Q64" s="18">
        <f>SUM(S64:AP64)</f>
        <v>33494560</v>
      </c>
      <c r="R64" s="18">
        <v>0</v>
      </c>
      <c r="S64" s="18">
        <v>26400000</v>
      </c>
      <c r="T64" s="18">
        <v>6116000</v>
      </c>
      <c r="U64" s="16" t="s">
        <v>59</v>
      </c>
      <c r="V64" s="18">
        <v>978560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222</v>
      </c>
      <c r="B65" s="17" t="s">
        <v>183</v>
      </c>
      <c r="C65" s="16" t="s">
        <v>47</v>
      </c>
      <c r="D65" s="16" t="s">
        <v>95</v>
      </c>
      <c r="E65" s="16" t="s">
        <v>96</v>
      </c>
      <c r="F65" s="16" t="s">
        <v>399</v>
      </c>
      <c r="G65" s="16" t="s">
        <v>51</v>
      </c>
      <c r="H65" s="16" t="s">
        <v>217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>SUM(S65:AP65)</f>
        <v>39455109.559599996</v>
      </c>
      <c r="R65" s="18">
        <v>0</v>
      </c>
      <c r="S65" s="18">
        <v>30779782.399999991</v>
      </c>
      <c r="T65" s="18">
        <v>0</v>
      </c>
      <c r="U65" s="16" t="s">
        <v>50</v>
      </c>
      <c r="V65" s="18">
        <v>0</v>
      </c>
      <c r="W65" s="18">
        <v>7478730.3100000005</v>
      </c>
      <c r="X65" s="16" t="s">
        <v>59</v>
      </c>
      <c r="Y65" s="18">
        <v>1196596.8495999998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224</v>
      </c>
      <c r="B66" s="17" t="s">
        <v>183</v>
      </c>
      <c r="C66" s="16" t="s">
        <v>47</v>
      </c>
      <c r="D66" s="16" t="s">
        <v>95</v>
      </c>
      <c r="E66" s="16" t="s">
        <v>96</v>
      </c>
      <c r="F66" s="16" t="s">
        <v>399</v>
      </c>
      <c r="G66" s="16" t="s">
        <v>51</v>
      </c>
      <c r="H66" s="16" t="s">
        <v>219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220</v>
      </c>
      <c r="P66" s="16" t="s">
        <v>221</v>
      </c>
      <c r="Q66" s="18">
        <f>SUM(S66:AP66)</f>
        <v>8797822</v>
      </c>
      <c r="R66" s="18">
        <v>0</v>
      </c>
      <c r="S66" s="18">
        <v>7149230</v>
      </c>
      <c r="T66" s="18">
        <v>1421200</v>
      </c>
      <c r="U66" s="16" t="s">
        <v>59</v>
      </c>
      <c r="V66" s="18">
        <v>227392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226</v>
      </c>
      <c r="B67" s="17" t="s">
        <v>183</v>
      </c>
      <c r="C67" s="16" t="s">
        <v>47</v>
      </c>
      <c r="D67" s="16" t="s">
        <v>95</v>
      </c>
      <c r="E67" s="16" t="s">
        <v>96</v>
      </c>
      <c r="F67" s="16" t="s">
        <v>399</v>
      </c>
      <c r="G67" s="16" t="s">
        <v>51</v>
      </c>
      <c r="H67" s="16" t="s">
        <v>223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>SUM(S67:AP67)</f>
        <v>3553388.4</v>
      </c>
      <c r="R67" s="18">
        <v>0</v>
      </c>
      <c r="S67" s="18">
        <v>2588732.4</v>
      </c>
      <c r="T67" s="18">
        <v>0</v>
      </c>
      <c r="U67" s="16" t="s">
        <v>50</v>
      </c>
      <c r="V67" s="18">
        <v>0</v>
      </c>
      <c r="W67" s="18">
        <v>831600</v>
      </c>
      <c r="X67" s="16" t="s">
        <v>50</v>
      </c>
      <c r="Y67" s="18">
        <v>133056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16" t="s">
        <v>229</v>
      </c>
      <c r="B68" s="14" t="s">
        <v>183</v>
      </c>
      <c r="C68" s="13" t="s">
        <v>47</v>
      </c>
      <c r="D68" s="13" t="s">
        <v>118</v>
      </c>
      <c r="E68" s="13" t="s">
        <v>119</v>
      </c>
      <c r="F68" s="13" t="s">
        <v>444</v>
      </c>
      <c r="G68" s="13" t="s">
        <v>51</v>
      </c>
      <c r="H68" s="13" t="s">
        <v>225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>SUM(S68:AP68)</f>
        <v>18551031.511999998</v>
      </c>
      <c r="R68" s="15">
        <v>0</v>
      </c>
      <c r="S68" s="15">
        <v>16033764</v>
      </c>
      <c r="T68" s="15">
        <v>0</v>
      </c>
      <c r="U68" s="13" t="s">
        <v>50</v>
      </c>
      <c r="V68" s="15">
        <v>0</v>
      </c>
      <c r="W68" s="15">
        <f>1766803.89+403254.31</f>
        <v>2170058.1999999997</v>
      </c>
      <c r="X68" s="13" t="s">
        <v>59</v>
      </c>
      <c r="Y68" s="15">
        <f>+W68*0.16</f>
        <v>347209.31199999998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s="19" customFormat="1" x14ac:dyDescent="0.25">
      <c r="A69" s="16" t="s">
        <v>231</v>
      </c>
      <c r="B69" s="17" t="s">
        <v>227</v>
      </c>
      <c r="C69" s="16" t="s">
        <v>47</v>
      </c>
      <c r="D69" s="16" t="s">
        <v>48</v>
      </c>
      <c r="E69" s="16" t="s">
        <v>49</v>
      </c>
      <c r="F69" s="16" t="s">
        <v>394</v>
      </c>
      <c r="G69" s="16" t="s">
        <v>51</v>
      </c>
      <c r="H69" s="16" t="s">
        <v>228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>SUM(S69:AP69)</f>
        <v>64054624.924399994</v>
      </c>
      <c r="R69" s="18">
        <v>0</v>
      </c>
      <c r="S69" s="18">
        <v>45980253.599999994</v>
      </c>
      <c r="T69" s="18">
        <v>0</v>
      </c>
      <c r="U69" s="16" t="s">
        <v>50</v>
      </c>
      <c r="V69" s="18">
        <v>0</v>
      </c>
      <c r="W69" s="18">
        <v>15581354.59</v>
      </c>
      <c r="X69" s="16" t="s">
        <v>59</v>
      </c>
      <c r="Y69" s="18">
        <v>2493016.7343999995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x14ac:dyDescent="0.25">
      <c r="A70" s="16" t="s">
        <v>233</v>
      </c>
      <c r="B70" s="14" t="s">
        <v>227</v>
      </c>
      <c r="C70" s="13" t="s">
        <v>47</v>
      </c>
      <c r="D70" s="13" t="s">
        <v>75</v>
      </c>
      <c r="E70" s="13" t="s">
        <v>76</v>
      </c>
      <c r="F70" s="13" t="s">
        <v>407</v>
      </c>
      <c r="G70" s="13" t="s">
        <v>51</v>
      </c>
      <c r="H70" s="13" t="s">
        <v>230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>SUM(S70:AP70)</f>
        <v>110762944.45</v>
      </c>
      <c r="R70" s="15">
        <v>0</v>
      </c>
      <c r="S70" s="15">
        <v>66519934</v>
      </c>
      <c r="T70" s="15">
        <v>0</v>
      </c>
      <c r="U70" s="13" t="s">
        <v>50</v>
      </c>
      <c r="V70" s="15">
        <v>0</v>
      </c>
      <c r="W70" s="15">
        <v>38140526.25</v>
      </c>
      <c r="X70" s="13" t="s">
        <v>59</v>
      </c>
      <c r="Y70" s="15">
        <v>6102484.2000000011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19" customFormat="1" x14ac:dyDescent="0.25">
      <c r="A71" s="16" t="s">
        <v>235</v>
      </c>
      <c r="B71" s="17" t="s">
        <v>227</v>
      </c>
      <c r="C71" s="16" t="s">
        <v>47</v>
      </c>
      <c r="D71" s="16" t="s">
        <v>79</v>
      </c>
      <c r="E71" s="16" t="s">
        <v>80</v>
      </c>
      <c r="F71" s="16" t="s">
        <v>420</v>
      </c>
      <c r="G71" s="16" t="s">
        <v>51</v>
      </c>
      <c r="H71" s="16" t="s">
        <v>232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>SUM(S71:AP71)</f>
        <v>99346852.187999979</v>
      </c>
      <c r="R71" s="18">
        <v>0</v>
      </c>
      <c r="S71" s="18">
        <v>68390507.199999988</v>
      </c>
      <c r="T71" s="18">
        <v>0</v>
      </c>
      <c r="U71" s="16" t="s">
        <v>50</v>
      </c>
      <c r="V71" s="18">
        <v>0</v>
      </c>
      <c r="W71" s="18">
        <v>26686504.299999997</v>
      </c>
      <c r="X71" s="16" t="s">
        <v>50</v>
      </c>
      <c r="Y71" s="18">
        <v>4269840.6879999992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237</v>
      </c>
      <c r="B72" s="17" t="s">
        <v>227</v>
      </c>
      <c r="C72" s="16" t="s">
        <v>47</v>
      </c>
      <c r="D72" s="16" t="s">
        <v>95</v>
      </c>
      <c r="E72" s="16" t="s">
        <v>96</v>
      </c>
      <c r="F72" s="16" t="s">
        <v>400</v>
      </c>
      <c r="G72" s="16" t="s">
        <v>51</v>
      </c>
      <c r="H72" s="16" t="s">
        <v>234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>SUM(S72:AP72)</f>
        <v>67891362.596400008</v>
      </c>
      <c r="R72" s="18">
        <v>0</v>
      </c>
      <c r="S72" s="18">
        <v>45874691.600000009</v>
      </c>
      <c r="T72" s="18">
        <v>0</v>
      </c>
      <c r="U72" s="16" t="s">
        <v>50</v>
      </c>
      <c r="V72" s="18">
        <v>0</v>
      </c>
      <c r="W72" s="18">
        <v>18979888.789999999</v>
      </c>
      <c r="X72" s="16" t="s">
        <v>50</v>
      </c>
      <c r="Y72" s="18">
        <v>3036782.2064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x14ac:dyDescent="0.25">
      <c r="A73" s="16" t="s">
        <v>240</v>
      </c>
      <c r="B73" s="14" t="s">
        <v>227</v>
      </c>
      <c r="C73" s="13" t="s">
        <v>47</v>
      </c>
      <c r="D73" s="13" t="s">
        <v>118</v>
      </c>
      <c r="E73" s="13" t="s">
        <v>119</v>
      </c>
      <c r="F73" s="13" t="s">
        <v>445</v>
      </c>
      <c r="G73" s="13" t="s">
        <v>51</v>
      </c>
      <c r="H73" s="13" t="s">
        <v>236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>SUM(S73:AP73)</f>
        <v>30236948.198400002</v>
      </c>
      <c r="R73" s="15">
        <v>0</v>
      </c>
      <c r="S73" s="15">
        <v>26175310</v>
      </c>
      <c r="T73" s="15">
        <v>0</v>
      </c>
      <c r="U73" s="13" t="s">
        <v>50</v>
      </c>
      <c r="V73" s="15">
        <v>0</v>
      </c>
      <c r="W73" s="15">
        <v>3501412.24</v>
      </c>
      <c r="X73" s="13" t="s">
        <v>59</v>
      </c>
      <c r="Y73" s="15">
        <v>560225.9584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19" customFormat="1" x14ac:dyDescent="0.25">
      <c r="A74" s="16" t="s">
        <v>242</v>
      </c>
      <c r="B74" s="17" t="s">
        <v>238</v>
      </c>
      <c r="C74" s="16" t="s">
        <v>47</v>
      </c>
      <c r="D74" s="16" t="s">
        <v>48</v>
      </c>
      <c r="E74" s="16" t="s">
        <v>49</v>
      </c>
      <c r="F74" s="16" t="s">
        <v>395</v>
      </c>
      <c r="G74" s="16" t="s">
        <v>51</v>
      </c>
      <c r="H74" s="16" t="s">
        <v>239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>SUM(S74:AP74)</f>
        <v>47396573.647999994</v>
      </c>
      <c r="R74" s="18">
        <v>0</v>
      </c>
      <c r="S74" s="18">
        <v>35710916</v>
      </c>
      <c r="T74" s="18">
        <v>0</v>
      </c>
      <c r="U74" s="16" t="s">
        <v>50</v>
      </c>
      <c r="V74" s="18">
        <v>0</v>
      </c>
      <c r="W74" s="18">
        <v>10073842.800000001</v>
      </c>
      <c r="X74" s="16" t="s">
        <v>59</v>
      </c>
      <c r="Y74" s="18">
        <v>1611814.8479999998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244</v>
      </c>
      <c r="B75" s="17" t="s">
        <v>238</v>
      </c>
      <c r="C75" s="16" t="s">
        <v>47</v>
      </c>
      <c r="D75" s="16" t="s">
        <v>75</v>
      </c>
      <c r="E75" s="16" t="s">
        <v>76</v>
      </c>
      <c r="F75" s="16" t="s">
        <v>408</v>
      </c>
      <c r="G75" s="16" t="s">
        <v>51</v>
      </c>
      <c r="H75" s="16" t="s">
        <v>241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54</v>
      </c>
      <c r="P75" s="16" t="s">
        <v>53</v>
      </c>
      <c r="Q75" s="18">
        <f>SUM(S75:AP75)</f>
        <v>101057692.2764</v>
      </c>
      <c r="R75" s="18">
        <v>0</v>
      </c>
      <c r="S75" s="18">
        <v>63552976.199999996</v>
      </c>
      <c r="T75" s="18">
        <v>0</v>
      </c>
      <c r="U75" s="16" t="s">
        <v>50</v>
      </c>
      <c r="V75" s="18">
        <v>0</v>
      </c>
      <c r="W75" s="18">
        <v>32331651.789999999</v>
      </c>
      <c r="X75" s="16" t="s">
        <v>59</v>
      </c>
      <c r="Y75" s="18">
        <v>5173064.2863999996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248</v>
      </c>
      <c r="B76" s="17" t="s">
        <v>238</v>
      </c>
      <c r="C76" s="16" t="s">
        <v>47</v>
      </c>
      <c r="D76" s="16" t="s">
        <v>79</v>
      </c>
      <c r="E76" s="16" t="s">
        <v>80</v>
      </c>
      <c r="F76" s="16" t="s">
        <v>421</v>
      </c>
      <c r="G76" s="16" t="s">
        <v>51</v>
      </c>
      <c r="H76" s="16" t="s">
        <v>243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>SUM(S76:AP76)</f>
        <v>6623936</v>
      </c>
      <c r="R76" s="18">
        <v>0</v>
      </c>
      <c r="S76" s="18">
        <v>5521472</v>
      </c>
      <c r="T76" s="18">
        <v>0</v>
      </c>
      <c r="U76" s="16" t="s">
        <v>50</v>
      </c>
      <c r="V76" s="18">
        <v>0</v>
      </c>
      <c r="W76" s="18">
        <v>950400</v>
      </c>
      <c r="X76" s="16" t="s">
        <v>50</v>
      </c>
      <c r="Y76" s="18">
        <v>152064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250</v>
      </c>
      <c r="B77" s="17" t="s">
        <v>238</v>
      </c>
      <c r="C77" s="16" t="s">
        <v>47</v>
      </c>
      <c r="D77" s="16" t="s">
        <v>79</v>
      </c>
      <c r="E77" s="16" t="s">
        <v>80</v>
      </c>
      <c r="F77" s="16" t="s">
        <v>421</v>
      </c>
      <c r="G77" s="16" t="s">
        <v>51</v>
      </c>
      <c r="H77" s="16" t="s">
        <v>245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246</v>
      </c>
      <c r="P77" s="16" t="s">
        <v>247</v>
      </c>
      <c r="Q77" s="18">
        <f>SUM(S77:AP77)</f>
        <v>3850814</v>
      </c>
      <c r="R77" s="18">
        <v>0</v>
      </c>
      <c r="S77" s="18">
        <v>2661582</v>
      </c>
      <c r="T77" s="18">
        <v>1025200</v>
      </c>
      <c r="U77" s="16" t="s">
        <v>59</v>
      </c>
      <c r="V77" s="18">
        <v>164032</v>
      </c>
      <c r="W77" s="18">
        <v>0</v>
      </c>
      <c r="X77" s="16" t="s">
        <v>50</v>
      </c>
      <c r="Y77" s="18">
        <v>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252</v>
      </c>
      <c r="B78" s="17" t="s">
        <v>238</v>
      </c>
      <c r="C78" s="16" t="s">
        <v>47</v>
      </c>
      <c r="D78" s="16" t="s">
        <v>79</v>
      </c>
      <c r="E78" s="16" t="s">
        <v>80</v>
      </c>
      <c r="F78" s="16" t="s">
        <v>421</v>
      </c>
      <c r="G78" s="16" t="s">
        <v>51</v>
      </c>
      <c r="H78" s="16" t="s">
        <v>249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>SUM(S78:AP78)</f>
        <v>63013969.953999996</v>
      </c>
      <c r="R78" s="18">
        <v>0</v>
      </c>
      <c r="S78" s="18">
        <v>46294767.399999999</v>
      </c>
      <c r="T78" s="18">
        <v>0</v>
      </c>
      <c r="U78" s="16" t="s">
        <v>50</v>
      </c>
      <c r="V78" s="18">
        <v>0</v>
      </c>
      <c r="W78" s="18">
        <v>14413105.649999999</v>
      </c>
      <c r="X78" s="16" t="s">
        <v>50</v>
      </c>
      <c r="Y78" s="18">
        <v>2306096.9040000001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254</v>
      </c>
      <c r="B79" s="17" t="s">
        <v>238</v>
      </c>
      <c r="C79" s="16" t="s">
        <v>47</v>
      </c>
      <c r="D79" s="16" t="s">
        <v>95</v>
      </c>
      <c r="E79" s="16" t="s">
        <v>96</v>
      </c>
      <c r="F79" s="16" t="s">
        <v>401</v>
      </c>
      <c r="G79" s="16" t="s">
        <v>51</v>
      </c>
      <c r="H79" s="16" t="s">
        <v>251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>SUM(S79:AP79)</f>
        <v>133297965.1388</v>
      </c>
      <c r="R79" s="18">
        <v>0</v>
      </c>
      <c r="S79" s="18">
        <v>86303813.799999982</v>
      </c>
      <c r="T79" s="18">
        <v>0</v>
      </c>
      <c r="U79" s="16" t="s">
        <v>50</v>
      </c>
      <c r="V79" s="18">
        <v>0</v>
      </c>
      <c r="W79" s="18">
        <v>40512199.430000007</v>
      </c>
      <c r="X79" s="16" t="s">
        <v>50</v>
      </c>
      <c r="Y79" s="18">
        <v>6481951.9088000003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x14ac:dyDescent="0.25">
      <c r="A80" s="16" t="s">
        <v>257</v>
      </c>
      <c r="B80" s="14" t="s">
        <v>238</v>
      </c>
      <c r="C80" s="13" t="s">
        <v>47</v>
      </c>
      <c r="D80" s="13" t="s">
        <v>118</v>
      </c>
      <c r="E80" s="13" t="s">
        <v>119</v>
      </c>
      <c r="F80" s="13" t="s">
        <v>446</v>
      </c>
      <c r="G80" s="13" t="s">
        <v>51</v>
      </c>
      <c r="H80" s="13" t="s">
        <v>253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>SUM(S80:AP80)</f>
        <v>57853199.060799994</v>
      </c>
      <c r="R80" s="15">
        <v>0</v>
      </c>
      <c r="S80" s="15">
        <v>35666987</v>
      </c>
      <c r="T80" s="15">
        <v>0</v>
      </c>
      <c r="U80" s="13" t="s">
        <v>50</v>
      </c>
      <c r="V80" s="15">
        <v>0</v>
      </c>
      <c r="W80" s="15">
        <v>19126044.879999999</v>
      </c>
      <c r="X80" s="13" t="s">
        <v>59</v>
      </c>
      <c r="Y80" s="15">
        <v>3060167.1807999997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s="19" customFormat="1" x14ac:dyDescent="0.25">
      <c r="A81" s="16" t="s">
        <v>262</v>
      </c>
      <c r="B81" s="17" t="s">
        <v>255</v>
      </c>
      <c r="C81" s="16" t="s">
        <v>47</v>
      </c>
      <c r="D81" s="16" t="s">
        <v>48</v>
      </c>
      <c r="E81" s="16" t="s">
        <v>49</v>
      </c>
      <c r="F81" s="16" t="s">
        <v>396</v>
      </c>
      <c r="G81" s="16" t="s">
        <v>51</v>
      </c>
      <c r="H81" s="16" t="s">
        <v>256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>SUM(S81:AP81)</f>
        <v>92347004.711599991</v>
      </c>
      <c r="R81" s="18">
        <v>0</v>
      </c>
      <c r="S81" s="18">
        <v>63977199.639999986</v>
      </c>
      <c r="T81" s="18">
        <v>0</v>
      </c>
      <c r="U81" s="16" t="s">
        <v>50</v>
      </c>
      <c r="V81" s="18">
        <v>0</v>
      </c>
      <c r="W81" s="18">
        <v>24456728.510000002</v>
      </c>
      <c r="X81" s="16" t="s">
        <v>59</v>
      </c>
      <c r="Y81" s="18">
        <v>3913076.5616000001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264</v>
      </c>
      <c r="B82" s="17" t="s">
        <v>255</v>
      </c>
      <c r="C82" s="16" t="s">
        <v>47</v>
      </c>
      <c r="D82" s="16" t="s">
        <v>48</v>
      </c>
      <c r="E82" s="16" t="s">
        <v>49</v>
      </c>
      <c r="F82" s="16" t="s">
        <v>396</v>
      </c>
      <c r="G82" s="16" t="s">
        <v>127</v>
      </c>
      <c r="H82" s="16" t="s">
        <v>53</v>
      </c>
      <c r="I82" s="18" t="s">
        <v>258</v>
      </c>
      <c r="J82" s="18" t="s">
        <v>53</v>
      </c>
      <c r="K82" s="18" t="s">
        <v>259</v>
      </c>
      <c r="L82" s="18" t="s">
        <v>255</v>
      </c>
      <c r="M82" s="18">
        <v>3197317.5</v>
      </c>
      <c r="N82" s="16" t="s">
        <v>130</v>
      </c>
      <c r="O82" s="16" t="s">
        <v>260</v>
      </c>
      <c r="P82" s="16" t="s">
        <v>261</v>
      </c>
      <c r="Q82" s="18">
        <f>SUM(S82:AP82)</f>
        <v>-452784.8</v>
      </c>
      <c r="R82" s="18">
        <v>0</v>
      </c>
      <c r="S82" s="18">
        <v>-452784.8</v>
      </c>
      <c r="T82" s="18">
        <v>0</v>
      </c>
      <c r="U82" s="16" t="s">
        <v>50</v>
      </c>
      <c r="V82" s="18">
        <v>0</v>
      </c>
      <c r="W82" s="18">
        <v>0</v>
      </c>
      <c r="X82" s="16" t="s">
        <v>50</v>
      </c>
      <c r="Y82" s="18">
        <v>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266</v>
      </c>
      <c r="B83" s="17" t="s">
        <v>255</v>
      </c>
      <c r="C83" s="16" t="s">
        <v>47</v>
      </c>
      <c r="D83" s="16" t="s">
        <v>48</v>
      </c>
      <c r="E83" s="16" t="s">
        <v>49</v>
      </c>
      <c r="F83" s="16" t="s">
        <v>396</v>
      </c>
      <c r="G83" s="16" t="s">
        <v>127</v>
      </c>
      <c r="H83" s="16" t="s">
        <v>53</v>
      </c>
      <c r="I83" s="18" t="s">
        <v>263</v>
      </c>
      <c r="J83" s="18" t="s">
        <v>53</v>
      </c>
      <c r="K83" s="18" t="s">
        <v>259</v>
      </c>
      <c r="L83" s="18" t="s">
        <v>255</v>
      </c>
      <c r="M83" s="18">
        <v>3197317.5</v>
      </c>
      <c r="N83" s="16" t="s">
        <v>130</v>
      </c>
      <c r="O83" s="16" t="s">
        <v>260</v>
      </c>
      <c r="P83" s="16" t="s">
        <v>261</v>
      </c>
      <c r="Q83" s="18">
        <f>SUM(S83:AP83)</f>
        <v>-527482.80000000005</v>
      </c>
      <c r="R83" s="18">
        <v>0</v>
      </c>
      <c r="S83" s="18">
        <v>-527482.80000000005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271</v>
      </c>
      <c r="B84" s="17" t="s">
        <v>255</v>
      </c>
      <c r="C84" s="16" t="s">
        <v>47</v>
      </c>
      <c r="D84" s="16" t="s">
        <v>75</v>
      </c>
      <c r="E84" s="16" t="s">
        <v>76</v>
      </c>
      <c r="F84" s="16" t="s">
        <v>409</v>
      </c>
      <c r="G84" s="16" t="s">
        <v>51</v>
      </c>
      <c r="H84" s="16" t="s">
        <v>265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>SUM(S84:AP84)</f>
        <v>78144920.901599973</v>
      </c>
      <c r="R84" s="18">
        <v>0</v>
      </c>
      <c r="S84" s="18">
        <v>44714415.149999976</v>
      </c>
      <c r="T84" s="18">
        <v>0</v>
      </c>
      <c r="U84" s="16" t="s">
        <v>50</v>
      </c>
      <c r="V84" s="18">
        <v>0</v>
      </c>
      <c r="W84" s="18">
        <v>28819401.510000005</v>
      </c>
      <c r="X84" s="16" t="s">
        <v>59</v>
      </c>
      <c r="Y84" s="18">
        <v>4611104.2415999994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273</v>
      </c>
      <c r="B85" s="17" t="s">
        <v>255</v>
      </c>
      <c r="C85" s="16" t="s">
        <v>47</v>
      </c>
      <c r="D85" s="16" t="s">
        <v>75</v>
      </c>
      <c r="E85" s="16" t="s">
        <v>76</v>
      </c>
      <c r="F85" s="16" t="s">
        <v>409</v>
      </c>
      <c r="G85" s="16" t="s">
        <v>127</v>
      </c>
      <c r="H85" s="16" t="s">
        <v>53</v>
      </c>
      <c r="I85" s="18" t="s">
        <v>267</v>
      </c>
      <c r="J85" s="18" t="s">
        <v>53</v>
      </c>
      <c r="K85" s="18" t="s">
        <v>268</v>
      </c>
      <c r="L85" s="18" t="s">
        <v>255</v>
      </c>
      <c r="M85" s="18">
        <v>282880</v>
      </c>
      <c r="N85" s="16" t="s">
        <v>130</v>
      </c>
      <c r="O85" s="16" t="s">
        <v>269</v>
      </c>
      <c r="P85" s="16" t="s">
        <v>270</v>
      </c>
      <c r="Q85" s="18">
        <f>SUM(S85:AP85)</f>
        <v>-282880</v>
      </c>
      <c r="R85" s="18">
        <v>0</v>
      </c>
      <c r="S85" s="18">
        <v>-282880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277</v>
      </c>
      <c r="B86" s="17" t="s">
        <v>255</v>
      </c>
      <c r="C86" s="16" t="s">
        <v>47</v>
      </c>
      <c r="D86" s="16" t="s">
        <v>79</v>
      </c>
      <c r="E86" s="16" t="s">
        <v>80</v>
      </c>
      <c r="F86" s="16" t="s">
        <v>422</v>
      </c>
      <c r="G86" s="16" t="s">
        <v>51</v>
      </c>
      <c r="H86" s="16" t="s">
        <v>272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>SUM(S86:AP86)</f>
        <v>1154000</v>
      </c>
      <c r="R86" s="18">
        <v>0</v>
      </c>
      <c r="S86" s="18">
        <v>1154000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279</v>
      </c>
      <c r="B87" s="17" t="s">
        <v>255</v>
      </c>
      <c r="C87" s="16" t="s">
        <v>47</v>
      </c>
      <c r="D87" s="16" t="s">
        <v>79</v>
      </c>
      <c r="E87" s="16" t="s">
        <v>80</v>
      </c>
      <c r="F87" s="16" t="s">
        <v>422</v>
      </c>
      <c r="G87" s="16" t="s">
        <v>51</v>
      </c>
      <c r="H87" s="16" t="s">
        <v>274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275</v>
      </c>
      <c r="P87" s="16" t="s">
        <v>276</v>
      </c>
      <c r="Q87" s="18">
        <f>SUM(S87:AP87)</f>
        <v>609960</v>
      </c>
      <c r="R87" s="18">
        <v>0</v>
      </c>
      <c r="S87" s="18">
        <v>609960</v>
      </c>
      <c r="T87" s="18">
        <v>0</v>
      </c>
      <c r="U87" s="16" t="s">
        <v>50</v>
      </c>
      <c r="V87" s="18">
        <v>0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281</v>
      </c>
      <c r="B88" s="17" t="s">
        <v>255</v>
      </c>
      <c r="C88" s="16" t="s">
        <v>47</v>
      </c>
      <c r="D88" s="16" t="s">
        <v>79</v>
      </c>
      <c r="E88" s="16" t="s">
        <v>80</v>
      </c>
      <c r="F88" s="16" t="s">
        <v>422</v>
      </c>
      <c r="G88" s="16" t="s">
        <v>51</v>
      </c>
      <c r="H88" s="16" t="s">
        <v>278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>SUM(S88:AP88)</f>
        <v>91732262.468799993</v>
      </c>
      <c r="R88" s="18">
        <v>0</v>
      </c>
      <c r="S88" s="18">
        <v>64114180.699999996</v>
      </c>
      <c r="T88" s="18">
        <v>0</v>
      </c>
      <c r="U88" s="16" t="s">
        <v>50</v>
      </c>
      <c r="V88" s="18">
        <v>0</v>
      </c>
      <c r="W88" s="18">
        <v>23808691.18</v>
      </c>
      <c r="X88" s="16" t="s">
        <v>59</v>
      </c>
      <c r="Y88" s="18">
        <v>3809390.5888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283</v>
      </c>
      <c r="B89" s="17" t="s">
        <v>255</v>
      </c>
      <c r="C89" s="16" t="s">
        <v>47</v>
      </c>
      <c r="D89" s="16" t="s">
        <v>95</v>
      </c>
      <c r="E89" s="16" t="s">
        <v>96</v>
      </c>
      <c r="F89" s="16" t="s">
        <v>428</v>
      </c>
      <c r="G89" s="16" t="s">
        <v>51</v>
      </c>
      <c r="H89" s="16" t="s">
        <v>280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54</v>
      </c>
      <c r="P89" s="16" t="s">
        <v>53</v>
      </c>
      <c r="Q89" s="18">
        <f>SUM(S89:AP89)</f>
        <v>63248003.323600002</v>
      </c>
      <c r="R89" s="18">
        <v>0</v>
      </c>
      <c r="S89" s="18">
        <v>53411377.369999997</v>
      </c>
      <c r="T89" s="18">
        <v>0</v>
      </c>
      <c r="U89" s="16" t="s">
        <v>50</v>
      </c>
      <c r="V89" s="18">
        <v>0</v>
      </c>
      <c r="W89" s="18">
        <v>8479849.9600000009</v>
      </c>
      <c r="X89" s="16" t="s">
        <v>50</v>
      </c>
      <c r="Y89" s="18">
        <v>1356775.9936000002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x14ac:dyDescent="0.25">
      <c r="A90" s="16" t="s">
        <v>286</v>
      </c>
      <c r="B90" s="14" t="s">
        <v>255</v>
      </c>
      <c r="C90" s="13" t="s">
        <v>47</v>
      </c>
      <c r="D90" s="13" t="s">
        <v>118</v>
      </c>
      <c r="E90" s="13" t="s">
        <v>119</v>
      </c>
      <c r="F90" s="13" t="s">
        <v>447</v>
      </c>
      <c r="G90" s="13" t="s">
        <v>51</v>
      </c>
      <c r="H90" s="13" t="s">
        <v>282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54</v>
      </c>
      <c r="P90" s="13" t="s">
        <v>53</v>
      </c>
      <c r="Q90" s="15">
        <f>SUM(S90:AP90)</f>
        <v>18136482.619999997</v>
      </c>
      <c r="R90" s="15">
        <v>0</v>
      </c>
      <c r="S90" s="15">
        <v>13490726.699999999</v>
      </c>
      <c r="T90" s="15">
        <v>0</v>
      </c>
      <c r="U90" s="13" t="s">
        <v>50</v>
      </c>
      <c r="V90" s="15">
        <v>0</v>
      </c>
      <c r="W90" s="15">
        <v>4004962</v>
      </c>
      <c r="X90" s="13" t="s">
        <v>59</v>
      </c>
      <c r="Y90" s="15">
        <v>640793.91999999993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s="19" customFormat="1" x14ac:dyDescent="0.25">
      <c r="A91" s="16" t="s">
        <v>288</v>
      </c>
      <c r="B91" s="17" t="s">
        <v>284</v>
      </c>
      <c r="C91" s="16" t="s">
        <v>47</v>
      </c>
      <c r="D91" s="16" t="s">
        <v>48</v>
      </c>
      <c r="E91" s="16" t="s">
        <v>49</v>
      </c>
      <c r="F91" s="16" t="s">
        <v>397</v>
      </c>
      <c r="G91" s="16" t="s">
        <v>51</v>
      </c>
      <c r="H91" s="16" t="s">
        <v>285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>SUM(S91:AP91)</f>
        <v>100926479.62920001</v>
      </c>
      <c r="R91" s="18">
        <v>0</v>
      </c>
      <c r="S91" s="18">
        <v>74060571.220000014</v>
      </c>
      <c r="T91" s="18">
        <v>0</v>
      </c>
      <c r="U91" s="16" t="s">
        <v>50</v>
      </c>
      <c r="V91" s="18">
        <v>0</v>
      </c>
      <c r="W91" s="18">
        <v>23160265.870000001</v>
      </c>
      <c r="X91" s="16" t="s">
        <v>59</v>
      </c>
      <c r="Y91" s="18">
        <v>3705642.5392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6" t="s">
        <v>290</v>
      </c>
      <c r="B92" s="17" t="s">
        <v>284</v>
      </c>
      <c r="C92" s="16" t="s">
        <v>47</v>
      </c>
      <c r="D92" s="16" t="s">
        <v>75</v>
      </c>
      <c r="E92" s="16" t="s">
        <v>76</v>
      </c>
      <c r="F92" s="16" t="s">
        <v>410</v>
      </c>
      <c r="G92" s="16" t="s">
        <v>51</v>
      </c>
      <c r="H92" s="16" t="s">
        <v>287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>SUM(S92:AP92)</f>
        <v>105230767.92920001</v>
      </c>
      <c r="R92" s="18">
        <v>0</v>
      </c>
      <c r="S92" s="18">
        <v>66016301.660000019</v>
      </c>
      <c r="T92" s="18">
        <v>0</v>
      </c>
      <c r="U92" s="16" t="s">
        <v>50</v>
      </c>
      <c r="V92" s="18">
        <v>0</v>
      </c>
      <c r="W92" s="18">
        <v>33805574.369999997</v>
      </c>
      <c r="X92" s="16" t="s">
        <v>50</v>
      </c>
      <c r="Y92" s="18">
        <v>5408891.8991999989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16" t="s">
        <v>292</v>
      </c>
      <c r="B93" s="17" t="s">
        <v>284</v>
      </c>
      <c r="C93" s="16" t="s">
        <v>47</v>
      </c>
      <c r="D93" s="16" t="s">
        <v>79</v>
      </c>
      <c r="E93" s="16" t="s">
        <v>80</v>
      </c>
      <c r="F93" s="16" t="s">
        <v>423</v>
      </c>
      <c r="G93" s="16" t="s">
        <v>51</v>
      </c>
      <c r="H93" s="16" t="s">
        <v>289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54</v>
      </c>
      <c r="P93" s="16" t="s">
        <v>53</v>
      </c>
      <c r="Q93" s="18">
        <f>SUM(S93:AP93)</f>
        <v>106121258.17279999</v>
      </c>
      <c r="R93" s="18">
        <v>0</v>
      </c>
      <c r="S93" s="18">
        <v>87153491.399999991</v>
      </c>
      <c r="T93" s="18">
        <v>0</v>
      </c>
      <c r="U93" s="16" t="s">
        <v>50</v>
      </c>
      <c r="V93" s="18">
        <v>0</v>
      </c>
      <c r="W93" s="18">
        <v>16351523.08</v>
      </c>
      <c r="X93" s="16" t="s">
        <v>59</v>
      </c>
      <c r="Y93" s="18">
        <v>2616243.6927999994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6" t="s">
        <v>294</v>
      </c>
      <c r="B94" s="17" t="s">
        <v>284</v>
      </c>
      <c r="C94" s="16" t="s">
        <v>47</v>
      </c>
      <c r="D94" s="16" t="s">
        <v>95</v>
      </c>
      <c r="E94" s="16" t="s">
        <v>96</v>
      </c>
      <c r="F94" s="16" t="s">
        <v>432</v>
      </c>
      <c r="G94" s="16" t="s">
        <v>51</v>
      </c>
      <c r="H94" s="16" t="s">
        <v>291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>SUM(S94:AP94)</f>
        <v>63405872.620799989</v>
      </c>
      <c r="R94" s="18">
        <v>0</v>
      </c>
      <c r="S94" s="18">
        <v>52494760.799999997</v>
      </c>
      <c r="T94" s="18">
        <v>0</v>
      </c>
      <c r="U94" s="16" t="s">
        <v>50</v>
      </c>
      <c r="V94" s="18">
        <v>0</v>
      </c>
      <c r="W94" s="18">
        <v>9406130.879999999</v>
      </c>
      <c r="X94" s="16" t="s">
        <v>50</v>
      </c>
      <c r="Y94" s="18">
        <v>1504980.9408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6" t="s">
        <v>296</v>
      </c>
      <c r="B95" s="17" t="s">
        <v>284</v>
      </c>
      <c r="C95" s="16" t="s">
        <v>47</v>
      </c>
      <c r="D95" s="16" t="s">
        <v>95</v>
      </c>
      <c r="E95" s="16" t="s">
        <v>96</v>
      </c>
      <c r="F95" s="16" t="s">
        <v>432</v>
      </c>
      <c r="G95" s="16" t="s">
        <v>51</v>
      </c>
      <c r="H95" s="16" t="s">
        <v>293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84</v>
      </c>
      <c r="P95" s="16" t="s">
        <v>85</v>
      </c>
      <c r="Q95" s="18">
        <f>SUM(S95:AP95)</f>
        <v>3775104</v>
      </c>
      <c r="R95" s="18">
        <v>0</v>
      </c>
      <c r="S95" s="18">
        <v>0</v>
      </c>
      <c r="T95" s="18">
        <v>3254400</v>
      </c>
      <c r="U95" s="16" t="s">
        <v>59</v>
      </c>
      <c r="V95" s="18">
        <v>520704</v>
      </c>
      <c r="W95" s="18">
        <v>0</v>
      </c>
      <c r="X95" s="16" t="s">
        <v>50</v>
      </c>
      <c r="Y95" s="18">
        <v>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6" t="s">
        <v>298</v>
      </c>
      <c r="B96" s="17" t="s">
        <v>284</v>
      </c>
      <c r="C96" s="16" t="s">
        <v>47</v>
      </c>
      <c r="D96" s="16" t="s">
        <v>95</v>
      </c>
      <c r="E96" s="16" t="s">
        <v>96</v>
      </c>
      <c r="F96" s="16" t="s">
        <v>432</v>
      </c>
      <c r="G96" s="16" t="s">
        <v>51</v>
      </c>
      <c r="H96" s="16" t="s">
        <v>295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>SUM(S96:AP96)</f>
        <v>55557730.224000007</v>
      </c>
      <c r="R96" s="18">
        <v>0</v>
      </c>
      <c r="S96" s="18">
        <v>43083891.900000006</v>
      </c>
      <c r="T96" s="18">
        <v>0</v>
      </c>
      <c r="U96" s="16" t="s">
        <v>50</v>
      </c>
      <c r="V96" s="18">
        <v>0</v>
      </c>
      <c r="W96" s="18">
        <v>10753308.9</v>
      </c>
      <c r="X96" s="16" t="s">
        <v>50</v>
      </c>
      <c r="Y96" s="18">
        <v>1720529.4239999999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x14ac:dyDescent="0.25">
      <c r="A97" s="16" t="s">
        <v>301</v>
      </c>
      <c r="B97" s="14" t="s">
        <v>284</v>
      </c>
      <c r="C97" s="13" t="s">
        <v>47</v>
      </c>
      <c r="D97" s="13" t="s">
        <v>118</v>
      </c>
      <c r="E97" s="13" t="s">
        <v>119</v>
      </c>
      <c r="F97" s="13" t="s">
        <v>448</v>
      </c>
      <c r="G97" s="13" t="s">
        <v>51</v>
      </c>
      <c r="H97" s="13" t="s">
        <v>297</v>
      </c>
      <c r="I97" s="15" t="s">
        <v>53</v>
      </c>
      <c r="J97" s="15" t="s">
        <v>53</v>
      </c>
      <c r="K97" s="15" t="s">
        <v>53</v>
      </c>
      <c r="L97" s="15" t="s">
        <v>53</v>
      </c>
      <c r="M97" s="15">
        <v>0</v>
      </c>
      <c r="N97" s="13" t="s">
        <v>53</v>
      </c>
      <c r="O97" s="13" t="s">
        <v>54</v>
      </c>
      <c r="P97" s="13" t="s">
        <v>53</v>
      </c>
      <c r="Q97" s="15">
        <f>SUM(S97:AP97)</f>
        <v>88502407.365199998</v>
      </c>
      <c r="R97" s="15">
        <v>0</v>
      </c>
      <c r="S97" s="15">
        <v>61808837.719999999</v>
      </c>
      <c r="T97" s="15">
        <v>0</v>
      </c>
      <c r="U97" s="13" t="s">
        <v>50</v>
      </c>
      <c r="V97" s="15">
        <v>0</v>
      </c>
      <c r="W97" s="15">
        <v>23011697.969999999</v>
      </c>
      <c r="X97" s="13" t="s">
        <v>50</v>
      </c>
      <c r="Y97" s="15">
        <v>3681871.6752000004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53</v>
      </c>
      <c r="AN97" s="13" t="s">
        <v>53</v>
      </c>
      <c r="AO97" s="14" t="s">
        <v>53</v>
      </c>
      <c r="AP97" s="13" t="s">
        <v>53</v>
      </c>
    </row>
    <row r="98" spans="1:42" s="19" customFormat="1" x14ac:dyDescent="0.25">
      <c r="A98" s="16" t="s">
        <v>303</v>
      </c>
      <c r="B98" s="17" t="s">
        <v>299</v>
      </c>
      <c r="C98" s="16" t="s">
        <v>47</v>
      </c>
      <c r="D98" s="16" t="s">
        <v>48</v>
      </c>
      <c r="E98" s="16" t="s">
        <v>49</v>
      </c>
      <c r="F98" s="16" t="s">
        <v>398</v>
      </c>
      <c r="G98" s="16" t="s">
        <v>51</v>
      </c>
      <c r="H98" s="16" t="s">
        <v>300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>SUM(S98:AP98)</f>
        <v>171882235.71559998</v>
      </c>
      <c r="R98" s="18">
        <v>0</v>
      </c>
      <c r="S98" s="18">
        <v>121981641.75999999</v>
      </c>
      <c r="T98" s="18">
        <v>0</v>
      </c>
      <c r="U98" s="16" t="s">
        <v>50</v>
      </c>
      <c r="V98" s="18">
        <v>0</v>
      </c>
      <c r="W98" s="18">
        <f>42614499.1+403254.31</f>
        <v>43017753.410000004</v>
      </c>
      <c r="X98" s="16" t="s">
        <v>59</v>
      </c>
      <c r="Y98" s="18">
        <f>+W98*0.16</f>
        <v>6882840.5456000008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305</v>
      </c>
      <c r="B99" s="17" t="s">
        <v>299</v>
      </c>
      <c r="C99" s="16" t="s">
        <v>47</v>
      </c>
      <c r="D99" s="16" t="s">
        <v>75</v>
      </c>
      <c r="E99" s="16" t="s">
        <v>76</v>
      </c>
      <c r="F99" s="16" t="s">
        <v>411</v>
      </c>
      <c r="G99" s="16" t="s">
        <v>51</v>
      </c>
      <c r="H99" s="16" t="s">
        <v>302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>SUM(S99:AP99)</f>
        <v>92178927.869200021</v>
      </c>
      <c r="R99" s="18">
        <v>0</v>
      </c>
      <c r="S99" s="18">
        <v>68585312.76000002</v>
      </c>
      <c r="T99" s="18">
        <v>0</v>
      </c>
      <c r="U99" s="16" t="s">
        <v>50</v>
      </c>
      <c r="V99" s="18">
        <v>0</v>
      </c>
      <c r="W99" s="18">
        <v>20339323.370000001</v>
      </c>
      <c r="X99" s="16" t="s">
        <v>50</v>
      </c>
      <c r="Y99" s="18">
        <v>3254291.7391999997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307</v>
      </c>
      <c r="B100" s="17" t="s">
        <v>299</v>
      </c>
      <c r="C100" s="16" t="s">
        <v>47</v>
      </c>
      <c r="D100" s="16" t="s">
        <v>75</v>
      </c>
      <c r="E100" s="16" t="s">
        <v>76</v>
      </c>
      <c r="F100" s="16" t="s">
        <v>411</v>
      </c>
      <c r="G100" s="16" t="s">
        <v>51</v>
      </c>
      <c r="H100" s="16" t="s">
        <v>304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70</v>
      </c>
      <c r="P100" s="16" t="s">
        <v>71</v>
      </c>
      <c r="Q100" s="18">
        <f>SUM(S100:AP100)</f>
        <v>910435.6</v>
      </c>
      <c r="R100" s="18">
        <v>0</v>
      </c>
      <c r="S100" s="18">
        <v>910435.6</v>
      </c>
      <c r="T100" s="18">
        <v>0</v>
      </c>
      <c r="U100" s="16" t="s">
        <v>50</v>
      </c>
      <c r="V100" s="18">
        <v>0</v>
      </c>
      <c r="W100" s="18">
        <v>0</v>
      </c>
      <c r="X100" s="16" t="s">
        <v>50</v>
      </c>
      <c r="Y100" s="18">
        <v>0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309</v>
      </c>
      <c r="B101" s="17" t="s">
        <v>299</v>
      </c>
      <c r="C101" s="16" t="s">
        <v>47</v>
      </c>
      <c r="D101" s="16" t="s">
        <v>75</v>
      </c>
      <c r="E101" s="16" t="s">
        <v>76</v>
      </c>
      <c r="F101" s="16" t="s">
        <v>411</v>
      </c>
      <c r="G101" s="16" t="s">
        <v>51</v>
      </c>
      <c r="H101" s="16" t="s">
        <v>306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18">
        <f>SUM(S101:AP101)</f>
        <v>79622044.970399991</v>
      </c>
      <c r="R101" s="18">
        <v>0</v>
      </c>
      <c r="S101" s="18">
        <v>48719156.679999992</v>
      </c>
      <c r="T101" s="18">
        <v>0</v>
      </c>
      <c r="U101" s="16" t="s">
        <v>50</v>
      </c>
      <c r="V101" s="18">
        <v>0</v>
      </c>
      <c r="W101" s="18">
        <v>26640420.939999998</v>
      </c>
      <c r="X101" s="16" t="s">
        <v>50</v>
      </c>
      <c r="Y101" s="18">
        <v>4262467.3504000008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314</v>
      </c>
      <c r="B102" s="17" t="s">
        <v>299</v>
      </c>
      <c r="C102" s="16" t="s">
        <v>47</v>
      </c>
      <c r="D102" s="16" t="s">
        <v>79</v>
      </c>
      <c r="E102" s="16" t="s">
        <v>80</v>
      </c>
      <c r="F102" s="16" t="s">
        <v>424</v>
      </c>
      <c r="G102" s="16" t="s">
        <v>51</v>
      </c>
      <c r="H102" s="16" t="s">
        <v>308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>SUM(S102:AP102)</f>
        <v>70005474.795599997</v>
      </c>
      <c r="R102" s="18">
        <v>0</v>
      </c>
      <c r="S102" s="18">
        <v>49947970</v>
      </c>
      <c r="T102" s="18">
        <v>0</v>
      </c>
      <c r="U102" s="16" t="s">
        <v>50</v>
      </c>
      <c r="V102" s="18">
        <v>0</v>
      </c>
      <c r="W102" s="18">
        <v>17290952.41</v>
      </c>
      <c r="X102" s="16" t="s">
        <v>59</v>
      </c>
      <c r="Y102" s="18">
        <v>2766552.3855999997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316</v>
      </c>
      <c r="B103" s="17" t="s">
        <v>299</v>
      </c>
      <c r="C103" s="16" t="s">
        <v>47</v>
      </c>
      <c r="D103" s="16" t="s">
        <v>79</v>
      </c>
      <c r="E103" s="16" t="s">
        <v>80</v>
      </c>
      <c r="F103" s="16" t="s">
        <v>424</v>
      </c>
      <c r="G103" s="16" t="s">
        <v>127</v>
      </c>
      <c r="H103" s="16" t="s">
        <v>53</v>
      </c>
      <c r="I103" s="18" t="s">
        <v>310</v>
      </c>
      <c r="J103" s="18" t="s">
        <v>53</v>
      </c>
      <c r="K103" s="18" t="s">
        <v>311</v>
      </c>
      <c r="L103" s="18" t="s">
        <v>299</v>
      </c>
      <c r="M103" s="18">
        <v>1384408.2</v>
      </c>
      <c r="N103" s="16" t="s">
        <v>130</v>
      </c>
      <c r="O103" s="16" t="s">
        <v>312</v>
      </c>
      <c r="P103" s="16" t="s">
        <v>313</v>
      </c>
      <c r="Q103" s="18">
        <f>SUM(S103:AP103)</f>
        <v>-854732</v>
      </c>
      <c r="R103" s="18">
        <v>0</v>
      </c>
      <c r="S103" s="18">
        <v>-854732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318</v>
      </c>
      <c r="B104" s="17" t="s">
        <v>299</v>
      </c>
      <c r="C104" s="16" t="s">
        <v>47</v>
      </c>
      <c r="D104" s="16" t="s">
        <v>95</v>
      </c>
      <c r="E104" s="16" t="s">
        <v>96</v>
      </c>
      <c r="F104" s="16" t="s">
        <v>433</v>
      </c>
      <c r="G104" s="16" t="s">
        <v>51</v>
      </c>
      <c r="H104" s="16" t="s">
        <v>315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>SUM(S104:AP104)</f>
        <v>103476269.12920003</v>
      </c>
      <c r="R104" s="18">
        <v>0</v>
      </c>
      <c r="S104" s="18">
        <v>83293750.600000024</v>
      </c>
      <c r="T104" s="18">
        <v>0</v>
      </c>
      <c r="U104" s="16" t="s">
        <v>50</v>
      </c>
      <c r="V104" s="18">
        <v>0</v>
      </c>
      <c r="W104" s="18">
        <v>17398722.869999997</v>
      </c>
      <c r="X104" s="16" t="s">
        <v>50</v>
      </c>
      <c r="Y104" s="18">
        <v>2783795.6591999996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x14ac:dyDescent="0.25">
      <c r="A105" s="16" t="s">
        <v>321</v>
      </c>
      <c r="B105" s="14" t="s">
        <v>299</v>
      </c>
      <c r="C105" s="13" t="s">
        <v>47</v>
      </c>
      <c r="D105" s="13" t="s">
        <v>118</v>
      </c>
      <c r="E105" s="13" t="s">
        <v>119</v>
      </c>
      <c r="F105" s="13" t="s">
        <v>449</v>
      </c>
      <c r="G105" s="13" t="s">
        <v>51</v>
      </c>
      <c r="H105" s="13" t="s">
        <v>317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3" t="s">
        <v>53</v>
      </c>
      <c r="O105" s="13" t="s">
        <v>54</v>
      </c>
      <c r="P105" s="13" t="s">
        <v>53</v>
      </c>
      <c r="Q105" s="15">
        <f>SUM(S105:AP105)</f>
        <v>171905605.70159999</v>
      </c>
      <c r="R105" s="15">
        <v>0</v>
      </c>
      <c r="S105" s="15">
        <v>138642161.12</v>
      </c>
      <c r="T105" s="15">
        <v>0</v>
      </c>
      <c r="U105" s="13" t="s">
        <v>50</v>
      </c>
      <c r="V105" s="15">
        <v>0</v>
      </c>
      <c r="W105" s="15">
        <v>28675383.259999998</v>
      </c>
      <c r="X105" s="13" t="s">
        <v>50</v>
      </c>
      <c r="Y105" s="15">
        <v>4588061.3215999994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s="19" customFormat="1" x14ac:dyDescent="0.25">
      <c r="A106" s="16" t="s">
        <v>325</v>
      </c>
      <c r="B106" s="17" t="s">
        <v>319</v>
      </c>
      <c r="C106" s="16" t="s">
        <v>47</v>
      </c>
      <c r="D106" s="16" t="s">
        <v>48</v>
      </c>
      <c r="E106" s="16" t="s">
        <v>49</v>
      </c>
      <c r="F106" s="16" t="s">
        <v>399</v>
      </c>
      <c r="G106" s="16" t="s">
        <v>51</v>
      </c>
      <c r="H106" s="16" t="s">
        <v>320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>SUM(S106:AP106)</f>
        <v>35161057.033599995</v>
      </c>
      <c r="R106" s="18">
        <v>0</v>
      </c>
      <c r="S106" s="18">
        <v>29886852.599999994</v>
      </c>
      <c r="T106" s="18">
        <v>0</v>
      </c>
      <c r="U106" s="16" t="s">
        <v>50</v>
      </c>
      <c r="V106" s="18">
        <v>0</v>
      </c>
      <c r="W106" s="18">
        <v>4546727.96</v>
      </c>
      <c r="X106" s="16" t="s">
        <v>50</v>
      </c>
      <c r="Y106" s="18">
        <v>727476.47359999991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327</v>
      </c>
      <c r="B107" s="17" t="s">
        <v>319</v>
      </c>
      <c r="C107" s="16" t="s">
        <v>47</v>
      </c>
      <c r="D107" s="16" t="s">
        <v>48</v>
      </c>
      <c r="E107" s="16" t="s">
        <v>49</v>
      </c>
      <c r="F107" s="16" t="s">
        <v>399</v>
      </c>
      <c r="G107" s="16" t="s">
        <v>51</v>
      </c>
      <c r="H107" s="16" t="s">
        <v>322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323</v>
      </c>
      <c r="P107" s="16" t="s">
        <v>324</v>
      </c>
      <c r="Q107" s="18">
        <f>SUM(S107:AP107)</f>
        <v>3055732.4400000004</v>
      </c>
      <c r="R107" s="18">
        <v>0</v>
      </c>
      <c r="S107" s="18">
        <v>1327573.7200000002</v>
      </c>
      <c r="T107" s="18">
        <v>1489792</v>
      </c>
      <c r="U107" s="16" t="s">
        <v>59</v>
      </c>
      <c r="V107" s="18">
        <v>238366.72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329</v>
      </c>
      <c r="B108" s="17" t="s">
        <v>319</v>
      </c>
      <c r="C108" s="16" t="s">
        <v>47</v>
      </c>
      <c r="D108" s="16" t="s">
        <v>48</v>
      </c>
      <c r="E108" s="16" t="s">
        <v>49</v>
      </c>
      <c r="F108" s="16" t="s">
        <v>399</v>
      </c>
      <c r="G108" s="16" t="s">
        <v>51</v>
      </c>
      <c r="H108" s="16" t="s">
        <v>326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18">
        <f>SUM(S108:AP108)</f>
        <v>85349431.245999977</v>
      </c>
      <c r="R108" s="18">
        <v>0</v>
      </c>
      <c r="S108" s="18">
        <v>61276414.839999981</v>
      </c>
      <c r="T108" s="18">
        <v>0</v>
      </c>
      <c r="U108" s="16" t="s">
        <v>50</v>
      </c>
      <c r="V108" s="18">
        <v>0</v>
      </c>
      <c r="W108" s="18">
        <v>20752600.350000001</v>
      </c>
      <c r="X108" s="16" t="s">
        <v>50</v>
      </c>
      <c r="Y108" s="18">
        <v>3320416.0560000008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334</v>
      </c>
      <c r="B109" s="17" t="s">
        <v>319</v>
      </c>
      <c r="C109" s="16" t="s">
        <v>47</v>
      </c>
      <c r="D109" s="16" t="s">
        <v>75</v>
      </c>
      <c r="E109" s="16" t="s">
        <v>76</v>
      </c>
      <c r="F109" s="16" t="s">
        <v>412</v>
      </c>
      <c r="G109" s="16" t="s">
        <v>51</v>
      </c>
      <c r="H109" s="16" t="s">
        <v>328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>SUM(S109:AP109)</f>
        <v>141103767.83760002</v>
      </c>
      <c r="R109" s="18">
        <v>0</v>
      </c>
      <c r="S109" s="18">
        <v>94102634.540000036</v>
      </c>
      <c r="T109" s="18">
        <v>0</v>
      </c>
      <c r="U109" s="16" t="s">
        <v>50</v>
      </c>
      <c r="V109" s="18">
        <v>0</v>
      </c>
      <c r="W109" s="18">
        <v>40518218.359999999</v>
      </c>
      <c r="X109" s="16" t="s">
        <v>59</v>
      </c>
      <c r="Y109" s="18">
        <v>6482914.9375999998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336</v>
      </c>
      <c r="B110" s="17" t="s">
        <v>319</v>
      </c>
      <c r="C110" s="16" t="s">
        <v>47</v>
      </c>
      <c r="D110" s="16" t="s">
        <v>75</v>
      </c>
      <c r="E110" s="16" t="s">
        <v>76</v>
      </c>
      <c r="F110" s="16" t="s">
        <v>412</v>
      </c>
      <c r="G110" s="16" t="s">
        <v>127</v>
      </c>
      <c r="H110" s="16" t="s">
        <v>53</v>
      </c>
      <c r="I110" s="18" t="s">
        <v>330</v>
      </c>
      <c r="J110" s="18" t="s">
        <v>53</v>
      </c>
      <c r="K110" s="18" t="s">
        <v>331</v>
      </c>
      <c r="L110" s="18" t="s">
        <v>319</v>
      </c>
      <c r="M110" s="18">
        <v>1672400</v>
      </c>
      <c r="N110" s="16" t="s">
        <v>130</v>
      </c>
      <c r="O110" s="16" t="s">
        <v>332</v>
      </c>
      <c r="P110" s="16" t="s">
        <v>333</v>
      </c>
      <c r="Q110" s="18">
        <f>SUM(S110:AP110)</f>
        <v>-1672400</v>
      </c>
      <c r="R110" s="18">
        <v>0</v>
      </c>
      <c r="S110" s="18">
        <v>-1672400</v>
      </c>
      <c r="T110" s="18">
        <v>0</v>
      </c>
      <c r="U110" s="16" t="s">
        <v>50</v>
      </c>
      <c r="V110" s="18">
        <v>0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338</v>
      </c>
      <c r="B111" s="17" t="s">
        <v>319</v>
      </c>
      <c r="C111" s="16" t="s">
        <v>47</v>
      </c>
      <c r="D111" s="16" t="s">
        <v>79</v>
      </c>
      <c r="E111" s="16" t="s">
        <v>80</v>
      </c>
      <c r="F111" s="16" t="s">
        <v>425</v>
      </c>
      <c r="G111" s="16" t="s">
        <v>51</v>
      </c>
      <c r="H111" s="16" t="s">
        <v>335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54</v>
      </c>
      <c r="P111" s="16" t="s">
        <v>53</v>
      </c>
      <c r="Q111" s="18">
        <f>SUM(S111:AP111)</f>
        <v>172521184.5688</v>
      </c>
      <c r="R111" s="18">
        <v>0</v>
      </c>
      <c r="S111" s="18">
        <v>120347518.09999999</v>
      </c>
      <c r="T111" s="18">
        <v>0</v>
      </c>
      <c r="U111" s="16" t="s">
        <v>50</v>
      </c>
      <c r="V111" s="18">
        <v>0</v>
      </c>
      <c r="W111" s="18">
        <v>44977298.68</v>
      </c>
      <c r="X111" s="16" t="s">
        <v>59</v>
      </c>
      <c r="Y111" s="18">
        <v>7196367.7888000011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s="19" customFormat="1" x14ac:dyDescent="0.25">
      <c r="A112" s="16" t="s">
        <v>343</v>
      </c>
      <c r="B112" s="17" t="s">
        <v>319</v>
      </c>
      <c r="C112" s="16" t="s">
        <v>47</v>
      </c>
      <c r="D112" s="16" t="s">
        <v>95</v>
      </c>
      <c r="E112" s="16" t="s">
        <v>96</v>
      </c>
      <c r="F112" s="16" t="s">
        <v>434</v>
      </c>
      <c r="G112" s="16" t="s">
        <v>51</v>
      </c>
      <c r="H112" s="16" t="s">
        <v>337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>SUM(S112:AP112)</f>
        <v>68513309.235599995</v>
      </c>
      <c r="R112" s="18">
        <v>0</v>
      </c>
      <c r="S112" s="18">
        <v>52360551.200000003</v>
      </c>
      <c r="T112" s="18">
        <v>0</v>
      </c>
      <c r="U112" s="16" t="s">
        <v>50</v>
      </c>
      <c r="V112" s="18">
        <v>0</v>
      </c>
      <c r="W112" s="18">
        <v>13924791.41</v>
      </c>
      <c r="X112" s="16" t="s">
        <v>59</v>
      </c>
      <c r="Y112" s="18">
        <v>2227966.6256000004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345</v>
      </c>
      <c r="B113" s="17" t="s">
        <v>319</v>
      </c>
      <c r="C113" s="16" t="s">
        <v>47</v>
      </c>
      <c r="D113" s="16" t="s">
        <v>95</v>
      </c>
      <c r="E113" s="16" t="s">
        <v>96</v>
      </c>
      <c r="F113" s="16" t="s">
        <v>434</v>
      </c>
      <c r="G113" s="16" t="s">
        <v>127</v>
      </c>
      <c r="H113" s="16" t="s">
        <v>53</v>
      </c>
      <c r="I113" s="18" t="s">
        <v>339</v>
      </c>
      <c r="J113" s="18" t="s">
        <v>53</v>
      </c>
      <c r="K113" s="18" t="s">
        <v>340</v>
      </c>
      <c r="L113" s="18" t="s">
        <v>319</v>
      </c>
      <c r="M113" s="18">
        <v>2875600</v>
      </c>
      <c r="N113" s="16" t="s">
        <v>130</v>
      </c>
      <c r="O113" s="16" t="s">
        <v>341</v>
      </c>
      <c r="P113" s="16" t="s">
        <v>342</v>
      </c>
      <c r="Q113" s="18">
        <f>SUM(S113:AP113)</f>
        <v>-2875600</v>
      </c>
      <c r="R113" s="18">
        <v>0</v>
      </c>
      <c r="S113" s="18">
        <v>-2875600</v>
      </c>
      <c r="T113" s="18">
        <v>0</v>
      </c>
      <c r="U113" s="16" t="s">
        <v>50</v>
      </c>
      <c r="V113" s="18">
        <v>0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x14ac:dyDescent="0.25">
      <c r="A114" s="16" t="s">
        <v>348</v>
      </c>
      <c r="B114" s="14" t="s">
        <v>319</v>
      </c>
      <c r="C114" s="13" t="s">
        <v>47</v>
      </c>
      <c r="D114" s="13" t="s">
        <v>118</v>
      </c>
      <c r="E114" s="13" t="s">
        <v>119</v>
      </c>
      <c r="F114" s="13" t="s">
        <v>450</v>
      </c>
      <c r="G114" s="13" t="s">
        <v>51</v>
      </c>
      <c r="H114" s="13" t="s">
        <v>344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5">
        <f>SUM(S114:AP114)</f>
        <v>34840509.941200003</v>
      </c>
      <c r="R114" s="15">
        <v>0</v>
      </c>
      <c r="S114" s="15">
        <v>23984118</v>
      </c>
      <c r="T114" s="15">
        <v>0</v>
      </c>
      <c r="U114" s="13" t="s">
        <v>50</v>
      </c>
      <c r="V114" s="15">
        <v>0</v>
      </c>
      <c r="W114" s="15">
        <v>9358958.5700000003</v>
      </c>
      <c r="X114" s="13" t="s">
        <v>59</v>
      </c>
      <c r="Y114" s="15">
        <v>1497433.3711999999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s="19" customFormat="1" x14ac:dyDescent="0.25">
      <c r="A115" s="16" t="s">
        <v>350</v>
      </c>
      <c r="B115" s="17" t="s">
        <v>346</v>
      </c>
      <c r="C115" s="16" t="s">
        <v>47</v>
      </c>
      <c r="D115" s="16" t="s">
        <v>48</v>
      </c>
      <c r="E115" s="16" t="s">
        <v>49</v>
      </c>
      <c r="F115" s="16" t="s">
        <v>400</v>
      </c>
      <c r="G115" s="16" t="s">
        <v>51</v>
      </c>
      <c r="H115" s="16" t="s">
        <v>347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54</v>
      </c>
      <c r="P115" s="16" t="s">
        <v>53</v>
      </c>
      <c r="Q115" s="18">
        <f>SUM(S115:AP115)</f>
        <v>78561710.02759999</v>
      </c>
      <c r="R115" s="18">
        <v>0</v>
      </c>
      <c r="S115" s="18">
        <v>55982564.519999996</v>
      </c>
      <c r="T115" s="18">
        <v>0</v>
      </c>
      <c r="U115" s="16" t="s">
        <v>50</v>
      </c>
      <c r="V115" s="18">
        <v>0</v>
      </c>
      <c r="W115" s="18">
        <v>19464780.609999999</v>
      </c>
      <c r="X115" s="16" t="s">
        <v>59</v>
      </c>
      <c r="Y115" s="18">
        <v>3114364.8975999998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352</v>
      </c>
      <c r="B116" s="17" t="s">
        <v>346</v>
      </c>
      <c r="C116" s="16" t="s">
        <v>47</v>
      </c>
      <c r="D116" s="16" t="s">
        <v>75</v>
      </c>
      <c r="E116" s="16" t="s">
        <v>76</v>
      </c>
      <c r="F116" s="16" t="s">
        <v>413</v>
      </c>
      <c r="G116" s="16" t="s">
        <v>51</v>
      </c>
      <c r="H116" s="16" t="s">
        <v>349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54</v>
      </c>
      <c r="P116" s="16" t="s">
        <v>53</v>
      </c>
      <c r="Q116" s="18">
        <f>SUM(S116:AP116)</f>
        <v>116458459.74559997</v>
      </c>
      <c r="R116" s="18">
        <v>0</v>
      </c>
      <c r="S116" s="18">
        <v>81719440.179999977</v>
      </c>
      <c r="T116" s="18">
        <v>0</v>
      </c>
      <c r="U116" s="16" t="s">
        <v>50</v>
      </c>
      <c r="V116" s="18">
        <v>0</v>
      </c>
      <c r="W116" s="18">
        <v>29947430.660000004</v>
      </c>
      <c r="X116" s="16" t="s">
        <v>50</v>
      </c>
      <c r="Y116" s="18">
        <v>4791588.9055999992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354</v>
      </c>
      <c r="B117" s="17" t="s">
        <v>346</v>
      </c>
      <c r="C117" s="16" t="s">
        <v>47</v>
      </c>
      <c r="D117" s="16" t="s">
        <v>79</v>
      </c>
      <c r="E117" s="16" t="s">
        <v>80</v>
      </c>
      <c r="F117" s="16" t="s">
        <v>426</v>
      </c>
      <c r="G117" s="16" t="s">
        <v>51</v>
      </c>
      <c r="H117" s="16" t="s">
        <v>351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>SUM(S117:AP117)</f>
        <v>69164079.356800005</v>
      </c>
      <c r="R117" s="18">
        <v>0</v>
      </c>
      <c r="S117" s="18">
        <v>43455920.420000002</v>
      </c>
      <c r="T117" s="18">
        <v>0</v>
      </c>
      <c r="U117" s="16" t="s">
        <v>50</v>
      </c>
      <c r="V117" s="18">
        <v>0</v>
      </c>
      <c r="W117" s="18">
        <v>22162205.98</v>
      </c>
      <c r="X117" s="16" t="s">
        <v>59</v>
      </c>
      <c r="Y117" s="18">
        <v>3545952.9567999998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358</v>
      </c>
      <c r="B118" s="17" t="s">
        <v>346</v>
      </c>
      <c r="C118" s="16" t="s">
        <v>47</v>
      </c>
      <c r="D118" s="16" t="s">
        <v>95</v>
      </c>
      <c r="E118" s="16" t="s">
        <v>96</v>
      </c>
      <c r="F118" s="16" t="s">
        <v>435</v>
      </c>
      <c r="G118" s="16" t="s">
        <v>51</v>
      </c>
      <c r="H118" s="16" t="s">
        <v>353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54</v>
      </c>
      <c r="P118" s="16" t="s">
        <v>53</v>
      </c>
      <c r="Q118" s="18">
        <f>SUM(S118:AP118)</f>
        <v>87740401.582799986</v>
      </c>
      <c r="R118" s="18">
        <v>0</v>
      </c>
      <c r="S118" s="18">
        <v>69250630.499999985</v>
      </c>
      <c r="T118" s="18">
        <v>0</v>
      </c>
      <c r="U118" s="16" t="s">
        <v>50</v>
      </c>
      <c r="V118" s="18">
        <v>0</v>
      </c>
      <c r="W118" s="18">
        <v>15939457.83</v>
      </c>
      <c r="X118" s="16" t="s">
        <v>50</v>
      </c>
      <c r="Y118" s="18">
        <v>2550313.2527999999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360</v>
      </c>
      <c r="B119" s="17" t="s">
        <v>346</v>
      </c>
      <c r="C119" s="16" t="s">
        <v>47</v>
      </c>
      <c r="D119" s="16" t="s">
        <v>95</v>
      </c>
      <c r="E119" s="16" t="s">
        <v>96</v>
      </c>
      <c r="F119" s="16" t="s">
        <v>435</v>
      </c>
      <c r="G119" s="16" t="s">
        <v>51</v>
      </c>
      <c r="H119" s="16" t="s">
        <v>355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356</v>
      </c>
      <c r="P119" s="16" t="s">
        <v>357</v>
      </c>
      <c r="Q119" s="18">
        <f>SUM(S119:AP119)</f>
        <v>9557779.4800000004</v>
      </c>
      <c r="R119" s="18">
        <v>0</v>
      </c>
      <c r="S119" s="18">
        <v>7966992.5999999996</v>
      </c>
      <c r="T119" s="18">
        <v>1371368</v>
      </c>
      <c r="U119" s="16" t="s">
        <v>59</v>
      </c>
      <c r="V119" s="18">
        <v>219418.88</v>
      </c>
      <c r="W119" s="18">
        <v>0</v>
      </c>
      <c r="X119" s="16" t="s">
        <v>50</v>
      </c>
      <c r="Y119" s="18">
        <v>0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x14ac:dyDescent="0.25">
      <c r="A120" s="16" t="s">
        <v>363</v>
      </c>
      <c r="B120" s="14" t="s">
        <v>346</v>
      </c>
      <c r="C120" s="13" t="s">
        <v>47</v>
      </c>
      <c r="D120" s="13" t="s">
        <v>118</v>
      </c>
      <c r="E120" s="13" t="s">
        <v>119</v>
      </c>
      <c r="F120" s="13" t="s">
        <v>451</v>
      </c>
      <c r="G120" s="13" t="s">
        <v>51</v>
      </c>
      <c r="H120" s="13" t="s">
        <v>359</v>
      </c>
      <c r="I120" s="15" t="s">
        <v>53</v>
      </c>
      <c r="J120" s="15" t="s">
        <v>53</v>
      </c>
      <c r="K120" s="15" t="s">
        <v>53</v>
      </c>
      <c r="L120" s="15" t="s">
        <v>53</v>
      </c>
      <c r="M120" s="15">
        <v>0</v>
      </c>
      <c r="N120" s="13" t="s">
        <v>53</v>
      </c>
      <c r="O120" s="13" t="s">
        <v>54</v>
      </c>
      <c r="P120" s="13" t="s">
        <v>53</v>
      </c>
      <c r="Q120" s="15">
        <f>SUM(S120:AP120)</f>
        <v>40581655.108400002</v>
      </c>
      <c r="R120" s="15">
        <v>0</v>
      </c>
      <c r="S120" s="15">
        <v>25346838.039999999</v>
      </c>
      <c r="T120" s="15">
        <v>0</v>
      </c>
      <c r="U120" s="13" t="s">
        <v>50</v>
      </c>
      <c r="V120" s="15">
        <v>0</v>
      </c>
      <c r="W120" s="15">
        <v>13133462.99</v>
      </c>
      <c r="X120" s="13" t="s">
        <v>59</v>
      </c>
      <c r="Y120" s="15">
        <v>2101354.0784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53</v>
      </c>
      <c r="AN120" s="13" t="s">
        <v>53</v>
      </c>
      <c r="AO120" s="14" t="s">
        <v>53</v>
      </c>
      <c r="AP120" s="13" t="s">
        <v>53</v>
      </c>
    </row>
    <row r="121" spans="1:42" x14ac:dyDescent="0.25">
      <c r="A121" s="16" t="s">
        <v>365</v>
      </c>
      <c r="B121" s="14" t="s">
        <v>361</v>
      </c>
      <c r="C121" s="13" t="s">
        <v>47</v>
      </c>
      <c r="D121" s="13" t="s">
        <v>48</v>
      </c>
      <c r="E121" s="13" t="s">
        <v>49</v>
      </c>
      <c r="F121" s="13" t="s">
        <v>401</v>
      </c>
      <c r="G121" s="13" t="s">
        <v>51</v>
      </c>
      <c r="H121" s="13" t="s">
        <v>362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5">
        <f>SUM(S121:AP121)</f>
        <v>96283378.462400019</v>
      </c>
      <c r="R121" s="15">
        <v>0</v>
      </c>
      <c r="S121" s="15">
        <v>68617903.200000018</v>
      </c>
      <c r="T121" s="15">
        <v>0</v>
      </c>
      <c r="U121" s="13" t="s">
        <v>50</v>
      </c>
      <c r="V121" s="15">
        <v>0</v>
      </c>
      <c r="W121" s="15">
        <v>23849547.640000001</v>
      </c>
      <c r="X121" s="13" t="s">
        <v>59</v>
      </c>
      <c r="Y121" s="15">
        <v>3815927.6224000007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s="19" customFormat="1" x14ac:dyDescent="0.25">
      <c r="A122" s="16" t="s">
        <v>367</v>
      </c>
      <c r="B122" s="17" t="s">
        <v>361</v>
      </c>
      <c r="C122" s="16" t="s">
        <v>47</v>
      </c>
      <c r="D122" s="16" t="s">
        <v>75</v>
      </c>
      <c r="E122" s="16" t="s">
        <v>76</v>
      </c>
      <c r="F122" s="16" t="s">
        <v>414</v>
      </c>
      <c r="G122" s="16" t="s">
        <v>51</v>
      </c>
      <c r="H122" s="16" t="s">
        <v>364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>SUM(S122:AP122)</f>
        <v>13706172.4</v>
      </c>
      <c r="R122" s="18">
        <v>0</v>
      </c>
      <c r="S122" s="18">
        <v>12993097.200000001</v>
      </c>
      <c r="T122" s="18">
        <v>0</v>
      </c>
      <c r="U122" s="16" t="s">
        <v>50</v>
      </c>
      <c r="V122" s="18">
        <v>0</v>
      </c>
      <c r="W122" s="18">
        <v>614720</v>
      </c>
      <c r="X122" s="16" t="s">
        <v>50</v>
      </c>
      <c r="Y122" s="18">
        <v>98355.199999999997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s="19" customFormat="1" x14ac:dyDescent="0.25">
      <c r="A123" s="16" t="s">
        <v>369</v>
      </c>
      <c r="B123" s="17" t="s">
        <v>361</v>
      </c>
      <c r="C123" s="16" t="s">
        <v>47</v>
      </c>
      <c r="D123" s="16" t="s">
        <v>75</v>
      </c>
      <c r="E123" s="16" t="s">
        <v>76</v>
      </c>
      <c r="F123" s="16" t="s">
        <v>414</v>
      </c>
      <c r="G123" s="16" t="s">
        <v>51</v>
      </c>
      <c r="H123" s="16" t="s">
        <v>366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16" t="s">
        <v>53</v>
      </c>
      <c r="O123" s="16" t="s">
        <v>275</v>
      </c>
      <c r="P123" s="16" t="s">
        <v>276</v>
      </c>
      <c r="Q123" s="18">
        <f>SUM(S123:AP123)</f>
        <v>592120</v>
      </c>
      <c r="R123" s="18">
        <v>0</v>
      </c>
      <c r="S123" s="18">
        <v>592120</v>
      </c>
      <c r="T123" s="18">
        <v>0</v>
      </c>
      <c r="U123" s="16" t="s">
        <v>50</v>
      </c>
      <c r="V123" s="18">
        <v>0</v>
      </c>
      <c r="W123" s="18">
        <v>0</v>
      </c>
      <c r="X123" s="16" t="s">
        <v>50</v>
      </c>
      <c r="Y123" s="18">
        <v>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53</v>
      </c>
      <c r="AN123" s="16" t="s">
        <v>53</v>
      </c>
      <c r="AO123" s="17" t="s">
        <v>53</v>
      </c>
      <c r="AP123" s="16" t="s">
        <v>53</v>
      </c>
    </row>
    <row r="124" spans="1:42" s="19" customFormat="1" x14ac:dyDescent="0.25">
      <c r="A124" s="16" t="s">
        <v>371</v>
      </c>
      <c r="B124" s="17" t="s">
        <v>361</v>
      </c>
      <c r="C124" s="16" t="s">
        <v>47</v>
      </c>
      <c r="D124" s="16" t="s">
        <v>75</v>
      </c>
      <c r="E124" s="16" t="s">
        <v>76</v>
      </c>
      <c r="F124" s="16" t="s">
        <v>414</v>
      </c>
      <c r="G124" s="16" t="s">
        <v>51</v>
      </c>
      <c r="H124" s="16" t="s">
        <v>368</v>
      </c>
      <c r="I124" s="18" t="s">
        <v>53</v>
      </c>
      <c r="J124" s="18" t="s">
        <v>53</v>
      </c>
      <c r="K124" s="18" t="s">
        <v>53</v>
      </c>
      <c r="L124" s="18" t="s">
        <v>53</v>
      </c>
      <c r="M124" s="18">
        <v>0</v>
      </c>
      <c r="N124" s="16" t="s">
        <v>53</v>
      </c>
      <c r="O124" s="16" t="s">
        <v>54</v>
      </c>
      <c r="P124" s="16" t="s">
        <v>53</v>
      </c>
      <c r="Q124" s="18">
        <f>SUM(S124:AP124)</f>
        <v>73728660.989600003</v>
      </c>
      <c r="R124" s="18">
        <v>0</v>
      </c>
      <c r="S124" s="18">
        <v>60310695</v>
      </c>
      <c r="T124" s="18">
        <v>0</v>
      </c>
      <c r="U124" s="16" t="s">
        <v>50</v>
      </c>
      <c r="V124" s="18">
        <v>0</v>
      </c>
      <c r="W124" s="18">
        <v>11567212.060000001</v>
      </c>
      <c r="X124" s="16" t="s">
        <v>50</v>
      </c>
      <c r="Y124" s="18">
        <v>1850753.9295999997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53</v>
      </c>
      <c r="AN124" s="16" t="s">
        <v>53</v>
      </c>
      <c r="AO124" s="17" t="s">
        <v>53</v>
      </c>
      <c r="AP124" s="16" t="s">
        <v>53</v>
      </c>
    </row>
    <row r="125" spans="1:42" s="19" customFormat="1" x14ac:dyDescent="0.25">
      <c r="A125" s="16" t="s">
        <v>373</v>
      </c>
      <c r="B125" s="17" t="s">
        <v>361</v>
      </c>
      <c r="C125" s="16" t="s">
        <v>47</v>
      </c>
      <c r="D125" s="16" t="s">
        <v>79</v>
      </c>
      <c r="E125" s="16" t="s">
        <v>80</v>
      </c>
      <c r="F125" s="16" t="s">
        <v>427</v>
      </c>
      <c r="G125" s="16" t="s">
        <v>51</v>
      </c>
      <c r="H125" s="16" t="s">
        <v>370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16" t="s">
        <v>53</v>
      </c>
      <c r="O125" s="16" t="s">
        <v>54</v>
      </c>
      <c r="P125" s="16" t="s">
        <v>53</v>
      </c>
      <c r="Q125" s="18">
        <f>SUM(S125:AP125)</f>
        <v>5780794.3999999994</v>
      </c>
      <c r="R125" s="18">
        <v>0</v>
      </c>
      <c r="S125" s="18">
        <v>5780794.3999999994</v>
      </c>
      <c r="T125" s="18">
        <v>0</v>
      </c>
      <c r="U125" s="16" t="s">
        <v>50</v>
      </c>
      <c r="V125" s="18">
        <v>0</v>
      </c>
      <c r="W125" s="18">
        <v>0</v>
      </c>
      <c r="X125" s="16" t="s">
        <v>50</v>
      </c>
      <c r="Y125" s="18">
        <v>0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53</v>
      </c>
      <c r="AN125" s="16" t="s">
        <v>53</v>
      </c>
      <c r="AO125" s="17" t="s">
        <v>53</v>
      </c>
      <c r="AP125" s="16" t="s">
        <v>53</v>
      </c>
    </row>
    <row r="126" spans="1:42" s="19" customFormat="1" x14ac:dyDescent="0.25">
      <c r="A126" s="16" t="s">
        <v>375</v>
      </c>
      <c r="B126" s="17" t="s">
        <v>361</v>
      </c>
      <c r="C126" s="16" t="s">
        <v>47</v>
      </c>
      <c r="D126" s="16" t="s">
        <v>79</v>
      </c>
      <c r="E126" s="16" t="s">
        <v>80</v>
      </c>
      <c r="F126" s="16" t="s">
        <v>427</v>
      </c>
      <c r="G126" s="16" t="s">
        <v>51</v>
      </c>
      <c r="H126" s="16" t="s">
        <v>372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84</v>
      </c>
      <c r="P126" s="16" t="s">
        <v>85</v>
      </c>
      <c r="Q126" s="18">
        <f>SUM(S126:AP126)</f>
        <v>3817049.6</v>
      </c>
      <c r="R126" s="18">
        <v>0</v>
      </c>
      <c r="S126" s="18">
        <v>0</v>
      </c>
      <c r="T126" s="18">
        <v>3290560</v>
      </c>
      <c r="U126" s="16" t="s">
        <v>59</v>
      </c>
      <c r="V126" s="18">
        <v>526489.59999999998</v>
      </c>
      <c r="W126" s="18">
        <v>0</v>
      </c>
      <c r="X126" s="16" t="s">
        <v>50</v>
      </c>
      <c r="Y126" s="18">
        <v>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s="19" customFormat="1" x14ac:dyDescent="0.25">
      <c r="A127" s="16" t="s">
        <v>377</v>
      </c>
      <c r="B127" s="17" t="s">
        <v>361</v>
      </c>
      <c r="C127" s="16" t="s">
        <v>47</v>
      </c>
      <c r="D127" s="16" t="s">
        <v>79</v>
      </c>
      <c r="E127" s="16" t="s">
        <v>80</v>
      </c>
      <c r="F127" s="16" t="s">
        <v>427</v>
      </c>
      <c r="G127" s="16" t="s">
        <v>51</v>
      </c>
      <c r="H127" s="16" t="s">
        <v>374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16" t="s">
        <v>53</v>
      </c>
      <c r="O127" s="16" t="s">
        <v>54</v>
      </c>
      <c r="P127" s="16" t="s">
        <v>53</v>
      </c>
      <c r="Q127" s="18">
        <f>SUM(S127:AP127)</f>
        <v>55229542.626800008</v>
      </c>
      <c r="R127" s="18">
        <v>0</v>
      </c>
      <c r="S127" s="18">
        <v>37265394.340000011</v>
      </c>
      <c r="T127" s="18">
        <v>0</v>
      </c>
      <c r="U127" s="16" t="s">
        <v>50</v>
      </c>
      <c r="V127" s="18">
        <v>0</v>
      </c>
      <c r="W127" s="18">
        <v>15486334.729999999</v>
      </c>
      <c r="X127" s="16" t="s">
        <v>59</v>
      </c>
      <c r="Y127" s="18">
        <v>2477813.5568000004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x14ac:dyDescent="0.25">
      <c r="A128" s="16" t="s">
        <v>490</v>
      </c>
      <c r="B128" s="14" t="s">
        <v>361</v>
      </c>
      <c r="C128" s="13" t="s">
        <v>47</v>
      </c>
      <c r="D128" s="13" t="s">
        <v>95</v>
      </c>
      <c r="E128" s="13" t="s">
        <v>96</v>
      </c>
      <c r="F128" s="13" t="s">
        <v>436</v>
      </c>
      <c r="G128" s="13" t="s">
        <v>51</v>
      </c>
      <c r="H128" s="13" t="s">
        <v>376</v>
      </c>
      <c r="I128" s="15" t="s">
        <v>53</v>
      </c>
      <c r="J128" s="15" t="s">
        <v>53</v>
      </c>
      <c r="K128" s="15" t="s">
        <v>53</v>
      </c>
      <c r="L128" s="15" t="s">
        <v>53</v>
      </c>
      <c r="M128" s="15">
        <v>0</v>
      </c>
      <c r="N128" s="13" t="s">
        <v>53</v>
      </c>
      <c r="O128" s="13" t="s">
        <v>54</v>
      </c>
      <c r="P128" s="13" t="s">
        <v>53</v>
      </c>
      <c r="Q128" s="15">
        <f>SUM(S128:AP128)</f>
        <v>70793942.310000002</v>
      </c>
      <c r="R128" s="15">
        <v>0</v>
      </c>
      <c r="S128" s="15">
        <v>52030803.400000006</v>
      </c>
      <c r="T128" s="15">
        <v>0</v>
      </c>
      <c r="U128" s="13" t="s">
        <v>50</v>
      </c>
      <c r="V128" s="15">
        <v>0</v>
      </c>
      <c r="W128" s="15">
        <v>16175119.75</v>
      </c>
      <c r="X128" s="13" t="s">
        <v>50</v>
      </c>
      <c r="Y128" s="15">
        <v>2588019.1599999997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x14ac:dyDescent="0.25">
      <c r="A129" s="16" t="s">
        <v>491</v>
      </c>
      <c r="B129" s="14" t="s">
        <v>361</v>
      </c>
      <c r="C129" s="13" t="s">
        <v>47</v>
      </c>
      <c r="D129" s="13" t="s">
        <v>118</v>
      </c>
      <c r="E129" s="13" t="s">
        <v>119</v>
      </c>
      <c r="F129" s="13" t="s">
        <v>452</v>
      </c>
      <c r="G129" s="13" t="s">
        <v>51</v>
      </c>
      <c r="H129" s="13" t="s">
        <v>378</v>
      </c>
      <c r="I129" s="15" t="s">
        <v>53</v>
      </c>
      <c r="J129" s="15" t="s">
        <v>53</v>
      </c>
      <c r="K129" s="15" t="s">
        <v>53</v>
      </c>
      <c r="L129" s="15" t="s">
        <v>53</v>
      </c>
      <c r="M129" s="15">
        <v>0</v>
      </c>
      <c r="N129" s="13" t="s">
        <v>53</v>
      </c>
      <c r="O129" s="13" t="s">
        <v>54</v>
      </c>
      <c r="P129" s="13" t="s">
        <v>53</v>
      </c>
      <c r="Q129" s="15">
        <f>SUM(S129:AP129)</f>
        <v>7472013.3679999998</v>
      </c>
      <c r="R129" s="15">
        <v>0</v>
      </c>
      <c r="S129" s="15">
        <v>3092683</v>
      </c>
      <c r="T129" s="15">
        <v>0</v>
      </c>
      <c r="U129" s="13" t="s">
        <v>50</v>
      </c>
      <c r="V129" s="15">
        <v>0</v>
      </c>
      <c r="W129" s="15">
        <v>3775284.8</v>
      </c>
      <c r="X129" s="13" t="s">
        <v>59</v>
      </c>
      <c r="Y129" s="15">
        <v>604045.56799999997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4" t="s">
        <v>53</v>
      </c>
      <c r="AN129" s="13" t="s">
        <v>53</v>
      </c>
      <c r="AO129" s="14" t="s">
        <v>53</v>
      </c>
      <c r="AP129" s="13" t="s">
        <v>53</v>
      </c>
    </row>
    <row r="130" spans="1:42" x14ac:dyDescent="0.25">
      <c r="A130" s="16" t="s">
        <v>492</v>
      </c>
      <c r="B130" s="14" t="s">
        <v>453</v>
      </c>
      <c r="C130" s="13" t="s">
        <v>47</v>
      </c>
      <c r="D130" s="13" t="s">
        <v>48</v>
      </c>
      <c r="E130" s="13" t="s">
        <v>49</v>
      </c>
      <c r="F130" s="13" t="s">
        <v>428</v>
      </c>
      <c r="G130" s="13" t="s">
        <v>51</v>
      </c>
      <c r="H130" s="13" t="s">
        <v>454</v>
      </c>
      <c r="I130" s="15" t="s">
        <v>53</v>
      </c>
      <c r="J130" s="15" t="s">
        <v>53</v>
      </c>
      <c r="K130" s="15" t="s">
        <v>53</v>
      </c>
      <c r="L130" s="15" t="s">
        <v>53</v>
      </c>
      <c r="M130" s="15">
        <v>0</v>
      </c>
      <c r="N130" s="13" t="s">
        <v>53</v>
      </c>
      <c r="O130" s="13" t="s">
        <v>54</v>
      </c>
      <c r="P130" s="13" t="s">
        <v>53</v>
      </c>
      <c r="Q130" s="15">
        <f>SUM(S130:AP130)</f>
        <v>161125561.87760001</v>
      </c>
      <c r="R130" s="15">
        <v>0</v>
      </c>
      <c r="S130" s="15">
        <v>101990289.75999999</v>
      </c>
      <c r="T130" s="15">
        <v>0</v>
      </c>
      <c r="U130" s="13" t="s">
        <v>50</v>
      </c>
      <c r="V130" s="15">
        <v>0</v>
      </c>
      <c r="W130" s="15">
        <f>45938882.86+5039800</f>
        <v>50978682.859999999</v>
      </c>
      <c r="X130" s="13" t="s">
        <v>59</v>
      </c>
      <c r="Y130" s="15">
        <f>+W130*0.16</f>
        <v>8156589.2576000001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53</v>
      </c>
      <c r="AN130" s="13" t="s">
        <v>53</v>
      </c>
      <c r="AO130" s="14" t="s">
        <v>53</v>
      </c>
      <c r="AP130" s="13" t="s">
        <v>53</v>
      </c>
    </row>
    <row r="131" spans="1:42" x14ac:dyDescent="0.25">
      <c r="A131" s="16" t="s">
        <v>493</v>
      </c>
      <c r="B131" s="14" t="s">
        <v>453</v>
      </c>
      <c r="C131" s="13" t="s">
        <v>47</v>
      </c>
      <c r="D131" s="13" t="s">
        <v>75</v>
      </c>
      <c r="E131" s="13" t="s">
        <v>76</v>
      </c>
      <c r="F131" s="13" t="s">
        <v>488</v>
      </c>
      <c r="G131" s="13" t="s">
        <v>51</v>
      </c>
      <c r="H131" s="13" t="s">
        <v>455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54</v>
      </c>
      <c r="P131" s="13" t="s">
        <v>53</v>
      </c>
      <c r="Q131" s="15">
        <f>SUM(S131:AP131)</f>
        <v>91222923.280400008</v>
      </c>
      <c r="R131" s="15">
        <v>0</v>
      </c>
      <c r="S131" s="15">
        <v>72283170.960000008</v>
      </c>
      <c r="T131" s="15">
        <v>0</v>
      </c>
      <c r="U131" s="13" t="s">
        <v>50</v>
      </c>
      <c r="V131" s="15">
        <v>0</v>
      </c>
      <c r="W131" s="15">
        <v>16327372.689999999</v>
      </c>
      <c r="X131" s="13" t="s">
        <v>59</v>
      </c>
      <c r="Y131" s="15">
        <v>2612379.6304000001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x14ac:dyDescent="0.25">
      <c r="A132" s="16" t="s">
        <v>494</v>
      </c>
      <c r="B132" s="14" t="s">
        <v>453</v>
      </c>
      <c r="C132" s="13" t="s">
        <v>47</v>
      </c>
      <c r="D132" s="13" t="s">
        <v>79</v>
      </c>
      <c r="E132" s="13" t="s">
        <v>80</v>
      </c>
      <c r="F132" s="13" t="s">
        <v>482</v>
      </c>
      <c r="G132" s="13" t="s">
        <v>51</v>
      </c>
      <c r="H132" s="13" t="s">
        <v>456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5">
        <f>SUM(S132:AP132)</f>
        <v>74271041.703599989</v>
      </c>
      <c r="R132" s="15">
        <v>0</v>
      </c>
      <c r="S132" s="15">
        <v>48683376.339999996</v>
      </c>
      <c r="T132" s="15">
        <v>0</v>
      </c>
      <c r="U132" s="13" t="s">
        <v>50</v>
      </c>
      <c r="V132" s="15">
        <v>0</v>
      </c>
      <c r="W132" s="15">
        <v>22058332.210000001</v>
      </c>
      <c r="X132" s="13" t="s">
        <v>59</v>
      </c>
      <c r="Y132" s="15">
        <v>3529333.1535999989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x14ac:dyDescent="0.25">
      <c r="A133" s="16" t="s">
        <v>495</v>
      </c>
      <c r="B133" s="14" t="s">
        <v>453</v>
      </c>
      <c r="C133" s="13" t="s">
        <v>47</v>
      </c>
      <c r="D133" s="13" t="s">
        <v>95</v>
      </c>
      <c r="E133" s="13" t="s">
        <v>96</v>
      </c>
      <c r="F133" s="13" t="s">
        <v>484</v>
      </c>
      <c r="G133" s="13" t="s">
        <v>51</v>
      </c>
      <c r="H133" s="13" t="s">
        <v>457</v>
      </c>
      <c r="I133" s="15" t="s">
        <v>53</v>
      </c>
      <c r="J133" s="15" t="s">
        <v>53</v>
      </c>
      <c r="K133" s="15" t="s">
        <v>53</v>
      </c>
      <c r="L133" s="15" t="s">
        <v>53</v>
      </c>
      <c r="M133" s="15">
        <v>0</v>
      </c>
      <c r="N133" s="13" t="s">
        <v>53</v>
      </c>
      <c r="O133" s="13" t="s">
        <v>54</v>
      </c>
      <c r="P133" s="13" t="s">
        <v>53</v>
      </c>
      <c r="Q133" s="15">
        <f>SUM(S133:AP133)</f>
        <v>107626937.54000001</v>
      </c>
      <c r="R133" s="15">
        <v>0</v>
      </c>
      <c r="S133" s="15">
        <v>71131624.800000012</v>
      </c>
      <c r="T133" s="15">
        <v>0</v>
      </c>
      <c r="U133" s="13" t="s">
        <v>50</v>
      </c>
      <c r="V133" s="15">
        <v>0</v>
      </c>
      <c r="W133" s="15">
        <v>31461476.500000004</v>
      </c>
      <c r="X133" s="13" t="s">
        <v>59</v>
      </c>
      <c r="Y133" s="15">
        <v>5033836.24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53</v>
      </c>
      <c r="AN133" s="13" t="s">
        <v>53</v>
      </c>
      <c r="AO133" s="14" t="s">
        <v>53</v>
      </c>
      <c r="AP133" s="13" t="s">
        <v>53</v>
      </c>
    </row>
    <row r="134" spans="1:42" x14ac:dyDescent="0.25">
      <c r="A134" s="16" t="s">
        <v>496</v>
      </c>
      <c r="B134" s="14" t="s">
        <v>453</v>
      </c>
      <c r="C134" s="13" t="s">
        <v>47</v>
      </c>
      <c r="D134" s="13" t="s">
        <v>95</v>
      </c>
      <c r="E134" s="13" t="s">
        <v>96</v>
      </c>
      <c r="F134" s="13" t="s">
        <v>484</v>
      </c>
      <c r="G134" s="13" t="s">
        <v>127</v>
      </c>
      <c r="H134" s="13" t="s">
        <v>53</v>
      </c>
      <c r="I134" s="15" t="s">
        <v>458</v>
      </c>
      <c r="J134" s="15" t="s">
        <v>53</v>
      </c>
      <c r="K134" s="15" t="s">
        <v>459</v>
      </c>
      <c r="L134" s="15" t="s">
        <v>453</v>
      </c>
      <c r="M134" s="15">
        <v>1247881.6000000001</v>
      </c>
      <c r="N134" s="13" t="s">
        <v>130</v>
      </c>
      <c r="O134" s="13" t="s">
        <v>460</v>
      </c>
      <c r="P134" s="13" t="s">
        <v>461</v>
      </c>
      <c r="Q134" s="15">
        <f>SUM(S134:AP134)</f>
        <v>-471888</v>
      </c>
      <c r="R134" s="15">
        <v>0</v>
      </c>
      <c r="S134" s="15">
        <v>0</v>
      </c>
      <c r="T134" s="15">
        <v>0</v>
      </c>
      <c r="U134" s="13" t="s">
        <v>50</v>
      </c>
      <c r="V134" s="15">
        <v>0</v>
      </c>
      <c r="W134" s="15">
        <v>-406800</v>
      </c>
      <c r="X134" s="13" t="s">
        <v>59</v>
      </c>
      <c r="Y134" s="15">
        <v>-65088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x14ac:dyDescent="0.25">
      <c r="A135" s="16" t="s">
        <v>497</v>
      </c>
      <c r="B135" s="14" t="s">
        <v>453</v>
      </c>
      <c r="C135" s="13" t="s">
        <v>47</v>
      </c>
      <c r="D135" s="13" t="s">
        <v>118</v>
      </c>
      <c r="E135" s="13" t="s">
        <v>119</v>
      </c>
      <c r="F135" s="13" t="s">
        <v>486</v>
      </c>
      <c r="G135" s="13" t="s">
        <v>51</v>
      </c>
      <c r="H135" s="13" t="s">
        <v>462</v>
      </c>
      <c r="I135" s="15" t="s">
        <v>53</v>
      </c>
      <c r="J135" s="15" t="s">
        <v>53</v>
      </c>
      <c r="K135" s="15" t="s">
        <v>53</v>
      </c>
      <c r="L135" s="15" t="s">
        <v>53</v>
      </c>
      <c r="M135" s="15">
        <v>0</v>
      </c>
      <c r="N135" s="13" t="s">
        <v>53</v>
      </c>
      <c r="O135" s="13" t="s">
        <v>54</v>
      </c>
      <c r="P135" s="13" t="s">
        <v>53</v>
      </c>
      <c r="Q135" s="15">
        <f>SUM(S135:AP135)</f>
        <v>14219205.6404</v>
      </c>
      <c r="R135" s="15">
        <v>0</v>
      </c>
      <c r="S135" s="15">
        <v>10892360.800000001</v>
      </c>
      <c r="T135" s="15">
        <v>0</v>
      </c>
      <c r="U135" s="13" t="s">
        <v>50</v>
      </c>
      <c r="V135" s="15">
        <v>0</v>
      </c>
      <c r="W135" s="15">
        <v>2867969.69</v>
      </c>
      <c r="X135" s="13" t="s">
        <v>59</v>
      </c>
      <c r="Y135" s="15">
        <v>458875.15039999998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53</v>
      </c>
      <c r="AN135" s="13" t="s">
        <v>53</v>
      </c>
      <c r="AO135" s="14" t="s">
        <v>53</v>
      </c>
      <c r="AP135" s="13" t="s">
        <v>53</v>
      </c>
    </row>
    <row r="136" spans="1:42" x14ac:dyDescent="0.25">
      <c r="A136" s="16" t="s">
        <v>498</v>
      </c>
      <c r="B136" s="14" t="s">
        <v>463</v>
      </c>
      <c r="C136" s="13" t="s">
        <v>47</v>
      </c>
      <c r="D136" s="13" t="s">
        <v>48</v>
      </c>
      <c r="E136" s="13" t="s">
        <v>49</v>
      </c>
      <c r="F136" s="13" t="s">
        <v>481</v>
      </c>
      <c r="G136" s="13" t="s">
        <v>51</v>
      </c>
      <c r="H136" s="13" t="s">
        <v>464</v>
      </c>
      <c r="I136" s="15" t="s">
        <v>53</v>
      </c>
      <c r="J136" s="15" t="s">
        <v>53</v>
      </c>
      <c r="K136" s="15" t="s">
        <v>53</v>
      </c>
      <c r="L136" s="15" t="s">
        <v>53</v>
      </c>
      <c r="M136" s="15">
        <v>0</v>
      </c>
      <c r="N136" s="13" t="s">
        <v>53</v>
      </c>
      <c r="O136" s="13" t="s">
        <v>54</v>
      </c>
      <c r="P136" s="13" t="s">
        <v>53</v>
      </c>
      <c r="Q136" s="15">
        <f>SUM(S136:AP136)</f>
        <v>73088220.605999991</v>
      </c>
      <c r="R136" s="15">
        <v>0</v>
      </c>
      <c r="S136" s="15">
        <v>53647147.999999993</v>
      </c>
      <c r="T136" s="15">
        <v>0</v>
      </c>
      <c r="U136" s="13" t="s">
        <v>50</v>
      </c>
      <c r="V136" s="15">
        <v>0</v>
      </c>
      <c r="W136" s="15">
        <v>16759545.35</v>
      </c>
      <c r="X136" s="13" t="s">
        <v>59</v>
      </c>
      <c r="Y136" s="15">
        <v>2681527.2560000001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53</v>
      </c>
      <c r="AN136" s="13" t="s">
        <v>53</v>
      </c>
      <c r="AO136" s="14" t="s">
        <v>53</v>
      </c>
      <c r="AP136" s="13" t="s">
        <v>53</v>
      </c>
    </row>
    <row r="137" spans="1:42" x14ac:dyDescent="0.25">
      <c r="A137" s="16" t="s">
        <v>499</v>
      </c>
      <c r="B137" s="14" t="s">
        <v>463</v>
      </c>
      <c r="C137" s="13" t="s">
        <v>47</v>
      </c>
      <c r="D137" s="13" t="s">
        <v>48</v>
      </c>
      <c r="E137" s="13" t="s">
        <v>49</v>
      </c>
      <c r="F137" s="13" t="s">
        <v>481</v>
      </c>
      <c r="G137" s="13" t="s">
        <v>51</v>
      </c>
      <c r="H137" s="13" t="s">
        <v>465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466</v>
      </c>
      <c r="P137" s="13" t="s">
        <v>467</v>
      </c>
      <c r="Q137" s="15">
        <f>SUM(S137:AP137)</f>
        <v>2610144</v>
      </c>
      <c r="R137" s="15">
        <v>0</v>
      </c>
      <c r="S137" s="15">
        <v>2583000</v>
      </c>
      <c r="T137" s="15">
        <v>23400</v>
      </c>
      <c r="U137" s="13" t="s">
        <v>59</v>
      </c>
      <c r="V137" s="15">
        <v>3744</v>
      </c>
      <c r="W137" s="15">
        <v>0</v>
      </c>
      <c r="X137" s="13" t="s">
        <v>50</v>
      </c>
      <c r="Y137" s="15">
        <v>0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x14ac:dyDescent="0.25">
      <c r="A138" s="16" t="s">
        <v>500</v>
      </c>
      <c r="B138" s="14" t="s">
        <v>463</v>
      </c>
      <c r="C138" s="13" t="s">
        <v>47</v>
      </c>
      <c r="D138" s="13" t="s">
        <v>48</v>
      </c>
      <c r="E138" s="13" t="s">
        <v>49</v>
      </c>
      <c r="F138" s="13" t="s">
        <v>481</v>
      </c>
      <c r="G138" s="13" t="s">
        <v>51</v>
      </c>
      <c r="H138" s="13" t="s">
        <v>468</v>
      </c>
      <c r="I138" s="15" t="s">
        <v>53</v>
      </c>
      <c r="J138" s="15" t="s">
        <v>53</v>
      </c>
      <c r="K138" s="15" t="s">
        <v>53</v>
      </c>
      <c r="L138" s="15" t="s">
        <v>53</v>
      </c>
      <c r="M138" s="15">
        <v>0</v>
      </c>
      <c r="N138" s="13" t="s">
        <v>53</v>
      </c>
      <c r="O138" s="13" t="s">
        <v>54</v>
      </c>
      <c r="P138" s="13" t="s">
        <v>53</v>
      </c>
      <c r="Q138" s="15">
        <f>SUM(S138:AP138)</f>
        <v>33950918.899999999</v>
      </c>
      <c r="R138" s="15">
        <v>0</v>
      </c>
      <c r="S138" s="15">
        <v>27420594.5</v>
      </c>
      <c r="T138" s="15">
        <v>0</v>
      </c>
      <c r="U138" s="13" t="s">
        <v>50</v>
      </c>
      <c r="V138" s="15">
        <v>0</v>
      </c>
      <c r="W138" s="15">
        <v>5629590</v>
      </c>
      <c r="X138" s="13" t="s">
        <v>59</v>
      </c>
      <c r="Y138" s="15">
        <v>900734.4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x14ac:dyDescent="0.25">
      <c r="A139" s="16" t="s">
        <v>501</v>
      </c>
      <c r="B139" s="14" t="s">
        <v>463</v>
      </c>
      <c r="C139" s="13" t="s">
        <v>47</v>
      </c>
      <c r="D139" s="13" t="s">
        <v>75</v>
      </c>
      <c r="E139" s="13" t="s">
        <v>76</v>
      </c>
      <c r="F139" s="13" t="s">
        <v>489</v>
      </c>
      <c r="G139" s="13" t="s">
        <v>51</v>
      </c>
      <c r="H139" s="13" t="s">
        <v>469</v>
      </c>
      <c r="I139" s="15" t="s">
        <v>53</v>
      </c>
      <c r="J139" s="15" t="s">
        <v>53</v>
      </c>
      <c r="K139" s="15" t="s">
        <v>53</v>
      </c>
      <c r="L139" s="15" t="s">
        <v>53</v>
      </c>
      <c r="M139" s="15">
        <v>0</v>
      </c>
      <c r="N139" s="13" t="s">
        <v>53</v>
      </c>
      <c r="O139" s="13" t="s">
        <v>54</v>
      </c>
      <c r="P139" s="13" t="s">
        <v>53</v>
      </c>
      <c r="Q139" s="15">
        <f>SUM(S139:AP139)</f>
        <v>211680527.75730002</v>
      </c>
      <c r="R139" s="15">
        <v>0</v>
      </c>
      <c r="S139" s="15">
        <v>112927771.03</v>
      </c>
      <c r="T139" s="15">
        <v>0</v>
      </c>
      <c r="U139" s="13" t="s">
        <v>50</v>
      </c>
      <c r="V139" s="15">
        <v>0</v>
      </c>
      <c r="W139" s="15">
        <v>84676287.569999993</v>
      </c>
      <c r="X139" s="13" t="s">
        <v>50</v>
      </c>
      <c r="Y139" s="15">
        <v>13548206.011200001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403254.31</v>
      </c>
      <c r="AJ139" s="13" t="s">
        <v>50</v>
      </c>
      <c r="AK139" s="15">
        <v>125008.8361</v>
      </c>
      <c r="AL139" s="15">
        <v>0</v>
      </c>
      <c r="AM139" s="14" t="s">
        <v>53</v>
      </c>
      <c r="AN139" s="13" t="s">
        <v>53</v>
      </c>
      <c r="AO139" s="14" t="s">
        <v>53</v>
      </c>
      <c r="AP139" s="13" t="s">
        <v>53</v>
      </c>
    </row>
    <row r="140" spans="1:42" x14ac:dyDescent="0.25">
      <c r="A140" s="16" t="s">
        <v>502</v>
      </c>
      <c r="B140" s="14" t="s">
        <v>463</v>
      </c>
      <c r="C140" s="13" t="s">
        <v>47</v>
      </c>
      <c r="D140" s="13" t="s">
        <v>75</v>
      </c>
      <c r="E140" s="13" t="s">
        <v>76</v>
      </c>
      <c r="F140" s="13" t="s">
        <v>489</v>
      </c>
      <c r="G140" s="13" t="s">
        <v>127</v>
      </c>
      <c r="H140" s="13" t="s">
        <v>53</v>
      </c>
      <c r="I140" s="15" t="s">
        <v>470</v>
      </c>
      <c r="J140" s="15" t="s">
        <v>53</v>
      </c>
      <c r="K140" s="15" t="s">
        <v>471</v>
      </c>
      <c r="L140" s="15" t="s">
        <v>463</v>
      </c>
      <c r="M140" s="15">
        <v>1631495</v>
      </c>
      <c r="N140" s="13" t="s">
        <v>130</v>
      </c>
      <c r="O140" s="13" t="s">
        <v>472</v>
      </c>
      <c r="P140" s="13" t="s">
        <v>473</v>
      </c>
      <c r="Q140" s="15">
        <f>SUM(S140:AP140)</f>
        <v>-540000</v>
      </c>
      <c r="R140" s="15">
        <v>0</v>
      </c>
      <c r="S140" s="15">
        <v>-540000</v>
      </c>
      <c r="T140" s="15">
        <v>0</v>
      </c>
      <c r="U140" s="13" t="s">
        <v>50</v>
      </c>
      <c r="V140" s="15">
        <v>0</v>
      </c>
      <c r="W140" s="15">
        <v>0</v>
      </c>
      <c r="X140" s="13" t="s">
        <v>50</v>
      </c>
      <c r="Y140" s="15">
        <v>0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x14ac:dyDescent="0.25">
      <c r="A141" s="16" t="s">
        <v>503</v>
      </c>
      <c r="B141" s="14" t="s">
        <v>463</v>
      </c>
      <c r="C141" s="13" t="s">
        <v>47</v>
      </c>
      <c r="D141" s="13" t="s">
        <v>79</v>
      </c>
      <c r="E141" s="13" t="s">
        <v>80</v>
      </c>
      <c r="F141" s="13" t="s">
        <v>483</v>
      </c>
      <c r="G141" s="13" t="s">
        <v>51</v>
      </c>
      <c r="H141" s="13" t="s">
        <v>474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54</v>
      </c>
      <c r="P141" s="13" t="s">
        <v>53</v>
      </c>
      <c r="Q141" s="15">
        <f>SUM(S141:AP141)</f>
        <v>90565057.555199996</v>
      </c>
      <c r="R141" s="15">
        <v>0</v>
      </c>
      <c r="S141" s="15">
        <v>68601307</v>
      </c>
      <c r="T141" s="15">
        <v>0</v>
      </c>
      <c r="U141" s="13" t="s">
        <v>50</v>
      </c>
      <c r="V141" s="15">
        <v>0</v>
      </c>
      <c r="W141" s="15">
        <v>18934267.719999999</v>
      </c>
      <c r="X141" s="13" t="s">
        <v>59</v>
      </c>
      <c r="Y141" s="15">
        <v>3029482.8352000001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x14ac:dyDescent="0.25">
      <c r="A142" s="16" t="s">
        <v>504</v>
      </c>
      <c r="B142" s="14" t="s">
        <v>463</v>
      </c>
      <c r="C142" s="13" t="s">
        <v>47</v>
      </c>
      <c r="D142" s="13" t="s">
        <v>79</v>
      </c>
      <c r="E142" s="13" t="s">
        <v>80</v>
      </c>
      <c r="F142" s="13" t="s">
        <v>483</v>
      </c>
      <c r="G142" s="13" t="s">
        <v>51</v>
      </c>
      <c r="H142" s="13" t="s">
        <v>475</v>
      </c>
      <c r="I142" s="15" t="s">
        <v>53</v>
      </c>
      <c r="J142" s="15" t="s">
        <v>53</v>
      </c>
      <c r="K142" s="15" t="s">
        <v>53</v>
      </c>
      <c r="L142" s="15" t="s">
        <v>53</v>
      </c>
      <c r="M142" s="15">
        <v>0</v>
      </c>
      <c r="N142" s="13" t="s">
        <v>53</v>
      </c>
      <c r="O142" s="13" t="s">
        <v>476</v>
      </c>
      <c r="P142" s="13" t="s">
        <v>477</v>
      </c>
      <c r="Q142" s="15">
        <f>SUM(S142:AP142)</f>
        <v>11874690</v>
      </c>
      <c r="R142" s="15">
        <v>0</v>
      </c>
      <c r="S142" s="15">
        <v>10585350</v>
      </c>
      <c r="T142" s="15">
        <v>1111500</v>
      </c>
      <c r="U142" s="13" t="s">
        <v>59</v>
      </c>
      <c r="V142" s="15">
        <v>177840</v>
      </c>
      <c r="W142" s="15">
        <v>0</v>
      </c>
      <c r="X142" s="13" t="s">
        <v>50</v>
      </c>
      <c r="Y142" s="15">
        <v>0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x14ac:dyDescent="0.25">
      <c r="A143" s="16" t="s">
        <v>505</v>
      </c>
      <c r="B143" s="14" t="s">
        <v>463</v>
      </c>
      <c r="C143" s="13" t="s">
        <v>47</v>
      </c>
      <c r="D143" s="13" t="s">
        <v>79</v>
      </c>
      <c r="E143" s="13" t="s">
        <v>80</v>
      </c>
      <c r="F143" s="13" t="s">
        <v>483</v>
      </c>
      <c r="G143" s="13" t="s">
        <v>51</v>
      </c>
      <c r="H143" s="13" t="s">
        <v>478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>SUM(S143:AP143)</f>
        <v>37635756.825600006</v>
      </c>
      <c r="R143" s="15">
        <v>0</v>
      </c>
      <c r="S143" s="15">
        <v>29383281.740000006</v>
      </c>
      <c r="T143" s="15">
        <v>0</v>
      </c>
      <c r="U143" s="13" t="s">
        <v>50</v>
      </c>
      <c r="V143" s="15">
        <v>0</v>
      </c>
      <c r="W143" s="15">
        <v>7114202.6600000001</v>
      </c>
      <c r="X143" s="13" t="s">
        <v>59</v>
      </c>
      <c r="Y143" s="15">
        <v>1138272.4256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x14ac:dyDescent="0.25">
      <c r="A144" s="16" t="s">
        <v>506</v>
      </c>
      <c r="B144" s="14" t="s">
        <v>463</v>
      </c>
      <c r="C144" s="13" t="s">
        <v>47</v>
      </c>
      <c r="D144" s="13" t="s">
        <v>95</v>
      </c>
      <c r="E144" s="13" t="s">
        <v>96</v>
      </c>
      <c r="F144" s="13" t="s">
        <v>485</v>
      </c>
      <c r="G144" s="13" t="s">
        <v>51</v>
      </c>
      <c r="H144" s="13" t="s">
        <v>479</v>
      </c>
      <c r="I144" s="15" t="s">
        <v>53</v>
      </c>
      <c r="J144" s="15" t="s">
        <v>53</v>
      </c>
      <c r="K144" s="15" t="s">
        <v>53</v>
      </c>
      <c r="L144" s="15" t="s">
        <v>53</v>
      </c>
      <c r="M144" s="15">
        <v>0</v>
      </c>
      <c r="N144" s="13" t="s">
        <v>53</v>
      </c>
      <c r="O144" s="13" t="s">
        <v>54</v>
      </c>
      <c r="P144" s="13" t="s">
        <v>53</v>
      </c>
      <c r="Q144" s="15">
        <f>SUM(S144:AP144)</f>
        <v>120851759.63880001</v>
      </c>
      <c r="R144" s="15">
        <v>0</v>
      </c>
      <c r="S144" s="15">
        <v>77479050</v>
      </c>
      <c r="T144" s="15">
        <v>0</v>
      </c>
      <c r="U144" s="13" t="s">
        <v>50</v>
      </c>
      <c r="V144" s="15">
        <v>0</v>
      </c>
      <c r="W144" s="15">
        <v>37390266.93</v>
      </c>
      <c r="X144" s="13" t="s">
        <v>59</v>
      </c>
      <c r="Y144" s="15">
        <v>5982442.7088000001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x14ac:dyDescent="0.25">
      <c r="A145" s="16" t="s">
        <v>507</v>
      </c>
      <c r="B145" s="14" t="s">
        <v>463</v>
      </c>
      <c r="C145" s="13" t="s">
        <v>47</v>
      </c>
      <c r="D145" s="13" t="s">
        <v>118</v>
      </c>
      <c r="E145" s="13" t="s">
        <v>119</v>
      </c>
      <c r="F145" s="13" t="s">
        <v>487</v>
      </c>
      <c r="G145" s="13" t="s">
        <v>51</v>
      </c>
      <c r="H145" s="13" t="s">
        <v>480</v>
      </c>
      <c r="I145" s="15" t="s">
        <v>53</v>
      </c>
      <c r="J145" s="15" t="s">
        <v>53</v>
      </c>
      <c r="K145" s="15" t="s">
        <v>53</v>
      </c>
      <c r="L145" s="15" t="s">
        <v>53</v>
      </c>
      <c r="M145" s="15">
        <v>0</v>
      </c>
      <c r="N145" s="13" t="s">
        <v>53</v>
      </c>
      <c r="O145" s="13" t="s">
        <v>54</v>
      </c>
      <c r="P145" s="13" t="s">
        <v>53</v>
      </c>
      <c r="Q145" s="15">
        <f>SUM(S145:AP145)</f>
        <v>63584604.897200003</v>
      </c>
      <c r="R145" s="15">
        <v>0</v>
      </c>
      <c r="S145" s="15">
        <v>37655725</v>
      </c>
      <c r="T145" s="15">
        <v>0</v>
      </c>
      <c r="U145" s="13" t="s">
        <v>50</v>
      </c>
      <c r="V145" s="15">
        <v>0</v>
      </c>
      <c r="W145" s="15">
        <v>22352482.669999998</v>
      </c>
      <c r="X145" s="13" t="s">
        <v>59</v>
      </c>
      <c r="Y145" s="15">
        <v>3576397.2272000001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x14ac:dyDescent="0.25">
      <c r="A146" s="22"/>
      <c r="B146" s="23"/>
      <c r="C146" s="22"/>
      <c r="D146" s="22"/>
      <c r="E146" s="22"/>
      <c r="F146" s="22"/>
      <c r="G146" s="22"/>
      <c r="H146" s="22"/>
      <c r="I146" s="24"/>
      <c r="J146" s="24"/>
      <c r="K146" s="24"/>
      <c r="L146" s="24"/>
      <c r="M146" s="24"/>
      <c r="N146" s="22"/>
      <c r="O146" s="22"/>
      <c r="P146" s="22"/>
      <c r="Q146" s="24"/>
      <c r="R146" s="24"/>
      <c r="S146" s="24"/>
      <c r="T146" s="24"/>
      <c r="U146" s="22"/>
      <c r="V146" s="24"/>
      <c r="W146" s="24"/>
      <c r="X146" s="22"/>
      <c r="Y146" s="24"/>
      <c r="Z146" s="24"/>
      <c r="AA146" s="22"/>
      <c r="AB146" s="24"/>
      <c r="AC146" s="24"/>
      <c r="AD146" s="22"/>
      <c r="AE146" s="24"/>
      <c r="AF146" s="22"/>
      <c r="AG146" s="22"/>
      <c r="AH146" s="24"/>
      <c r="AI146" s="24"/>
      <c r="AJ146" s="22"/>
      <c r="AK146" s="24"/>
      <c r="AL146" s="24"/>
      <c r="AM146" s="23"/>
      <c r="AN146" s="22"/>
      <c r="AO146" s="23"/>
      <c r="AP146" s="22"/>
    </row>
    <row r="147" spans="1:42" x14ac:dyDescent="0.25">
      <c r="A147" s="22"/>
      <c r="B147" s="23"/>
      <c r="C147" s="22"/>
      <c r="D147" s="22"/>
      <c r="E147" s="22"/>
      <c r="F147" s="22"/>
      <c r="G147" s="22"/>
      <c r="H147" s="22"/>
      <c r="I147" s="24"/>
      <c r="J147" s="24"/>
      <c r="K147" s="24"/>
      <c r="L147" s="24"/>
      <c r="M147" s="24"/>
      <c r="N147" s="22"/>
      <c r="O147" s="22"/>
      <c r="P147" s="22"/>
      <c r="Q147" s="24"/>
      <c r="R147" s="24"/>
      <c r="S147" s="24"/>
      <c r="T147" s="24"/>
      <c r="U147" s="22"/>
      <c r="V147" s="24"/>
      <c r="W147" s="24"/>
      <c r="X147" s="22"/>
      <c r="Y147" s="24"/>
      <c r="Z147" s="24"/>
      <c r="AA147" s="22"/>
      <c r="AB147" s="24"/>
      <c r="AC147" s="24"/>
      <c r="AD147" s="22"/>
      <c r="AE147" s="24"/>
      <c r="AF147" s="22"/>
      <c r="AG147" s="22"/>
      <c r="AH147" s="24"/>
      <c r="AI147" s="24"/>
      <c r="AJ147" s="22"/>
      <c r="AK147" s="24"/>
      <c r="AL147" s="24"/>
      <c r="AM147" s="23"/>
      <c r="AN147" s="22"/>
      <c r="AO147" s="23"/>
      <c r="AP147" s="22"/>
    </row>
    <row r="149" spans="1:42" x14ac:dyDescent="0.25">
      <c r="Q149" s="9">
        <f>SUM(Q2:Q129)</f>
        <v>6477489343.6363983</v>
      </c>
      <c r="R149" s="9">
        <f>SUM(R2:R129)</f>
        <v>0</v>
      </c>
      <c r="S149" s="9">
        <f>SUM(S2:S129)</f>
        <v>4710672243.2799978</v>
      </c>
      <c r="T149" s="9">
        <f>SUM(T2:T129)</f>
        <v>31055522.649999999</v>
      </c>
      <c r="V149" s="9">
        <f>SUM(V2:V129)</f>
        <v>4968883.6239999989</v>
      </c>
      <c r="W149" s="9">
        <f>SUM(W2:W129)</f>
        <v>1492062667.3199997</v>
      </c>
      <c r="Y149" s="9">
        <f>SUM(Y2:Y129)</f>
        <v>238730026.76240003</v>
      </c>
      <c r="Z149" s="9">
        <f>SUM(Z2:Z129)</f>
        <v>0</v>
      </c>
      <c r="AB149" s="9">
        <f>SUM(AB2:AB129)</f>
        <v>0</v>
      </c>
      <c r="AC149" s="9">
        <f>SUM(AC2:AC129)</f>
        <v>0</v>
      </c>
      <c r="AE149" s="9">
        <f>SUM(AE2:AE129)</f>
        <v>0</v>
      </c>
      <c r="AI149" s="9">
        <f>SUM(AI2:AI129)</f>
        <v>0</v>
      </c>
      <c r="AK149" s="9">
        <f>SUM(AK2:AK129)</f>
        <v>0</v>
      </c>
      <c r="AL149" s="9">
        <f>SUM(AL2:AL129)</f>
        <v>0</v>
      </c>
    </row>
    <row r="151" spans="1:42" x14ac:dyDescent="0.25">
      <c r="J151" s="8" t="s">
        <v>379</v>
      </c>
      <c r="U151" s="20"/>
    </row>
    <row r="152" spans="1:42" x14ac:dyDescent="0.25">
      <c r="U152" s="20"/>
      <c r="X152" s="20"/>
    </row>
    <row r="153" spans="1:42" x14ac:dyDescent="0.25">
      <c r="J153" s="8" t="s">
        <v>380</v>
      </c>
      <c r="K153" s="8" t="s">
        <v>381</v>
      </c>
      <c r="L153" s="8" t="s">
        <v>382</v>
      </c>
      <c r="U153" s="20"/>
      <c r="X153" s="20"/>
    </row>
    <row r="154" spans="1:42" x14ac:dyDescent="0.25">
      <c r="U154" s="20"/>
    </row>
    <row r="155" spans="1:42" x14ac:dyDescent="0.25">
      <c r="I155" s="8" t="s">
        <v>383</v>
      </c>
      <c r="J155" s="8">
        <f>S149</f>
        <v>4710672243.2799978</v>
      </c>
    </row>
    <row r="156" spans="1:42" x14ac:dyDescent="0.25">
      <c r="U156" s="20"/>
    </row>
    <row r="157" spans="1:42" x14ac:dyDescent="0.25">
      <c r="I157" s="8" t="s">
        <v>384</v>
      </c>
      <c r="J157" s="8">
        <f>T149+W149</f>
        <v>1523118189.9699998</v>
      </c>
      <c r="K157" s="8">
        <f>V149+Y149</f>
        <v>243698910.38640004</v>
      </c>
      <c r="U157" s="20"/>
    </row>
    <row r="158" spans="1:42" x14ac:dyDescent="0.25">
      <c r="U158" s="20"/>
    </row>
    <row r="159" spans="1:42" x14ac:dyDescent="0.25">
      <c r="I159" s="8" t="s">
        <v>385</v>
      </c>
      <c r="J159" s="8">
        <v>0</v>
      </c>
      <c r="K159" s="8">
        <v>0</v>
      </c>
      <c r="L159" s="8">
        <v>0</v>
      </c>
    </row>
    <row r="161" spans="9:13" x14ac:dyDescent="0.25">
      <c r="I161" s="8" t="s">
        <v>386</v>
      </c>
      <c r="J161" s="8">
        <v>0</v>
      </c>
      <c r="K161" s="8">
        <v>0</v>
      </c>
    </row>
    <row r="163" spans="9:13" x14ac:dyDescent="0.25">
      <c r="I163" s="8" t="s">
        <v>387</v>
      </c>
      <c r="J163" s="8">
        <f>SUM(J155:J162)</f>
        <v>6233790433.2499981</v>
      </c>
      <c r="K163" s="8">
        <f>SUM(K155:K162)</f>
        <v>243698910.38640004</v>
      </c>
      <c r="L163" s="8">
        <f>SUM(L155:L162)</f>
        <v>0</v>
      </c>
      <c r="M163" s="8">
        <f>J163+K163</f>
        <v>6477489343.6363983</v>
      </c>
    </row>
  </sheetData>
  <autoFilter ref="A7:AP145" xr:uid="{89033F4F-6AA1-4CB1-A57F-C0C1EF03FDBA}"/>
  <sortState ref="A8:AP146">
    <sortCondition ref="B8:B146"/>
    <sortCondition ref="D8:D146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2020-10-14T18:08:54Z</dcterms:created>
  <dcterms:modified xsi:type="dcterms:W3CDTF">2020-10-16T16:57:48Z</dcterms:modified>
</cp:coreProperties>
</file>