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AHDIEL SANTANA\efectividad pos\"/>
    </mc:Choice>
  </mc:AlternateContent>
  <bookViews>
    <workbookView xWindow="0" yWindow="0" windowWidth="20490" windowHeight="834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2" i="1"/>
  <c r="K32" i="1"/>
  <c r="J32" i="1"/>
  <c r="I3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2" i="1"/>
</calcChain>
</file>

<file path=xl/connections.xml><?xml version="1.0" encoding="utf-8"?>
<connections xmlns="http://schemas.openxmlformats.org/spreadsheetml/2006/main">
  <connection id="1" name="5" type="4" refreshedVersion="0" background="1">
    <webPr xml="1" sourceData="1" url="C:\Users\TuExpressOnline\Desktop\5.xml" htmlTables="1" htmlFormat="all"/>
  </connection>
</connections>
</file>

<file path=xl/sharedStrings.xml><?xml version="1.0" encoding="utf-8"?>
<sst xmlns="http://schemas.openxmlformats.org/spreadsheetml/2006/main" count="41" uniqueCount="41">
  <si>
    <t>Fecha</t>
  </si>
  <si>
    <t>Nro_Facturas</t>
  </si>
  <si>
    <t>Subtotal</t>
  </si>
  <si>
    <t>Porcentaje</t>
  </si>
  <si>
    <t>Impuesto</t>
  </si>
  <si>
    <t>Total</t>
  </si>
  <si>
    <t>Promedio_Factura</t>
  </si>
  <si>
    <t>1/6/2022</t>
  </si>
  <si>
    <t>2/6/2022</t>
  </si>
  <si>
    <t>3/6/2022</t>
  </si>
  <si>
    <t>4/6/2022</t>
  </si>
  <si>
    <t>5/6/2022</t>
  </si>
  <si>
    <t>6/6/2022</t>
  </si>
  <si>
    <t>7/6/2022</t>
  </si>
  <si>
    <t>8/6/2022</t>
  </si>
  <si>
    <t>9/6/2022</t>
  </si>
  <si>
    <t>10/6/2022</t>
  </si>
  <si>
    <t>11/6/2022</t>
  </si>
  <si>
    <t>12/6/2022</t>
  </si>
  <si>
    <t>13/6/2022</t>
  </si>
  <si>
    <t>14/6/2022</t>
  </si>
  <si>
    <t>15/6/2022</t>
  </si>
  <si>
    <t>16/6/2022</t>
  </si>
  <si>
    <t>17/6/2022</t>
  </si>
  <si>
    <t>18/6/2022</t>
  </si>
  <si>
    <t>19/6/2022</t>
  </si>
  <si>
    <t>20/6/2022</t>
  </si>
  <si>
    <t>21/6/2022</t>
  </si>
  <si>
    <t>22/6/2022</t>
  </si>
  <si>
    <t>23/6/2022</t>
  </si>
  <si>
    <t>24/6/2022</t>
  </si>
  <si>
    <t>25/6/2022</t>
  </si>
  <si>
    <t>26/6/2022</t>
  </si>
  <si>
    <t>27/6/2022</t>
  </si>
  <si>
    <t>28/6/2022</t>
  </si>
  <si>
    <t>29/6/2022</t>
  </si>
  <si>
    <t>30/6/2022</t>
  </si>
  <si>
    <t>TASA</t>
  </si>
  <si>
    <t>SUBTOTAL2</t>
  </si>
  <si>
    <t>IVA</t>
  </si>
  <si>
    <t>TOTAL2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</si>
</sst>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43" fontId="0" fillId="0" borderId="0" xfId="1" applyFont="1"/>
    <xf numFmtId="43" fontId="0" fillId="0" borderId="0" xfId="2" applyFont="1"/>
    <xf numFmtId="43" fontId="2" fillId="0" borderId="0" xfId="0" applyNumberFormat="1" applyFont="1"/>
  </cellXfs>
  <cellStyles count="3">
    <cellStyle name="Millares" xfId="1" builtinId="3"/>
    <cellStyle name="Millares 2" xfId="2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Fecha" form="unqualified"/>
                  <xsd:element minOccurs="0" nillable="true" type="xsd:integer" name="Nro_Facturas" form="unqualified"/>
                  <xsd:element minOccurs="0" nillable="true" type="xsd:double" name="Subtotal" form="unqualified"/>
                  <xsd:element minOccurs="0" nillable="true" type="xsd:double" name="Porcentaje" form="unqualified"/>
                  <xsd:element minOccurs="0" nillable="true" type="xsd:double" name="Impuesto" form="unqualified"/>
                  <xsd:element minOccurs="0" nillable="true" type="xsd:double" name="Total" form="unqualified"/>
                  <xsd:element minOccurs="0" nillable="true" type="xsd:double" name="Promedio_Factura" form="unqualified"/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1:K32" tableType="xml" totalsRowCount="1" connectionId="1">
  <autoFilter ref="A1:K31"/>
  <tableColumns count="11">
    <tableColumn id="1" uniqueName="Fecha" name="Fecha">
      <xmlColumnPr mapId="1" xpath="/ReporteStellar/Registro/Fecha" xmlDataType="string"/>
    </tableColumn>
    <tableColumn id="2" uniqueName="Nro_Facturas" name="Nro_Facturas">
      <xmlColumnPr mapId="1" xpath="/ReporteStellar/Registro/Nro_Facturas" xmlDataType="integer"/>
    </tableColumn>
    <tableColumn id="3" uniqueName="Subtotal" name="Subtotal" totalsRowDxfId="12" dataCellStyle="Millares">
      <xmlColumnPr mapId="1" xpath="/ReporteStellar/Registro/Subtotal" xmlDataType="double"/>
    </tableColumn>
    <tableColumn id="4" uniqueName="Porcentaje" name="Porcentaje" totalsRowDxfId="11" dataCellStyle="Millares">
      <xmlColumnPr mapId="1" xpath="/ReporteStellar/Registro/Porcentaje" xmlDataType="double"/>
    </tableColumn>
    <tableColumn id="5" uniqueName="Impuesto" name="Impuesto" totalsRowDxfId="10" dataCellStyle="Millares">
      <xmlColumnPr mapId="1" xpath="/ReporteStellar/Registro/Impuesto" xmlDataType="double"/>
    </tableColumn>
    <tableColumn id="6" uniqueName="Total" name="Total" totalsRowDxfId="9" dataCellStyle="Millares">
      <xmlColumnPr mapId="1" xpath="/ReporteStellar/Registro/Total" xmlDataType="double"/>
    </tableColumn>
    <tableColumn id="7" uniqueName="Promedio_Factura" name="Promedio_Factura" totalsRowDxfId="8" dataCellStyle="Millares">
      <xmlColumnPr mapId="1" xpath="/ReporteStellar/Registro/Promedio_Factura" xmlDataType="double"/>
    </tableColumn>
    <tableColumn id="8" uniqueName="8" name="TASA" dataDxfId="7" totalsRowDxfId="6" dataCellStyle="Millares"/>
    <tableColumn id="9" uniqueName="9" name="SUBTOTAL2" totalsRowFunction="sum" dataDxfId="5" totalsRowDxfId="4" dataCellStyle="Millares">
      <calculatedColumnFormula>Tabla1[[#This Row],[Subtotal]]/Tabla1[[#This Row],[TASA]]</calculatedColumnFormula>
    </tableColumn>
    <tableColumn id="10" uniqueName="10" name="IVA" totalsRowFunction="sum" dataDxfId="3" totalsRowDxfId="2" dataCellStyle="Millares">
      <calculatedColumnFormula>Tabla1[[#This Row],[Impuesto]]/Tabla1[[#This Row],[TASA]]</calculatedColumnFormula>
    </tableColumn>
    <tableColumn id="11" uniqueName="11" name="TOTAL2" totalsRowFunction="sum" dataDxfId="1" totalsRowDxfId="0" dataCellStyle="Millares">
      <calculatedColumnFormula>+Tabla1[[#This Row],[SUBTOTAL2]]+Tabla1[[#This Row],[IVA]]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8" workbookViewId="0">
      <selection sqref="A1:K32"/>
    </sheetView>
  </sheetViews>
  <sheetFormatPr baseColWidth="10" defaultRowHeight="15" x14ac:dyDescent="0.25"/>
  <cols>
    <col min="1" max="1" width="9.42578125" customWidth="1"/>
    <col min="2" max="2" width="14.85546875" hidden="1" customWidth="1"/>
    <col min="3" max="3" width="11.7109375" customWidth="1"/>
    <col min="4" max="4" width="5.28515625" hidden="1" customWidth="1"/>
    <col min="5" max="5" width="11.7109375" bestFit="1" customWidth="1"/>
    <col min="6" max="6" width="12" customWidth="1"/>
    <col min="7" max="7" width="19.5703125" hidden="1" customWidth="1"/>
    <col min="8" max="8" width="8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37</v>
      </c>
      <c r="I1" s="3" t="s">
        <v>38</v>
      </c>
      <c r="J1" s="3" t="s">
        <v>39</v>
      </c>
      <c r="K1" s="3" t="s">
        <v>40</v>
      </c>
    </row>
    <row r="2" spans="1:11" x14ac:dyDescent="0.25">
      <c r="A2" s="1" t="s">
        <v>7</v>
      </c>
      <c r="B2">
        <v>473</v>
      </c>
      <c r="C2" s="2">
        <v>10798.980600000001</v>
      </c>
      <c r="D2" s="2">
        <v>2.33899865339718</v>
      </c>
      <c r="E2" s="2">
        <v>418.20639999999997</v>
      </c>
      <c r="F2" s="2">
        <v>11217.187</v>
      </c>
      <c r="G2" s="2">
        <v>22.8308257928119</v>
      </c>
      <c r="H2" s="2">
        <v>5.09</v>
      </c>
      <c r="I2" s="2">
        <f>Tabla1[[#This Row],[Subtotal]]/Tabla1[[#This Row],[TASA]]</f>
        <v>2121.6071905697449</v>
      </c>
      <c r="J2" s="2">
        <f>Tabla1[[#This Row],[Impuesto]]/Tabla1[[#This Row],[TASA]]</f>
        <v>82.162357563850691</v>
      </c>
      <c r="K2" s="2">
        <f>+Tabla1[[#This Row],[SUBTOTAL2]]+Tabla1[[#This Row],[IVA]]</f>
        <v>2203.7695481335954</v>
      </c>
    </row>
    <row r="3" spans="1:11" x14ac:dyDescent="0.25">
      <c r="A3" s="1" t="s">
        <v>8</v>
      </c>
      <c r="B3">
        <v>471</v>
      </c>
      <c r="C3" s="2">
        <v>12438.14395</v>
      </c>
      <c r="D3" s="2">
        <v>2.6940322450260101</v>
      </c>
      <c r="E3" s="2">
        <v>498.07990000000001</v>
      </c>
      <c r="F3" s="2">
        <v>12936.22385</v>
      </c>
      <c r="G3" s="2">
        <v>26.407948938428898</v>
      </c>
      <c r="H3" s="2">
        <v>5.12</v>
      </c>
      <c r="I3" s="2">
        <f>Tabla1[[#This Row],[Subtotal]]/Tabla1[[#This Row],[TASA]]</f>
        <v>2429.324990234375</v>
      </c>
      <c r="J3" s="2">
        <f>Tabla1[[#This Row],[Impuesto]]/Tabla1[[#This Row],[TASA]]</f>
        <v>97.281230468749996</v>
      </c>
      <c r="K3" s="2">
        <f>+Tabla1[[#This Row],[SUBTOTAL2]]+Tabla1[[#This Row],[IVA]]</f>
        <v>2526.606220703125</v>
      </c>
    </row>
    <row r="4" spans="1:11" x14ac:dyDescent="0.25">
      <c r="A4" s="1" t="s">
        <v>9</v>
      </c>
      <c r="B4">
        <v>462</v>
      </c>
      <c r="C4" s="2">
        <v>14788.9025</v>
      </c>
      <c r="D4" s="2">
        <v>3.2031933674111999</v>
      </c>
      <c r="E4" s="2">
        <v>572.18050000000005</v>
      </c>
      <c r="F4" s="2">
        <v>15361.083000000001</v>
      </c>
      <c r="G4" s="2">
        <v>32.010611471861502</v>
      </c>
      <c r="H4" s="2">
        <v>5.12</v>
      </c>
      <c r="I4" s="2">
        <f>Tabla1[[#This Row],[Subtotal]]/Tabla1[[#This Row],[TASA]]</f>
        <v>2888.45751953125</v>
      </c>
      <c r="J4" s="2">
        <f>Tabla1[[#This Row],[Impuesto]]/Tabla1[[#This Row],[TASA]]</f>
        <v>111.75400390625001</v>
      </c>
      <c r="K4" s="2">
        <f>+Tabla1[[#This Row],[SUBTOTAL2]]+Tabla1[[#This Row],[IVA]]</f>
        <v>3000.2115234375001</v>
      </c>
    </row>
    <row r="5" spans="1:11" x14ac:dyDescent="0.25">
      <c r="A5" s="1" t="s">
        <v>10</v>
      </c>
      <c r="B5">
        <v>642</v>
      </c>
      <c r="C5" s="2">
        <v>19229.041399999998</v>
      </c>
      <c r="D5" s="2">
        <v>4.1649025594803604</v>
      </c>
      <c r="E5" s="2">
        <v>695.64509999999996</v>
      </c>
      <c r="F5" s="2">
        <v>19924.6865</v>
      </c>
      <c r="G5" s="2">
        <v>29.95177788162</v>
      </c>
      <c r="H5" s="2">
        <v>5.15</v>
      </c>
      <c r="I5" s="2">
        <f>Tabla1[[#This Row],[Subtotal]]/Tabla1[[#This Row],[TASA]]</f>
        <v>3733.7944466019412</v>
      </c>
      <c r="J5" s="2">
        <f>Tabla1[[#This Row],[Impuesto]]/Tabla1[[#This Row],[TASA]]</f>
        <v>135.07671844660192</v>
      </c>
      <c r="K5" s="2">
        <f>+Tabla1[[#This Row],[SUBTOTAL2]]+Tabla1[[#This Row],[IVA]]</f>
        <v>3868.8711650485429</v>
      </c>
    </row>
    <row r="6" spans="1:11" x14ac:dyDescent="0.25">
      <c r="A6" s="1" t="s">
        <v>11</v>
      </c>
      <c r="B6">
        <v>592</v>
      </c>
      <c r="C6" s="2">
        <v>19531.03155</v>
      </c>
      <c r="D6" s="2">
        <v>4.2303119328604</v>
      </c>
      <c r="E6" s="2">
        <v>677.36260000000095</v>
      </c>
      <c r="F6" s="2">
        <v>20208.39415</v>
      </c>
      <c r="G6" s="2">
        <v>32.991607347973002</v>
      </c>
      <c r="H6" s="2">
        <v>5.15</v>
      </c>
      <c r="I6" s="2">
        <f>Tabla1[[#This Row],[Subtotal]]/Tabla1[[#This Row],[TASA]]</f>
        <v>3792.4333106796112</v>
      </c>
      <c r="J6" s="2">
        <f>Tabla1[[#This Row],[Impuesto]]/Tabla1[[#This Row],[TASA]]</f>
        <v>131.5267184466021</v>
      </c>
      <c r="K6" s="2">
        <f>+Tabla1[[#This Row],[SUBTOTAL2]]+Tabla1[[#This Row],[IVA]]</f>
        <v>3923.9600291262132</v>
      </c>
    </row>
    <row r="7" spans="1:11" x14ac:dyDescent="0.25">
      <c r="A7" s="1" t="s">
        <v>12</v>
      </c>
      <c r="B7">
        <v>391</v>
      </c>
      <c r="C7" s="2">
        <v>10182.304550000001</v>
      </c>
      <c r="D7" s="2">
        <v>2.2054300783659202</v>
      </c>
      <c r="E7" s="2">
        <v>370.36160000000001</v>
      </c>
      <c r="F7" s="2">
        <v>10552.666149999999</v>
      </c>
      <c r="G7" s="2">
        <v>26.041699616368302</v>
      </c>
      <c r="H7" s="2">
        <v>5.15</v>
      </c>
      <c r="I7" s="2">
        <f>Tabla1[[#This Row],[Subtotal]]/Tabla1[[#This Row],[TASA]]</f>
        <v>1977.1465145631068</v>
      </c>
      <c r="J7" s="2">
        <f>Tabla1[[#This Row],[Impuesto]]/Tabla1[[#This Row],[TASA]]</f>
        <v>71.914873786407767</v>
      </c>
      <c r="K7" s="2">
        <f>+Tabla1[[#This Row],[SUBTOTAL2]]+Tabla1[[#This Row],[IVA]]</f>
        <v>2049.0613883495148</v>
      </c>
    </row>
    <row r="8" spans="1:11" x14ac:dyDescent="0.25">
      <c r="A8" s="1" t="s">
        <v>13</v>
      </c>
      <c r="B8">
        <v>382</v>
      </c>
      <c r="C8" s="2">
        <v>11647.4979</v>
      </c>
      <c r="D8" s="2">
        <v>2.5227827433588099</v>
      </c>
      <c r="E8" s="2">
        <v>458.21300000000002</v>
      </c>
      <c r="F8" s="2">
        <v>12105.7109</v>
      </c>
      <c r="G8" s="2">
        <v>30.490832198952901</v>
      </c>
      <c r="H8" s="2">
        <v>5.15</v>
      </c>
      <c r="I8" s="2">
        <f>Tabla1[[#This Row],[Subtotal]]/Tabla1[[#This Row],[TASA]]</f>
        <v>2261.6500776699027</v>
      </c>
      <c r="J8" s="2">
        <f>Tabla1[[#This Row],[Impuesto]]/Tabla1[[#This Row],[TASA]]</f>
        <v>88.973398058252428</v>
      </c>
      <c r="K8" s="2">
        <f>+Tabla1[[#This Row],[SUBTOTAL2]]+Tabla1[[#This Row],[IVA]]</f>
        <v>2350.623475728155</v>
      </c>
    </row>
    <row r="9" spans="1:11" x14ac:dyDescent="0.25">
      <c r="A9" s="1" t="s">
        <v>14</v>
      </c>
      <c r="B9">
        <v>368</v>
      </c>
      <c r="C9" s="2">
        <v>10135.72645</v>
      </c>
      <c r="D9" s="2">
        <v>2.1953415230463702</v>
      </c>
      <c r="E9" s="2">
        <v>387.08679999999998</v>
      </c>
      <c r="F9" s="2">
        <v>10522.813249999999</v>
      </c>
      <c r="G9" s="2">
        <v>27.542734918478299</v>
      </c>
      <c r="H9" s="2">
        <v>5.2</v>
      </c>
      <c r="I9" s="2">
        <f>Tabla1[[#This Row],[Subtotal]]/Tabla1[[#This Row],[TASA]]</f>
        <v>1949.1781634615384</v>
      </c>
      <c r="J9" s="2">
        <f>Tabla1[[#This Row],[Impuesto]]/Tabla1[[#This Row],[TASA]]</f>
        <v>74.43976923076923</v>
      </c>
      <c r="K9" s="2">
        <f>+Tabla1[[#This Row],[SUBTOTAL2]]+Tabla1[[#This Row],[IVA]]</f>
        <v>2023.6179326923075</v>
      </c>
    </row>
    <row r="10" spans="1:11" x14ac:dyDescent="0.25">
      <c r="A10" s="1" t="s">
        <v>15</v>
      </c>
      <c r="B10">
        <v>366</v>
      </c>
      <c r="C10" s="2">
        <v>8652.3255000000099</v>
      </c>
      <c r="D10" s="2">
        <v>1.87404519397452</v>
      </c>
      <c r="E10" s="2">
        <v>300.54919999999998</v>
      </c>
      <c r="F10" s="2">
        <v>8952.8747000000094</v>
      </c>
      <c r="G10" s="2">
        <v>23.640233606557398</v>
      </c>
      <c r="H10" s="2">
        <v>5.2</v>
      </c>
      <c r="I10" s="2">
        <f>Tabla1[[#This Row],[Subtotal]]/Tabla1[[#This Row],[TASA]]</f>
        <v>1663.9087500000019</v>
      </c>
      <c r="J10" s="2">
        <f>Tabla1[[#This Row],[Impuesto]]/Tabla1[[#This Row],[TASA]]</f>
        <v>57.79792307692307</v>
      </c>
      <c r="K10" s="2">
        <f>+Tabla1[[#This Row],[SUBTOTAL2]]+Tabla1[[#This Row],[IVA]]</f>
        <v>1721.706673076925</v>
      </c>
    </row>
    <row r="11" spans="1:11" x14ac:dyDescent="0.25">
      <c r="A11" s="1" t="s">
        <v>16</v>
      </c>
      <c r="B11">
        <v>493</v>
      </c>
      <c r="C11" s="2">
        <v>14352.8374</v>
      </c>
      <c r="D11" s="2">
        <v>3.1087441115533299</v>
      </c>
      <c r="E11" s="2">
        <v>578.7337</v>
      </c>
      <c r="F11" s="2">
        <v>14931.571099999999</v>
      </c>
      <c r="G11" s="2">
        <v>29.113260446247502</v>
      </c>
      <c r="H11" s="2">
        <v>5.25</v>
      </c>
      <c r="I11" s="2">
        <f>Tabla1[[#This Row],[Subtotal]]/Tabla1[[#This Row],[TASA]]</f>
        <v>2733.8737904761906</v>
      </c>
      <c r="J11" s="2">
        <f>Tabla1[[#This Row],[Impuesto]]/Tabla1[[#This Row],[TASA]]</f>
        <v>110.23499047619048</v>
      </c>
      <c r="K11" s="2">
        <f>+Tabla1[[#This Row],[SUBTOTAL2]]+Tabla1[[#This Row],[IVA]]</f>
        <v>2844.108780952381</v>
      </c>
    </row>
    <row r="12" spans="1:11" x14ac:dyDescent="0.25">
      <c r="A12" s="1" t="s">
        <v>17</v>
      </c>
      <c r="B12">
        <v>547</v>
      </c>
      <c r="C12" s="2">
        <v>19242.892449999999</v>
      </c>
      <c r="D12" s="2">
        <v>4.1679026192543498</v>
      </c>
      <c r="E12" s="2">
        <v>666.47</v>
      </c>
      <c r="F12" s="2">
        <v>19909.362450000001</v>
      </c>
      <c r="G12" s="2">
        <v>35.178962431444297</v>
      </c>
      <c r="H12" s="2">
        <v>5.31</v>
      </c>
      <c r="I12" s="2">
        <f>Tabla1[[#This Row],[Subtotal]]/Tabla1[[#This Row],[TASA]]</f>
        <v>3623.8968832391715</v>
      </c>
      <c r="J12" s="2">
        <f>Tabla1[[#This Row],[Impuesto]]/Tabla1[[#This Row],[TASA]]</f>
        <v>125.51224105461395</v>
      </c>
      <c r="K12" s="2">
        <f>+Tabla1[[#This Row],[SUBTOTAL2]]+Tabla1[[#This Row],[IVA]]</f>
        <v>3749.4091242937857</v>
      </c>
    </row>
    <row r="13" spans="1:11" x14ac:dyDescent="0.25">
      <c r="A13" s="1" t="s">
        <v>18</v>
      </c>
      <c r="B13">
        <v>594</v>
      </c>
      <c r="C13" s="2">
        <v>18927.740849999998</v>
      </c>
      <c r="D13" s="2">
        <v>4.09964254959407</v>
      </c>
      <c r="E13" s="2">
        <v>695.12159999999994</v>
      </c>
      <c r="F13" s="2">
        <v>19622.862450000001</v>
      </c>
      <c r="G13" s="2">
        <v>31.8648835858586</v>
      </c>
      <c r="H13" s="2">
        <v>5.31</v>
      </c>
      <c r="I13" s="2">
        <f>Tabla1[[#This Row],[Subtotal]]/Tabla1[[#This Row],[TASA]]</f>
        <v>3564.5462994350282</v>
      </c>
      <c r="J13" s="2">
        <f>Tabla1[[#This Row],[Impuesto]]/Tabla1[[#This Row],[TASA]]</f>
        <v>130.90802259887005</v>
      </c>
      <c r="K13" s="2">
        <f>+Tabla1[[#This Row],[SUBTOTAL2]]+Tabla1[[#This Row],[IVA]]</f>
        <v>3695.4543220338983</v>
      </c>
    </row>
    <row r="14" spans="1:11" x14ac:dyDescent="0.25">
      <c r="A14" s="1" t="s">
        <v>19</v>
      </c>
      <c r="B14">
        <v>400</v>
      </c>
      <c r="C14" s="2">
        <v>10692.65235</v>
      </c>
      <c r="D14" s="2">
        <v>2.3159685505772898</v>
      </c>
      <c r="E14" s="2">
        <v>433.26960000000003</v>
      </c>
      <c r="F14" s="2">
        <v>11125.92195</v>
      </c>
      <c r="G14" s="2">
        <v>26.731630875</v>
      </c>
      <c r="H14" s="2">
        <v>5.31</v>
      </c>
      <c r="I14" s="2">
        <f>Tabla1[[#This Row],[Subtotal]]/Tabla1[[#This Row],[TASA]]</f>
        <v>2013.6821751412431</v>
      </c>
      <c r="J14" s="2">
        <f>Tabla1[[#This Row],[Impuesto]]/Tabla1[[#This Row],[TASA]]</f>
        <v>81.595028248587582</v>
      </c>
      <c r="K14" s="2">
        <f>+Tabla1[[#This Row],[SUBTOTAL2]]+Tabla1[[#This Row],[IVA]]</f>
        <v>2095.2772033898304</v>
      </c>
    </row>
    <row r="15" spans="1:11" x14ac:dyDescent="0.25">
      <c r="A15" s="1" t="s">
        <v>20</v>
      </c>
      <c r="B15">
        <v>524</v>
      </c>
      <c r="C15" s="2">
        <v>15188.7721</v>
      </c>
      <c r="D15" s="2">
        <v>3.2898028808994</v>
      </c>
      <c r="E15" s="2">
        <v>679.60299999999995</v>
      </c>
      <c r="F15" s="2">
        <v>15868.375099999999</v>
      </c>
      <c r="G15" s="2">
        <v>28.986206297709899</v>
      </c>
      <c r="H15" s="2">
        <v>5.31</v>
      </c>
      <c r="I15" s="2">
        <f>Tabla1[[#This Row],[Subtotal]]/Tabla1[[#This Row],[TASA]]</f>
        <v>2860.4090583804145</v>
      </c>
      <c r="J15" s="2">
        <f>Tabla1[[#This Row],[Impuesto]]/Tabla1[[#This Row],[TASA]]</f>
        <v>127.98549905838041</v>
      </c>
      <c r="K15" s="2">
        <f>+Tabla1[[#This Row],[SUBTOTAL2]]+Tabla1[[#This Row],[IVA]]</f>
        <v>2988.3945574387949</v>
      </c>
    </row>
    <row r="16" spans="1:11" x14ac:dyDescent="0.25">
      <c r="A16" s="1" t="s">
        <v>21</v>
      </c>
      <c r="B16">
        <v>476</v>
      </c>
      <c r="C16" s="2">
        <v>11607.457899999999</v>
      </c>
      <c r="D16" s="2">
        <v>2.5141103038433501</v>
      </c>
      <c r="E16" s="2">
        <v>422.10640000000001</v>
      </c>
      <c r="F16" s="2">
        <v>12029.5643</v>
      </c>
      <c r="G16" s="2">
        <v>24.3854157563025</v>
      </c>
      <c r="H16" s="2">
        <v>5.36</v>
      </c>
      <c r="I16" s="2">
        <f>Tabla1[[#This Row],[Subtotal]]/Tabla1[[#This Row],[TASA]]</f>
        <v>2165.5705037313433</v>
      </c>
      <c r="J16" s="2">
        <f>Tabla1[[#This Row],[Impuesto]]/Tabla1[[#This Row],[TASA]]</f>
        <v>78.751194029850737</v>
      </c>
      <c r="K16" s="2">
        <f>+Tabla1[[#This Row],[SUBTOTAL2]]+Tabla1[[#This Row],[IVA]]</f>
        <v>2244.3216977611942</v>
      </c>
    </row>
    <row r="17" spans="1:11" x14ac:dyDescent="0.25">
      <c r="A17" s="1" t="s">
        <v>22</v>
      </c>
      <c r="B17">
        <v>465</v>
      </c>
      <c r="C17" s="2">
        <v>12822.292649999999</v>
      </c>
      <c r="D17" s="2">
        <v>2.7772366997135398</v>
      </c>
      <c r="E17" s="2">
        <v>524.79719999999998</v>
      </c>
      <c r="F17" s="2">
        <v>13347.08985</v>
      </c>
      <c r="G17" s="2">
        <v>27.574822903225801</v>
      </c>
      <c r="H17" s="2">
        <v>5.36</v>
      </c>
      <c r="I17" s="2">
        <f>Tabla1[[#This Row],[Subtotal]]/Tabla1[[#This Row],[TASA]]</f>
        <v>2392.2187779850742</v>
      </c>
      <c r="J17" s="2">
        <f>Tabla1[[#This Row],[Impuesto]]/Tabla1[[#This Row],[TASA]]</f>
        <v>97.909925373134314</v>
      </c>
      <c r="K17" s="2">
        <f>+Tabla1[[#This Row],[SUBTOTAL2]]+Tabla1[[#This Row],[IVA]]</f>
        <v>2490.1287033582084</v>
      </c>
    </row>
    <row r="18" spans="1:11" x14ac:dyDescent="0.25">
      <c r="A18" s="1" t="s">
        <v>23</v>
      </c>
      <c r="B18">
        <v>533</v>
      </c>
      <c r="C18" s="2">
        <v>13954.8315</v>
      </c>
      <c r="D18" s="2">
        <v>3.0225382650362902</v>
      </c>
      <c r="E18" s="2">
        <v>501.87580000000003</v>
      </c>
      <c r="F18" s="2">
        <v>14456.7073</v>
      </c>
      <c r="G18" s="2">
        <v>26.1816726078799</v>
      </c>
      <c r="H18" s="2">
        <v>5.42</v>
      </c>
      <c r="I18" s="2">
        <f>Tabla1[[#This Row],[Subtotal]]/Tabla1[[#This Row],[TASA]]</f>
        <v>2574.6921586715866</v>
      </c>
      <c r="J18" s="2">
        <f>Tabla1[[#This Row],[Impuesto]]/Tabla1[[#This Row],[TASA]]</f>
        <v>92.59701107011071</v>
      </c>
      <c r="K18" s="2">
        <f>+Tabla1[[#This Row],[SUBTOTAL2]]+Tabla1[[#This Row],[IVA]]</f>
        <v>2667.2891697416972</v>
      </c>
    </row>
    <row r="19" spans="1:11" x14ac:dyDescent="0.25">
      <c r="A19" s="1" t="s">
        <v>24</v>
      </c>
      <c r="B19">
        <v>690</v>
      </c>
      <c r="C19" s="2">
        <v>23594.580999999998</v>
      </c>
      <c r="D19" s="2">
        <v>5.1104539614110296</v>
      </c>
      <c r="E19" s="2">
        <v>812.91649999999902</v>
      </c>
      <c r="F19" s="2">
        <v>24407.497500000001</v>
      </c>
      <c r="G19" s="2">
        <v>34.195044927536301</v>
      </c>
      <c r="H19" s="2">
        <v>5.47</v>
      </c>
      <c r="I19" s="2">
        <f>Tabla1[[#This Row],[Subtotal]]/Tabla1[[#This Row],[TASA]]</f>
        <v>4313.4517367458866</v>
      </c>
      <c r="J19" s="2">
        <f>Tabla1[[#This Row],[Impuesto]]/Tabla1[[#This Row],[TASA]]</f>
        <v>148.61361974405833</v>
      </c>
      <c r="K19" s="2">
        <f>+Tabla1[[#This Row],[SUBTOTAL2]]+Tabla1[[#This Row],[IVA]]</f>
        <v>4462.0653564899449</v>
      </c>
    </row>
    <row r="20" spans="1:11" x14ac:dyDescent="0.25">
      <c r="A20" s="1" t="s">
        <v>25</v>
      </c>
      <c r="B20">
        <v>806</v>
      </c>
      <c r="C20" s="2">
        <v>31970.287349999999</v>
      </c>
      <c r="D20" s="2">
        <v>6.9245849983627998</v>
      </c>
      <c r="E20" s="2">
        <v>755.38980000000004</v>
      </c>
      <c r="F20" s="2">
        <v>32725.67715</v>
      </c>
      <c r="G20" s="2">
        <v>39.665368920595498</v>
      </c>
      <c r="H20" s="2">
        <v>5.47</v>
      </c>
      <c r="I20" s="2">
        <f>Tabla1[[#This Row],[Subtotal]]/Tabla1[[#This Row],[TASA]]</f>
        <v>5844.6594789762339</v>
      </c>
      <c r="J20" s="2">
        <f>Tabla1[[#This Row],[Impuesto]]/Tabla1[[#This Row],[TASA]]</f>
        <v>138.09685557586837</v>
      </c>
      <c r="K20" s="2">
        <f>+Tabla1[[#This Row],[SUBTOTAL2]]+Tabla1[[#This Row],[IVA]]</f>
        <v>5982.7563345521021</v>
      </c>
    </row>
    <row r="21" spans="1:11" x14ac:dyDescent="0.25">
      <c r="A21" s="1" t="s">
        <v>26</v>
      </c>
      <c r="B21">
        <v>417</v>
      </c>
      <c r="C21" s="2">
        <v>9948.8037499999991</v>
      </c>
      <c r="D21" s="2">
        <v>2.1548551142098402</v>
      </c>
      <c r="E21" s="2">
        <v>346.1096</v>
      </c>
      <c r="F21" s="2">
        <v>10294.913350000001</v>
      </c>
      <c r="G21" s="2">
        <v>23.858042565947301</v>
      </c>
      <c r="H21" s="2">
        <v>5.47</v>
      </c>
      <c r="I21" s="2">
        <f>Tabla1[[#This Row],[Subtotal]]/Tabla1[[#This Row],[TASA]]</f>
        <v>1818.794104204753</v>
      </c>
      <c r="J21" s="2">
        <f>Tabla1[[#This Row],[Impuesto]]/Tabla1[[#This Row],[TASA]]</f>
        <v>63.274149908592328</v>
      </c>
      <c r="K21" s="2">
        <f>+Tabla1[[#This Row],[SUBTOTAL2]]+Tabla1[[#This Row],[IVA]]</f>
        <v>1882.0682541133453</v>
      </c>
    </row>
    <row r="22" spans="1:11" x14ac:dyDescent="0.25">
      <c r="A22" s="1" t="s">
        <v>27</v>
      </c>
      <c r="B22">
        <v>470</v>
      </c>
      <c r="C22" s="2">
        <v>14905.862150000001</v>
      </c>
      <c r="D22" s="2">
        <v>3.22852617186608</v>
      </c>
      <c r="E22" s="2">
        <v>482.94619999999998</v>
      </c>
      <c r="F22" s="2">
        <v>15388.808349999999</v>
      </c>
      <c r="G22" s="2">
        <v>31.7146003191489</v>
      </c>
      <c r="H22" s="2">
        <v>5.47</v>
      </c>
      <c r="I22" s="2">
        <f>Tabla1[[#This Row],[Subtotal]]/Tabla1[[#This Row],[TASA]]</f>
        <v>2725.0205027422307</v>
      </c>
      <c r="J22" s="2">
        <f>Tabla1[[#This Row],[Impuesto]]/Tabla1[[#This Row],[TASA]]</f>
        <v>88.289981718464347</v>
      </c>
      <c r="K22" s="2">
        <f>+Tabla1[[#This Row],[SUBTOTAL2]]+Tabla1[[#This Row],[IVA]]</f>
        <v>2813.3104844606951</v>
      </c>
    </row>
    <row r="23" spans="1:11" x14ac:dyDescent="0.25">
      <c r="A23" s="1" t="s">
        <v>28</v>
      </c>
      <c r="B23">
        <v>492</v>
      </c>
      <c r="C23" s="2">
        <v>14013.6317</v>
      </c>
      <c r="D23" s="2">
        <v>3.0352740586925502</v>
      </c>
      <c r="E23" s="2">
        <v>526.10760000000005</v>
      </c>
      <c r="F23" s="2">
        <v>14539.739299999999</v>
      </c>
      <c r="G23" s="2">
        <v>28.482991260162599</v>
      </c>
      <c r="H23" s="2">
        <v>5.47</v>
      </c>
      <c r="I23" s="2">
        <f>Tabla1[[#This Row],[Subtotal]]/Tabla1[[#This Row],[TASA]]</f>
        <v>2561.9070749542961</v>
      </c>
      <c r="J23" s="2">
        <f>Tabla1[[#This Row],[Impuesto]]/Tabla1[[#This Row],[TASA]]</f>
        <v>96.18054844606948</v>
      </c>
      <c r="K23" s="2">
        <f>+Tabla1[[#This Row],[SUBTOTAL2]]+Tabla1[[#This Row],[IVA]]</f>
        <v>2658.0876234003658</v>
      </c>
    </row>
    <row r="24" spans="1:11" x14ac:dyDescent="0.25">
      <c r="A24" s="1" t="s">
        <v>29</v>
      </c>
      <c r="B24">
        <v>488</v>
      </c>
      <c r="C24" s="2">
        <v>14947.269050000001</v>
      </c>
      <c r="D24" s="2">
        <v>3.2374946742579902</v>
      </c>
      <c r="E24" s="2">
        <v>513.46839999999997</v>
      </c>
      <c r="F24" s="2">
        <v>15460.737450000001</v>
      </c>
      <c r="G24" s="2">
        <v>30.629649692623001</v>
      </c>
      <c r="H24" s="2">
        <v>5.51</v>
      </c>
      <c r="I24" s="2">
        <f>Tabla1[[#This Row],[Subtotal]]/Tabla1[[#This Row],[TASA]]</f>
        <v>2712.7530036297644</v>
      </c>
      <c r="J24" s="2">
        <f>Tabla1[[#This Row],[Impuesto]]/Tabla1[[#This Row],[TASA]]</f>
        <v>93.18845735027223</v>
      </c>
      <c r="K24" s="2">
        <f>+Tabla1[[#This Row],[SUBTOTAL2]]+Tabla1[[#This Row],[IVA]]</f>
        <v>2805.9414609800365</v>
      </c>
    </row>
    <row r="25" spans="1:11" x14ac:dyDescent="0.25">
      <c r="A25" s="1" t="s">
        <v>30</v>
      </c>
      <c r="B25">
        <v>618</v>
      </c>
      <c r="C25" s="2">
        <v>19800.714100000001</v>
      </c>
      <c r="D25" s="2">
        <v>4.28872366121323</v>
      </c>
      <c r="E25" s="2">
        <v>640.20160000000101</v>
      </c>
      <c r="F25" s="2">
        <v>20440.915700000001</v>
      </c>
      <c r="G25" s="2">
        <v>32.039990453074502</v>
      </c>
      <c r="H25" s="2">
        <v>5.51</v>
      </c>
      <c r="I25" s="2">
        <f>Tabla1[[#This Row],[Subtotal]]/Tabla1[[#This Row],[TASA]]</f>
        <v>3593.5960254083489</v>
      </c>
      <c r="J25" s="2">
        <f>Tabla1[[#This Row],[Impuesto]]/Tabla1[[#This Row],[TASA]]</f>
        <v>116.18903811252288</v>
      </c>
      <c r="K25" s="2">
        <f>+Tabla1[[#This Row],[SUBTOTAL2]]+Tabla1[[#This Row],[IVA]]</f>
        <v>3709.7850635208715</v>
      </c>
    </row>
    <row r="26" spans="1:11" x14ac:dyDescent="0.25">
      <c r="A26" s="1" t="s">
        <v>31</v>
      </c>
      <c r="B26">
        <v>681</v>
      </c>
      <c r="C26" s="2">
        <v>20925.136350000001</v>
      </c>
      <c r="D26" s="2">
        <v>4.5322672164817499</v>
      </c>
      <c r="E26" s="2">
        <v>654.07330000000002</v>
      </c>
      <c r="F26" s="2">
        <v>21579.209650000001</v>
      </c>
      <c r="G26" s="2">
        <v>30.727072466960301</v>
      </c>
      <c r="H26" s="2">
        <v>5.51</v>
      </c>
      <c r="I26" s="2">
        <f>Tabla1[[#This Row],[Subtotal]]/Tabla1[[#This Row],[TASA]]</f>
        <v>3797.6653992740476</v>
      </c>
      <c r="J26" s="2">
        <f>Tabla1[[#This Row],[Impuesto]]/Tabla1[[#This Row],[TASA]]</f>
        <v>118.70658802177859</v>
      </c>
      <c r="K26" s="2">
        <f>+Tabla1[[#This Row],[SUBTOTAL2]]+Tabla1[[#This Row],[IVA]]</f>
        <v>3916.3719872958263</v>
      </c>
    </row>
    <row r="27" spans="1:11" x14ac:dyDescent="0.25">
      <c r="A27" s="1" t="s">
        <v>32</v>
      </c>
      <c r="B27">
        <v>698</v>
      </c>
      <c r="C27" s="2">
        <v>20944.99425</v>
      </c>
      <c r="D27" s="2">
        <v>4.5365683262882897</v>
      </c>
      <c r="E27" s="2">
        <v>730.88490000000002</v>
      </c>
      <c r="F27" s="2">
        <v>21675.879150000001</v>
      </c>
      <c r="G27" s="2">
        <v>30.007155085959901</v>
      </c>
      <c r="H27" s="2">
        <v>5.51</v>
      </c>
      <c r="I27" s="2">
        <f>Tabla1[[#This Row],[Subtotal]]/Tabla1[[#This Row],[TASA]]</f>
        <v>3801.269373865699</v>
      </c>
      <c r="J27" s="2">
        <f>Tabla1[[#This Row],[Impuesto]]/Tabla1[[#This Row],[TASA]]</f>
        <v>132.64698729582577</v>
      </c>
      <c r="K27" s="2">
        <f>+Tabla1[[#This Row],[SUBTOTAL2]]+Tabla1[[#This Row],[IVA]]</f>
        <v>3933.9163611615249</v>
      </c>
    </row>
    <row r="28" spans="1:11" x14ac:dyDescent="0.25">
      <c r="A28" s="1" t="s">
        <v>33</v>
      </c>
      <c r="B28">
        <v>509</v>
      </c>
      <c r="C28" s="2">
        <v>12856.18195</v>
      </c>
      <c r="D28" s="2">
        <v>2.7845769320929401</v>
      </c>
      <c r="E28" s="2">
        <v>444.66340000000002</v>
      </c>
      <c r="F28" s="2">
        <v>13300.84535</v>
      </c>
      <c r="G28" s="2">
        <v>25.257724852652299</v>
      </c>
      <c r="H28" s="2">
        <v>5.51</v>
      </c>
      <c r="I28" s="2">
        <f>Tabla1[[#This Row],[Subtotal]]/Tabla1[[#This Row],[TASA]]</f>
        <v>2333.2453629764068</v>
      </c>
      <c r="J28" s="2">
        <f>Tabla1[[#This Row],[Impuesto]]/Tabla1[[#This Row],[TASA]]</f>
        <v>80.701161524500918</v>
      </c>
      <c r="K28" s="2">
        <f>+Tabla1[[#This Row],[SUBTOTAL2]]+Tabla1[[#This Row],[IVA]]</f>
        <v>2413.9465245009078</v>
      </c>
    </row>
    <row r="29" spans="1:11" x14ac:dyDescent="0.25">
      <c r="A29" s="1" t="s">
        <v>34</v>
      </c>
      <c r="B29">
        <v>466</v>
      </c>
      <c r="C29" s="2">
        <v>12790.932650000001</v>
      </c>
      <c r="D29" s="2">
        <v>2.7704442995336098</v>
      </c>
      <c r="E29" s="2">
        <v>395.98669999999998</v>
      </c>
      <c r="F29" s="2">
        <v>13186.91935</v>
      </c>
      <c r="G29" s="2">
        <v>27.4483533261802</v>
      </c>
      <c r="H29" s="2">
        <v>5.48</v>
      </c>
      <c r="I29" s="2">
        <f>Tabla1[[#This Row],[Subtotal]]/Tabla1[[#This Row],[TASA]]</f>
        <v>2334.1117974452554</v>
      </c>
      <c r="J29" s="2">
        <f>Tabla1[[#This Row],[Impuesto]]/Tabla1[[#This Row],[TASA]]</f>
        <v>72.260346715328453</v>
      </c>
      <c r="K29" s="2">
        <f>+Tabla1[[#This Row],[SUBTOTAL2]]+Tabla1[[#This Row],[IVA]]</f>
        <v>2406.372144160584</v>
      </c>
    </row>
    <row r="30" spans="1:11" x14ac:dyDescent="0.25">
      <c r="A30" s="1" t="s">
        <v>35</v>
      </c>
      <c r="B30">
        <v>505</v>
      </c>
      <c r="C30" s="2">
        <v>16299.97595</v>
      </c>
      <c r="D30" s="2">
        <v>3.5304834048369802</v>
      </c>
      <c r="E30" s="2">
        <v>526.48509999999999</v>
      </c>
      <c r="F30" s="2">
        <v>16826.461050000002</v>
      </c>
      <c r="G30" s="2">
        <v>32.277180099009897</v>
      </c>
      <c r="H30" s="2">
        <v>5.51</v>
      </c>
      <c r="I30" s="2">
        <f>Tabla1[[#This Row],[Subtotal]]/Tabla1[[#This Row],[TASA]]</f>
        <v>2958.2533484573505</v>
      </c>
      <c r="J30" s="2">
        <f>Tabla1[[#This Row],[Impuesto]]/Tabla1[[#This Row],[TASA]]</f>
        <v>95.550834845735025</v>
      </c>
      <c r="K30" s="2">
        <f>+Tabla1[[#This Row],[SUBTOTAL2]]+Tabla1[[#This Row],[IVA]]</f>
        <v>3053.8041833030857</v>
      </c>
    </row>
    <row r="31" spans="1:11" x14ac:dyDescent="0.25">
      <c r="A31" s="1" t="s">
        <v>36</v>
      </c>
      <c r="B31">
        <v>512</v>
      </c>
      <c r="C31" s="2">
        <v>14500.66575</v>
      </c>
      <c r="D31" s="2">
        <v>3.1407629033626301</v>
      </c>
      <c r="E31" s="2">
        <v>542.32119999999998</v>
      </c>
      <c r="F31" s="2">
        <v>15042.98695</v>
      </c>
      <c r="G31" s="2">
        <v>28.3216127929688</v>
      </c>
      <c r="H31" s="2">
        <v>5.54</v>
      </c>
      <c r="I31" s="2">
        <f>Tabla1[[#This Row],[Subtotal]]/Tabla1[[#This Row],[TASA]]</f>
        <v>2617.44869133574</v>
      </c>
      <c r="J31" s="2">
        <f>Tabla1[[#This Row],[Impuesto]]/Tabla1[[#This Row],[TASA]]</f>
        <v>97.891913357400711</v>
      </c>
      <c r="K31" s="2">
        <f>+Tabla1[[#This Row],[SUBTOTAL2]]+Tabla1[[#This Row],[IVA]]</f>
        <v>2715.3406046931409</v>
      </c>
    </row>
    <row r="32" spans="1:11" x14ac:dyDescent="0.25">
      <c r="C32" s="4"/>
      <c r="D32" s="4"/>
      <c r="E32" s="4"/>
      <c r="F32" s="4"/>
      <c r="G32" s="4"/>
      <c r="H32" s="4"/>
      <c r="I32" s="4">
        <f>SUBTOTAL(109,Tabla1[SUBTOTAL2])</f>
        <v>86158.566510387522</v>
      </c>
      <c r="J32" s="4">
        <f>SUBTOTAL(109,Tabla1[IVA])</f>
        <v>3038.0113875105635</v>
      </c>
      <c r="K32" s="4">
        <f>SUBTOTAL(109,Tabla1[TOTAL2])</f>
        <v>89196.577897898111</v>
      </c>
    </row>
  </sheetData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THECNOMAC</cp:lastModifiedBy>
  <cp:lastPrinted>2022-07-07T14:46:08Z</cp:lastPrinted>
  <dcterms:created xsi:type="dcterms:W3CDTF">2022-07-06T15:22:48Z</dcterms:created>
  <dcterms:modified xsi:type="dcterms:W3CDTF">2022-07-07T14:46:44Z</dcterms:modified>
</cp:coreProperties>
</file>