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omments2.xml" ContentType="application/vnd.openxmlformats-officedocument.spreadsheetml.comments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drawings/drawing14.xml" ContentType="application/vnd.openxmlformats-officedocument.drawing+xml"/>
  <Override PartName="/xl/comments6.xml" ContentType="application/vnd.openxmlformats-officedocument.spreadsheetml.comments+xml"/>
  <Override PartName="/xl/drawings/drawing15.xml" ContentType="application/vnd.openxmlformats-officedocument.drawing+xml"/>
  <Override PartName="/xl/comments7.xml" ContentType="application/vnd.openxmlformats-officedocument.spreadsheetml.comments+xml"/>
  <Override PartName="/xl/drawings/drawing16.xml" ContentType="application/vnd.openxmlformats-officedocument.drawing+xml"/>
  <Override PartName="/xl/comments8.xml" ContentType="application/vnd.openxmlformats-officedocument.spreadsheetml.comments+xml"/>
  <Override PartName="/xl/drawings/drawing17.xml" ContentType="application/vnd.openxmlformats-officedocument.drawing+xml"/>
  <Override PartName="/xl/comments9.xml" ContentType="application/vnd.openxmlformats-officedocument.spreadsheetml.comments+xml"/>
  <Override PartName="/xl/drawings/drawing18.xml" ContentType="application/vnd.openxmlformats-officedocument.drawing+xml"/>
  <Override PartName="/xl/comments10.xml" ContentType="application/vnd.openxmlformats-officedocument.spreadsheetml.comments+xml"/>
  <Override PartName="/xl/drawings/drawing19.xml" ContentType="application/vnd.openxmlformats-officedocument.drawing+xml"/>
  <Override PartName="/xl/comments11.xml" ContentType="application/vnd.openxmlformats-officedocument.spreadsheetml.comments+xml"/>
  <Override PartName="/xl/drawings/drawing20.xml" ContentType="application/vnd.openxmlformats-officedocument.drawing+xml"/>
  <Override PartName="/xl/comments12.xml" ContentType="application/vnd.openxmlformats-officedocument.spreadsheetml.comments+xml"/>
  <Override PartName="/xl/drawings/drawing21.xml" ContentType="application/vnd.openxmlformats-officedocument.drawing+xml"/>
  <Override PartName="/xl/comments13.xml" ContentType="application/vnd.openxmlformats-officedocument.spreadsheetml.comments+xml"/>
  <Override PartName="/xl/drawings/drawing22.xml" ContentType="application/vnd.openxmlformats-officedocument.drawing+xml"/>
  <Override PartName="/xl/comments14.xml" ContentType="application/vnd.openxmlformats-officedocument.spreadsheetml.comments+xml"/>
  <Override PartName="/xl/drawings/drawing23.xml" ContentType="application/vnd.openxmlformats-officedocument.drawing+xml"/>
  <Override PartName="/xl/comments15.xml" ContentType="application/vnd.openxmlformats-officedocument.spreadsheetml.comments+xml"/>
  <Override PartName="/xl/drawings/drawing24.xml" ContentType="application/vnd.openxmlformats-officedocument.drawing+xml"/>
  <Override PartName="/xl/comments16.xml" ContentType="application/vnd.openxmlformats-officedocument.spreadsheetml.comments+xml"/>
  <Override PartName="/xl/drawings/drawing25.xml" ContentType="application/vnd.openxmlformats-officedocument.drawing+xml"/>
  <Override PartName="/xl/comments17.xml" ContentType="application/vnd.openxmlformats-officedocument.spreadsheetml.comments+xml"/>
  <Override PartName="/xl/drawings/drawing26.xml" ContentType="application/vnd.openxmlformats-officedocument.drawing+xml"/>
  <Override PartName="/xl/comments18.xml" ContentType="application/vnd.openxmlformats-officedocument.spreadsheetml.comments+xml"/>
  <Override PartName="/xl/drawings/drawing27.xml" ContentType="application/vnd.openxmlformats-officedocument.drawing+xml"/>
  <Override PartName="/xl/comments19.xml" ContentType="application/vnd.openxmlformats-officedocument.spreadsheetml.comments+xml"/>
  <Override PartName="/xl/drawings/drawing28.xml" ContentType="application/vnd.openxmlformats-officedocument.drawing+xml"/>
  <Override PartName="/xl/comments20.xml" ContentType="application/vnd.openxmlformats-officedocument.spreadsheetml.comments+xml"/>
  <Override PartName="/xl/drawings/drawing29.xml" ContentType="application/vnd.openxmlformats-officedocument.drawing+xml"/>
  <Override PartName="/xl/comments21.xml" ContentType="application/vnd.openxmlformats-officedocument.spreadsheetml.comments+xml"/>
  <Override PartName="/xl/drawings/drawing30.xml" ContentType="application/vnd.openxmlformats-officedocument.drawing+xml"/>
  <Override PartName="/xl/comments22.xml" ContentType="application/vnd.openxmlformats-officedocument.spreadsheetml.comments+xml"/>
  <Override PartName="/xl/drawings/drawing31.xml" ContentType="application/vnd.openxmlformats-officedocument.drawing+xml"/>
  <Override PartName="/xl/comments23.xml" ContentType="application/vnd.openxmlformats-officedocument.spreadsheetml.comments+xml"/>
  <Override PartName="/xl/drawings/drawing32.xml" ContentType="application/vnd.openxmlformats-officedocument.drawing+xml"/>
  <Override PartName="/xl/comments24.xml" ContentType="application/vnd.openxmlformats-officedocument.spreadsheetml.comments+xml"/>
  <Override PartName="/xl/drawings/drawing33.xml" ContentType="application/vnd.openxmlformats-officedocument.drawing+xml"/>
  <Override PartName="/xl/comments25.xml" ContentType="application/vnd.openxmlformats-officedocument.spreadsheetml.comments+xml"/>
  <Override PartName="/xl/drawings/drawing34.xml" ContentType="application/vnd.openxmlformats-officedocument.drawing+xml"/>
  <Override PartName="/xl/comments26.xml" ContentType="application/vnd.openxmlformats-officedocument.spreadsheetml.comments+xml"/>
  <Override PartName="/xl/drawings/drawing35.xml" ContentType="application/vnd.openxmlformats-officedocument.drawing+xml"/>
  <Override PartName="/xl/comments27.xml" ContentType="application/vnd.openxmlformats-officedocument.spreadsheetml.comments+xml"/>
  <Override PartName="/xl/drawings/drawing36.xml" ContentType="application/vnd.openxmlformats-officedocument.drawing+xml"/>
  <Override PartName="/xl/comments28.xml" ContentType="application/vnd.openxmlformats-officedocument.spreadsheetml.comments+xml"/>
  <Override PartName="/xl/drawings/drawing37.xml" ContentType="application/vnd.openxmlformats-officedocument.drawing+xml"/>
  <Override PartName="/xl/comments29.xml" ContentType="application/vnd.openxmlformats-officedocument.spreadsheetml.comments+xml"/>
  <Override PartName="/xl/drawings/drawing38.xml" ContentType="application/vnd.openxmlformats-officedocument.drawing+xml"/>
  <Override PartName="/xl/comments30.xml" ContentType="application/vnd.openxmlformats-officedocument.spreadsheetml.comments+xml"/>
  <Override PartName="/xl/drawings/drawing39.xml" ContentType="application/vnd.openxmlformats-officedocument.drawing+xml"/>
  <Override PartName="/xl/comments3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INFORME AUDITORIA 2022 KEYLA\LEIBYS CAPOTE\INFORME AUDITORIA MES DE JUlIO  2022\"/>
    </mc:Choice>
  </mc:AlternateContent>
  <bookViews>
    <workbookView xWindow="9585" yWindow="-15" windowWidth="9630" windowHeight="11400" tabRatio="599" firstSheet="32" activeTab="33"/>
  </bookViews>
  <sheets>
    <sheet name="RESUMEN GENERAL DE VENTAS" sheetId="77" r:id="rId1"/>
    <sheet name="PROVINCIAL" sheetId="34" r:id="rId2"/>
    <sheet name="BANESCO" sheetId="140" r:id="rId3"/>
    <sheet name="VENEZUELA" sheetId="141" r:id="rId4"/>
    <sheet name="PAGO MOVIL" sheetId="142" r:id="rId5"/>
    <sheet name="BANCAMIGA " sheetId="143" r:id="rId6"/>
    <sheet name="VENTAS A CREDITO" sheetId="75" r:id="rId7"/>
    <sheet name="DIVISAS Y TRANSFERENCIAS" sheetId="109" r:id="rId8"/>
    <sheet name="DIA 1" sheetId="40" r:id="rId9"/>
    <sheet name="DIA 2" sheetId="110" r:id="rId10"/>
    <sheet name="DIA 3" sheetId="111" r:id="rId11"/>
    <sheet name="DIA 4" sheetId="112" r:id="rId12"/>
    <sheet name="DIA 5" sheetId="113" r:id="rId13"/>
    <sheet name="DIA 6" sheetId="114" r:id="rId14"/>
    <sheet name="DIA 7" sheetId="115" r:id="rId15"/>
    <sheet name="DIA 8" sheetId="116" r:id="rId16"/>
    <sheet name="DIA 9" sheetId="117" r:id="rId17"/>
    <sheet name="DIA 10" sheetId="118" r:id="rId18"/>
    <sheet name="DIA 11" sheetId="119" r:id="rId19"/>
    <sheet name="DIA 12" sheetId="120" r:id="rId20"/>
    <sheet name="DIA 13" sheetId="121" r:id="rId21"/>
    <sheet name="DIA 14" sheetId="122" r:id="rId22"/>
    <sheet name="DIA 15" sheetId="123" r:id="rId23"/>
    <sheet name="DIA 16" sheetId="124" r:id="rId24"/>
    <sheet name="DIA 17" sheetId="125" r:id="rId25"/>
    <sheet name="DIA 18" sheetId="126" r:id="rId26"/>
    <sheet name="DIA 19" sheetId="127" r:id="rId27"/>
    <sheet name="DIA 20" sheetId="128" r:id="rId28"/>
    <sheet name="DIA 21" sheetId="129" r:id="rId29"/>
    <sheet name="DIA 22" sheetId="130" r:id="rId30"/>
    <sheet name="DIA 23" sheetId="131" r:id="rId31"/>
    <sheet name="DIA 24" sheetId="132" r:id="rId32"/>
    <sheet name="DIA 25" sheetId="133" r:id="rId33"/>
    <sheet name="DIA 26" sheetId="134" r:id="rId34"/>
    <sheet name="DIA 27" sheetId="135" r:id="rId35"/>
    <sheet name="DIA 28" sheetId="136" r:id="rId36"/>
    <sheet name="DIA 29" sheetId="137" r:id="rId37"/>
    <sheet name="DIA 30" sheetId="138" r:id="rId38"/>
    <sheet name="DIA 31" sheetId="139" r:id="rId39"/>
  </sheets>
  <definedNames>
    <definedName name="_xlnm.Print_Area" localSheetId="8">'DIA 1'!$A$1:$H$71</definedName>
    <definedName name="_xlnm.Print_Area" localSheetId="17">'DIA 10'!$A$1:$H$71</definedName>
    <definedName name="_xlnm.Print_Area" localSheetId="18">'DIA 11'!$A$1:$H$71</definedName>
    <definedName name="_xlnm.Print_Area" localSheetId="19">'DIA 12'!$A$1:$H$71</definedName>
    <definedName name="_xlnm.Print_Area" localSheetId="20">'DIA 13'!$A$1:$H$71</definedName>
    <definedName name="_xlnm.Print_Area" localSheetId="21">'DIA 14'!$A$1:$H$71</definedName>
    <definedName name="_xlnm.Print_Area" localSheetId="22">'DIA 15'!$A$1:$H$71</definedName>
    <definedName name="_xlnm.Print_Area" localSheetId="23">'DIA 16'!$A$1:$H$71</definedName>
    <definedName name="_xlnm.Print_Area" localSheetId="24">'DIA 17'!$A$1:$H$71</definedName>
    <definedName name="_xlnm.Print_Area" localSheetId="25">'DIA 18'!$A$1:$H$71</definedName>
    <definedName name="_xlnm.Print_Area" localSheetId="26">'DIA 19'!$A$1:$H$71</definedName>
    <definedName name="_xlnm.Print_Area" localSheetId="9">'DIA 2'!$A$1:$H$71</definedName>
    <definedName name="_xlnm.Print_Area" localSheetId="27">'DIA 20'!$A$1:$H$71</definedName>
    <definedName name="_xlnm.Print_Area" localSheetId="28">'DIA 21'!$A$1:$H$71</definedName>
    <definedName name="_xlnm.Print_Area" localSheetId="29">'DIA 22'!$A$1:$H$71</definedName>
    <definedName name="_xlnm.Print_Area" localSheetId="30">'DIA 23'!$A$1:$H$71</definedName>
    <definedName name="_xlnm.Print_Area" localSheetId="31">'DIA 24'!$A$1:$H$71</definedName>
    <definedName name="_xlnm.Print_Area" localSheetId="32">'DIA 25'!$A$1:$H$71</definedName>
    <definedName name="_xlnm.Print_Area" localSheetId="33">'DIA 26'!$A$1:$H$71</definedName>
    <definedName name="_xlnm.Print_Area" localSheetId="34">'DIA 27'!$A$1:$H$71</definedName>
    <definedName name="_xlnm.Print_Area" localSheetId="35">'DIA 28'!$A$1:$H$71</definedName>
    <definedName name="_xlnm.Print_Area" localSheetId="36">'DIA 29'!$A$1:$H$71</definedName>
    <definedName name="_xlnm.Print_Area" localSheetId="10">'DIA 3'!$A$1:$H$71</definedName>
    <definedName name="_xlnm.Print_Area" localSheetId="37">'DIA 30'!$A$1:$H$71</definedName>
    <definedName name="_xlnm.Print_Area" localSheetId="38">'DIA 31'!$A$1:$H$71</definedName>
    <definedName name="_xlnm.Print_Area" localSheetId="11">'DIA 4'!$A$1:$H$71</definedName>
    <definedName name="_xlnm.Print_Area" localSheetId="12">'DIA 5'!$A$1:$H$71</definedName>
    <definedName name="_xlnm.Print_Area" localSheetId="13">'DIA 6'!$A$1:$H$71</definedName>
    <definedName name="_xlnm.Print_Area" localSheetId="14">'DIA 7'!$A$1:$H$71</definedName>
    <definedName name="_xlnm.Print_Area" localSheetId="15">'DIA 8'!$A$1:$H$71</definedName>
    <definedName name="_xlnm.Print_Area" localSheetId="16">'DIA 9'!$A$1:$H$71</definedName>
  </definedNames>
  <calcPr calcId="162913"/>
</workbook>
</file>

<file path=xl/calcChain.xml><?xml version="1.0" encoding="utf-8"?>
<calcChain xmlns="http://schemas.openxmlformats.org/spreadsheetml/2006/main">
  <c r="R70" i="134" l="1"/>
  <c r="B12" i="125" l="1"/>
  <c r="R71" i="124"/>
  <c r="B71" i="120" l="1"/>
  <c r="B71" i="119"/>
  <c r="R72" i="119"/>
  <c r="B13" i="119"/>
  <c r="B12" i="119"/>
  <c r="B69" i="119"/>
  <c r="R13" i="119"/>
  <c r="B69" i="118"/>
  <c r="R73" i="118"/>
  <c r="R12" i="118"/>
  <c r="B69" i="116"/>
  <c r="B15" i="116"/>
  <c r="B13" i="116"/>
  <c r="R13" i="113"/>
  <c r="B70" i="110" l="1"/>
  <c r="B57" i="132" l="1"/>
  <c r="B70" i="131" l="1"/>
  <c r="B70" i="130"/>
  <c r="B70" i="126" l="1"/>
  <c r="B70" i="125"/>
  <c r="B70" i="121"/>
  <c r="B70" i="40" l="1"/>
  <c r="B70" i="112"/>
  <c r="B70" i="114"/>
  <c r="B70" i="116"/>
  <c r="B70" i="117"/>
  <c r="B70" i="120"/>
  <c r="U21" i="40" l="1"/>
  <c r="T102" i="135" l="1"/>
  <c r="U80" i="135"/>
  <c r="P80" i="135"/>
  <c r="P103" i="118" l="1"/>
  <c r="P101" i="135" l="1"/>
  <c r="L45" i="132" l="1"/>
  <c r="B14" i="129" l="1"/>
  <c r="L45" i="124" l="1"/>
  <c r="L29" i="125" l="1"/>
  <c r="Q101" i="124"/>
  <c r="P101" i="121" l="1"/>
  <c r="B16" i="119" l="1"/>
  <c r="L45" i="116"/>
  <c r="B38" i="118"/>
  <c r="B14" i="118"/>
  <c r="L45" i="115" l="1"/>
  <c r="J12" i="115" l="1"/>
  <c r="J13" i="115"/>
  <c r="J15" i="115"/>
  <c r="J17" i="115"/>
  <c r="J21" i="115"/>
  <c r="J23" i="115"/>
  <c r="J25" i="115"/>
  <c r="J29" i="115"/>
  <c r="L12" i="114"/>
  <c r="L45" i="114"/>
  <c r="L29" i="114"/>
  <c r="P98" i="111"/>
  <c r="Q102" i="111"/>
  <c r="Q101" i="111"/>
  <c r="Q109" i="111"/>
  <c r="Q108" i="111"/>
  <c r="Q107" i="111"/>
  <c r="Q106" i="111"/>
  <c r="J29" i="111"/>
  <c r="J31" i="111"/>
  <c r="L45" i="113" l="1"/>
  <c r="L37" i="138" l="1"/>
  <c r="L12" i="138"/>
  <c r="L45" i="137" l="1"/>
  <c r="L45" i="136" l="1"/>
  <c r="L29" i="135" l="1"/>
  <c r="L45" i="134"/>
  <c r="L45" i="133" l="1"/>
  <c r="Q100" i="132"/>
  <c r="L45" i="130" l="1"/>
  <c r="L45" i="129" l="1"/>
  <c r="L29" i="129"/>
  <c r="L37" i="129"/>
  <c r="L45" i="128" l="1"/>
  <c r="P101" i="127"/>
  <c r="L45" i="126" l="1"/>
  <c r="P101" i="126"/>
  <c r="L45" i="122" l="1"/>
  <c r="L37" i="122"/>
  <c r="B30" i="120" l="1"/>
  <c r="B27" i="119"/>
  <c r="L39" i="119"/>
  <c r="P104" i="118"/>
  <c r="L45" i="117" l="1"/>
  <c r="Q104" i="117"/>
  <c r="B22" i="115" l="1"/>
  <c r="J22" i="115" s="1"/>
  <c r="B14" i="115"/>
  <c r="J14" i="115" s="1"/>
  <c r="L39" i="114"/>
  <c r="Q102" i="113"/>
  <c r="B22" i="113"/>
  <c r="L45" i="111" l="1"/>
  <c r="B22" i="111"/>
  <c r="L45" i="40" l="1"/>
  <c r="P101" i="139" l="1"/>
  <c r="Q100" i="134" l="1"/>
  <c r="L45" i="138"/>
  <c r="L31" i="135" l="1"/>
  <c r="L37" i="132"/>
  <c r="L29" i="132"/>
  <c r="L45" i="131"/>
  <c r="Q98" i="131"/>
  <c r="L12" i="125" l="1"/>
  <c r="L37" i="125"/>
  <c r="L45" i="121" l="1"/>
  <c r="Q98" i="122" l="1"/>
  <c r="P100" i="125" l="1"/>
  <c r="L29" i="124"/>
  <c r="L37" i="124"/>
  <c r="L29" i="122" l="1"/>
  <c r="L45" i="119"/>
  <c r="L29" i="118" l="1"/>
  <c r="L29" i="116" l="1"/>
  <c r="L37" i="116"/>
  <c r="L31" i="114" l="1"/>
  <c r="Q103" i="114"/>
  <c r="L37" i="113"/>
  <c r="L45" i="112"/>
  <c r="L29" i="111" l="1"/>
  <c r="L45" i="110"/>
  <c r="L29" i="110" l="1"/>
  <c r="L37" i="110"/>
  <c r="L45" i="118" l="1"/>
  <c r="L29" i="138"/>
  <c r="Q98" i="137"/>
  <c r="Q98" i="138"/>
  <c r="P100" i="138"/>
  <c r="L37" i="137" l="1"/>
  <c r="L31" i="137"/>
  <c r="L29" i="137"/>
  <c r="Q101" i="137"/>
  <c r="L29" i="136" l="1"/>
  <c r="L37" i="136"/>
  <c r="L39" i="135" l="1"/>
  <c r="L29" i="134" l="1"/>
  <c r="L37" i="134"/>
  <c r="P106" i="133" l="1"/>
  <c r="P101" i="133"/>
  <c r="P100" i="133"/>
  <c r="L29" i="133" l="1"/>
  <c r="L37" i="133"/>
  <c r="L29" i="131" l="1"/>
  <c r="L37" i="131"/>
  <c r="L29" i="130" l="1"/>
  <c r="L37" i="130"/>
  <c r="Q102" i="129" l="1"/>
  <c r="L37" i="128" l="1"/>
  <c r="L29" i="128"/>
  <c r="P100" i="128" l="1"/>
  <c r="L45" i="127"/>
  <c r="L29" i="127"/>
  <c r="L37" i="127"/>
  <c r="L37" i="126" l="1"/>
  <c r="L29" i="126"/>
  <c r="L45" i="123" l="1"/>
  <c r="B38" i="123"/>
  <c r="L38" i="123" s="1"/>
  <c r="L29" i="123"/>
  <c r="L37" i="123"/>
  <c r="B22" i="122"/>
  <c r="L31" i="121" l="1"/>
  <c r="L29" i="121"/>
  <c r="L39" i="121"/>
  <c r="L37" i="121"/>
  <c r="L29" i="120" l="1"/>
  <c r="L37" i="120"/>
  <c r="L45" i="120" l="1"/>
  <c r="L37" i="119" l="1"/>
  <c r="L29" i="119"/>
  <c r="L37" i="118" l="1"/>
  <c r="L37" i="117" l="1"/>
  <c r="L29" i="117"/>
  <c r="L37" i="114" l="1"/>
  <c r="L37" i="115" l="1"/>
  <c r="L29" i="115"/>
  <c r="B30" i="115"/>
  <c r="B32" i="115"/>
  <c r="L30" i="115" l="1"/>
  <c r="J30" i="115"/>
  <c r="L29" i="113"/>
  <c r="L29" i="112"/>
  <c r="L37" i="112"/>
  <c r="P100" i="112" l="1"/>
  <c r="L37" i="111"/>
  <c r="Q101" i="110" l="1"/>
  <c r="L37" i="40"/>
  <c r="L29" i="40"/>
  <c r="P100" i="40" l="1"/>
  <c r="P101" i="136" l="1"/>
  <c r="P103" i="135" l="1"/>
  <c r="P102" i="135"/>
  <c r="P103" i="131" l="1"/>
  <c r="P102" i="131"/>
  <c r="P101" i="131"/>
  <c r="B22" i="119" l="1"/>
  <c r="Q101" i="134" l="1"/>
  <c r="Q103" i="134"/>
  <c r="Q106" i="134"/>
  <c r="Q105" i="134"/>
  <c r="Q104" i="134"/>
  <c r="Q102" i="134"/>
  <c r="Q98" i="134"/>
  <c r="P102" i="133" l="1"/>
  <c r="P103" i="133"/>
  <c r="P104" i="133"/>
  <c r="Q104" i="132" l="1"/>
  <c r="Q103" i="132"/>
  <c r="Q102" i="132"/>
  <c r="Q101" i="132"/>
  <c r="Q104" i="129" l="1"/>
  <c r="P103" i="130" l="1"/>
  <c r="P108" i="130"/>
  <c r="P100" i="130"/>
  <c r="Q107" i="129" l="1"/>
  <c r="P105" i="126" l="1"/>
  <c r="P104" i="126"/>
  <c r="P106" i="126"/>
  <c r="P103" i="126"/>
  <c r="Q98" i="126" l="1"/>
  <c r="P102" i="126"/>
  <c r="R106" i="123" l="1"/>
  <c r="R104" i="123"/>
  <c r="R107" i="123"/>
  <c r="R105" i="123"/>
  <c r="R103" i="123"/>
  <c r="R102" i="123"/>
  <c r="R101" i="123"/>
  <c r="Q102" i="122" l="1"/>
  <c r="Q98" i="121" l="1"/>
  <c r="Q106" i="115" l="1"/>
  <c r="Q105" i="115"/>
  <c r="Q104" i="115"/>
  <c r="Q103" i="115"/>
  <c r="Q102" i="115"/>
  <c r="Q101" i="115"/>
  <c r="Q106" i="113" l="1"/>
  <c r="Q105" i="113"/>
  <c r="Q104" i="113"/>
  <c r="Q103" i="113"/>
  <c r="Q106" i="110" l="1"/>
  <c r="Q105" i="110"/>
  <c r="Q104" i="110"/>
  <c r="Q103" i="110"/>
  <c r="Q102" i="110"/>
  <c r="P105" i="139" l="1"/>
  <c r="P104" i="139"/>
  <c r="P103" i="139"/>
  <c r="P102" i="139"/>
  <c r="Q98" i="139" l="1"/>
  <c r="Q106" i="137" l="1"/>
  <c r="Q105" i="137"/>
  <c r="Q104" i="137"/>
  <c r="Q103" i="137"/>
  <c r="Q102" i="137"/>
  <c r="Q98" i="136" l="1"/>
  <c r="P105" i="135" l="1"/>
  <c r="P104" i="135"/>
  <c r="Q98" i="135" l="1"/>
  <c r="P105" i="133" l="1"/>
  <c r="Q98" i="133"/>
  <c r="Q98" i="132" l="1"/>
  <c r="P105" i="130" l="1"/>
  <c r="P104" i="130"/>
  <c r="P102" i="130"/>
  <c r="P101" i="130"/>
  <c r="Q98" i="130"/>
  <c r="Q106" i="129" l="1"/>
  <c r="Q105" i="129"/>
  <c r="Q103" i="129"/>
  <c r="Q98" i="129"/>
  <c r="Q98" i="128" l="1"/>
  <c r="P106" i="127" l="1"/>
  <c r="P105" i="127"/>
  <c r="P104" i="127"/>
  <c r="P103" i="127"/>
  <c r="P102" i="127"/>
  <c r="Q98" i="127"/>
  <c r="Q98" i="125" l="1"/>
  <c r="Q106" i="124" l="1"/>
  <c r="Q105" i="124"/>
  <c r="Q104" i="124"/>
  <c r="Q103" i="124"/>
  <c r="Q102" i="124"/>
  <c r="Q98" i="124"/>
  <c r="Q98" i="123" l="1"/>
  <c r="Q107" i="122" l="1"/>
  <c r="Q103" i="122"/>
  <c r="Q104" i="122"/>
  <c r="Q105" i="122"/>
  <c r="Q106" i="122"/>
  <c r="P103" i="121" l="1"/>
  <c r="P104" i="121"/>
  <c r="P106" i="121"/>
  <c r="P105" i="121"/>
  <c r="P102" i="121"/>
  <c r="Q106" i="120" l="1"/>
  <c r="Q105" i="120"/>
  <c r="Q104" i="120"/>
  <c r="Q103" i="120"/>
  <c r="Q102" i="120"/>
  <c r="Q101" i="120"/>
  <c r="Q98" i="120" l="1"/>
  <c r="Q107" i="119" l="1"/>
  <c r="Q106" i="119"/>
  <c r="Q105" i="119"/>
  <c r="Q104" i="119"/>
  <c r="Q103" i="119"/>
  <c r="Q102" i="119"/>
  <c r="Q98" i="119"/>
  <c r="P108" i="118" l="1"/>
  <c r="P107" i="118"/>
  <c r="P106" i="118"/>
  <c r="P105" i="118"/>
  <c r="Q98" i="118"/>
  <c r="Q105" i="117" l="1"/>
  <c r="Q98" i="117"/>
  <c r="P106" i="116" l="1"/>
  <c r="P105" i="116"/>
  <c r="P104" i="116"/>
  <c r="P103" i="116"/>
  <c r="P102" i="116"/>
  <c r="P101" i="116"/>
  <c r="Q98" i="116"/>
  <c r="Q98" i="115" l="1"/>
  <c r="Q107" i="114" l="1"/>
  <c r="Q106" i="114"/>
  <c r="Q105" i="114"/>
  <c r="Q104" i="114"/>
  <c r="Q98" i="114"/>
  <c r="Q98" i="113" l="1"/>
  <c r="Q98" i="112" l="1"/>
  <c r="Q105" i="111" l="1"/>
  <c r="Q104" i="111"/>
  <c r="Q103" i="111"/>
  <c r="Q98" i="111"/>
  <c r="Q98" i="110" l="1"/>
  <c r="Q98" i="40" l="1"/>
  <c r="A38" i="109" l="1"/>
  <c r="A37" i="109"/>
  <c r="A36" i="109"/>
  <c r="A35" i="109"/>
  <c r="A34" i="109"/>
  <c r="A33" i="109"/>
  <c r="A32" i="109"/>
  <c r="A31" i="109"/>
  <c r="A30" i="109"/>
  <c r="A29" i="109"/>
  <c r="A28" i="109"/>
  <c r="A27" i="109"/>
  <c r="A26" i="109"/>
  <c r="A25" i="109"/>
  <c r="A24" i="109"/>
  <c r="A23" i="109"/>
  <c r="A22" i="109"/>
  <c r="A21" i="109"/>
  <c r="A20" i="109"/>
  <c r="A19" i="109"/>
  <c r="A18" i="109"/>
  <c r="A17" i="109"/>
  <c r="A16" i="109"/>
  <c r="A15" i="109"/>
  <c r="A14" i="109"/>
  <c r="A13" i="109"/>
  <c r="A12" i="109"/>
  <c r="A11" i="109"/>
  <c r="A10" i="109"/>
  <c r="A9" i="109"/>
  <c r="A8" i="109"/>
  <c r="A38" i="75"/>
  <c r="A37" i="75"/>
  <c r="A36" i="75"/>
  <c r="A35" i="75"/>
  <c r="A34" i="75"/>
  <c r="A33" i="75"/>
  <c r="A32" i="75"/>
  <c r="A31" i="75"/>
  <c r="A30" i="75"/>
  <c r="A29" i="75"/>
  <c r="A28" i="75"/>
  <c r="A27" i="75"/>
  <c r="A26" i="75"/>
  <c r="A25" i="75"/>
  <c r="A24" i="75"/>
  <c r="A23" i="75"/>
  <c r="A22" i="75"/>
  <c r="A21" i="75"/>
  <c r="A20" i="75"/>
  <c r="A19" i="75"/>
  <c r="A18" i="75"/>
  <c r="A17" i="75"/>
  <c r="A16" i="75"/>
  <c r="A15" i="75"/>
  <c r="A14" i="75"/>
  <c r="A13" i="75"/>
  <c r="A12" i="75"/>
  <c r="A11" i="75"/>
  <c r="A10" i="75"/>
  <c r="A9" i="75"/>
  <c r="A8" i="75"/>
  <c r="A39" i="143"/>
  <c r="A38" i="143"/>
  <c r="A37" i="143"/>
  <c r="A36" i="143"/>
  <c r="A35" i="143"/>
  <c r="A34" i="143"/>
  <c r="A33" i="143"/>
  <c r="A32" i="143"/>
  <c r="A31" i="143"/>
  <c r="A30" i="143"/>
  <c r="A29" i="143"/>
  <c r="A28" i="143"/>
  <c r="A27" i="143"/>
  <c r="A26" i="143"/>
  <c r="A25" i="143"/>
  <c r="A24" i="143"/>
  <c r="A23" i="143"/>
  <c r="A22" i="143"/>
  <c r="A21" i="143"/>
  <c r="A20" i="143"/>
  <c r="A19" i="143"/>
  <c r="A18" i="143"/>
  <c r="A17" i="143"/>
  <c r="A16" i="143"/>
  <c r="A15" i="143"/>
  <c r="A14" i="143"/>
  <c r="A13" i="143"/>
  <c r="A12" i="143"/>
  <c r="A11" i="143"/>
  <c r="A10" i="143"/>
  <c r="A9" i="143"/>
  <c r="A39" i="142"/>
  <c r="A38" i="142"/>
  <c r="A37" i="142"/>
  <c r="A36" i="142"/>
  <c r="A35" i="142"/>
  <c r="A34" i="142"/>
  <c r="A33" i="142"/>
  <c r="A32" i="142"/>
  <c r="A31" i="142"/>
  <c r="A30" i="142"/>
  <c r="A29" i="142"/>
  <c r="A28" i="142"/>
  <c r="A27" i="142"/>
  <c r="A26" i="142"/>
  <c r="A25" i="142"/>
  <c r="A24" i="142"/>
  <c r="A23" i="142"/>
  <c r="A22" i="142"/>
  <c r="A21" i="142"/>
  <c r="A20" i="142"/>
  <c r="A19" i="142"/>
  <c r="A18" i="142"/>
  <c r="A17" i="142"/>
  <c r="A16" i="142"/>
  <c r="A15" i="142"/>
  <c r="A14" i="142"/>
  <c r="A13" i="142"/>
  <c r="A12" i="142"/>
  <c r="A11" i="142"/>
  <c r="A10" i="142"/>
  <c r="A9" i="142"/>
  <c r="A39" i="141"/>
  <c r="A38" i="141"/>
  <c r="A37" i="141"/>
  <c r="A36" i="141"/>
  <c r="A35" i="141"/>
  <c r="A34" i="141"/>
  <c r="A33" i="141"/>
  <c r="A32" i="141"/>
  <c r="A31" i="141"/>
  <c r="A30" i="141"/>
  <c r="A29" i="141"/>
  <c r="A28" i="141"/>
  <c r="A27" i="141"/>
  <c r="A26" i="141"/>
  <c r="A25" i="141"/>
  <c r="A24" i="141"/>
  <c r="A23" i="141"/>
  <c r="A22" i="141"/>
  <c r="A21" i="141"/>
  <c r="A20" i="141"/>
  <c r="A19" i="141"/>
  <c r="A18" i="141"/>
  <c r="A17" i="141"/>
  <c r="A16" i="141"/>
  <c r="A15" i="141"/>
  <c r="A14" i="141"/>
  <c r="A13" i="141"/>
  <c r="A12" i="141"/>
  <c r="A11" i="141"/>
  <c r="A10" i="141"/>
  <c r="A9" i="141"/>
  <c r="A39" i="140"/>
  <c r="A38" i="140"/>
  <c r="A37" i="140"/>
  <c r="A36" i="140"/>
  <c r="A35" i="140"/>
  <c r="A34" i="140"/>
  <c r="A33" i="140"/>
  <c r="A32" i="140"/>
  <c r="A31" i="140"/>
  <c r="A30" i="140"/>
  <c r="A29" i="140"/>
  <c r="A28" i="140"/>
  <c r="A27" i="140"/>
  <c r="A26" i="140"/>
  <c r="A25" i="140"/>
  <c r="A24" i="140"/>
  <c r="A23" i="140"/>
  <c r="A22" i="140"/>
  <c r="A21" i="140"/>
  <c r="A20" i="140"/>
  <c r="A19" i="140"/>
  <c r="A18" i="140"/>
  <c r="A17" i="140"/>
  <c r="A16" i="140"/>
  <c r="A15" i="140"/>
  <c r="A14" i="140"/>
  <c r="A13" i="140"/>
  <c r="A12" i="140"/>
  <c r="A11" i="140"/>
  <c r="A10" i="140"/>
  <c r="A9" i="140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A11" i="34"/>
  <c r="A10" i="34"/>
  <c r="A9" i="34"/>
  <c r="B38" i="75"/>
  <c r="B37" i="75"/>
  <c r="B36" i="75"/>
  <c r="B35" i="75"/>
  <c r="B34" i="75"/>
  <c r="B33" i="75"/>
  <c r="B32" i="75"/>
  <c r="B31" i="75"/>
  <c r="B30" i="75"/>
  <c r="B29" i="75"/>
  <c r="B28" i="75"/>
  <c r="B27" i="75"/>
  <c r="B26" i="75"/>
  <c r="B25" i="75"/>
  <c r="B24" i="75"/>
  <c r="B23" i="75"/>
  <c r="B22" i="75"/>
  <c r="B21" i="75"/>
  <c r="B20" i="75"/>
  <c r="B19" i="75"/>
  <c r="B18" i="75"/>
  <c r="B17" i="75"/>
  <c r="B16" i="75"/>
  <c r="B15" i="75"/>
  <c r="B14" i="75"/>
  <c r="B13" i="75"/>
  <c r="B12" i="75"/>
  <c r="B11" i="75"/>
  <c r="B10" i="75"/>
  <c r="B9" i="75"/>
  <c r="B8" i="75"/>
  <c r="E8" i="75" s="1"/>
  <c r="F39" i="143"/>
  <c r="F38" i="143"/>
  <c r="F37" i="143"/>
  <c r="F36" i="143"/>
  <c r="F35" i="143"/>
  <c r="F34" i="143"/>
  <c r="F33" i="143"/>
  <c r="F32" i="143"/>
  <c r="F31" i="143"/>
  <c r="F30" i="143"/>
  <c r="F29" i="143"/>
  <c r="F28" i="143"/>
  <c r="F27" i="143"/>
  <c r="F26" i="143"/>
  <c r="F25" i="143"/>
  <c r="F24" i="143"/>
  <c r="F23" i="143"/>
  <c r="F22" i="143"/>
  <c r="F21" i="143"/>
  <c r="F20" i="143"/>
  <c r="F19" i="143"/>
  <c r="F18" i="143"/>
  <c r="F17" i="143"/>
  <c r="F16" i="143"/>
  <c r="F15" i="143"/>
  <c r="F14" i="143"/>
  <c r="F13" i="143"/>
  <c r="F12" i="143"/>
  <c r="F11" i="143"/>
  <c r="F10" i="143"/>
  <c r="F9" i="143"/>
  <c r="E39" i="143"/>
  <c r="E38" i="143"/>
  <c r="E37" i="143"/>
  <c r="E36" i="143"/>
  <c r="E35" i="143"/>
  <c r="E34" i="143"/>
  <c r="E33" i="143"/>
  <c r="E32" i="143"/>
  <c r="E31" i="143"/>
  <c r="E30" i="143"/>
  <c r="E29" i="143"/>
  <c r="E28" i="143"/>
  <c r="E27" i="143"/>
  <c r="E26" i="143"/>
  <c r="E25" i="143"/>
  <c r="E24" i="143"/>
  <c r="E23" i="143"/>
  <c r="E22" i="143"/>
  <c r="E21" i="143"/>
  <c r="E20" i="143"/>
  <c r="E19" i="143"/>
  <c r="E18" i="143"/>
  <c r="E17" i="143"/>
  <c r="E16" i="143"/>
  <c r="E15" i="143"/>
  <c r="E14" i="143"/>
  <c r="E13" i="143"/>
  <c r="E12" i="143"/>
  <c r="E11" i="143"/>
  <c r="E10" i="143"/>
  <c r="E9" i="143"/>
  <c r="F39" i="142"/>
  <c r="F38" i="142"/>
  <c r="F37" i="142"/>
  <c r="F36" i="142"/>
  <c r="F35" i="142"/>
  <c r="F34" i="142"/>
  <c r="F33" i="142"/>
  <c r="F32" i="142"/>
  <c r="F31" i="142"/>
  <c r="F30" i="142"/>
  <c r="F29" i="142"/>
  <c r="F28" i="142"/>
  <c r="F27" i="142"/>
  <c r="F26" i="142"/>
  <c r="F25" i="142"/>
  <c r="F24" i="142"/>
  <c r="F23" i="142"/>
  <c r="F22" i="142"/>
  <c r="F21" i="142"/>
  <c r="F20" i="142"/>
  <c r="F19" i="142"/>
  <c r="F18" i="142"/>
  <c r="F17" i="142"/>
  <c r="F16" i="142"/>
  <c r="F15" i="142"/>
  <c r="F14" i="142"/>
  <c r="F13" i="142"/>
  <c r="F12" i="142"/>
  <c r="F11" i="142"/>
  <c r="F10" i="142"/>
  <c r="F9" i="142"/>
  <c r="E39" i="142"/>
  <c r="E38" i="142"/>
  <c r="E37" i="142"/>
  <c r="E36" i="142"/>
  <c r="E35" i="142"/>
  <c r="E34" i="142"/>
  <c r="E33" i="142"/>
  <c r="E32" i="142"/>
  <c r="E31" i="142"/>
  <c r="E30" i="142"/>
  <c r="E29" i="142"/>
  <c r="E28" i="142"/>
  <c r="E27" i="142"/>
  <c r="E26" i="142"/>
  <c r="E25" i="142"/>
  <c r="E24" i="142"/>
  <c r="E23" i="142"/>
  <c r="E22" i="142"/>
  <c r="E21" i="142"/>
  <c r="E20" i="142"/>
  <c r="E19" i="142"/>
  <c r="E18" i="142"/>
  <c r="E17" i="142"/>
  <c r="E16" i="142"/>
  <c r="E15" i="142"/>
  <c r="E14" i="142"/>
  <c r="E13" i="142"/>
  <c r="E12" i="142"/>
  <c r="E11" i="142"/>
  <c r="E10" i="142"/>
  <c r="E9" i="142"/>
  <c r="F9" i="34"/>
  <c r="E9" i="34"/>
  <c r="F9" i="140"/>
  <c r="E9" i="140"/>
  <c r="H9" i="141"/>
  <c r="H39" i="141"/>
  <c r="H38" i="141"/>
  <c r="H37" i="141"/>
  <c r="H36" i="141"/>
  <c r="H35" i="141"/>
  <c r="H34" i="141"/>
  <c r="H33" i="141"/>
  <c r="H32" i="141"/>
  <c r="H31" i="141"/>
  <c r="H30" i="141"/>
  <c r="H29" i="141"/>
  <c r="H28" i="141"/>
  <c r="H27" i="141"/>
  <c r="H26" i="141"/>
  <c r="H25" i="141"/>
  <c r="H24" i="141"/>
  <c r="H23" i="141"/>
  <c r="H22" i="141"/>
  <c r="H21" i="141"/>
  <c r="H20" i="141"/>
  <c r="H19" i="141"/>
  <c r="H18" i="141"/>
  <c r="H17" i="141"/>
  <c r="H16" i="141"/>
  <c r="H15" i="141"/>
  <c r="H14" i="141"/>
  <c r="H13" i="141"/>
  <c r="H12" i="141"/>
  <c r="H11" i="141"/>
  <c r="H10" i="141"/>
  <c r="G39" i="141"/>
  <c r="G38" i="141"/>
  <c r="G37" i="141"/>
  <c r="G36" i="141"/>
  <c r="G35" i="141"/>
  <c r="G34" i="141"/>
  <c r="G33" i="141"/>
  <c r="G32" i="141"/>
  <c r="G31" i="141"/>
  <c r="G30" i="141"/>
  <c r="G29" i="141"/>
  <c r="G28" i="141"/>
  <c r="G27" i="141"/>
  <c r="G26" i="141"/>
  <c r="G25" i="141"/>
  <c r="G24" i="141"/>
  <c r="G23" i="141"/>
  <c r="G22" i="141"/>
  <c r="G21" i="141"/>
  <c r="G20" i="141"/>
  <c r="G19" i="141"/>
  <c r="G18" i="141"/>
  <c r="G17" i="141"/>
  <c r="G16" i="141"/>
  <c r="G15" i="141"/>
  <c r="G14" i="141"/>
  <c r="G13" i="141"/>
  <c r="G12" i="141"/>
  <c r="G11" i="141"/>
  <c r="G10" i="141"/>
  <c r="G9" i="141"/>
  <c r="F9" i="141"/>
  <c r="F39" i="141"/>
  <c r="F38" i="141"/>
  <c r="F37" i="141"/>
  <c r="F36" i="141"/>
  <c r="F35" i="141"/>
  <c r="F34" i="141"/>
  <c r="F33" i="141"/>
  <c r="F32" i="141"/>
  <c r="F31" i="141"/>
  <c r="F30" i="141"/>
  <c r="F29" i="141"/>
  <c r="F28" i="141"/>
  <c r="F27" i="141"/>
  <c r="F26" i="141"/>
  <c r="F25" i="141"/>
  <c r="F24" i="141"/>
  <c r="F23" i="141"/>
  <c r="F22" i="141"/>
  <c r="F21" i="141"/>
  <c r="F20" i="141"/>
  <c r="F19" i="141"/>
  <c r="F18" i="141"/>
  <c r="F17" i="141"/>
  <c r="F16" i="141"/>
  <c r="F15" i="141"/>
  <c r="F14" i="141"/>
  <c r="F13" i="141"/>
  <c r="F12" i="141"/>
  <c r="F11" i="141"/>
  <c r="F10" i="141"/>
  <c r="F39" i="34"/>
  <c r="F38" i="34"/>
  <c r="F37" i="34"/>
  <c r="F36" i="34"/>
  <c r="F35" i="34"/>
  <c r="F34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19" i="34"/>
  <c r="E18" i="34"/>
  <c r="E17" i="34"/>
  <c r="E16" i="34"/>
  <c r="E15" i="34"/>
  <c r="E14" i="34"/>
  <c r="E13" i="34"/>
  <c r="E12" i="34"/>
  <c r="E11" i="34"/>
  <c r="E10" i="34"/>
  <c r="F39" i="140"/>
  <c r="E39" i="140"/>
  <c r="F38" i="140"/>
  <c r="E38" i="140"/>
  <c r="F37" i="140"/>
  <c r="E37" i="140"/>
  <c r="F36" i="140"/>
  <c r="E36" i="140"/>
  <c r="F35" i="140"/>
  <c r="E35" i="140"/>
  <c r="F34" i="140"/>
  <c r="E34" i="140"/>
  <c r="F33" i="140"/>
  <c r="E33" i="140"/>
  <c r="F32" i="140"/>
  <c r="E32" i="140"/>
  <c r="F31" i="140"/>
  <c r="E31" i="140"/>
  <c r="F30" i="140"/>
  <c r="E30" i="140"/>
  <c r="F29" i="140"/>
  <c r="E29" i="140"/>
  <c r="F28" i="140"/>
  <c r="E28" i="140"/>
  <c r="F27" i="140"/>
  <c r="E27" i="140"/>
  <c r="F26" i="140"/>
  <c r="E26" i="140"/>
  <c r="F25" i="140"/>
  <c r="E25" i="140"/>
  <c r="F24" i="140"/>
  <c r="E24" i="140"/>
  <c r="F23" i="140"/>
  <c r="E23" i="140"/>
  <c r="F22" i="140"/>
  <c r="E22" i="140"/>
  <c r="F21" i="140"/>
  <c r="E21" i="140"/>
  <c r="F20" i="140"/>
  <c r="E20" i="140"/>
  <c r="F19" i="140"/>
  <c r="E19" i="140"/>
  <c r="F18" i="140"/>
  <c r="E18" i="140"/>
  <c r="F17" i="140"/>
  <c r="E17" i="140"/>
  <c r="F16" i="140"/>
  <c r="E16" i="140"/>
  <c r="F15" i="140"/>
  <c r="E15" i="140"/>
  <c r="F14" i="140"/>
  <c r="E14" i="140"/>
  <c r="F13" i="140"/>
  <c r="E13" i="140"/>
  <c r="F12" i="140"/>
  <c r="E12" i="140"/>
  <c r="F11" i="140"/>
  <c r="E11" i="140"/>
  <c r="F10" i="140"/>
  <c r="E10" i="140"/>
  <c r="C38" i="77"/>
  <c r="C37" i="77"/>
  <c r="C36" i="77"/>
  <c r="C35" i="77"/>
  <c r="C34" i="77"/>
  <c r="C33" i="77"/>
  <c r="C32" i="77"/>
  <c r="C31" i="77"/>
  <c r="C30" i="77"/>
  <c r="C29" i="77"/>
  <c r="C28" i="77"/>
  <c r="C27" i="77"/>
  <c r="C26" i="77"/>
  <c r="C25" i="77"/>
  <c r="C24" i="77"/>
  <c r="C23" i="77"/>
  <c r="C22" i="77"/>
  <c r="C21" i="77"/>
  <c r="C20" i="77"/>
  <c r="C19" i="77"/>
  <c r="C18" i="77"/>
  <c r="C17" i="77"/>
  <c r="C16" i="77"/>
  <c r="C15" i="77"/>
  <c r="C14" i="77"/>
  <c r="C13" i="77"/>
  <c r="C12" i="77"/>
  <c r="C11" i="77"/>
  <c r="C10" i="77"/>
  <c r="C9" i="77"/>
  <c r="B9" i="77"/>
  <c r="B38" i="77"/>
  <c r="B37" i="77"/>
  <c r="B36" i="77"/>
  <c r="B35" i="77"/>
  <c r="B34" i="77"/>
  <c r="B33" i="77"/>
  <c r="B32" i="77"/>
  <c r="B31" i="77"/>
  <c r="B30" i="77"/>
  <c r="B29" i="77"/>
  <c r="B28" i="77"/>
  <c r="B27" i="77"/>
  <c r="B26" i="77"/>
  <c r="B25" i="77"/>
  <c r="B24" i="77"/>
  <c r="B23" i="77"/>
  <c r="B22" i="77"/>
  <c r="B21" i="77"/>
  <c r="B20" i="77"/>
  <c r="B19" i="77"/>
  <c r="B18" i="77"/>
  <c r="B17" i="77"/>
  <c r="B16" i="77"/>
  <c r="B15" i="77"/>
  <c r="B14" i="77"/>
  <c r="B13" i="77"/>
  <c r="B12" i="77"/>
  <c r="B11" i="77"/>
  <c r="B10" i="77"/>
  <c r="A38" i="77"/>
  <c r="A37" i="77"/>
  <c r="A36" i="77"/>
  <c r="A35" i="77"/>
  <c r="A34" i="77"/>
  <c r="A33" i="77"/>
  <c r="A32" i="77"/>
  <c r="A31" i="77"/>
  <c r="A30" i="77"/>
  <c r="A29" i="77"/>
  <c r="A28" i="77"/>
  <c r="A27" i="77"/>
  <c r="A26" i="77"/>
  <c r="A25" i="77"/>
  <c r="A24" i="77"/>
  <c r="A23" i="77"/>
  <c r="A22" i="77"/>
  <c r="A21" i="77"/>
  <c r="A20" i="77"/>
  <c r="A19" i="77"/>
  <c r="A18" i="77"/>
  <c r="A17" i="77"/>
  <c r="A16" i="77"/>
  <c r="A15" i="77"/>
  <c r="A14" i="77"/>
  <c r="A13" i="77"/>
  <c r="A12" i="77"/>
  <c r="A11" i="77"/>
  <c r="A10" i="77"/>
  <c r="A9" i="77"/>
  <c r="A8" i="77"/>
  <c r="Z98" i="139"/>
  <c r="V98" i="139"/>
  <c r="U98" i="139"/>
  <c r="P98" i="139"/>
  <c r="X97" i="139"/>
  <c r="Y97" i="139" s="1"/>
  <c r="S97" i="139"/>
  <c r="T97" i="139" s="1"/>
  <c r="X96" i="139"/>
  <c r="Y96" i="139" s="1"/>
  <c r="S96" i="139"/>
  <c r="T96" i="139" s="1"/>
  <c r="X95" i="139"/>
  <c r="Y95" i="139" s="1"/>
  <c r="S95" i="139"/>
  <c r="T95" i="139" s="1"/>
  <c r="X94" i="139"/>
  <c r="Y94" i="139" s="1"/>
  <c r="S94" i="139"/>
  <c r="T94" i="139" s="1"/>
  <c r="X93" i="139"/>
  <c r="Y93" i="139" s="1"/>
  <c r="S93" i="139"/>
  <c r="T93" i="139" s="1"/>
  <c r="X92" i="139"/>
  <c r="Y92" i="139" s="1"/>
  <c r="S92" i="139"/>
  <c r="T92" i="139" s="1"/>
  <c r="X91" i="139"/>
  <c r="Y91" i="139" s="1"/>
  <c r="S91" i="139"/>
  <c r="T91" i="139" s="1"/>
  <c r="X90" i="139"/>
  <c r="Y90" i="139" s="1"/>
  <c r="S90" i="139"/>
  <c r="T90" i="139" s="1"/>
  <c r="X89" i="139"/>
  <c r="Y89" i="139" s="1"/>
  <c r="S89" i="139"/>
  <c r="T89" i="139" s="1"/>
  <c r="X88" i="139"/>
  <c r="Y88" i="139" s="1"/>
  <c r="S88" i="139"/>
  <c r="T88" i="139" s="1"/>
  <c r="X87" i="139"/>
  <c r="Y87" i="139" s="1"/>
  <c r="S87" i="139"/>
  <c r="T87" i="139" s="1"/>
  <c r="X86" i="139"/>
  <c r="Y86" i="139" s="1"/>
  <c r="S86" i="139"/>
  <c r="T86" i="139" s="1"/>
  <c r="X85" i="139"/>
  <c r="Y85" i="139" s="1"/>
  <c r="S85" i="139"/>
  <c r="T85" i="139" s="1"/>
  <c r="X84" i="139"/>
  <c r="Y84" i="139" s="1"/>
  <c r="S84" i="139"/>
  <c r="T84" i="139" s="1"/>
  <c r="X83" i="139"/>
  <c r="Y83" i="139" s="1"/>
  <c r="S83" i="139"/>
  <c r="T83" i="139" s="1"/>
  <c r="X82" i="139"/>
  <c r="Y82" i="139" s="1"/>
  <c r="S82" i="139"/>
  <c r="T82" i="139" s="1"/>
  <c r="X81" i="139"/>
  <c r="Y81" i="139" s="1"/>
  <c r="S81" i="139"/>
  <c r="T81" i="139" s="1"/>
  <c r="X80" i="139"/>
  <c r="Y80" i="139" s="1"/>
  <c r="S80" i="139"/>
  <c r="T80" i="139" s="1"/>
  <c r="X79" i="139"/>
  <c r="Y79" i="139" s="1"/>
  <c r="S79" i="139"/>
  <c r="T79" i="139" s="1"/>
  <c r="H79" i="139"/>
  <c r="X78" i="139"/>
  <c r="S78" i="139"/>
  <c r="T75" i="139"/>
  <c r="B56" i="139" s="1"/>
  <c r="J56" i="139" s="1"/>
  <c r="R75" i="139"/>
  <c r="B49" i="139" s="1"/>
  <c r="J49" i="139" s="1"/>
  <c r="B70" i="139"/>
  <c r="T69" i="139"/>
  <c r="R69" i="139"/>
  <c r="B48" i="139" s="1"/>
  <c r="J48" i="139" s="1"/>
  <c r="J69" i="139"/>
  <c r="J64" i="139"/>
  <c r="T63" i="139"/>
  <c r="S63" i="139"/>
  <c r="B58" i="139" s="1"/>
  <c r="J58" i="139" s="1"/>
  <c r="R63" i="139"/>
  <c r="B47" i="139" s="1"/>
  <c r="J47" i="139" s="1"/>
  <c r="L62" i="139"/>
  <c r="J62" i="139"/>
  <c r="H62" i="139"/>
  <c r="J61" i="139"/>
  <c r="H61" i="139"/>
  <c r="J60" i="139"/>
  <c r="H60" i="139"/>
  <c r="D60" i="139"/>
  <c r="J59" i="139"/>
  <c r="G59" i="139"/>
  <c r="L59" i="139" s="1"/>
  <c r="H58" i="139"/>
  <c r="H57" i="139"/>
  <c r="H56" i="139"/>
  <c r="H55" i="139"/>
  <c r="B55" i="139"/>
  <c r="J55" i="139" s="1"/>
  <c r="H54" i="139"/>
  <c r="B54" i="139"/>
  <c r="J54" i="139" s="1"/>
  <c r="H53" i="139"/>
  <c r="B53" i="139"/>
  <c r="J53" i="139" s="1"/>
  <c r="H52" i="139"/>
  <c r="H51" i="139"/>
  <c r="H50" i="139"/>
  <c r="H49" i="139"/>
  <c r="H48" i="139"/>
  <c r="H47" i="139"/>
  <c r="H46" i="139"/>
  <c r="L45" i="139"/>
  <c r="J45" i="139"/>
  <c r="L44" i="139"/>
  <c r="L43" i="139"/>
  <c r="B43" i="139"/>
  <c r="T42" i="139"/>
  <c r="B52" i="139" s="1"/>
  <c r="S42" i="139"/>
  <c r="B57" i="139" s="1"/>
  <c r="R42" i="139"/>
  <c r="B46" i="139" s="1"/>
  <c r="L42" i="139"/>
  <c r="B42" i="139"/>
  <c r="J42" i="139" s="1"/>
  <c r="L41" i="139"/>
  <c r="J41" i="139"/>
  <c r="L40" i="139"/>
  <c r="B40" i="139"/>
  <c r="J40" i="139" s="1"/>
  <c r="L39" i="139"/>
  <c r="J39" i="139"/>
  <c r="L38" i="139"/>
  <c r="B38" i="139"/>
  <c r="B44" i="139" s="1"/>
  <c r="L37" i="139"/>
  <c r="J37" i="139"/>
  <c r="L36" i="139"/>
  <c r="L35" i="139"/>
  <c r="B35" i="139"/>
  <c r="L34" i="139"/>
  <c r="B34" i="139"/>
  <c r="J34" i="139" s="1"/>
  <c r="L33" i="139"/>
  <c r="J33" i="139"/>
  <c r="L32" i="139"/>
  <c r="B32" i="139"/>
  <c r="J32" i="139" s="1"/>
  <c r="L31" i="139"/>
  <c r="J31" i="139"/>
  <c r="L30" i="139"/>
  <c r="B30" i="139"/>
  <c r="B36" i="139" s="1"/>
  <c r="L29" i="139"/>
  <c r="J29" i="139"/>
  <c r="L28" i="139"/>
  <c r="L27" i="139"/>
  <c r="B27" i="139"/>
  <c r="L26" i="139"/>
  <c r="B26" i="139"/>
  <c r="J26" i="139" s="1"/>
  <c r="L25" i="139"/>
  <c r="J25" i="139"/>
  <c r="L24" i="139"/>
  <c r="B24" i="139"/>
  <c r="J24" i="139" s="1"/>
  <c r="L23" i="139"/>
  <c r="J23" i="139"/>
  <c r="L22" i="139"/>
  <c r="B22" i="139"/>
  <c r="B28" i="139" s="1"/>
  <c r="L21" i="139"/>
  <c r="J21" i="139"/>
  <c r="L20" i="139"/>
  <c r="L19" i="139"/>
  <c r="B19" i="139"/>
  <c r="L18" i="139"/>
  <c r="B18" i="139"/>
  <c r="J18" i="139" s="1"/>
  <c r="L17" i="139"/>
  <c r="J17" i="139"/>
  <c r="L16" i="139"/>
  <c r="B16" i="139"/>
  <c r="J16" i="139" s="1"/>
  <c r="L15" i="139"/>
  <c r="J15" i="139"/>
  <c r="L14" i="139"/>
  <c r="B14" i="139"/>
  <c r="B20" i="139" s="1"/>
  <c r="C38" i="109" s="1"/>
  <c r="L13" i="139"/>
  <c r="J13" i="139"/>
  <c r="L12" i="139"/>
  <c r="J12" i="139"/>
  <c r="X10" i="139"/>
  <c r="V10" i="139"/>
  <c r="U10" i="139"/>
  <c r="Z98" i="138"/>
  <c r="B55" i="138" s="1"/>
  <c r="J55" i="138" s="1"/>
  <c r="V98" i="138"/>
  <c r="U98" i="138"/>
  <c r="P98" i="138"/>
  <c r="X97" i="138"/>
  <c r="Y97" i="138" s="1"/>
  <c r="S97" i="138"/>
  <c r="T97" i="138" s="1"/>
  <c r="X96" i="138"/>
  <c r="Y96" i="138" s="1"/>
  <c r="S96" i="138"/>
  <c r="T96" i="138" s="1"/>
  <c r="X95" i="138"/>
  <c r="Y95" i="138" s="1"/>
  <c r="S95" i="138"/>
  <c r="T95" i="138" s="1"/>
  <c r="X94" i="138"/>
  <c r="Y94" i="138" s="1"/>
  <c r="S94" i="138"/>
  <c r="T94" i="138" s="1"/>
  <c r="X93" i="138"/>
  <c r="Y93" i="138" s="1"/>
  <c r="S93" i="138"/>
  <c r="T93" i="138" s="1"/>
  <c r="X92" i="138"/>
  <c r="Y92" i="138" s="1"/>
  <c r="S92" i="138"/>
  <c r="T92" i="138" s="1"/>
  <c r="X91" i="138"/>
  <c r="Y91" i="138" s="1"/>
  <c r="S91" i="138"/>
  <c r="T91" i="138" s="1"/>
  <c r="X90" i="138"/>
  <c r="Y90" i="138" s="1"/>
  <c r="S90" i="138"/>
  <c r="T90" i="138" s="1"/>
  <c r="X89" i="138"/>
  <c r="Y89" i="138" s="1"/>
  <c r="S89" i="138"/>
  <c r="T89" i="138" s="1"/>
  <c r="X88" i="138"/>
  <c r="Y88" i="138" s="1"/>
  <c r="S88" i="138"/>
  <c r="T88" i="138" s="1"/>
  <c r="X87" i="138"/>
  <c r="Y87" i="138" s="1"/>
  <c r="S87" i="138"/>
  <c r="T87" i="138" s="1"/>
  <c r="X86" i="138"/>
  <c r="Y86" i="138" s="1"/>
  <c r="S86" i="138"/>
  <c r="T86" i="138" s="1"/>
  <c r="X85" i="138"/>
  <c r="Y85" i="138" s="1"/>
  <c r="S85" i="138"/>
  <c r="T85" i="138" s="1"/>
  <c r="X84" i="138"/>
  <c r="Y84" i="138" s="1"/>
  <c r="S84" i="138"/>
  <c r="T84" i="138" s="1"/>
  <c r="X83" i="138"/>
  <c r="Y83" i="138" s="1"/>
  <c r="S83" i="138"/>
  <c r="T83" i="138" s="1"/>
  <c r="X82" i="138"/>
  <c r="Y82" i="138" s="1"/>
  <c r="S82" i="138"/>
  <c r="T82" i="138" s="1"/>
  <c r="X81" i="138"/>
  <c r="Y81" i="138" s="1"/>
  <c r="S81" i="138"/>
  <c r="T81" i="138" s="1"/>
  <c r="X80" i="138"/>
  <c r="Y80" i="138" s="1"/>
  <c r="S80" i="138"/>
  <c r="T80" i="138" s="1"/>
  <c r="X79" i="138"/>
  <c r="Y79" i="138" s="1"/>
  <c r="S79" i="138"/>
  <c r="T79" i="138" s="1"/>
  <c r="X78" i="138"/>
  <c r="S78" i="138"/>
  <c r="T75" i="138"/>
  <c r="B56" i="138" s="1"/>
  <c r="J56" i="138" s="1"/>
  <c r="R75" i="138"/>
  <c r="B49" i="138" s="1"/>
  <c r="J49" i="138" s="1"/>
  <c r="B70" i="138"/>
  <c r="T69" i="138"/>
  <c r="B54" i="138" s="1"/>
  <c r="J54" i="138" s="1"/>
  <c r="R69" i="138"/>
  <c r="B48" i="138" s="1"/>
  <c r="J48" i="138" s="1"/>
  <c r="J64" i="138"/>
  <c r="T63" i="138"/>
  <c r="B53" i="138" s="1"/>
  <c r="J53" i="138" s="1"/>
  <c r="S63" i="138"/>
  <c r="B58" i="138" s="1"/>
  <c r="J58" i="138" s="1"/>
  <c r="R63" i="138"/>
  <c r="L62" i="138"/>
  <c r="J62" i="138"/>
  <c r="H62" i="138"/>
  <c r="J61" i="138"/>
  <c r="H61" i="138"/>
  <c r="J60" i="138"/>
  <c r="H60" i="138"/>
  <c r="D60" i="138"/>
  <c r="J59" i="138"/>
  <c r="G59" i="138"/>
  <c r="L59" i="138" s="1"/>
  <c r="H58" i="138"/>
  <c r="H57" i="138"/>
  <c r="H56" i="138"/>
  <c r="H55" i="138"/>
  <c r="H54" i="138"/>
  <c r="H53" i="138"/>
  <c r="H52" i="138"/>
  <c r="H51" i="138"/>
  <c r="H50" i="138"/>
  <c r="H49" i="138"/>
  <c r="H48" i="138"/>
  <c r="H47" i="138"/>
  <c r="B47" i="138"/>
  <c r="J47" i="138" s="1"/>
  <c r="H46" i="138"/>
  <c r="J45" i="138"/>
  <c r="B43" i="138"/>
  <c r="L43" i="138" s="1"/>
  <c r="T42" i="138"/>
  <c r="B52" i="138" s="1"/>
  <c r="S42" i="138"/>
  <c r="B57" i="138" s="1"/>
  <c r="R42" i="138"/>
  <c r="B46" i="138" s="1"/>
  <c r="L42" i="138"/>
  <c r="B42" i="138"/>
  <c r="J42" i="138" s="1"/>
  <c r="L41" i="138"/>
  <c r="J41" i="138"/>
  <c r="L40" i="138"/>
  <c r="B40" i="138"/>
  <c r="J40" i="138" s="1"/>
  <c r="L39" i="138"/>
  <c r="J39" i="138"/>
  <c r="B38" i="138"/>
  <c r="J37" i="138"/>
  <c r="L36" i="138"/>
  <c r="L35" i="138"/>
  <c r="B35" i="138"/>
  <c r="L34" i="138"/>
  <c r="B34" i="138"/>
  <c r="J34" i="138" s="1"/>
  <c r="L33" i="138"/>
  <c r="J33" i="138"/>
  <c r="L32" i="138"/>
  <c r="B32" i="138"/>
  <c r="J32" i="138" s="1"/>
  <c r="L31" i="138"/>
  <c r="J31" i="138"/>
  <c r="B30" i="138"/>
  <c r="J29" i="138"/>
  <c r="L28" i="138"/>
  <c r="L27" i="138"/>
  <c r="B27" i="138"/>
  <c r="L26" i="138"/>
  <c r="B26" i="138"/>
  <c r="J26" i="138" s="1"/>
  <c r="L25" i="138"/>
  <c r="J25" i="138"/>
  <c r="L24" i="138"/>
  <c r="B24" i="138"/>
  <c r="J24" i="138" s="1"/>
  <c r="L23" i="138"/>
  <c r="J23" i="138"/>
  <c r="L22" i="138"/>
  <c r="B22" i="138"/>
  <c r="B28" i="138" s="1"/>
  <c r="L21" i="138"/>
  <c r="J21" i="138"/>
  <c r="L19" i="138"/>
  <c r="B19" i="138"/>
  <c r="L18" i="138"/>
  <c r="B18" i="138"/>
  <c r="J18" i="138" s="1"/>
  <c r="L17" i="138"/>
  <c r="J17" i="138"/>
  <c r="L16" i="138"/>
  <c r="B16" i="138"/>
  <c r="J16" i="138" s="1"/>
  <c r="L15" i="138"/>
  <c r="J15" i="138"/>
  <c r="L14" i="138"/>
  <c r="B14" i="138"/>
  <c r="B20" i="138" s="1"/>
  <c r="L13" i="138"/>
  <c r="J13" i="138"/>
  <c r="J12" i="138"/>
  <c r="X10" i="138"/>
  <c r="V10" i="138"/>
  <c r="U10" i="138"/>
  <c r="Z98" i="137"/>
  <c r="B55" i="137" s="1"/>
  <c r="J55" i="137" s="1"/>
  <c r="V98" i="137"/>
  <c r="U98" i="137"/>
  <c r="P98" i="137"/>
  <c r="X97" i="137"/>
  <c r="Y97" i="137" s="1"/>
  <c r="S97" i="137"/>
  <c r="T97" i="137" s="1"/>
  <c r="X96" i="137"/>
  <c r="Y96" i="137" s="1"/>
  <c r="S96" i="137"/>
  <c r="T96" i="137" s="1"/>
  <c r="X95" i="137"/>
  <c r="Y95" i="137" s="1"/>
  <c r="S95" i="137"/>
  <c r="T95" i="137" s="1"/>
  <c r="X94" i="137"/>
  <c r="Y94" i="137" s="1"/>
  <c r="S94" i="137"/>
  <c r="T94" i="137" s="1"/>
  <c r="X93" i="137"/>
  <c r="Y93" i="137" s="1"/>
  <c r="S93" i="137"/>
  <c r="T93" i="137" s="1"/>
  <c r="X92" i="137"/>
  <c r="Y92" i="137" s="1"/>
  <c r="S92" i="137"/>
  <c r="T92" i="137" s="1"/>
  <c r="X91" i="137"/>
  <c r="Y91" i="137" s="1"/>
  <c r="S91" i="137"/>
  <c r="T91" i="137" s="1"/>
  <c r="X90" i="137"/>
  <c r="Y90" i="137" s="1"/>
  <c r="S90" i="137"/>
  <c r="T90" i="137" s="1"/>
  <c r="X89" i="137"/>
  <c r="Y89" i="137" s="1"/>
  <c r="S89" i="137"/>
  <c r="T89" i="137" s="1"/>
  <c r="X88" i="137"/>
  <c r="Y88" i="137" s="1"/>
  <c r="S88" i="137"/>
  <c r="T88" i="137" s="1"/>
  <c r="X87" i="137"/>
  <c r="Y87" i="137" s="1"/>
  <c r="S87" i="137"/>
  <c r="T87" i="137" s="1"/>
  <c r="X86" i="137"/>
  <c r="Y86" i="137" s="1"/>
  <c r="S86" i="137"/>
  <c r="T86" i="137" s="1"/>
  <c r="X85" i="137"/>
  <c r="Y85" i="137" s="1"/>
  <c r="S85" i="137"/>
  <c r="T85" i="137" s="1"/>
  <c r="X84" i="137"/>
  <c r="Y84" i="137" s="1"/>
  <c r="S84" i="137"/>
  <c r="T84" i="137" s="1"/>
  <c r="X83" i="137"/>
  <c r="Y83" i="137" s="1"/>
  <c r="S83" i="137"/>
  <c r="T83" i="137" s="1"/>
  <c r="X82" i="137"/>
  <c r="Y82" i="137" s="1"/>
  <c r="S82" i="137"/>
  <c r="T82" i="137" s="1"/>
  <c r="X81" i="137"/>
  <c r="Y81" i="137" s="1"/>
  <c r="S81" i="137"/>
  <c r="T81" i="137" s="1"/>
  <c r="X80" i="137"/>
  <c r="Y80" i="137" s="1"/>
  <c r="S80" i="137"/>
  <c r="T80" i="137" s="1"/>
  <c r="X79" i="137"/>
  <c r="Y79" i="137" s="1"/>
  <c r="S79" i="137"/>
  <c r="T79" i="137" s="1"/>
  <c r="H79" i="137"/>
  <c r="X78" i="137"/>
  <c r="S78" i="137"/>
  <c r="T75" i="137"/>
  <c r="B56" i="137" s="1"/>
  <c r="J56" i="137" s="1"/>
  <c r="R75" i="137"/>
  <c r="B49" i="137" s="1"/>
  <c r="J49" i="137" s="1"/>
  <c r="B70" i="137"/>
  <c r="T69" i="137"/>
  <c r="B54" i="137" s="1"/>
  <c r="J54" i="137" s="1"/>
  <c r="R69" i="137"/>
  <c r="B48" i="137" s="1"/>
  <c r="J48" i="137" s="1"/>
  <c r="J69" i="137"/>
  <c r="J64" i="137"/>
  <c r="T63" i="137"/>
  <c r="B53" i="137" s="1"/>
  <c r="J53" i="137" s="1"/>
  <c r="S63" i="137"/>
  <c r="B58" i="137" s="1"/>
  <c r="J58" i="137" s="1"/>
  <c r="R63" i="137"/>
  <c r="B47" i="137" s="1"/>
  <c r="J47" i="137" s="1"/>
  <c r="L62" i="137"/>
  <c r="J62" i="137"/>
  <c r="H62" i="137"/>
  <c r="J61" i="137"/>
  <c r="H61" i="137"/>
  <c r="J60" i="137"/>
  <c r="H60" i="137"/>
  <c r="D60" i="137"/>
  <c r="J59" i="137"/>
  <c r="G59" i="137"/>
  <c r="L59" i="137" s="1"/>
  <c r="H58" i="137"/>
  <c r="H57" i="137"/>
  <c r="H56" i="137"/>
  <c r="H55" i="137"/>
  <c r="H54" i="137"/>
  <c r="H53" i="137"/>
  <c r="H52" i="137"/>
  <c r="H51" i="137"/>
  <c r="H50" i="137"/>
  <c r="H49" i="137"/>
  <c r="H48" i="137"/>
  <c r="H47" i="137"/>
  <c r="H46" i="137"/>
  <c r="J45" i="137"/>
  <c r="B43" i="137"/>
  <c r="L43" i="137" s="1"/>
  <c r="T42" i="137"/>
  <c r="B52" i="137" s="1"/>
  <c r="S42" i="137"/>
  <c r="B57" i="137" s="1"/>
  <c r="R42" i="137"/>
  <c r="B46" i="137" s="1"/>
  <c r="L42" i="137"/>
  <c r="B42" i="137"/>
  <c r="J42" i="137" s="1"/>
  <c r="L41" i="137"/>
  <c r="J41" i="137"/>
  <c r="L40" i="137"/>
  <c r="B40" i="137"/>
  <c r="J40" i="137" s="1"/>
  <c r="L39" i="137"/>
  <c r="J39" i="137"/>
  <c r="B38" i="137"/>
  <c r="J37" i="137"/>
  <c r="B35" i="137"/>
  <c r="L35" i="137" s="1"/>
  <c r="L34" i="137"/>
  <c r="B34" i="137"/>
  <c r="J34" i="137" s="1"/>
  <c r="L33" i="137"/>
  <c r="J33" i="137"/>
  <c r="B32" i="137"/>
  <c r="J31" i="137"/>
  <c r="B30" i="137"/>
  <c r="J29" i="137"/>
  <c r="L28" i="137"/>
  <c r="L27" i="137"/>
  <c r="B27" i="137"/>
  <c r="L26" i="137"/>
  <c r="B26" i="137"/>
  <c r="J26" i="137" s="1"/>
  <c r="L25" i="137"/>
  <c r="J25" i="137"/>
  <c r="L24" i="137"/>
  <c r="B24" i="137"/>
  <c r="J24" i="137" s="1"/>
  <c r="L23" i="137"/>
  <c r="J23" i="137"/>
  <c r="L22" i="137"/>
  <c r="B22" i="137"/>
  <c r="B28" i="137" s="1"/>
  <c r="L21" i="137"/>
  <c r="J21" i="137"/>
  <c r="L20" i="137"/>
  <c r="L19" i="137"/>
  <c r="B19" i="137"/>
  <c r="L18" i="137"/>
  <c r="B18" i="137"/>
  <c r="J18" i="137" s="1"/>
  <c r="L17" i="137"/>
  <c r="J17" i="137"/>
  <c r="L16" i="137"/>
  <c r="B16" i="137"/>
  <c r="J16" i="137" s="1"/>
  <c r="L15" i="137"/>
  <c r="J15" i="137"/>
  <c r="L14" i="137"/>
  <c r="B14" i="137"/>
  <c r="B20" i="137" s="1"/>
  <c r="C36" i="109" s="1"/>
  <c r="L13" i="137"/>
  <c r="J13" i="137"/>
  <c r="L12" i="137"/>
  <c r="J12" i="137"/>
  <c r="X10" i="137"/>
  <c r="V10" i="137"/>
  <c r="U10" i="137"/>
  <c r="Z98" i="136"/>
  <c r="V98" i="136"/>
  <c r="U98" i="136"/>
  <c r="P98" i="136"/>
  <c r="B50" i="136" s="1"/>
  <c r="J50" i="136" s="1"/>
  <c r="X97" i="136"/>
  <c r="Y97" i="136" s="1"/>
  <c r="S97" i="136"/>
  <c r="T97" i="136" s="1"/>
  <c r="X96" i="136"/>
  <c r="Y96" i="136" s="1"/>
  <c r="S96" i="136"/>
  <c r="T96" i="136" s="1"/>
  <c r="X95" i="136"/>
  <c r="Y95" i="136" s="1"/>
  <c r="S95" i="136"/>
  <c r="T95" i="136" s="1"/>
  <c r="X94" i="136"/>
  <c r="Y94" i="136" s="1"/>
  <c r="S94" i="136"/>
  <c r="T94" i="136" s="1"/>
  <c r="X93" i="136"/>
  <c r="Y93" i="136" s="1"/>
  <c r="S93" i="136"/>
  <c r="T93" i="136" s="1"/>
  <c r="X92" i="136"/>
  <c r="Y92" i="136" s="1"/>
  <c r="S92" i="136"/>
  <c r="T92" i="136" s="1"/>
  <c r="X91" i="136"/>
  <c r="Y91" i="136" s="1"/>
  <c r="S91" i="136"/>
  <c r="T91" i="136" s="1"/>
  <c r="X90" i="136"/>
  <c r="Y90" i="136" s="1"/>
  <c r="S90" i="136"/>
  <c r="T90" i="136" s="1"/>
  <c r="X89" i="136"/>
  <c r="Y89" i="136" s="1"/>
  <c r="S89" i="136"/>
  <c r="T89" i="136" s="1"/>
  <c r="X88" i="136"/>
  <c r="Y88" i="136" s="1"/>
  <c r="S88" i="136"/>
  <c r="T88" i="136" s="1"/>
  <c r="X87" i="136"/>
  <c r="Y87" i="136" s="1"/>
  <c r="S87" i="136"/>
  <c r="T87" i="136" s="1"/>
  <c r="X86" i="136"/>
  <c r="Y86" i="136" s="1"/>
  <c r="S86" i="136"/>
  <c r="T86" i="136" s="1"/>
  <c r="X85" i="136"/>
  <c r="Y85" i="136" s="1"/>
  <c r="S85" i="136"/>
  <c r="T85" i="136" s="1"/>
  <c r="X84" i="136"/>
  <c r="Y84" i="136" s="1"/>
  <c r="S84" i="136"/>
  <c r="T84" i="136" s="1"/>
  <c r="X83" i="136"/>
  <c r="Y83" i="136" s="1"/>
  <c r="S83" i="136"/>
  <c r="T83" i="136" s="1"/>
  <c r="X82" i="136"/>
  <c r="Y82" i="136" s="1"/>
  <c r="S82" i="136"/>
  <c r="T82" i="136" s="1"/>
  <c r="X81" i="136"/>
  <c r="Y81" i="136" s="1"/>
  <c r="S81" i="136"/>
  <c r="T81" i="136" s="1"/>
  <c r="X80" i="136"/>
  <c r="Y80" i="136" s="1"/>
  <c r="S80" i="136"/>
  <c r="T80" i="136" s="1"/>
  <c r="X79" i="136"/>
  <c r="Y79" i="136" s="1"/>
  <c r="S79" i="136"/>
  <c r="T79" i="136" s="1"/>
  <c r="H79" i="136"/>
  <c r="X78" i="136"/>
  <c r="S78" i="136"/>
  <c r="T75" i="136"/>
  <c r="B56" i="136" s="1"/>
  <c r="J56" i="136" s="1"/>
  <c r="R75" i="136"/>
  <c r="B49" i="136" s="1"/>
  <c r="J49" i="136" s="1"/>
  <c r="B70" i="136"/>
  <c r="T69" i="136"/>
  <c r="B54" i="136" s="1"/>
  <c r="J54" i="136" s="1"/>
  <c r="R69" i="136"/>
  <c r="B48" i="136" s="1"/>
  <c r="J48" i="136" s="1"/>
  <c r="J64" i="136"/>
  <c r="T63" i="136"/>
  <c r="B53" i="136" s="1"/>
  <c r="J53" i="136" s="1"/>
  <c r="S63" i="136"/>
  <c r="B58" i="136" s="1"/>
  <c r="J58" i="136" s="1"/>
  <c r="R63" i="136"/>
  <c r="B47" i="136" s="1"/>
  <c r="J47" i="136" s="1"/>
  <c r="L62" i="136"/>
  <c r="J62" i="136"/>
  <c r="H62" i="136"/>
  <c r="J61" i="136"/>
  <c r="H61" i="136"/>
  <c r="J60" i="136"/>
  <c r="H60" i="136"/>
  <c r="D60" i="136"/>
  <c r="J59" i="136"/>
  <c r="G59" i="136"/>
  <c r="L59" i="136" s="1"/>
  <c r="H58" i="136"/>
  <c r="H57" i="136"/>
  <c r="H56" i="136"/>
  <c r="H55" i="136"/>
  <c r="B55" i="136"/>
  <c r="J55" i="136" s="1"/>
  <c r="H54" i="136"/>
  <c r="H53" i="136"/>
  <c r="H52" i="136"/>
  <c r="H51" i="136"/>
  <c r="H50" i="136"/>
  <c r="H49" i="136"/>
  <c r="H48" i="136"/>
  <c r="H47" i="136"/>
  <c r="H46" i="136"/>
  <c r="J45" i="136"/>
  <c r="B43" i="136"/>
  <c r="L43" i="136" s="1"/>
  <c r="T42" i="136"/>
  <c r="B52" i="136" s="1"/>
  <c r="S42" i="136"/>
  <c r="B57" i="136" s="1"/>
  <c r="R42" i="136"/>
  <c r="B46" i="136" s="1"/>
  <c r="L42" i="136"/>
  <c r="B42" i="136"/>
  <c r="J42" i="136" s="1"/>
  <c r="L41" i="136"/>
  <c r="J41" i="136"/>
  <c r="L40" i="136"/>
  <c r="B40" i="136"/>
  <c r="J40" i="136" s="1"/>
  <c r="L39" i="136"/>
  <c r="J39" i="136"/>
  <c r="B38" i="136"/>
  <c r="L38" i="136" s="1"/>
  <c r="J37" i="136"/>
  <c r="B35" i="136"/>
  <c r="L35" i="136" s="1"/>
  <c r="L34" i="136"/>
  <c r="B34" i="136"/>
  <c r="J34" i="136" s="1"/>
  <c r="L33" i="136"/>
  <c r="J33" i="136"/>
  <c r="L32" i="136"/>
  <c r="B32" i="136"/>
  <c r="J32" i="136" s="1"/>
  <c r="L31" i="136"/>
  <c r="J31" i="136"/>
  <c r="B30" i="136"/>
  <c r="J29" i="136"/>
  <c r="L28" i="136"/>
  <c r="L27" i="136"/>
  <c r="B27" i="136"/>
  <c r="L26" i="136"/>
  <c r="B26" i="136"/>
  <c r="J26" i="136" s="1"/>
  <c r="L25" i="136"/>
  <c r="J25" i="136"/>
  <c r="L24" i="136"/>
  <c r="B24" i="136"/>
  <c r="J24" i="136" s="1"/>
  <c r="L23" i="136"/>
  <c r="J23" i="136"/>
  <c r="L22" i="136"/>
  <c r="B22" i="136"/>
  <c r="B28" i="136" s="1"/>
  <c r="L21" i="136"/>
  <c r="J21" i="136"/>
  <c r="L20" i="136"/>
  <c r="L19" i="136"/>
  <c r="B19" i="136"/>
  <c r="L18" i="136"/>
  <c r="B18" i="136"/>
  <c r="J18" i="136" s="1"/>
  <c r="L17" i="136"/>
  <c r="J17" i="136"/>
  <c r="L16" i="136"/>
  <c r="B16" i="136"/>
  <c r="J16" i="136" s="1"/>
  <c r="L15" i="136"/>
  <c r="J15" i="136"/>
  <c r="L14" i="136"/>
  <c r="B14" i="136"/>
  <c r="B20" i="136" s="1"/>
  <c r="C35" i="109" s="1"/>
  <c r="L13" i="136"/>
  <c r="J13" i="136"/>
  <c r="L12" i="136"/>
  <c r="J12" i="136"/>
  <c r="X10" i="136"/>
  <c r="V10" i="136"/>
  <c r="U10" i="136"/>
  <c r="Z98" i="135"/>
  <c r="B55" i="135" s="1"/>
  <c r="J55" i="135" s="1"/>
  <c r="V98" i="135"/>
  <c r="U98" i="135"/>
  <c r="P98" i="135"/>
  <c r="X97" i="135"/>
  <c r="Y97" i="135" s="1"/>
  <c r="S97" i="135"/>
  <c r="T97" i="135" s="1"/>
  <c r="X96" i="135"/>
  <c r="Y96" i="135" s="1"/>
  <c r="S96" i="135"/>
  <c r="T96" i="135" s="1"/>
  <c r="X95" i="135"/>
  <c r="Y95" i="135" s="1"/>
  <c r="S95" i="135"/>
  <c r="T95" i="135" s="1"/>
  <c r="X94" i="135"/>
  <c r="Y94" i="135" s="1"/>
  <c r="S94" i="135"/>
  <c r="T94" i="135" s="1"/>
  <c r="X93" i="135"/>
  <c r="Y93" i="135" s="1"/>
  <c r="S93" i="135"/>
  <c r="T93" i="135" s="1"/>
  <c r="X92" i="135"/>
  <c r="Y92" i="135" s="1"/>
  <c r="S92" i="135"/>
  <c r="T92" i="135" s="1"/>
  <c r="X91" i="135"/>
  <c r="Y91" i="135" s="1"/>
  <c r="S91" i="135"/>
  <c r="T91" i="135" s="1"/>
  <c r="X90" i="135"/>
  <c r="Y90" i="135" s="1"/>
  <c r="S90" i="135"/>
  <c r="T90" i="135" s="1"/>
  <c r="X89" i="135"/>
  <c r="Y89" i="135" s="1"/>
  <c r="S89" i="135"/>
  <c r="T89" i="135" s="1"/>
  <c r="X88" i="135"/>
  <c r="Y88" i="135" s="1"/>
  <c r="S88" i="135"/>
  <c r="T88" i="135" s="1"/>
  <c r="X87" i="135"/>
  <c r="Y87" i="135" s="1"/>
  <c r="S87" i="135"/>
  <c r="T87" i="135" s="1"/>
  <c r="X86" i="135"/>
  <c r="Y86" i="135" s="1"/>
  <c r="S86" i="135"/>
  <c r="T86" i="135" s="1"/>
  <c r="X85" i="135"/>
  <c r="Y85" i="135" s="1"/>
  <c r="S85" i="135"/>
  <c r="T85" i="135" s="1"/>
  <c r="X84" i="135"/>
  <c r="Y84" i="135" s="1"/>
  <c r="S84" i="135"/>
  <c r="T84" i="135" s="1"/>
  <c r="X83" i="135"/>
  <c r="Y83" i="135" s="1"/>
  <c r="S83" i="135"/>
  <c r="T83" i="135" s="1"/>
  <c r="X82" i="135"/>
  <c r="Y82" i="135" s="1"/>
  <c r="S82" i="135"/>
  <c r="T82" i="135" s="1"/>
  <c r="X81" i="135"/>
  <c r="Y81" i="135" s="1"/>
  <c r="S81" i="135"/>
  <c r="T81" i="135" s="1"/>
  <c r="X80" i="135"/>
  <c r="Y80" i="135" s="1"/>
  <c r="S80" i="135"/>
  <c r="T80" i="135" s="1"/>
  <c r="X79" i="135"/>
  <c r="Y79" i="135" s="1"/>
  <c r="S79" i="135"/>
  <c r="T79" i="135" s="1"/>
  <c r="H79" i="135"/>
  <c r="X78" i="135"/>
  <c r="S78" i="135"/>
  <c r="T75" i="135"/>
  <c r="B56" i="135" s="1"/>
  <c r="J56" i="135" s="1"/>
  <c r="R75" i="135"/>
  <c r="B49" i="135" s="1"/>
  <c r="J49" i="135" s="1"/>
  <c r="B70" i="135"/>
  <c r="T69" i="135"/>
  <c r="B54" i="135" s="1"/>
  <c r="J54" i="135" s="1"/>
  <c r="R69" i="135"/>
  <c r="B48" i="135" s="1"/>
  <c r="J48" i="135" s="1"/>
  <c r="J69" i="135"/>
  <c r="J64" i="135"/>
  <c r="T63" i="135"/>
  <c r="B53" i="135" s="1"/>
  <c r="J53" i="135" s="1"/>
  <c r="S63" i="135"/>
  <c r="B58" i="135" s="1"/>
  <c r="J58" i="135" s="1"/>
  <c r="R63" i="135"/>
  <c r="B47" i="135" s="1"/>
  <c r="J47" i="135" s="1"/>
  <c r="L62" i="135"/>
  <c r="J62" i="135"/>
  <c r="H62" i="135"/>
  <c r="J61" i="135"/>
  <c r="H61" i="135"/>
  <c r="J60" i="135"/>
  <c r="H60" i="135"/>
  <c r="D60" i="135"/>
  <c r="J59" i="135"/>
  <c r="G59" i="135"/>
  <c r="L59" i="135" s="1"/>
  <c r="H58" i="135"/>
  <c r="H57" i="135"/>
  <c r="H56" i="135"/>
  <c r="H55" i="135"/>
  <c r="H54" i="135"/>
  <c r="H53" i="135"/>
  <c r="H52" i="135"/>
  <c r="H51" i="135"/>
  <c r="H50" i="135"/>
  <c r="H49" i="135"/>
  <c r="H48" i="135"/>
  <c r="H47" i="135"/>
  <c r="H46" i="135"/>
  <c r="L45" i="135"/>
  <c r="J45" i="135"/>
  <c r="B43" i="135"/>
  <c r="L43" i="135" s="1"/>
  <c r="T42" i="135"/>
  <c r="B52" i="135" s="1"/>
  <c r="S42" i="135"/>
  <c r="B57" i="135" s="1"/>
  <c r="R42" i="135"/>
  <c r="B46" i="135" s="1"/>
  <c r="L42" i="135"/>
  <c r="B42" i="135"/>
  <c r="J42" i="135" s="1"/>
  <c r="L41" i="135"/>
  <c r="J41" i="135"/>
  <c r="B40" i="135"/>
  <c r="J39" i="135"/>
  <c r="B38" i="135"/>
  <c r="J37" i="135"/>
  <c r="B35" i="135"/>
  <c r="L35" i="135" s="1"/>
  <c r="L34" i="135"/>
  <c r="B34" i="135"/>
  <c r="J34" i="135" s="1"/>
  <c r="L33" i="135"/>
  <c r="J33" i="135"/>
  <c r="B32" i="135"/>
  <c r="J31" i="135"/>
  <c r="B30" i="135"/>
  <c r="J29" i="135"/>
  <c r="L28" i="135"/>
  <c r="L27" i="135"/>
  <c r="B27" i="135"/>
  <c r="L26" i="135"/>
  <c r="B26" i="135"/>
  <c r="J26" i="135" s="1"/>
  <c r="L25" i="135"/>
  <c r="J25" i="135"/>
  <c r="L24" i="135"/>
  <c r="B24" i="135"/>
  <c r="J24" i="135" s="1"/>
  <c r="L23" i="135"/>
  <c r="J23" i="135"/>
  <c r="L22" i="135"/>
  <c r="B22" i="135"/>
  <c r="B28" i="135" s="1"/>
  <c r="L21" i="135"/>
  <c r="J21" i="135"/>
  <c r="L20" i="135"/>
  <c r="L19" i="135"/>
  <c r="B19" i="135"/>
  <c r="L18" i="135"/>
  <c r="B18" i="135"/>
  <c r="J18" i="135" s="1"/>
  <c r="L17" i="135"/>
  <c r="J17" i="135"/>
  <c r="L16" i="135"/>
  <c r="B16" i="135"/>
  <c r="J16" i="135" s="1"/>
  <c r="L15" i="135"/>
  <c r="J15" i="135"/>
  <c r="L14" i="135"/>
  <c r="B14" i="135"/>
  <c r="B20" i="135" s="1"/>
  <c r="C34" i="109" s="1"/>
  <c r="L13" i="135"/>
  <c r="J13" i="135"/>
  <c r="L12" i="135"/>
  <c r="J12" i="135"/>
  <c r="X10" i="135"/>
  <c r="V10" i="135"/>
  <c r="U10" i="135"/>
  <c r="Z98" i="134"/>
  <c r="B55" i="134" s="1"/>
  <c r="J55" i="134" s="1"/>
  <c r="V98" i="134"/>
  <c r="U98" i="134"/>
  <c r="P98" i="134"/>
  <c r="B50" i="134" s="1"/>
  <c r="J50" i="134" s="1"/>
  <c r="X97" i="134"/>
  <c r="Y97" i="134" s="1"/>
  <c r="S97" i="134"/>
  <c r="T97" i="134" s="1"/>
  <c r="X96" i="134"/>
  <c r="Y96" i="134" s="1"/>
  <c r="S96" i="134"/>
  <c r="T96" i="134" s="1"/>
  <c r="X95" i="134"/>
  <c r="Y95" i="134" s="1"/>
  <c r="S95" i="134"/>
  <c r="T95" i="134" s="1"/>
  <c r="X94" i="134"/>
  <c r="Y94" i="134" s="1"/>
  <c r="S94" i="134"/>
  <c r="T94" i="134" s="1"/>
  <c r="X93" i="134"/>
  <c r="Y93" i="134" s="1"/>
  <c r="S93" i="134"/>
  <c r="T93" i="134" s="1"/>
  <c r="X92" i="134"/>
  <c r="Y92" i="134" s="1"/>
  <c r="S92" i="134"/>
  <c r="T92" i="134" s="1"/>
  <c r="X91" i="134"/>
  <c r="Y91" i="134" s="1"/>
  <c r="S91" i="134"/>
  <c r="T91" i="134" s="1"/>
  <c r="X90" i="134"/>
  <c r="Y90" i="134" s="1"/>
  <c r="S90" i="134"/>
  <c r="T90" i="134" s="1"/>
  <c r="X89" i="134"/>
  <c r="Y89" i="134" s="1"/>
  <c r="S89" i="134"/>
  <c r="T89" i="134" s="1"/>
  <c r="X88" i="134"/>
  <c r="Y88" i="134" s="1"/>
  <c r="S88" i="134"/>
  <c r="T88" i="134" s="1"/>
  <c r="X87" i="134"/>
  <c r="Y87" i="134" s="1"/>
  <c r="S87" i="134"/>
  <c r="T87" i="134" s="1"/>
  <c r="X86" i="134"/>
  <c r="Y86" i="134" s="1"/>
  <c r="S86" i="134"/>
  <c r="T86" i="134" s="1"/>
  <c r="X85" i="134"/>
  <c r="Y85" i="134" s="1"/>
  <c r="S85" i="134"/>
  <c r="T85" i="134" s="1"/>
  <c r="X84" i="134"/>
  <c r="Y84" i="134" s="1"/>
  <c r="S84" i="134"/>
  <c r="T84" i="134" s="1"/>
  <c r="X83" i="134"/>
  <c r="Y83" i="134" s="1"/>
  <c r="S83" i="134"/>
  <c r="T83" i="134" s="1"/>
  <c r="X82" i="134"/>
  <c r="Y82" i="134" s="1"/>
  <c r="S82" i="134"/>
  <c r="T82" i="134" s="1"/>
  <c r="X81" i="134"/>
  <c r="Y81" i="134" s="1"/>
  <c r="S81" i="134"/>
  <c r="T81" i="134" s="1"/>
  <c r="X80" i="134"/>
  <c r="Y80" i="134" s="1"/>
  <c r="S80" i="134"/>
  <c r="T80" i="134" s="1"/>
  <c r="X79" i="134"/>
  <c r="Y79" i="134" s="1"/>
  <c r="S79" i="134"/>
  <c r="T79" i="134" s="1"/>
  <c r="H79" i="134"/>
  <c r="X78" i="134"/>
  <c r="S78" i="134"/>
  <c r="T78" i="134" s="1"/>
  <c r="T75" i="134"/>
  <c r="B56" i="134" s="1"/>
  <c r="J56" i="134" s="1"/>
  <c r="R75" i="134"/>
  <c r="B49" i="134" s="1"/>
  <c r="J49" i="134" s="1"/>
  <c r="B70" i="134"/>
  <c r="T69" i="134"/>
  <c r="B54" i="134" s="1"/>
  <c r="J54" i="134" s="1"/>
  <c r="R69" i="134"/>
  <c r="B48" i="134" s="1"/>
  <c r="J48" i="134" s="1"/>
  <c r="J64" i="134"/>
  <c r="T63" i="134"/>
  <c r="B53" i="134" s="1"/>
  <c r="J53" i="134" s="1"/>
  <c r="S63" i="134"/>
  <c r="B58" i="134" s="1"/>
  <c r="J58" i="134" s="1"/>
  <c r="R63" i="134"/>
  <c r="B47" i="134" s="1"/>
  <c r="J47" i="134" s="1"/>
  <c r="L62" i="134"/>
  <c r="J62" i="134"/>
  <c r="H62" i="134"/>
  <c r="J61" i="134"/>
  <c r="H61" i="134"/>
  <c r="J60" i="134"/>
  <c r="H60" i="134"/>
  <c r="D60" i="134"/>
  <c r="J59" i="134"/>
  <c r="G59" i="134"/>
  <c r="L59" i="134" s="1"/>
  <c r="H58" i="134"/>
  <c r="H57" i="134"/>
  <c r="H56" i="134"/>
  <c r="H55" i="134"/>
  <c r="H54" i="134"/>
  <c r="H53" i="134"/>
  <c r="H52" i="134"/>
  <c r="H51" i="134"/>
  <c r="H50" i="134"/>
  <c r="H49" i="134"/>
  <c r="H48" i="134"/>
  <c r="H47" i="134"/>
  <c r="H46" i="134"/>
  <c r="J45" i="134"/>
  <c r="B43" i="134"/>
  <c r="L43" i="134" s="1"/>
  <c r="T42" i="134"/>
  <c r="B52" i="134" s="1"/>
  <c r="S42" i="134"/>
  <c r="B57" i="134" s="1"/>
  <c r="R42" i="134"/>
  <c r="B46" i="134" s="1"/>
  <c r="L42" i="134"/>
  <c r="B42" i="134"/>
  <c r="J42" i="134" s="1"/>
  <c r="L41" i="134"/>
  <c r="J41" i="134"/>
  <c r="L40" i="134"/>
  <c r="B40" i="134"/>
  <c r="J40" i="134" s="1"/>
  <c r="L39" i="134"/>
  <c r="J39" i="134"/>
  <c r="B38" i="134"/>
  <c r="J37" i="134"/>
  <c r="B35" i="134"/>
  <c r="L35" i="134" s="1"/>
  <c r="L34" i="134"/>
  <c r="B34" i="134"/>
  <c r="J34" i="134" s="1"/>
  <c r="L33" i="134"/>
  <c r="J33" i="134"/>
  <c r="L32" i="134"/>
  <c r="B32" i="134"/>
  <c r="J32" i="134" s="1"/>
  <c r="L31" i="134"/>
  <c r="J31" i="134"/>
  <c r="B30" i="134"/>
  <c r="J29" i="134"/>
  <c r="L28" i="134"/>
  <c r="L27" i="134"/>
  <c r="B27" i="134"/>
  <c r="L26" i="134"/>
  <c r="B26" i="134"/>
  <c r="J26" i="134" s="1"/>
  <c r="L25" i="134"/>
  <c r="J25" i="134"/>
  <c r="L24" i="134"/>
  <c r="B24" i="134"/>
  <c r="J24" i="134" s="1"/>
  <c r="L23" i="134"/>
  <c r="J23" i="134"/>
  <c r="L22" i="134"/>
  <c r="B22" i="134"/>
  <c r="B28" i="134" s="1"/>
  <c r="L21" i="134"/>
  <c r="J21" i="134"/>
  <c r="L20" i="134"/>
  <c r="L19" i="134"/>
  <c r="B19" i="134"/>
  <c r="L18" i="134"/>
  <c r="B18" i="134"/>
  <c r="J18" i="134" s="1"/>
  <c r="L17" i="134"/>
  <c r="J17" i="134"/>
  <c r="L16" i="134"/>
  <c r="B16" i="134"/>
  <c r="J16" i="134" s="1"/>
  <c r="L15" i="134"/>
  <c r="J15" i="134"/>
  <c r="L14" i="134"/>
  <c r="B14" i="134"/>
  <c r="B20" i="134" s="1"/>
  <c r="C33" i="109" s="1"/>
  <c r="L13" i="134"/>
  <c r="J13" i="134"/>
  <c r="L12" i="134"/>
  <c r="J12" i="134"/>
  <c r="X10" i="134"/>
  <c r="V10" i="134"/>
  <c r="U10" i="134"/>
  <c r="Z98" i="133"/>
  <c r="B55" i="133" s="1"/>
  <c r="J55" i="133" s="1"/>
  <c r="V98" i="133"/>
  <c r="U98" i="133"/>
  <c r="P98" i="133"/>
  <c r="X97" i="133"/>
  <c r="Y97" i="133" s="1"/>
  <c r="S97" i="133"/>
  <c r="T97" i="133" s="1"/>
  <c r="X96" i="133"/>
  <c r="Y96" i="133" s="1"/>
  <c r="S96" i="133"/>
  <c r="T96" i="133" s="1"/>
  <c r="X95" i="133"/>
  <c r="Y95" i="133" s="1"/>
  <c r="S95" i="133"/>
  <c r="T95" i="133" s="1"/>
  <c r="X94" i="133"/>
  <c r="Y94" i="133" s="1"/>
  <c r="S94" i="133"/>
  <c r="T94" i="133" s="1"/>
  <c r="X93" i="133"/>
  <c r="Y93" i="133" s="1"/>
  <c r="S93" i="133"/>
  <c r="T93" i="133" s="1"/>
  <c r="X92" i="133"/>
  <c r="Y92" i="133" s="1"/>
  <c r="S92" i="133"/>
  <c r="T92" i="133" s="1"/>
  <c r="X91" i="133"/>
  <c r="Y91" i="133" s="1"/>
  <c r="S91" i="133"/>
  <c r="T91" i="133" s="1"/>
  <c r="X90" i="133"/>
  <c r="Y90" i="133" s="1"/>
  <c r="S90" i="133"/>
  <c r="T90" i="133" s="1"/>
  <c r="X89" i="133"/>
  <c r="Y89" i="133" s="1"/>
  <c r="S89" i="133"/>
  <c r="T89" i="133" s="1"/>
  <c r="X88" i="133"/>
  <c r="Y88" i="133" s="1"/>
  <c r="S88" i="133"/>
  <c r="T88" i="133" s="1"/>
  <c r="X87" i="133"/>
  <c r="Y87" i="133" s="1"/>
  <c r="S87" i="133"/>
  <c r="T87" i="133" s="1"/>
  <c r="X86" i="133"/>
  <c r="Y86" i="133" s="1"/>
  <c r="S86" i="133"/>
  <c r="T86" i="133" s="1"/>
  <c r="X85" i="133"/>
  <c r="Y85" i="133" s="1"/>
  <c r="S85" i="133"/>
  <c r="T85" i="133" s="1"/>
  <c r="X84" i="133"/>
  <c r="Y84" i="133" s="1"/>
  <c r="S84" i="133"/>
  <c r="T84" i="133" s="1"/>
  <c r="X83" i="133"/>
  <c r="Y83" i="133" s="1"/>
  <c r="S83" i="133"/>
  <c r="T83" i="133" s="1"/>
  <c r="X82" i="133"/>
  <c r="Y82" i="133" s="1"/>
  <c r="S82" i="133"/>
  <c r="T82" i="133" s="1"/>
  <c r="X81" i="133"/>
  <c r="Y81" i="133" s="1"/>
  <c r="S81" i="133"/>
  <c r="T81" i="133" s="1"/>
  <c r="X80" i="133"/>
  <c r="Y80" i="133" s="1"/>
  <c r="S80" i="133"/>
  <c r="T80" i="133" s="1"/>
  <c r="X79" i="133"/>
  <c r="Y79" i="133" s="1"/>
  <c r="S79" i="133"/>
  <c r="T79" i="133" s="1"/>
  <c r="X78" i="133"/>
  <c r="S78" i="133"/>
  <c r="T75" i="133"/>
  <c r="B56" i="133" s="1"/>
  <c r="J56" i="133" s="1"/>
  <c r="R75" i="133"/>
  <c r="B49" i="133" s="1"/>
  <c r="J49" i="133" s="1"/>
  <c r="B70" i="133"/>
  <c r="T69" i="133"/>
  <c r="B54" i="133" s="1"/>
  <c r="J54" i="133" s="1"/>
  <c r="R69" i="133"/>
  <c r="B48" i="133" s="1"/>
  <c r="J48" i="133" s="1"/>
  <c r="J69" i="133"/>
  <c r="J64" i="133"/>
  <c r="T63" i="133"/>
  <c r="B53" i="133" s="1"/>
  <c r="J53" i="133" s="1"/>
  <c r="S63" i="133"/>
  <c r="B58" i="133" s="1"/>
  <c r="J58" i="133" s="1"/>
  <c r="R63" i="133"/>
  <c r="B47" i="133" s="1"/>
  <c r="J47" i="133" s="1"/>
  <c r="L62" i="133"/>
  <c r="J62" i="133"/>
  <c r="H62" i="133"/>
  <c r="J61" i="133"/>
  <c r="H61" i="133"/>
  <c r="J60" i="133"/>
  <c r="H60" i="133"/>
  <c r="D60" i="133"/>
  <c r="J59" i="133"/>
  <c r="G59" i="133"/>
  <c r="L59" i="133" s="1"/>
  <c r="H58" i="133"/>
  <c r="H57" i="133"/>
  <c r="H56" i="133"/>
  <c r="H55" i="133"/>
  <c r="H54" i="133"/>
  <c r="H53" i="133"/>
  <c r="H52" i="133"/>
  <c r="H51" i="133"/>
  <c r="H50" i="133"/>
  <c r="H49" i="133"/>
  <c r="H48" i="133"/>
  <c r="H47" i="133"/>
  <c r="H46" i="133"/>
  <c r="J45" i="133"/>
  <c r="B43" i="133"/>
  <c r="L43" i="133" s="1"/>
  <c r="T42" i="133"/>
  <c r="B52" i="133" s="1"/>
  <c r="S42" i="133"/>
  <c r="B57" i="133" s="1"/>
  <c r="R42" i="133"/>
  <c r="B46" i="133" s="1"/>
  <c r="L42" i="133"/>
  <c r="B42" i="133"/>
  <c r="J42" i="133" s="1"/>
  <c r="L41" i="133"/>
  <c r="J41" i="133"/>
  <c r="L40" i="133"/>
  <c r="B40" i="133"/>
  <c r="J40" i="133" s="1"/>
  <c r="L39" i="133"/>
  <c r="J39" i="133"/>
  <c r="B38" i="133"/>
  <c r="J37" i="133"/>
  <c r="B35" i="133"/>
  <c r="L35" i="133" s="1"/>
  <c r="L34" i="133"/>
  <c r="B34" i="133"/>
  <c r="J34" i="133" s="1"/>
  <c r="L33" i="133"/>
  <c r="J33" i="133"/>
  <c r="L32" i="133"/>
  <c r="B32" i="133"/>
  <c r="J32" i="133" s="1"/>
  <c r="L31" i="133"/>
  <c r="J31" i="133"/>
  <c r="B30" i="133"/>
  <c r="J29" i="133"/>
  <c r="L28" i="133"/>
  <c r="L27" i="133"/>
  <c r="B27" i="133"/>
  <c r="L26" i="133"/>
  <c r="B26" i="133"/>
  <c r="J26" i="133" s="1"/>
  <c r="L25" i="133"/>
  <c r="J25" i="133"/>
  <c r="L24" i="133"/>
  <c r="B24" i="133"/>
  <c r="J24" i="133" s="1"/>
  <c r="L23" i="133"/>
  <c r="J23" i="133"/>
  <c r="L22" i="133"/>
  <c r="B22" i="133"/>
  <c r="B28" i="133" s="1"/>
  <c r="L21" i="133"/>
  <c r="J21" i="133"/>
  <c r="L20" i="133"/>
  <c r="L19" i="133"/>
  <c r="B19" i="133"/>
  <c r="L18" i="133"/>
  <c r="B18" i="133"/>
  <c r="J18" i="133" s="1"/>
  <c r="L17" i="133"/>
  <c r="J17" i="133"/>
  <c r="L16" i="133"/>
  <c r="B16" i="133"/>
  <c r="J16" i="133" s="1"/>
  <c r="L15" i="133"/>
  <c r="J15" i="133"/>
  <c r="B14" i="133"/>
  <c r="L13" i="133"/>
  <c r="J13" i="133"/>
  <c r="L12" i="133"/>
  <c r="J12" i="133"/>
  <c r="X10" i="133"/>
  <c r="V10" i="133"/>
  <c r="U10" i="133"/>
  <c r="Z98" i="132"/>
  <c r="V98" i="132"/>
  <c r="U98" i="132"/>
  <c r="P98" i="132"/>
  <c r="B50" i="132" s="1"/>
  <c r="J50" i="132" s="1"/>
  <c r="X97" i="132"/>
  <c r="Y97" i="132" s="1"/>
  <c r="S97" i="132"/>
  <c r="T97" i="132" s="1"/>
  <c r="X96" i="132"/>
  <c r="Y96" i="132" s="1"/>
  <c r="S96" i="132"/>
  <c r="T96" i="132" s="1"/>
  <c r="X95" i="132"/>
  <c r="Y95" i="132" s="1"/>
  <c r="S95" i="132"/>
  <c r="T95" i="132" s="1"/>
  <c r="X94" i="132"/>
  <c r="Y94" i="132" s="1"/>
  <c r="S94" i="132"/>
  <c r="T94" i="132" s="1"/>
  <c r="X93" i="132"/>
  <c r="Y93" i="132" s="1"/>
  <c r="S93" i="132"/>
  <c r="T93" i="132" s="1"/>
  <c r="X92" i="132"/>
  <c r="Y92" i="132" s="1"/>
  <c r="S92" i="132"/>
  <c r="T92" i="132" s="1"/>
  <c r="X91" i="132"/>
  <c r="Y91" i="132" s="1"/>
  <c r="S91" i="132"/>
  <c r="T91" i="132" s="1"/>
  <c r="X90" i="132"/>
  <c r="Y90" i="132" s="1"/>
  <c r="S90" i="132"/>
  <c r="T90" i="132" s="1"/>
  <c r="X89" i="132"/>
  <c r="Y89" i="132" s="1"/>
  <c r="S89" i="132"/>
  <c r="T89" i="132" s="1"/>
  <c r="X88" i="132"/>
  <c r="Y88" i="132" s="1"/>
  <c r="S88" i="132"/>
  <c r="T88" i="132" s="1"/>
  <c r="X87" i="132"/>
  <c r="Y87" i="132" s="1"/>
  <c r="S87" i="132"/>
  <c r="T87" i="132" s="1"/>
  <c r="X86" i="132"/>
  <c r="Y86" i="132" s="1"/>
  <c r="S86" i="132"/>
  <c r="T86" i="132" s="1"/>
  <c r="X85" i="132"/>
  <c r="Y85" i="132" s="1"/>
  <c r="S85" i="132"/>
  <c r="T85" i="132" s="1"/>
  <c r="X84" i="132"/>
  <c r="Y84" i="132" s="1"/>
  <c r="S84" i="132"/>
  <c r="T84" i="132" s="1"/>
  <c r="X83" i="132"/>
  <c r="Y83" i="132" s="1"/>
  <c r="S83" i="132"/>
  <c r="T83" i="132" s="1"/>
  <c r="X82" i="132"/>
  <c r="Y82" i="132" s="1"/>
  <c r="S82" i="132"/>
  <c r="T82" i="132" s="1"/>
  <c r="X81" i="132"/>
  <c r="Y81" i="132" s="1"/>
  <c r="S81" i="132"/>
  <c r="T81" i="132" s="1"/>
  <c r="X80" i="132"/>
  <c r="Y80" i="132" s="1"/>
  <c r="S80" i="132"/>
  <c r="T80" i="132" s="1"/>
  <c r="X79" i="132"/>
  <c r="Y79" i="132" s="1"/>
  <c r="S79" i="132"/>
  <c r="T79" i="132" s="1"/>
  <c r="H79" i="132"/>
  <c r="X78" i="132"/>
  <c r="S78" i="132"/>
  <c r="T75" i="132"/>
  <c r="B56" i="132" s="1"/>
  <c r="J56" i="132" s="1"/>
  <c r="R75" i="132"/>
  <c r="B49" i="132" s="1"/>
  <c r="J49" i="132" s="1"/>
  <c r="B70" i="132"/>
  <c r="T69" i="132"/>
  <c r="B54" i="132" s="1"/>
  <c r="J54" i="132" s="1"/>
  <c r="R69" i="132"/>
  <c r="B48" i="132" s="1"/>
  <c r="J48" i="132" s="1"/>
  <c r="J69" i="132"/>
  <c r="J64" i="132"/>
  <c r="T63" i="132"/>
  <c r="B53" i="132" s="1"/>
  <c r="J53" i="132" s="1"/>
  <c r="S63" i="132"/>
  <c r="B58" i="132" s="1"/>
  <c r="J58" i="132" s="1"/>
  <c r="R63" i="132"/>
  <c r="L62" i="132"/>
  <c r="J62" i="132"/>
  <c r="H62" i="132"/>
  <c r="J61" i="132"/>
  <c r="H61" i="132"/>
  <c r="J60" i="132"/>
  <c r="H60" i="132"/>
  <c r="D60" i="132"/>
  <c r="J59" i="132"/>
  <c r="G59" i="132"/>
  <c r="L59" i="132" s="1"/>
  <c r="H58" i="132"/>
  <c r="H57" i="132"/>
  <c r="H56" i="132"/>
  <c r="H55" i="132"/>
  <c r="B55" i="132"/>
  <c r="J55" i="132" s="1"/>
  <c r="H54" i="132"/>
  <c r="H53" i="132"/>
  <c r="H52" i="132"/>
  <c r="H51" i="132"/>
  <c r="H50" i="132"/>
  <c r="H49" i="132"/>
  <c r="H48" i="132"/>
  <c r="H47" i="132"/>
  <c r="B47" i="132"/>
  <c r="J47" i="132" s="1"/>
  <c r="H46" i="132"/>
  <c r="J45" i="132"/>
  <c r="B43" i="132"/>
  <c r="L43" i="132" s="1"/>
  <c r="T42" i="132"/>
  <c r="B52" i="132" s="1"/>
  <c r="S42" i="132"/>
  <c r="R42" i="132"/>
  <c r="B46" i="132" s="1"/>
  <c r="L42" i="132"/>
  <c r="B42" i="132"/>
  <c r="J42" i="132" s="1"/>
  <c r="L41" i="132"/>
  <c r="J41" i="132"/>
  <c r="L40" i="132"/>
  <c r="B40" i="132"/>
  <c r="J40" i="132" s="1"/>
  <c r="L39" i="132"/>
  <c r="J39" i="132"/>
  <c r="B38" i="132"/>
  <c r="J37" i="132"/>
  <c r="B35" i="132"/>
  <c r="L35" i="132" s="1"/>
  <c r="L34" i="132"/>
  <c r="B34" i="132"/>
  <c r="J34" i="132" s="1"/>
  <c r="L33" i="132"/>
  <c r="J33" i="132"/>
  <c r="L32" i="132"/>
  <c r="B32" i="132"/>
  <c r="J32" i="132" s="1"/>
  <c r="L31" i="132"/>
  <c r="J31" i="132"/>
  <c r="B30" i="132"/>
  <c r="J29" i="132"/>
  <c r="L28" i="132"/>
  <c r="L27" i="132"/>
  <c r="B27" i="132"/>
  <c r="L26" i="132"/>
  <c r="B26" i="132"/>
  <c r="J26" i="132" s="1"/>
  <c r="L25" i="132"/>
  <c r="J25" i="132"/>
  <c r="L24" i="132"/>
  <c r="B24" i="132"/>
  <c r="J24" i="132" s="1"/>
  <c r="L23" i="132"/>
  <c r="J23" i="132"/>
  <c r="L22" i="132"/>
  <c r="B22" i="132"/>
  <c r="B28" i="132" s="1"/>
  <c r="L21" i="132"/>
  <c r="J21" i="132"/>
  <c r="L20" i="132"/>
  <c r="L19" i="132"/>
  <c r="B19" i="132"/>
  <c r="L18" i="132"/>
  <c r="B18" i="132"/>
  <c r="J18" i="132" s="1"/>
  <c r="L17" i="132"/>
  <c r="J17" i="132"/>
  <c r="L16" i="132"/>
  <c r="B16" i="132"/>
  <c r="J16" i="132" s="1"/>
  <c r="L15" i="132"/>
  <c r="J15" i="132"/>
  <c r="L14" i="132"/>
  <c r="B14" i="132"/>
  <c r="B20" i="132" s="1"/>
  <c r="C31" i="109" s="1"/>
  <c r="L13" i="132"/>
  <c r="J13" i="132"/>
  <c r="L12" i="132"/>
  <c r="J12" i="132"/>
  <c r="X10" i="132"/>
  <c r="V10" i="132"/>
  <c r="U10" i="132"/>
  <c r="Z98" i="131"/>
  <c r="B55" i="131" s="1"/>
  <c r="J55" i="131" s="1"/>
  <c r="V98" i="131"/>
  <c r="U98" i="131"/>
  <c r="P98" i="131"/>
  <c r="B50" i="131" s="1"/>
  <c r="J50" i="131" s="1"/>
  <c r="X97" i="131"/>
  <c r="Y97" i="131" s="1"/>
  <c r="S97" i="131"/>
  <c r="T97" i="131" s="1"/>
  <c r="X96" i="131"/>
  <c r="Y96" i="131" s="1"/>
  <c r="S96" i="131"/>
  <c r="T96" i="131" s="1"/>
  <c r="X95" i="131"/>
  <c r="Y95" i="131" s="1"/>
  <c r="S95" i="131"/>
  <c r="T95" i="131" s="1"/>
  <c r="X94" i="131"/>
  <c r="Y94" i="131" s="1"/>
  <c r="S94" i="131"/>
  <c r="T94" i="131" s="1"/>
  <c r="X93" i="131"/>
  <c r="Y93" i="131" s="1"/>
  <c r="S93" i="131"/>
  <c r="T93" i="131" s="1"/>
  <c r="X92" i="131"/>
  <c r="Y92" i="131" s="1"/>
  <c r="S92" i="131"/>
  <c r="T92" i="131" s="1"/>
  <c r="X91" i="131"/>
  <c r="Y91" i="131" s="1"/>
  <c r="S91" i="131"/>
  <c r="T91" i="131" s="1"/>
  <c r="X90" i="131"/>
  <c r="Y90" i="131" s="1"/>
  <c r="S90" i="131"/>
  <c r="T90" i="131" s="1"/>
  <c r="X89" i="131"/>
  <c r="Y89" i="131" s="1"/>
  <c r="S89" i="131"/>
  <c r="T89" i="131" s="1"/>
  <c r="X88" i="131"/>
  <c r="Y88" i="131" s="1"/>
  <c r="S88" i="131"/>
  <c r="T88" i="131" s="1"/>
  <c r="X87" i="131"/>
  <c r="Y87" i="131" s="1"/>
  <c r="S87" i="131"/>
  <c r="T87" i="131" s="1"/>
  <c r="X86" i="131"/>
  <c r="Y86" i="131" s="1"/>
  <c r="S86" i="131"/>
  <c r="T86" i="131" s="1"/>
  <c r="X85" i="131"/>
  <c r="Y85" i="131" s="1"/>
  <c r="S85" i="131"/>
  <c r="T85" i="131" s="1"/>
  <c r="X84" i="131"/>
  <c r="Y84" i="131" s="1"/>
  <c r="S84" i="131"/>
  <c r="T84" i="131" s="1"/>
  <c r="X83" i="131"/>
  <c r="Y83" i="131" s="1"/>
  <c r="S83" i="131"/>
  <c r="T83" i="131" s="1"/>
  <c r="X82" i="131"/>
  <c r="Y82" i="131" s="1"/>
  <c r="S82" i="131"/>
  <c r="T82" i="131" s="1"/>
  <c r="X81" i="131"/>
  <c r="Y81" i="131" s="1"/>
  <c r="S81" i="131"/>
  <c r="T81" i="131" s="1"/>
  <c r="X80" i="131"/>
  <c r="Y80" i="131" s="1"/>
  <c r="S80" i="131"/>
  <c r="T80" i="131" s="1"/>
  <c r="X79" i="131"/>
  <c r="Y79" i="131" s="1"/>
  <c r="S79" i="131"/>
  <c r="T79" i="131" s="1"/>
  <c r="X78" i="131"/>
  <c r="S78" i="131"/>
  <c r="T75" i="131"/>
  <c r="B56" i="131" s="1"/>
  <c r="J56" i="131" s="1"/>
  <c r="R75" i="131"/>
  <c r="T69" i="131"/>
  <c r="B54" i="131" s="1"/>
  <c r="J54" i="131" s="1"/>
  <c r="R69" i="131"/>
  <c r="B48" i="131" s="1"/>
  <c r="J48" i="131" s="1"/>
  <c r="J64" i="131"/>
  <c r="T63" i="131"/>
  <c r="B53" i="131" s="1"/>
  <c r="J53" i="131" s="1"/>
  <c r="S63" i="131"/>
  <c r="B58" i="131" s="1"/>
  <c r="J58" i="131" s="1"/>
  <c r="R63" i="131"/>
  <c r="B47" i="131" s="1"/>
  <c r="J47" i="131" s="1"/>
  <c r="L62" i="131"/>
  <c r="J62" i="131"/>
  <c r="H62" i="131"/>
  <c r="J61" i="131"/>
  <c r="H61" i="131"/>
  <c r="J60" i="131"/>
  <c r="H60" i="131"/>
  <c r="D60" i="131"/>
  <c r="J59" i="131"/>
  <c r="G59" i="131"/>
  <c r="L59" i="131" s="1"/>
  <c r="H58" i="131"/>
  <c r="H57" i="131"/>
  <c r="H56" i="131"/>
  <c r="H55" i="131"/>
  <c r="H54" i="131"/>
  <c r="H53" i="131"/>
  <c r="H52" i="131"/>
  <c r="H51" i="131"/>
  <c r="H50" i="131"/>
  <c r="H49" i="131"/>
  <c r="B49" i="131"/>
  <c r="J49" i="131" s="1"/>
  <c r="H48" i="131"/>
  <c r="H47" i="131"/>
  <c r="H46" i="131"/>
  <c r="J45" i="131"/>
  <c r="B43" i="131"/>
  <c r="L43" i="131" s="1"/>
  <c r="T42" i="131"/>
  <c r="B52" i="131" s="1"/>
  <c r="S42" i="131"/>
  <c r="B57" i="131" s="1"/>
  <c r="R42" i="131"/>
  <c r="B46" i="131" s="1"/>
  <c r="L42" i="131"/>
  <c r="B42" i="131"/>
  <c r="J42" i="131" s="1"/>
  <c r="L41" i="131"/>
  <c r="J41" i="131"/>
  <c r="L40" i="131"/>
  <c r="B40" i="131"/>
  <c r="J40" i="131" s="1"/>
  <c r="L39" i="131"/>
  <c r="J39" i="131"/>
  <c r="B38" i="131"/>
  <c r="J37" i="131"/>
  <c r="B35" i="131"/>
  <c r="L35" i="131" s="1"/>
  <c r="L34" i="131"/>
  <c r="B34" i="131"/>
  <c r="J34" i="131" s="1"/>
  <c r="L33" i="131"/>
  <c r="J33" i="131"/>
  <c r="L32" i="131"/>
  <c r="B32" i="131"/>
  <c r="J32" i="131" s="1"/>
  <c r="L31" i="131"/>
  <c r="J31" i="131"/>
  <c r="B30" i="131"/>
  <c r="J29" i="131"/>
  <c r="L28" i="131"/>
  <c r="L27" i="131"/>
  <c r="B27" i="131"/>
  <c r="L26" i="131"/>
  <c r="B26" i="131"/>
  <c r="J26" i="131" s="1"/>
  <c r="L25" i="131"/>
  <c r="J25" i="131"/>
  <c r="L24" i="131"/>
  <c r="B24" i="131"/>
  <c r="J24" i="131" s="1"/>
  <c r="L23" i="131"/>
  <c r="J23" i="131"/>
  <c r="L22" i="131"/>
  <c r="B22" i="131"/>
  <c r="B28" i="131" s="1"/>
  <c r="L21" i="131"/>
  <c r="J21" i="131"/>
  <c r="L20" i="131"/>
  <c r="L19" i="131"/>
  <c r="B19" i="131"/>
  <c r="L18" i="131"/>
  <c r="B18" i="131"/>
  <c r="J18" i="131" s="1"/>
  <c r="L17" i="131"/>
  <c r="J17" i="131"/>
  <c r="L16" i="131"/>
  <c r="B16" i="131"/>
  <c r="J16" i="131" s="1"/>
  <c r="L15" i="131"/>
  <c r="J15" i="131"/>
  <c r="L14" i="131"/>
  <c r="B14" i="131"/>
  <c r="B20" i="131" s="1"/>
  <c r="C30" i="109" s="1"/>
  <c r="L13" i="131"/>
  <c r="J13" i="131"/>
  <c r="L12" i="131"/>
  <c r="J12" i="131"/>
  <c r="X10" i="131"/>
  <c r="V10" i="131"/>
  <c r="U10" i="131"/>
  <c r="Z98" i="130"/>
  <c r="B55" i="130" s="1"/>
  <c r="J55" i="130" s="1"/>
  <c r="V98" i="130"/>
  <c r="U98" i="130"/>
  <c r="P98" i="130"/>
  <c r="X97" i="130"/>
  <c r="Y97" i="130" s="1"/>
  <c r="S97" i="130"/>
  <c r="T97" i="130" s="1"/>
  <c r="X96" i="130"/>
  <c r="Y96" i="130" s="1"/>
  <c r="S96" i="130"/>
  <c r="T96" i="130" s="1"/>
  <c r="X95" i="130"/>
  <c r="Y95" i="130" s="1"/>
  <c r="S95" i="130"/>
  <c r="T95" i="130" s="1"/>
  <c r="X94" i="130"/>
  <c r="Y94" i="130" s="1"/>
  <c r="S94" i="130"/>
  <c r="T94" i="130" s="1"/>
  <c r="X93" i="130"/>
  <c r="Y93" i="130" s="1"/>
  <c r="S93" i="130"/>
  <c r="T93" i="130" s="1"/>
  <c r="X92" i="130"/>
  <c r="Y92" i="130" s="1"/>
  <c r="S92" i="130"/>
  <c r="T92" i="130" s="1"/>
  <c r="X91" i="130"/>
  <c r="Y91" i="130" s="1"/>
  <c r="S91" i="130"/>
  <c r="T91" i="130" s="1"/>
  <c r="X90" i="130"/>
  <c r="Y90" i="130" s="1"/>
  <c r="S90" i="130"/>
  <c r="T90" i="130" s="1"/>
  <c r="X89" i="130"/>
  <c r="Y89" i="130" s="1"/>
  <c r="S89" i="130"/>
  <c r="T89" i="130" s="1"/>
  <c r="X88" i="130"/>
  <c r="Y88" i="130" s="1"/>
  <c r="S88" i="130"/>
  <c r="T88" i="130" s="1"/>
  <c r="X87" i="130"/>
  <c r="Y87" i="130" s="1"/>
  <c r="S87" i="130"/>
  <c r="T87" i="130" s="1"/>
  <c r="X86" i="130"/>
  <c r="Y86" i="130" s="1"/>
  <c r="S86" i="130"/>
  <c r="T86" i="130" s="1"/>
  <c r="X85" i="130"/>
  <c r="Y85" i="130" s="1"/>
  <c r="S85" i="130"/>
  <c r="T85" i="130" s="1"/>
  <c r="X84" i="130"/>
  <c r="Y84" i="130" s="1"/>
  <c r="S84" i="130"/>
  <c r="T84" i="130" s="1"/>
  <c r="X83" i="130"/>
  <c r="Y83" i="130" s="1"/>
  <c r="S83" i="130"/>
  <c r="T83" i="130" s="1"/>
  <c r="X82" i="130"/>
  <c r="Y82" i="130" s="1"/>
  <c r="S82" i="130"/>
  <c r="T82" i="130" s="1"/>
  <c r="X81" i="130"/>
  <c r="Y81" i="130" s="1"/>
  <c r="S81" i="130"/>
  <c r="T81" i="130" s="1"/>
  <c r="X80" i="130"/>
  <c r="Y80" i="130" s="1"/>
  <c r="S80" i="130"/>
  <c r="T80" i="130" s="1"/>
  <c r="X79" i="130"/>
  <c r="Y79" i="130" s="1"/>
  <c r="S79" i="130"/>
  <c r="T79" i="130" s="1"/>
  <c r="H79" i="130"/>
  <c r="X78" i="130"/>
  <c r="S78" i="130"/>
  <c r="T75" i="130"/>
  <c r="B56" i="130" s="1"/>
  <c r="J56" i="130" s="1"/>
  <c r="R75" i="130"/>
  <c r="B49" i="130" s="1"/>
  <c r="J49" i="130" s="1"/>
  <c r="T69" i="130"/>
  <c r="B54" i="130" s="1"/>
  <c r="J54" i="130" s="1"/>
  <c r="R69" i="130"/>
  <c r="B48" i="130" s="1"/>
  <c r="J48" i="130" s="1"/>
  <c r="J69" i="130"/>
  <c r="J64" i="130"/>
  <c r="T63" i="130"/>
  <c r="B53" i="130" s="1"/>
  <c r="J53" i="130" s="1"/>
  <c r="S63" i="130"/>
  <c r="B58" i="130" s="1"/>
  <c r="J58" i="130" s="1"/>
  <c r="R63" i="130"/>
  <c r="B47" i="130" s="1"/>
  <c r="J47" i="130" s="1"/>
  <c r="L62" i="130"/>
  <c r="J62" i="130"/>
  <c r="H62" i="130"/>
  <c r="J61" i="130"/>
  <c r="H61" i="130"/>
  <c r="J60" i="130"/>
  <c r="H60" i="130"/>
  <c r="D60" i="130"/>
  <c r="J59" i="130"/>
  <c r="G59" i="130"/>
  <c r="L59" i="130" s="1"/>
  <c r="H58" i="130"/>
  <c r="H57" i="130"/>
  <c r="H56" i="130"/>
  <c r="H55" i="130"/>
  <c r="H54" i="130"/>
  <c r="H53" i="130"/>
  <c r="H52" i="130"/>
  <c r="H51" i="130"/>
  <c r="H50" i="130"/>
  <c r="H49" i="130"/>
  <c r="H48" i="130"/>
  <c r="H47" i="130"/>
  <c r="H46" i="130"/>
  <c r="J45" i="130"/>
  <c r="B43" i="130"/>
  <c r="L43" i="130" s="1"/>
  <c r="T42" i="130"/>
  <c r="B52" i="130" s="1"/>
  <c r="S42" i="130"/>
  <c r="B57" i="130" s="1"/>
  <c r="R42" i="130"/>
  <c r="B46" i="130" s="1"/>
  <c r="L42" i="130"/>
  <c r="B42" i="130"/>
  <c r="J42" i="130" s="1"/>
  <c r="L41" i="130"/>
  <c r="J41" i="130"/>
  <c r="L40" i="130"/>
  <c r="B40" i="130"/>
  <c r="J40" i="130" s="1"/>
  <c r="L39" i="130"/>
  <c r="J39" i="130"/>
  <c r="B38" i="130"/>
  <c r="J37" i="130"/>
  <c r="B35" i="130"/>
  <c r="L35" i="130" s="1"/>
  <c r="L34" i="130"/>
  <c r="B34" i="130"/>
  <c r="J34" i="130" s="1"/>
  <c r="L33" i="130"/>
  <c r="J33" i="130"/>
  <c r="L32" i="130"/>
  <c r="B32" i="130"/>
  <c r="J32" i="130" s="1"/>
  <c r="L31" i="130"/>
  <c r="J31" i="130"/>
  <c r="B30" i="130"/>
  <c r="J29" i="130"/>
  <c r="L28" i="130"/>
  <c r="L27" i="130"/>
  <c r="B27" i="130"/>
  <c r="L26" i="130"/>
  <c r="B26" i="130"/>
  <c r="J26" i="130" s="1"/>
  <c r="L25" i="130"/>
  <c r="J25" i="130"/>
  <c r="L24" i="130"/>
  <c r="B24" i="130"/>
  <c r="J24" i="130" s="1"/>
  <c r="L23" i="130"/>
  <c r="J23" i="130"/>
  <c r="L22" i="130"/>
  <c r="B22" i="130"/>
  <c r="B28" i="130" s="1"/>
  <c r="L21" i="130"/>
  <c r="J21" i="130"/>
  <c r="L20" i="130"/>
  <c r="L19" i="130"/>
  <c r="B19" i="130"/>
  <c r="L18" i="130"/>
  <c r="B18" i="130"/>
  <c r="J18" i="130" s="1"/>
  <c r="L17" i="130"/>
  <c r="J17" i="130"/>
  <c r="L16" i="130"/>
  <c r="B16" i="130"/>
  <c r="J16" i="130" s="1"/>
  <c r="L15" i="130"/>
  <c r="J15" i="130"/>
  <c r="L14" i="130"/>
  <c r="B14" i="130"/>
  <c r="B20" i="130" s="1"/>
  <c r="C29" i="109" s="1"/>
  <c r="L13" i="130"/>
  <c r="J13" i="130"/>
  <c r="L12" i="130"/>
  <c r="J12" i="130"/>
  <c r="X10" i="130"/>
  <c r="V10" i="130"/>
  <c r="U10" i="130"/>
  <c r="Z98" i="129"/>
  <c r="B55" i="129" s="1"/>
  <c r="J55" i="129" s="1"/>
  <c r="V98" i="129"/>
  <c r="U98" i="129"/>
  <c r="P98" i="129"/>
  <c r="X97" i="129"/>
  <c r="Y97" i="129" s="1"/>
  <c r="S97" i="129"/>
  <c r="T97" i="129" s="1"/>
  <c r="X96" i="129"/>
  <c r="Y96" i="129" s="1"/>
  <c r="S96" i="129"/>
  <c r="T96" i="129" s="1"/>
  <c r="X95" i="129"/>
  <c r="Y95" i="129" s="1"/>
  <c r="S95" i="129"/>
  <c r="T95" i="129" s="1"/>
  <c r="X94" i="129"/>
  <c r="Y94" i="129" s="1"/>
  <c r="S94" i="129"/>
  <c r="T94" i="129" s="1"/>
  <c r="X93" i="129"/>
  <c r="Y93" i="129" s="1"/>
  <c r="S93" i="129"/>
  <c r="T93" i="129" s="1"/>
  <c r="X92" i="129"/>
  <c r="Y92" i="129" s="1"/>
  <c r="S92" i="129"/>
  <c r="T92" i="129" s="1"/>
  <c r="X91" i="129"/>
  <c r="Y91" i="129" s="1"/>
  <c r="S91" i="129"/>
  <c r="T91" i="129" s="1"/>
  <c r="X90" i="129"/>
  <c r="Y90" i="129" s="1"/>
  <c r="S90" i="129"/>
  <c r="T90" i="129" s="1"/>
  <c r="X89" i="129"/>
  <c r="Y89" i="129" s="1"/>
  <c r="S89" i="129"/>
  <c r="T89" i="129" s="1"/>
  <c r="X88" i="129"/>
  <c r="Y88" i="129" s="1"/>
  <c r="S88" i="129"/>
  <c r="T88" i="129" s="1"/>
  <c r="X87" i="129"/>
  <c r="Y87" i="129" s="1"/>
  <c r="S87" i="129"/>
  <c r="T87" i="129" s="1"/>
  <c r="X86" i="129"/>
  <c r="Y86" i="129" s="1"/>
  <c r="S86" i="129"/>
  <c r="T86" i="129" s="1"/>
  <c r="X85" i="129"/>
  <c r="Y85" i="129" s="1"/>
  <c r="S85" i="129"/>
  <c r="T85" i="129" s="1"/>
  <c r="X84" i="129"/>
  <c r="Y84" i="129" s="1"/>
  <c r="S84" i="129"/>
  <c r="T84" i="129" s="1"/>
  <c r="X83" i="129"/>
  <c r="Y83" i="129" s="1"/>
  <c r="S83" i="129"/>
  <c r="T83" i="129" s="1"/>
  <c r="X82" i="129"/>
  <c r="Y82" i="129" s="1"/>
  <c r="S82" i="129"/>
  <c r="T82" i="129" s="1"/>
  <c r="X81" i="129"/>
  <c r="Y81" i="129" s="1"/>
  <c r="S81" i="129"/>
  <c r="T81" i="129" s="1"/>
  <c r="X80" i="129"/>
  <c r="Y80" i="129" s="1"/>
  <c r="S80" i="129"/>
  <c r="T80" i="129" s="1"/>
  <c r="X79" i="129"/>
  <c r="Y79" i="129" s="1"/>
  <c r="S79" i="129"/>
  <c r="T79" i="129" s="1"/>
  <c r="X78" i="129"/>
  <c r="S78" i="129"/>
  <c r="T78" i="129" s="1"/>
  <c r="T75" i="129"/>
  <c r="R75" i="129"/>
  <c r="B70" i="129"/>
  <c r="T69" i="129"/>
  <c r="B54" i="129" s="1"/>
  <c r="J54" i="129" s="1"/>
  <c r="R69" i="129"/>
  <c r="B48" i="129" s="1"/>
  <c r="J48" i="129" s="1"/>
  <c r="J69" i="129"/>
  <c r="J64" i="129"/>
  <c r="T63" i="129"/>
  <c r="B53" i="129" s="1"/>
  <c r="J53" i="129" s="1"/>
  <c r="S63" i="129"/>
  <c r="B58" i="129" s="1"/>
  <c r="J58" i="129" s="1"/>
  <c r="R63" i="129"/>
  <c r="B47" i="129" s="1"/>
  <c r="J47" i="129" s="1"/>
  <c r="L62" i="129"/>
  <c r="J62" i="129"/>
  <c r="H62" i="129"/>
  <c r="J61" i="129"/>
  <c r="H61" i="129"/>
  <c r="J60" i="129"/>
  <c r="H60" i="129"/>
  <c r="D60" i="129"/>
  <c r="J59" i="129"/>
  <c r="G59" i="129"/>
  <c r="L59" i="129" s="1"/>
  <c r="H58" i="129"/>
  <c r="H57" i="129"/>
  <c r="H56" i="129"/>
  <c r="B56" i="129"/>
  <c r="J56" i="129" s="1"/>
  <c r="H55" i="129"/>
  <c r="H54" i="129"/>
  <c r="H53" i="129"/>
  <c r="H52" i="129"/>
  <c r="H51" i="129"/>
  <c r="H50" i="129"/>
  <c r="H49" i="129"/>
  <c r="B49" i="129"/>
  <c r="J49" i="129" s="1"/>
  <c r="H48" i="129"/>
  <c r="H47" i="129"/>
  <c r="H46" i="129"/>
  <c r="J45" i="129"/>
  <c r="B43" i="129"/>
  <c r="L43" i="129" s="1"/>
  <c r="T42" i="129"/>
  <c r="B52" i="129" s="1"/>
  <c r="S42" i="129"/>
  <c r="B57" i="129" s="1"/>
  <c r="R42" i="129"/>
  <c r="B46" i="129" s="1"/>
  <c r="L42" i="129"/>
  <c r="B42" i="129"/>
  <c r="J42" i="129" s="1"/>
  <c r="L41" i="129"/>
  <c r="J41" i="129"/>
  <c r="L40" i="129"/>
  <c r="B40" i="129"/>
  <c r="J40" i="129" s="1"/>
  <c r="L39" i="129"/>
  <c r="J39" i="129"/>
  <c r="B38" i="129"/>
  <c r="J37" i="129"/>
  <c r="B35" i="129"/>
  <c r="L35" i="129" s="1"/>
  <c r="L34" i="129"/>
  <c r="B34" i="129"/>
  <c r="J34" i="129" s="1"/>
  <c r="L33" i="129"/>
  <c r="J33" i="129"/>
  <c r="L32" i="129"/>
  <c r="B32" i="129"/>
  <c r="J32" i="129" s="1"/>
  <c r="L31" i="129"/>
  <c r="J31" i="129"/>
  <c r="B30" i="129"/>
  <c r="J29" i="129"/>
  <c r="L28" i="129"/>
  <c r="L27" i="129"/>
  <c r="B27" i="129"/>
  <c r="L26" i="129"/>
  <c r="B26" i="129"/>
  <c r="J26" i="129" s="1"/>
  <c r="L25" i="129"/>
  <c r="J25" i="129"/>
  <c r="L24" i="129"/>
  <c r="B24" i="129"/>
  <c r="J24" i="129" s="1"/>
  <c r="L23" i="129"/>
  <c r="J23" i="129"/>
  <c r="L22" i="129"/>
  <c r="B22" i="129"/>
  <c r="B28" i="129" s="1"/>
  <c r="L21" i="129"/>
  <c r="J21" i="129"/>
  <c r="L20" i="129"/>
  <c r="L19" i="129"/>
  <c r="B19" i="129"/>
  <c r="L18" i="129"/>
  <c r="B18" i="129"/>
  <c r="J18" i="129" s="1"/>
  <c r="L17" i="129"/>
  <c r="J17" i="129"/>
  <c r="L16" i="129"/>
  <c r="B16" i="129"/>
  <c r="J16" i="129" s="1"/>
  <c r="L15" i="129"/>
  <c r="J15" i="129"/>
  <c r="L14" i="129"/>
  <c r="B20" i="129"/>
  <c r="C28" i="109" s="1"/>
  <c r="L13" i="129"/>
  <c r="J13" i="129"/>
  <c r="L12" i="129"/>
  <c r="J12" i="129"/>
  <c r="X10" i="129"/>
  <c r="V10" i="129"/>
  <c r="U10" i="129"/>
  <c r="Z98" i="128"/>
  <c r="V98" i="128"/>
  <c r="U98" i="128"/>
  <c r="P98" i="128"/>
  <c r="X97" i="128"/>
  <c r="Y97" i="128" s="1"/>
  <c r="S97" i="128"/>
  <c r="T97" i="128" s="1"/>
  <c r="X96" i="128"/>
  <c r="Y96" i="128" s="1"/>
  <c r="S96" i="128"/>
  <c r="T96" i="128" s="1"/>
  <c r="X95" i="128"/>
  <c r="Y95" i="128" s="1"/>
  <c r="S95" i="128"/>
  <c r="T95" i="128" s="1"/>
  <c r="X94" i="128"/>
  <c r="Y94" i="128" s="1"/>
  <c r="S94" i="128"/>
  <c r="T94" i="128" s="1"/>
  <c r="X93" i="128"/>
  <c r="Y93" i="128" s="1"/>
  <c r="S93" i="128"/>
  <c r="T93" i="128" s="1"/>
  <c r="X92" i="128"/>
  <c r="Y92" i="128" s="1"/>
  <c r="S92" i="128"/>
  <c r="T92" i="128" s="1"/>
  <c r="X91" i="128"/>
  <c r="Y91" i="128" s="1"/>
  <c r="S91" i="128"/>
  <c r="T91" i="128" s="1"/>
  <c r="X90" i="128"/>
  <c r="Y90" i="128" s="1"/>
  <c r="S90" i="128"/>
  <c r="T90" i="128" s="1"/>
  <c r="X89" i="128"/>
  <c r="Y89" i="128" s="1"/>
  <c r="S89" i="128"/>
  <c r="T89" i="128" s="1"/>
  <c r="X88" i="128"/>
  <c r="Y88" i="128" s="1"/>
  <c r="S88" i="128"/>
  <c r="T88" i="128" s="1"/>
  <c r="X87" i="128"/>
  <c r="Y87" i="128" s="1"/>
  <c r="S87" i="128"/>
  <c r="T87" i="128" s="1"/>
  <c r="X86" i="128"/>
  <c r="Y86" i="128" s="1"/>
  <c r="S86" i="128"/>
  <c r="T86" i="128" s="1"/>
  <c r="X85" i="128"/>
  <c r="Y85" i="128" s="1"/>
  <c r="S85" i="128"/>
  <c r="T85" i="128" s="1"/>
  <c r="X84" i="128"/>
  <c r="Y84" i="128" s="1"/>
  <c r="S84" i="128"/>
  <c r="T84" i="128" s="1"/>
  <c r="X83" i="128"/>
  <c r="Y83" i="128" s="1"/>
  <c r="T83" i="128"/>
  <c r="X82" i="128"/>
  <c r="Y82" i="128" s="1"/>
  <c r="S82" i="128"/>
  <c r="T82" i="128" s="1"/>
  <c r="X81" i="128"/>
  <c r="Y81" i="128" s="1"/>
  <c r="S81" i="128"/>
  <c r="T81" i="128" s="1"/>
  <c r="X80" i="128"/>
  <c r="Y80" i="128" s="1"/>
  <c r="S80" i="128"/>
  <c r="T80" i="128" s="1"/>
  <c r="X79" i="128"/>
  <c r="Y79" i="128" s="1"/>
  <c r="S79" i="128"/>
  <c r="T79" i="128" s="1"/>
  <c r="X78" i="128"/>
  <c r="S78" i="128"/>
  <c r="T75" i="128"/>
  <c r="B56" i="128" s="1"/>
  <c r="J56" i="128" s="1"/>
  <c r="R75" i="128"/>
  <c r="B49" i="128" s="1"/>
  <c r="J49" i="128" s="1"/>
  <c r="B70" i="128"/>
  <c r="T69" i="128"/>
  <c r="B54" i="128" s="1"/>
  <c r="J54" i="128" s="1"/>
  <c r="R69" i="128"/>
  <c r="B48" i="128" s="1"/>
  <c r="J48" i="128" s="1"/>
  <c r="J64" i="128"/>
  <c r="T63" i="128"/>
  <c r="B53" i="128" s="1"/>
  <c r="J53" i="128" s="1"/>
  <c r="S63" i="128"/>
  <c r="B58" i="128" s="1"/>
  <c r="J58" i="128" s="1"/>
  <c r="R63" i="128"/>
  <c r="L62" i="128"/>
  <c r="J62" i="128"/>
  <c r="H62" i="128"/>
  <c r="J61" i="128"/>
  <c r="H61" i="128"/>
  <c r="J60" i="128"/>
  <c r="H60" i="128"/>
  <c r="D60" i="128"/>
  <c r="J59" i="128"/>
  <c r="G59" i="128"/>
  <c r="L59" i="128" s="1"/>
  <c r="H58" i="128"/>
  <c r="H57" i="128"/>
  <c r="H56" i="128"/>
  <c r="H55" i="128"/>
  <c r="B55" i="128"/>
  <c r="J55" i="128" s="1"/>
  <c r="H54" i="128"/>
  <c r="H53" i="128"/>
  <c r="H52" i="128"/>
  <c r="H51" i="128"/>
  <c r="H50" i="128"/>
  <c r="H49" i="128"/>
  <c r="H48" i="128"/>
  <c r="H47" i="128"/>
  <c r="B47" i="128"/>
  <c r="J47" i="128" s="1"/>
  <c r="H46" i="128"/>
  <c r="J45" i="128"/>
  <c r="B43" i="128"/>
  <c r="L43" i="128" s="1"/>
  <c r="T42" i="128"/>
  <c r="B52" i="128" s="1"/>
  <c r="S42" i="128"/>
  <c r="B57" i="128" s="1"/>
  <c r="R42" i="128"/>
  <c r="B46" i="128" s="1"/>
  <c r="L42" i="128"/>
  <c r="B42" i="128"/>
  <c r="J42" i="128" s="1"/>
  <c r="L41" i="128"/>
  <c r="J41" i="128"/>
  <c r="L40" i="128"/>
  <c r="B40" i="128"/>
  <c r="J40" i="128" s="1"/>
  <c r="L39" i="128"/>
  <c r="J39" i="128"/>
  <c r="B38" i="128"/>
  <c r="J37" i="128"/>
  <c r="B35" i="128"/>
  <c r="L35" i="128" s="1"/>
  <c r="L34" i="128"/>
  <c r="B34" i="128"/>
  <c r="J34" i="128" s="1"/>
  <c r="L33" i="128"/>
  <c r="J33" i="128"/>
  <c r="L32" i="128"/>
  <c r="B32" i="128"/>
  <c r="J32" i="128" s="1"/>
  <c r="L31" i="128"/>
  <c r="J31" i="128"/>
  <c r="B30" i="128"/>
  <c r="J29" i="128"/>
  <c r="L28" i="128"/>
  <c r="L27" i="128"/>
  <c r="B27" i="128"/>
  <c r="L26" i="128"/>
  <c r="B26" i="128"/>
  <c r="J26" i="128" s="1"/>
  <c r="L25" i="128"/>
  <c r="J25" i="128"/>
  <c r="L24" i="128"/>
  <c r="B24" i="128"/>
  <c r="J24" i="128" s="1"/>
  <c r="L23" i="128"/>
  <c r="J23" i="128"/>
  <c r="L22" i="128"/>
  <c r="B22" i="128"/>
  <c r="B28" i="128" s="1"/>
  <c r="L21" i="128"/>
  <c r="J21" i="128"/>
  <c r="L20" i="128"/>
  <c r="L19" i="128"/>
  <c r="B19" i="128"/>
  <c r="L18" i="128"/>
  <c r="B18" i="128"/>
  <c r="J18" i="128" s="1"/>
  <c r="L17" i="128"/>
  <c r="J17" i="128"/>
  <c r="L16" i="128"/>
  <c r="B16" i="128"/>
  <c r="J16" i="128" s="1"/>
  <c r="L15" i="128"/>
  <c r="J15" i="128"/>
  <c r="L14" i="128"/>
  <c r="B14" i="128"/>
  <c r="B20" i="128" s="1"/>
  <c r="C27" i="109" s="1"/>
  <c r="L13" i="128"/>
  <c r="J13" i="128"/>
  <c r="L12" i="128"/>
  <c r="J12" i="128"/>
  <c r="X10" i="128"/>
  <c r="V10" i="128"/>
  <c r="U10" i="128"/>
  <c r="U16" i="128" s="1"/>
  <c r="Z98" i="127"/>
  <c r="B55" i="127" s="1"/>
  <c r="J55" i="127" s="1"/>
  <c r="V98" i="127"/>
  <c r="U98" i="127"/>
  <c r="B51" i="127" s="1"/>
  <c r="J51" i="127" s="1"/>
  <c r="P98" i="127"/>
  <c r="B50" i="127" s="1"/>
  <c r="J50" i="127" s="1"/>
  <c r="X97" i="127"/>
  <c r="Y97" i="127" s="1"/>
  <c r="S97" i="127"/>
  <c r="T97" i="127" s="1"/>
  <c r="X96" i="127"/>
  <c r="Y96" i="127" s="1"/>
  <c r="S96" i="127"/>
  <c r="T96" i="127" s="1"/>
  <c r="X95" i="127"/>
  <c r="Y95" i="127" s="1"/>
  <c r="S95" i="127"/>
  <c r="T95" i="127" s="1"/>
  <c r="X94" i="127"/>
  <c r="Y94" i="127" s="1"/>
  <c r="S94" i="127"/>
  <c r="T94" i="127" s="1"/>
  <c r="X93" i="127"/>
  <c r="Y93" i="127" s="1"/>
  <c r="S93" i="127"/>
  <c r="T93" i="127" s="1"/>
  <c r="X92" i="127"/>
  <c r="Y92" i="127" s="1"/>
  <c r="S92" i="127"/>
  <c r="T92" i="127" s="1"/>
  <c r="X91" i="127"/>
  <c r="Y91" i="127" s="1"/>
  <c r="S91" i="127"/>
  <c r="T91" i="127" s="1"/>
  <c r="X90" i="127"/>
  <c r="Y90" i="127" s="1"/>
  <c r="S90" i="127"/>
  <c r="T90" i="127" s="1"/>
  <c r="X89" i="127"/>
  <c r="Y89" i="127" s="1"/>
  <c r="S89" i="127"/>
  <c r="T89" i="127" s="1"/>
  <c r="X88" i="127"/>
  <c r="Y88" i="127" s="1"/>
  <c r="S88" i="127"/>
  <c r="T88" i="127" s="1"/>
  <c r="X87" i="127"/>
  <c r="Y87" i="127" s="1"/>
  <c r="S87" i="127"/>
  <c r="T87" i="127" s="1"/>
  <c r="X86" i="127"/>
  <c r="Y86" i="127" s="1"/>
  <c r="S86" i="127"/>
  <c r="T86" i="127" s="1"/>
  <c r="X85" i="127"/>
  <c r="Y85" i="127" s="1"/>
  <c r="S85" i="127"/>
  <c r="T85" i="127" s="1"/>
  <c r="X84" i="127"/>
  <c r="Y84" i="127" s="1"/>
  <c r="S84" i="127"/>
  <c r="T84" i="127" s="1"/>
  <c r="X83" i="127"/>
  <c r="Y83" i="127" s="1"/>
  <c r="S83" i="127"/>
  <c r="T83" i="127" s="1"/>
  <c r="X82" i="127"/>
  <c r="Y82" i="127" s="1"/>
  <c r="S82" i="127"/>
  <c r="T82" i="127" s="1"/>
  <c r="X81" i="127"/>
  <c r="Y81" i="127" s="1"/>
  <c r="S81" i="127"/>
  <c r="T81" i="127" s="1"/>
  <c r="X80" i="127"/>
  <c r="Y80" i="127" s="1"/>
  <c r="S80" i="127"/>
  <c r="T80" i="127" s="1"/>
  <c r="X79" i="127"/>
  <c r="Y79" i="127" s="1"/>
  <c r="S79" i="127"/>
  <c r="T79" i="127" s="1"/>
  <c r="H79" i="127"/>
  <c r="X78" i="127"/>
  <c r="S78" i="127"/>
  <c r="T75" i="127"/>
  <c r="R75" i="127"/>
  <c r="B49" i="127" s="1"/>
  <c r="J49" i="127" s="1"/>
  <c r="B70" i="127"/>
  <c r="T69" i="127"/>
  <c r="B54" i="127" s="1"/>
  <c r="J54" i="127" s="1"/>
  <c r="R69" i="127"/>
  <c r="B48" i="127" s="1"/>
  <c r="J48" i="127" s="1"/>
  <c r="J64" i="127"/>
  <c r="T63" i="127"/>
  <c r="B53" i="127" s="1"/>
  <c r="J53" i="127" s="1"/>
  <c r="S63" i="127"/>
  <c r="B58" i="127" s="1"/>
  <c r="J58" i="127" s="1"/>
  <c r="R63" i="127"/>
  <c r="B47" i="127" s="1"/>
  <c r="J47" i="127" s="1"/>
  <c r="L62" i="127"/>
  <c r="J62" i="127"/>
  <c r="H62" i="127"/>
  <c r="J61" i="127"/>
  <c r="H61" i="127"/>
  <c r="J60" i="127"/>
  <c r="H60" i="127"/>
  <c r="D60" i="127"/>
  <c r="J59" i="127"/>
  <c r="G59" i="127"/>
  <c r="L59" i="127" s="1"/>
  <c r="H58" i="127"/>
  <c r="H57" i="127"/>
  <c r="H56" i="127"/>
  <c r="B56" i="127"/>
  <c r="J56" i="127" s="1"/>
  <c r="H55" i="127"/>
  <c r="H54" i="127"/>
  <c r="H53" i="127"/>
  <c r="H52" i="127"/>
  <c r="H51" i="127"/>
  <c r="H50" i="127"/>
  <c r="H49" i="127"/>
  <c r="H48" i="127"/>
  <c r="H47" i="127"/>
  <c r="H46" i="127"/>
  <c r="J45" i="127"/>
  <c r="B43" i="127"/>
  <c r="L43" i="127" s="1"/>
  <c r="T42" i="127"/>
  <c r="B52" i="127" s="1"/>
  <c r="S42" i="127"/>
  <c r="B57" i="127" s="1"/>
  <c r="R42" i="127"/>
  <c r="B46" i="127" s="1"/>
  <c r="L42" i="127"/>
  <c r="B42" i="127"/>
  <c r="J42" i="127" s="1"/>
  <c r="L41" i="127"/>
  <c r="J41" i="127"/>
  <c r="L40" i="127"/>
  <c r="B40" i="127"/>
  <c r="J40" i="127" s="1"/>
  <c r="L39" i="127"/>
  <c r="J39" i="127"/>
  <c r="B38" i="127"/>
  <c r="J37" i="127"/>
  <c r="B35" i="127"/>
  <c r="L35" i="127" s="1"/>
  <c r="L34" i="127"/>
  <c r="B34" i="127"/>
  <c r="J34" i="127" s="1"/>
  <c r="L33" i="127"/>
  <c r="J33" i="127"/>
  <c r="L32" i="127"/>
  <c r="B32" i="127"/>
  <c r="J32" i="127" s="1"/>
  <c r="L31" i="127"/>
  <c r="J31" i="127"/>
  <c r="B30" i="127"/>
  <c r="J29" i="127"/>
  <c r="L28" i="127"/>
  <c r="L27" i="127"/>
  <c r="B27" i="127"/>
  <c r="L26" i="127"/>
  <c r="B26" i="127"/>
  <c r="J26" i="127" s="1"/>
  <c r="L25" i="127"/>
  <c r="J25" i="127"/>
  <c r="L24" i="127"/>
  <c r="B24" i="127"/>
  <c r="J24" i="127" s="1"/>
  <c r="L23" i="127"/>
  <c r="J23" i="127"/>
  <c r="L22" i="127"/>
  <c r="B22" i="127"/>
  <c r="B28" i="127" s="1"/>
  <c r="L21" i="127"/>
  <c r="J21" i="127"/>
  <c r="L20" i="127"/>
  <c r="L19" i="127"/>
  <c r="B19" i="127"/>
  <c r="L18" i="127"/>
  <c r="B18" i="127"/>
  <c r="J18" i="127" s="1"/>
  <c r="L17" i="127"/>
  <c r="J17" i="127"/>
  <c r="L16" i="127"/>
  <c r="B16" i="127"/>
  <c r="J16" i="127" s="1"/>
  <c r="L15" i="127"/>
  <c r="J15" i="127"/>
  <c r="L14" i="127"/>
  <c r="B14" i="127"/>
  <c r="B20" i="127" s="1"/>
  <c r="C26" i="109" s="1"/>
  <c r="L13" i="127"/>
  <c r="J13" i="127"/>
  <c r="L12" i="127"/>
  <c r="J12" i="127"/>
  <c r="X10" i="127"/>
  <c r="V10" i="127"/>
  <c r="U10" i="127"/>
  <c r="Z98" i="126"/>
  <c r="B55" i="126" s="1"/>
  <c r="J55" i="126" s="1"/>
  <c r="V98" i="126"/>
  <c r="U98" i="126"/>
  <c r="P98" i="126"/>
  <c r="X97" i="126"/>
  <c r="Y97" i="126" s="1"/>
  <c r="S97" i="126"/>
  <c r="T97" i="126" s="1"/>
  <c r="X96" i="126"/>
  <c r="Y96" i="126" s="1"/>
  <c r="S96" i="126"/>
  <c r="T96" i="126" s="1"/>
  <c r="X95" i="126"/>
  <c r="Y95" i="126" s="1"/>
  <c r="S95" i="126"/>
  <c r="T95" i="126" s="1"/>
  <c r="X94" i="126"/>
  <c r="Y94" i="126" s="1"/>
  <c r="S94" i="126"/>
  <c r="T94" i="126" s="1"/>
  <c r="X93" i="126"/>
  <c r="Y93" i="126" s="1"/>
  <c r="S93" i="126"/>
  <c r="T93" i="126" s="1"/>
  <c r="X92" i="126"/>
  <c r="Y92" i="126" s="1"/>
  <c r="S92" i="126"/>
  <c r="T92" i="126" s="1"/>
  <c r="X91" i="126"/>
  <c r="Y91" i="126" s="1"/>
  <c r="S91" i="126"/>
  <c r="T91" i="126" s="1"/>
  <c r="X90" i="126"/>
  <c r="Y90" i="126" s="1"/>
  <c r="S90" i="126"/>
  <c r="T90" i="126" s="1"/>
  <c r="X89" i="126"/>
  <c r="Y89" i="126" s="1"/>
  <c r="S89" i="126"/>
  <c r="T89" i="126" s="1"/>
  <c r="X88" i="126"/>
  <c r="Y88" i="126" s="1"/>
  <c r="S88" i="126"/>
  <c r="T88" i="126" s="1"/>
  <c r="X87" i="126"/>
  <c r="Y87" i="126" s="1"/>
  <c r="S87" i="126"/>
  <c r="T87" i="126" s="1"/>
  <c r="X86" i="126"/>
  <c r="Y86" i="126" s="1"/>
  <c r="S86" i="126"/>
  <c r="T86" i="126" s="1"/>
  <c r="X85" i="126"/>
  <c r="Y85" i="126" s="1"/>
  <c r="S85" i="126"/>
  <c r="T85" i="126" s="1"/>
  <c r="X84" i="126"/>
  <c r="Y84" i="126" s="1"/>
  <c r="S84" i="126"/>
  <c r="T84" i="126" s="1"/>
  <c r="X83" i="126"/>
  <c r="Y83" i="126" s="1"/>
  <c r="S83" i="126"/>
  <c r="T83" i="126" s="1"/>
  <c r="X82" i="126"/>
  <c r="Y82" i="126" s="1"/>
  <c r="S82" i="126"/>
  <c r="T82" i="126" s="1"/>
  <c r="X81" i="126"/>
  <c r="Y81" i="126" s="1"/>
  <c r="S81" i="126"/>
  <c r="T81" i="126" s="1"/>
  <c r="X80" i="126"/>
  <c r="Y80" i="126" s="1"/>
  <c r="S80" i="126"/>
  <c r="T80" i="126" s="1"/>
  <c r="X79" i="126"/>
  <c r="Y79" i="126" s="1"/>
  <c r="S79" i="126"/>
  <c r="T79" i="126" s="1"/>
  <c r="H79" i="126"/>
  <c r="X78" i="126"/>
  <c r="S78" i="126"/>
  <c r="T75" i="126"/>
  <c r="B56" i="126" s="1"/>
  <c r="J56" i="126" s="1"/>
  <c r="R75" i="126"/>
  <c r="B49" i="126" s="1"/>
  <c r="J49" i="126" s="1"/>
  <c r="T69" i="126"/>
  <c r="R69" i="126"/>
  <c r="B48" i="126" s="1"/>
  <c r="J48" i="126" s="1"/>
  <c r="J69" i="126"/>
  <c r="J64" i="126"/>
  <c r="T63" i="126"/>
  <c r="S63" i="126"/>
  <c r="B58" i="126" s="1"/>
  <c r="J58" i="126" s="1"/>
  <c r="R63" i="126"/>
  <c r="B47" i="126" s="1"/>
  <c r="J47" i="126" s="1"/>
  <c r="L62" i="126"/>
  <c r="J62" i="126"/>
  <c r="H62" i="126"/>
  <c r="J61" i="126"/>
  <c r="H61" i="126"/>
  <c r="J60" i="126"/>
  <c r="H60" i="126"/>
  <c r="D60" i="126"/>
  <c r="J59" i="126"/>
  <c r="G59" i="126"/>
  <c r="L59" i="126" s="1"/>
  <c r="H58" i="126"/>
  <c r="H57" i="126"/>
  <c r="H56" i="126"/>
  <c r="H55" i="126"/>
  <c r="H54" i="126"/>
  <c r="B54" i="126"/>
  <c r="J54" i="126" s="1"/>
  <c r="H53" i="126"/>
  <c r="B53" i="126"/>
  <c r="J53" i="126" s="1"/>
  <c r="H52" i="126"/>
  <c r="H51" i="126"/>
  <c r="H50" i="126"/>
  <c r="H49" i="126"/>
  <c r="H48" i="126"/>
  <c r="H47" i="126"/>
  <c r="H46" i="126"/>
  <c r="J45" i="126"/>
  <c r="B43" i="126"/>
  <c r="L43" i="126" s="1"/>
  <c r="T42" i="126"/>
  <c r="B52" i="126" s="1"/>
  <c r="S42" i="126"/>
  <c r="B57" i="126" s="1"/>
  <c r="R42" i="126"/>
  <c r="B46" i="126" s="1"/>
  <c r="L42" i="126"/>
  <c r="B42" i="126"/>
  <c r="J42" i="126" s="1"/>
  <c r="L41" i="126"/>
  <c r="J41" i="126"/>
  <c r="L40" i="126"/>
  <c r="B40" i="126"/>
  <c r="J40" i="126" s="1"/>
  <c r="L39" i="126"/>
  <c r="J39" i="126"/>
  <c r="B38" i="126"/>
  <c r="J37" i="126"/>
  <c r="B35" i="126"/>
  <c r="L35" i="126" s="1"/>
  <c r="L34" i="126"/>
  <c r="B34" i="126"/>
  <c r="J34" i="126" s="1"/>
  <c r="L33" i="126"/>
  <c r="J33" i="126"/>
  <c r="L32" i="126"/>
  <c r="B32" i="126"/>
  <c r="J32" i="126" s="1"/>
  <c r="L31" i="126"/>
  <c r="J31" i="126"/>
  <c r="B30" i="126"/>
  <c r="J29" i="126"/>
  <c r="L28" i="126"/>
  <c r="L27" i="126"/>
  <c r="B27" i="126"/>
  <c r="L26" i="126"/>
  <c r="B26" i="126"/>
  <c r="J26" i="126" s="1"/>
  <c r="L25" i="126"/>
  <c r="J25" i="126"/>
  <c r="L24" i="126"/>
  <c r="B24" i="126"/>
  <c r="J24" i="126" s="1"/>
  <c r="L23" i="126"/>
  <c r="J23" i="126"/>
  <c r="L22" i="126"/>
  <c r="B22" i="126"/>
  <c r="B28" i="126" s="1"/>
  <c r="L21" i="126"/>
  <c r="J21" i="126"/>
  <c r="L20" i="126"/>
  <c r="L19" i="126"/>
  <c r="B19" i="126"/>
  <c r="L18" i="126"/>
  <c r="B18" i="126"/>
  <c r="J18" i="126" s="1"/>
  <c r="L17" i="126"/>
  <c r="J17" i="126"/>
  <c r="L16" i="126"/>
  <c r="B16" i="126"/>
  <c r="J16" i="126" s="1"/>
  <c r="L15" i="126"/>
  <c r="J15" i="126"/>
  <c r="L14" i="126"/>
  <c r="B14" i="126"/>
  <c r="B20" i="126" s="1"/>
  <c r="C25" i="109" s="1"/>
  <c r="L13" i="126"/>
  <c r="J13" i="126"/>
  <c r="L12" i="126"/>
  <c r="J12" i="126"/>
  <c r="X10" i="126"/>
  <c r="V10" i="126"/>
  <c r="U10" i="126"/>
  <c r="Z98" i="125"/>
  <c r="B55" i="125" s="1"/>
  <c r="J55" i="125" s="1"/>
  <c r="V98" i="125"/>
  <c r="U98" i="125"/>
  <c r="P98" i="125"/>
  <c r="X97" i="125"/>
  <c r="Y97" i="125" s="1"/>
  <c r="S97" i="125"/>
  <c r="T97" i="125" s="1"/>
  <c r="X96" i="125"/>
  <c r="Y96" i="125" s="1"/>
  <c r="S96" i="125"/>
  <c r="T96" i="125" s="1"/>
  <c r="X95" i="125"/>
  <c r="Y95" i="125" s="1"/>
  <c r="S95" i="125"/>
  <c r="T95" i="125" s="1"/>
  <c r="X94" i="125"/>
  <c r="Y94" i="125" s="1"/>
  <c r="S94" i="125"/>
  <c r="T94" i="125" s="1"/>
  <c r="X93" i="125"/>
  <c r="Y93" i="125" s="1"/>
  <c r="S93" i="125"/>
  <c r="T93" i="125" s="1"/>
  <c r="X92" i="125"/>
  <c r="Y92" i="125" s="1"/>
  <c r="S92" i="125"/>
  <c r="T92" i="125" s="1"/>
  <c r="X91" i="125"/>
  <c r="Y91" i="125" s="1"/>
  <c r="S91" i="125"/>
  <c r="T91" i="125" s="1"/>
  <c r="X90" i="125"/>
  <c r="Y90" i="125" s="1"/>
  <c r="S90" i="125"/>
  <c r="T90" i="125" s="1"/>
  <c r="X89" i="125"/>
  <c r="Y89" i="125" s="1"/>
  <c r="S89" i="125"/>
  <c r="T89" i="125" s="1"/>
  <c r="X88" i="125"/>
  <c r="Y88" i="125" s="1"/>
  <c r="S88" i="125"/>
  <c r="T88" i="125" s="1"/>
  <c r="X87" i="125"/>
  <c r="Y87" i="125" s="1"/>
  <c r="S87" i="125"/>
  <c r="T87" i="125" s="1"/>
  <c r="X86" i="125"/>
  <c r="Y86" i="125" s="1"/>
  <c r="S86" i="125"/>
  <c r="T86" i="125" s="1"/>
  <c r="X85" i="125"/>
  <c r="Y85" i="125" s="1"/>
  <c r="S85" i="125"/>
  <c r="T85" i="125" s="1"/>
  <c r="X84" i="125"/>
  <c r="Y84" i="125" s="1"/>
  <c r="S84" i="125"/>
  <c r="T84" i="125" s="1"/>
  <c r="X83" i="125"/>
  <c r="Y83" i="125" s="1"/>
  <c r="S83" i="125"/>
  <c r="T83" i="125" s="1"/>
  <c r="X82" i="125"/>
  <c r="Y82" i="125" s="1"/>
  <c r="S82" i="125"/>
  <c r="T82" i="125" s="1"/>
  <c r="X81" i="125"/>
  <c r="Y81" i="125" s="1"/>
  <c r="S81" i="125"/>
  <c r="T81" i="125" s="1"/>
  <c r="X80" i="125"/>
  <c r="Y80" i="125" s="1"/>
  <c r="S80" i="125"/>
  <c r="T80" i="125" s="1"/>
  <c r="X79" i="125"/>
  <c r="Y79" i="125" s="1"/>
  <c r="S79" i="125"/>
  <c r="T79" i="125" s="1"/>
  <c r="H79" i="125"/>
  <c r="X78" i="125"/>
  <c r="S78" i="125"/>
  <c r="T75" i="125"/>
  <c r="B56" i="125" s="1"/>
  <c r="J56" i="125" s="1"/>
  <c r="R75" i="125"/>
  <c r="B49" i="125" s="1"/>
  <c r="J49" i="125" s="1"/>
  <c r="T69" i="125"/>
  <c r="B54" i="125" s="1"/>
  <c r="J54" i="125" s="1"/>
  <c r="R69" i="125"/>
  <c r="B48" i="125" s="1"/>
  <c r="J48" i="125" s="1"/>
  <c r="J64" i="125"/>
  <c r="T63" i="125"/>
  <c r="B53" i="125" s="1"/>
  <c r="J53" i="125" s="1"/>
  <c r="S63" i="125"/>
  <c r="B58" i="125" s="1"/>
  <c r="J58" i="125" s="1"/>
  <c r="R63" i="125"/>
  <c r="B47" i="125" s="1"/>
  <c r="J47" i="125" s="1"/>
  <c r="L62" i="125"/>
  <c r="J62" i="125"/>
  <c r="H62" i="125"/>
  <c r="J61" i="125"/>
  <c r="H61" i="125"/>
  <c r="J60" i="125"/>
  <c r="H60" i="125"/>
  <c r="D60" i="125"/>
  <c r="J59" i="125"/>
  <c r="G59" i="125"/>
  <c r="L59" i="125" s="1"/>
  <c r="H58" i="125"/>
  <c r="H57" i="125"/>
  <c r="H56" i="125"/>
  <c r="H55" i="125"/>
  <c r="H54" i="125"/>
  <c r="H53" i="125"/>
  <c r="H52" i="125"/>
  <c r="H51" i="125"/>
  <c r="H50" i="125"/>
  <c r="H49" i="125"/>
  <c r="H48" i="125"/>
  <c r="H47" i="125"/>
  <c r="H46" i="125"/>
  <c r="L45" i="125"/>
  <c r="J45" i="125"/>
  <c r="B43" i="125"/>
  <c r="L43" i="125" s="1"/>
  <c r="T42" i="125"/>
  <c r="B52" i="125" s="1"/>
  <c r="S42" i="125"/>
  <c r="B57" i="125" s="1"/>
  <c r="R42" i="125"/>
  <c r="B46" i="125" s="1"/>
  <c r="L42" i="125"/>
  <c r="B42" i="125"/>
  <c r="J42" i="125" s="1"/>
  <c r="L41" i="125"/>
  <c r="J41" i="125"/>
  <c r="L40" i="125"/>
  <c r="B40" i="125"/>
  <c r="J40" i="125" s="1"/>
  <c r="L39" i="125"/>
  <c r="J39" i="125"/>
  <c r="B38" i="125"/>
  <c r="J37" i="125"/>
  <c r="B35" i="125"/>
  <c r="L35" i="125" s="1"/>
  <c r="L34" i="125"/>
  <c r="B34" i="125"/>
  <c r="J34" i="125" s="1"/>
  <c r="L33" i="125"/>
  <c r="J33" i="125"/>
  <c r="L32" i="125"/>
  <c r="B32" i="125"/>
  <c r="J32" i="125" s="1"/>
  <c r="L31" i="125"/>
  <c r="J31" i="125"/>
  <c r="B30" i="125"/>
  <c r="J29" i="125"/>
  <c r="L28" i="125"/>
  <c r="L27" i="125"/>
  <c r="B27" i="125"/>
  <c r="L26" i="125"/>
  <c r="B26" i="125"/>
  <c r="J26" i="125" s="1"/>
  <c r="L25" i="125"/>
  <c r="J25" i="125"/>
  <c r="L24" i="125"/>
  <c r="B24" i="125"/>
  <c r="J24" i="125" s="1"/>
  <c r="L23" i="125"/>
  <c r="J23" i="125"/>
  <c r="L22" i="125"/>
  <c r="B22" i="125"/>
  <c r="B28" i="125" s="1"/>
  <c r="L21" i="125"/>
  <c r="J21" i="125"/>
  <c r="L20" i="125"/>
  <c r="B19" i="125"/>
  <c r="L19" i="125" s="1"/>
  <c r="L18" i="125"/>
  <c r="B18" i="125"/>
  <c r="J18" i="125" s="1"/>
  <c r="L17" i="125"/>
  <c r="J17" i="125"/>
  <c r="L16" i="125"/>
  <c r="B16" i="125"/>
  <c r="J16" i="125" s="1"/>
  <c r="L15" i="125"/>
  <c r="J15" i="125"/>
  <c r="L14" i="125"/>
  <c r="B14" i="125"/>
  <c r="B20" i="125" s="1"/>
  <c r="C24" i="109" s="1"/>
  <c r="L13" i="125"/>
  <c r="J13" i="125"/>
  <c r="J12" i="125"/>
  <c r="X10" i="125"/>
  <c r="V10" i="125"/>
  <c r="U10" i="125"/>
  <c r="Z98" i="124"/>
  <c r="B55" i="124" s="1"/>
  <c r="J55" i="124" s="1"/>
  <c r="V98" i="124"/>
  <c r="U98" i="124"/>
  <c r="P98" i="124"/>
  <c r="B50" i="124" s="1"/>
  <c r="J50" i="124" s="1"/>
  <c r="X97" i="124"/>
  <c r="Y97" i="124" s="1"/>
  <c r="S97" i="124"/>
  <c r="T97" i="124" s="1"/>
  <c r="X96" i="124"/>
  <c r="Y96" i="124" s="1"/>
  <c r="S96" i="124"/>
  <c r="T96" i="124" s="1"/>
  <c r="X95" i="124"/>
  <c r="Y95" i="124" s="1"/>
  <c r="S95" i="124"/>
  <c r="T95" i="124" s="1"/>
  <c r="X94" i="124"/>
  <c r="Y94" i="124" s="1"/>
  <c r="S94" i="124"/>
  <c r="T94" i="124" s="1"/>
  <c r="X93" i="124"/>
  <c r="Y93" i="124" s="1"/>
  <c r="S93" i="124"/>
  <c r="T93" i="124" s="1"/>
  <c r="X92" i="124"/>
  <c r="Y92" i="124" s="1"/>
  <c r="S92" i="124"/>
  <c r="T92" i="124" s="1"/>
  <c r="X91" i="124"/>
  <c r="Y91" i="124" s="1"/>
  <c r="S91" i="124"/>
  <c r="T91" i="124" s="1"/>
  <c r="X90" i="124"/>
  <c r="Y90" i="124" s="1"/>
  <c r="S90" i="124"/>
  <c r="T90" i="124" s="1"/>
  <c r="X89" i="124"/>
  <c r="Y89" i="124" s="1"/>
  <c r="S89" i="124"/>
  <c r="T89" i="124" s="1"/>
  <c r="X88" i="124"/>
  <c r="Y88" i="124" s="1"/>
  <c r="S88" i="124"/>
  <c r="T88" i="124" s="1"/>
  <c r="X87" i="124"/>
  <c r="Y87" i="124" s="1"/>
  <c r="S87" i="124"/>
  <c r="T87" i="124" s="1"/>
  <c r="X86" i="124"/>
  <c r="Y86" i="124" s="1"/>
  <c r="S86" i="124"/>
  <c r="T86" i="124" s="1"/>
  <c r="X85" i="124"/>
  <c r="Y85" i="124" s="1"/>
  <c r="S85" i="124"/>
  <c r="T85" i="124" s="1"/>
  <c r="X84" i="124"/>
  <c r="Y84" i="124" s="1"/>
  <c r="S84" i="124"/>
  <c r="T84" i="124" s="1"/>
  <c r="X83" i="124"/>
  <c r="Y83" i="124" s="1"/>
  <c r="S83" i="124"/>
  <c r="T83" i="124" s="1"/>
  <c r="X82" i="124"/>
  <c r="Y82" i="124" s="1"/>
  <c r="S82" i="124"/>
  <c r="T82" i="124" s="1"/>
  <c r="X81" i="124"/>
  <c r="Y81" i="124" s="1"/>
  <c r="S81" i="124"/>
  <c r="T81" i="124" s="1"/>
  <c r="X80" i="124"/>
  <c r="Y80" i="124" s="1"/>
  <c r="S80" i="124"/>
  <c r="T80" i="124" s="1"/>
  <c r="X79" i="124"/>
  <c r="Y79" i="124" s="1"/>
  <c r="S79" i="124"/>
  <c r="T79" i="124" s="1"/>
  <c r="X78" i="124"/>
  <c r="S78" i="124"/>
  <c r="T75" i="124"/>
  <c r="B56" i="124" s="1"/>
  <c r="J56" i="124" s="1"/>
  <c r="R75" i="124"/>
  <c r="B49" i="124" s="1"/>
  <c r="J49" i="124" s="1"/>
  <c r="B70" i="124"/>
  <c r="T69" i="124"/>
  <c r="B54" i="124" s="1"/>
  <c r="J54" i="124" s="1"/>
  <c r="R69" i="124"/>
  <c r="B48" i="124" s="1"/>
  <c r="J48" i="124" s="1"/>
  <c r="J64" i="124"/>
  <c r="T63" i="124"/>
  <c r="B53" i="124" s="1"/>
  <c r="J53" i="124" s="1"/>
  <c r="S63" i="124"/>
  <c r="B58" i="124" s="1"/>
  <c r="J58" i="124" s="1"/>
  <c r="R63" i="124"/>
  <c r="B47" i="124" s="1"/>
  <c r="J47" i="124" s="1"/>
  <c r="L62" i="124"/>
  <c r="J62" i="124"/>
  <c r="H62" i="124"/>
  <c r="J61" i="124"/>
  <c r="H61" i="124"/>
  <c r="J60" i="124"/>
  <c r="H60" i="124"/>
  <c r="D60" i="124"/>
  <c r="J59" i="124"/>
  <c r="G59" i="124"/>
  <c r="L59" i="124" s="1"/>
  <c r="H58" i="124"/>
  <c r="H57" i="124"/>
  <c r="H56" i="124"/>
  <c r="H55" i="124"/>
  <c r="H54" i="124"/>
  <c r="H53" i="124"/>
  <c r="H52" i="124"/>
  <c r="H51" i="124"/>
  <c r="H50" i="124"/>
  <c r="H49" i="124"/>
  <c r="H48" i="124"/>
  <c r="H47" i="124"/>
  <c r="H46" i="124"/>
  <c r="J45" i="124"/>
  <c r="B43" i="124"/>
  <c r="L43" i="124" s="1"/>
  <c r="T42" i="124"/>
  <c r="B52" i="124" s="1"/>
  <c r="S42" i="124"/>
  <c r="B57" i="124" s="1"/>
  <c r="R42" i="124"/>
  <c r="B46" i="124" s="1"/>
  <c r="L42" i="124"/>
  <c r="B42" i="124"/>
  <c r="J42" i="124" s="1"/>
  <c r="L41" i="124"/>
  <c r="J41" i="124"/>
  <c r="L40" i="124"/>
  <c r="B40" i="124"/>
  <c r="J40" i="124" s="1"/>
  <c r="L39" i="124"/>
  <c r="J39" i="124"/>
  <c r="B38" i="124"/>
  <c r="J37" i="124"/>
  <c r="B35" i="124"/>
  <c r="L35" i="124" s="1"/>
  <c r="L34" i="124"/>
  <c r="B34" i="124"/>
  <c r="J34" i="124" s="1"/>
  <c r="L33" i="124"/>
  <c r="J33" i="124"/>
  <c r="L32" i="124"/>
  <c r="B32" i="124"/>
  <c r="J32" i="124" s="1"/>
  <c r="L31" i="124"/>
  <c r="J31" i="124"/>
  <c r="B30" i="124"/>
  <c r="J29" i="124"/>
  <c r="L28" i="124"/>
  <c r="L27" i="124"/>
  <c r="B27" i="124"/>
  <c r="L26" i="124"/>
  <c r="B26" i="124"/>
  <c r="J26" i="124" s="1"/>
  <c r="L25" i="124"/>
  <c r="J25" i="124"/>
  <c r="L24" i="124"/>
  <c r="B24" i="124"/>
  <c r="J24" i="124" s="1"/>
  <c r="L23" i="124"/>
  <c r="J23" i="124"/>
  <c r="L22" i="124"/>
  <c r="B22" i="124"/>
  <c r="B28" i="124" s="1"/>
  <c r="L21" i="124"/>
  <c r="J21" i="124"/>
  <c r="L20" i="124"/>
  <c r="L19" i="124"/>
  <c r="B19" i="124"/>
  <c r="L18" i="124"/>
  <c r="B18" i="124"/>
  <c r="J18" i="124" s="1"/>
  <c r="L17" i="124"/>
  <c r="J17" i="124"/>
  <c r="L16" i="124"/>
  <c r="B16" i="124"/>
  <c r="J16" i="124" s="1"/>
  <c r="L15" i="124"/>
  <c r="J15" i="124"/>
  <c r="L14" i="124"/>
  <c r="B14" i="124"/>
  <c r="B20" i="124" s="1"/>
  <c r="C23" i="109" s="1"/>
  <c r="L13" i="124"/>
  <c r="J13" i="124"/>
  <c r="L12" i="124"/>
  <c r="J12" i="124"/>
  <c r="X10" i="124"/>
  <c r="V10" i="124"/>
  <c r="U10" i="124"/>
  <c r="Z98" i="123"/>
  <c r="B55" i="123" s="1"/>
  <c r="J55" i="123" s="1"/>
  <c r="V98" i="123"/>
  <c r="U98" i="123"/>
  <c r="P98" i="123"/>
  <c r="B50" i="123" s="1"/>
  <c r="J50" i="123" s="1"/>
  <c r="X97" i="123"/>
  <c r="Y97" i="123" s="1"/>
  <c r="S97" i="123"/>
  <c r="T97" i="123" s="1"/>
  <c r="X96" i="123"/>
  <c r="Y96" i="123" s="1"/>
  <c r="S96" i="123"/>
  <c r="T96" i="123" s="1"/>
  <c r="X95" i="123"/>
  <c r="Y95" i="123" s="1"/>
  <c r="S95" i="123"/>
  <c r="T95" i="123" s="1"/>
  <c r="X94" i="123"/>
  <c r="Y94" i="123" s="1"/>
  <c r="S94" i="123"/>
  <c r="T94" i="123" s="1"/>
  <c r="X93" i="123"/>
  <c r="Y93" i="123" s="1"/>
  <c r="S93" i="123"/>
  <c r="T93" i="123" s="1"/>
  <c r="X92" i="123"/>
  <c r="Y92" i="123" s="1"/>
  <c r="S92" i="123"/>
  <c r="T92" i="123" s="1"/>
  <c r="X91" i="123"/>
  <c r="Y91" i="123" s="1"/>
  <c r="S91" i="123"/>
  <c r="T91" i="123" s="1"/>
  <c r="X90" i="123"/>
  <c r="Y90" i="123" s="1"/>
  <c r="S90" i="123"/>
  <c r="T90" i="123" s="1"/>
  <c r="X89" i="123"/>
  <c r="Y89" i="123" s="1"/>
  <c r="S89" i="123"/>
  <c r="T89" i="123" s="1"/>
  <c r="X88" i="123"/>
  <c r="Y88" i="123" s="1"/>
  <c r="S88" i="123"/>
  <c r="T88" i="123" s="1"/>
  <c r="X87" i="123"/>
  <c r="Y87" i="123" s="1"/>
  <c r="S87" i="123"/>
  <c r="T87" i="123" s="1"/>
  <c r="X86" i="123"/>
  <c r="Y86" i="123" s="1"/>
  <c r="S86" i="123"/>
  <c r="T86" i="123" s="1"/>
  <c r="X85" i="123"/>
  <c r="Y85" i="123" s="1"/>
  <c r="S85" i="123"/>
  <c r="T85" i="123" s="1"/>
  <c r="X84" i="123"/>
  <c r="Y84" i="123" s="1"/>
  <c r="S84" i="123"/>
  <c r="T84" i="123" s="1"/>
  <c r="X83" i="123"/>
  <c r="Y83" i="123" s="1"/>
  <c r="S83" i="123"/>
  <c r="T83" i="123" s="1"/>
  <c r="X82" i="123"/>
  <c r="Y82" i="123" s="1"/>
  <c r="S82" i="123"/>
  <c r="T82" i="123" s="1"/>
  <c r="X81" i="123"/>
  <c r="Y81" i="123" s="1"/>
  <c r="S81" i="123"/>
  <c r="T81" i="123" s="1"/>
  <c r="X80" i="123"/>
  <c r="Y80" i="123" s="1"/>
  <c r="S80" i="123"/>
  <c r="T80" i="123" s="1"/>
  <c r="X79" i="123"/>
  <c r="Y79" i="123" s="1"/>
  <c r="S79" i="123"/>
  <c r="T79" i="123" s="1"/>
  <c r="H79" i="123"/>
  <c r="X78" i="123"/>
  <c r="S78" i="123"/>
  <c r="T75" i="123"/>
  <c r="B56" i="123" s="1"/>
  <c r="J56" i="123" s="1"/>
  <c r="R75" i="123"/>
  <c r="B70" i="123"/>
  <c r="T69" i="123"/>
  <c r="B54" i="123" s="1"/>
  <c r="J54" i="123" s="1"/>
  <c r="R69" i="123"/>
  <c r="B48" i="123" s="1"/>
  <c r="J48" i="123" s="1"/>
  <c r="J64" i="123"/>
  <c r="T63" i="123"/>
  <c r="B53" i="123" s="1"/>
  <c r="J53" i="123" s="1"/>
  <c r="S63" i="123"/>
  <c r="R63" i="123"/>
  <c r="B47" i="123" s="1"/>
  <c r="J47" i="123" s="1"/>
  <c r="L62" i="123"/>
  <c r="J62" i="123"/>
  <c r="H62" i="123"/>
  <c r="J61" i="123"/>
  <c r="H61" i="123"/>
  <c r="J60" i="123"/>
  <c r="H60" i="123"/>
  <c r="D60" i="123"/>
  <c r="J59" i="123"/>
  <c r="G59" i="123"/>
  <c r="L59" i="123" s="1"/>
  <c r="H58" i="123"/>
  <c r="B58" i="123"/>
  <c r="J58" i="123" s="1"/>
  <c r="H57" i="123"/>
  <c r="H56" i="123"/>
  <c r="H55" i="123"/>
  <c r="H54" i="123"/>
  <c r="H53" i="123"/>
  <c r="H52" i="123"/>
  <c r="H51" i="123"/>
  <c r="H50" i="123"/>
  <c r="H49" i="123"/>
  <c r="H48" i="123"/>
  <c r="H47" i="123"/>
  <c r="H46" i="123"/>
  <c r="J45" i="123"/>
  <c r="B43" i="123"/>
  <c r="L43" i="123" s="1"/>
  <c r="T42" i="123"/>
  <c r="B52" i="123" s="1"/>
  <c r="S42" i="123"/>
  <c r="B57" i="123" s="1"/>
  <c r="R42" i="123"/>
  <c r="B46" i="123" s="1"/>
  <c r="L42" i="123"/>
  <c r="B42" i="123"/>
  <c r="J42" i="123" s="1"/>
  <c r="L41" i="123"/>
  <c r="J41" i="123"/>
  <c r="L40" i="123"/>
  <c r="B40" i="123"/>
  <c r="J40" i="123" s="1"/>
  <c r="L39" i="123"/>
  <c r="J39" i="123"/>
  <c r="J37" i="123"/>
  <c r="B35" i="123"/>
  <c r="L35" i="123" s="1"/>
  <c r="L34" i="123"/>
  <c r="B34" i="123"/>
  <c r="J34" i="123" s="1"/>
  <c r="L33" i="123"/>
  <c r="J33" i="123"/>
  <c r="L32" i="123"/>
  <c r="B32" i="123"/>
  <c r="J32" i="123" s="1"/>
  <c r="L31" i="123"/>
  <c r="J31" i="123"/>
  <c r="B30" i="123"/>
  <c r="J29" i="123"/>
  <c r="L28" i="123"/>
  <c r="L27" i="123"/>
  <c r="B27" i="123"/>
  <c r="L26" i="123"/>
  <c r="B26" i="123"/>
  <c r="J26" i="123" s="1"/>
  <c r="L25" i="123"/>
  <c r="J25" i="123"/>
  <c r="L24" i="123"/>
  <c r="B24" i="123"/>
  <c r="J24" i="123" s="1"/>
  <c r="L23" i="123"/>
  <c r="J23" i="123"/>
  <c r="L22" i="123"/>
  <c r="B22" i="123"/>
  <c r="B28" i="123" s="1"/>
  <c r="L21" i="123"/>
  <c r="J21" i="123"/>
  <c r="L20" i="123"/>
  <c r="L19" i="123"/>
  <c r="B19" i="123"/>
  <c r="L18" i="123"/>
  <c r="B18" i="123"/>
  <c r="J18" i="123" s="1"/>
  <c r="L17" i="123"/>
  <c r="J17" i="123"/>
  <c r="L16" i="123"/>
  <c r="B16" i="123"/>
  <c r="J16" i="123" s="1"/>
  <c r="L15" i="123"/>
  <c r="J15" i="123"/>
  <c r="L14" i="123"/>
  <c r="B14" i="123"/>
  <c r="B20" i="123" s="1"/>
  <c r="C22" i="109" s="1"/>
  <c r="L13" i="123"/>
  <c r="J13" i="123"/>
  <c r="L12" i="123"/>
  <c r="J12" i="123"/>
  <c r="X10" i="123"/>
  <c r="V10" i="123"/>
  <c r="U10" i="123"/>
  <c r="Z98" i="122"/>
  <c r="B55" i="122" s="1"/>
  <c r="J55" i="122" s="1"/>
  <c r="V98" i="122"/>
  <c r="U98" i="122"/>
  <c r="P98" i="122"/>
  <c r="X97" i="122"/>
  <c r="Y97" i="122" s="1"/>
  <c r="S97" i="122"/>
  <c r="T97" i="122" s="1"/>
  <c r="X96" i="122"/>
  <c r="Y96" i="122" s="1"/>
  <c r="S96" i="122"/>
  <c r="T96" i="122" s="1"/>
  <c r="X95" i="122"/>
  <c r="Y95" i="122" s="1"/>
  <c r="S95" i="122"/>
  <c r="T95" i="122" s="1"/>
  <c r="X94" i="122"/>
  <c r="Y94" i="122" s="1"/>
  <c r="S94" i="122"/>
  <c r="T94" i="122" s="1"/>
  <c r="X93" i="122"/>
  <c r="Y93" i="122" s="1"/>
  <c r="S93" i="122"/>
  <c r="T93" i="122" s="1"/>
  <c r="X92" i="122"/>
  <c r="Y92" i="122" s="1"/>
  <c r="S92" i="122"/>
  <c r="T92" i="122" s="1"/>
  <c r="X91" i="122"/>
  <c r="Y91" i="122" s="1"/>
  <c r="S91" i="122"/>
  <c r="T91" i="122" s="1"/>
  <c r="X90" i="122"/>
  <c r="Y90" i="122" s="1"/>
  <c r="S90" i="122"/>
  <c r="T90" i="122" s="1"/>
  <c r="X89" i="122"/>
  <c r="Y89" i="122" s="1"/>
  <c r="S89" i="122"/>
  <c r="T89" i="122" s="1"/>
  <c r="X88" i="122"/>
  <c r="Y88" i="122" s="1"/>
  <c r="S88" i="122"/>
  <c r="T88" i="122" s="1"/>
  <c r="X87" i="122"/>
  <c r="Y87" i="122" s="1"/>
  <c r="S87" i="122"/>
  <c r="T87" i="122" s="1"/>
  <c r="X86" i="122"/>
  <c r="Y86" i="122" s="1"/>
  <c r="S86" i="122"/>
  <c r="T86" i="122" s="1"/>
  <c r="X85" i="122"/>
  <c r="Y85" i="122" s="1"/>
  <c r="S85" i="122"/>
  <c r="T85" i="122" s="1"/>
  <c r="X84" i="122"/>
  <c r="Y84" i="122" s="1"/>
  <c r="S84" i="122"/>
  <c r="T84" i="122" s="1"/>
  <c r="X83" i="122"/>
  <c r="Y83" i="122" s="1"/>
  <c r="S83" i="122"/>
  <c r="T83" i="122" s="1"/>
  <c r="X82" i="122"/>
  <c r="Y82" i="122" s="1"/>
  <c r="S82" i="122"/>
  <c r="T82" i="122" s="1"/>
  <c r="X81" i="122"/>
  <c r="Y81" i="122" s="1"/>
  <c r="S81" i="122"/>
  <c r="T81" i="122" s="1"/>
  <c r="X80" i="122"/>
  <c r="Y80" i="122" s="1"/>
  <c r="S80" i="122"/>
  <c r="T80" i="122" s="1"/>
  <c r="X79" i="122"/>
  <c r="Y79" i="122" s="1"/>
  <c r="S79" i="122"/>
  <c r="T79" i="122" s="1"/>
  <c r="X78" i="122"/>
  <c r="S78" i="122"/>
  <c r="T75" i="122"/>
  <c r="B56" i="122" s="1"/>
  <c r="J56" i="122" s="1"/>
  <c r="R75" i="122"/>
  <c r="B49" i="122" s="1"/>
  <c r="J49" i="122" s="1"/>
  <c r="B70" i="122"/>
  <c r="T69" i="122"/>
  <c r="B54" i="122" s="1"/>
  <c r="J54" i="122" s="1"/>
  <c r="R69" i="122"/>
  <c r="B48" i="122" s="1"/>
  <c r="J48" i="122" s="1"/>
  <c r="J64" i="122"/>
  <c r="T63" i="122"/>
  <c r="B53" i="122" s="1"/>
  <c r="J53" i="122" s="1"/>
  <c r="S63" i="122"/>
  <c r="B58" i="122" s="1"/>
  <c r="J58" i="122" s="1"/>
  <c r="R63" i="122"/>
  <c r="B47" i="122" s="1"/>
  <c r="J47" i="122" s="1"/>
  <c r="L62" i="122"/>
  <c r="J62" i="122"/>
  <c r="H62" i="122"/>
  <c r="H61" i="122"/>
  <c r="J60" i="122"/>
  <c r="H60" i="122"/>
  <c r="D60" i="122"/>
  <c r="J59" i="122"/>
  <c r="G59" i="122"/>
  <c r="L59" i="122" s="1"/>
  <c r="H58" i="122"/>
  <c r="H57" i="122"/>
  <c r="H56" i="122"/>
  <c r="H55" i="122"/>
  <c r="H54" i="122"/>
  <c r="H53" i="122"/>
  <c r="H52" i="122"/>
  <c r="H51" i="122"/>
  <c r="H50" i="122"/>
  <c r="H49" i="122"/>
  <c r="H48" i="122"/>
  <c r="H47" i="122"/>
  <c r="H46" i="122"/>
  <c r="J45" i="122"/>
  <c r="B43" i="122"/>
  <c r="L43" i="122" s="1"/>
  <c r="T42" i="122"/>
  <c r="B52" i="122" s="1"/>
  <c r="S42" i="122"/>
  <c r="B57" i="122" s="1"/>
  <c r="R42" i="122"/>
  <c r="B46" i="122" s="1"/>
  <c r="L42" i="122"/>
  <c r="B42" i="122"/>
  <c r="J42" i="122" s="1"/>
  <c r="L41" i="122"/>
  <c r="J41" i="122"/>
  <c r="L40" i="122"/>
  <c r="B40" i="122"/>
  <c r="J40" i="122" s="1"/>
  <c r="L39" i="122"/>
  <c r="J39" i="122"/>
  <c r="B38" i="122"/>
  <c r="J37" i="122"/>
  <c r="B35" i="122"/>
  <c r="L35" i="122" s="1"/>
  <c r="L34" i="122"/>
  <c r="B34" i="122"/>
  <c r="J34" i="122" s="1"/>
  <c r="L33" i="122"/>
  <c r="J33" i="122"/>
  <c r="L32" i="122"/>
  <c r="B32" i="122"/>
  <c r="J32" i="122" s="1"/>
  <c r="L31" i="122"/>
  <c r="J31" i="122"/>
  <c r="B30" i="122"/>
  <c r="J29" i="122"/>
  <c r="L28" i="122"/>
  <c r="L27" i="122"/>
  <c r="B27" i="122"/>
  <c r="L26" i="122"/>
  <c r="B26" i="122"/>
  <c r="J26" i="122" s="1"/>
  <c r="L25" i="122"/>
  <c r="J25" i="122"/>
  <c r="L24" i="122"/>
  <c r="B24" i="122"/>
  <c r="J24" i="122" s="1"/>
  <c r="L23" i="122"/>
  <c r="J23" i="122"/>
  <c r="L22" i="122"/>
  <c r="B28" i="122"/>
  <c r="L21" i="122"/>
  <c r="J21" i="122"/>
  <c r="L20" i="122"/>
  <c r="L19" i="122"/>
  <c r="B19" i="122"/>
  <c r="L18" i="122"/>
  <c r="B18" i="122"/>
  <c r="J18" i="122" s="1"/>
  <c r="L17" i="122"/>
  <c r="J17" i="122"/>
  <c r="L16" i="122"/>
  <c r="B16" i="122"/>
  <c r="J16" i="122" s="1"/>
  <c r="L15" i="122"/>
  <c r="J15" i="122"/>
  <c r="L14" i="122"/>
  <c r="B14" i="122"/>
  <c r="B20" i="122" s="1"/>
  <c r="C21" i="109" s="1"/>
  <c r="L13" i="122"/>
  <c r="J13" i="122"/>
  <c r="L12" i="122"/>
  <c r="J12" i="122"/>
  <c r="X10" i="122"/>
  <c r="V10" i="122"/>
  <c r="U10" i="122"/>
  <c r="Z98" i="121"/>
  <c r="B55" i="121" s="1"/>
  <c r="J55" i="121" s="1"/>
  <c r="V98" i="121"/>
  <c r="U98" i="121"/>
  <c r="P98" i="121"/>
  <c r="X97" i="121"/>
  <c r="Y97" i="121" s="1"/>
  <c r="S97" i="121"/>
  <c r="T97" i="121" s="1"/>
  <c r="X96" i="121"/>
  <c r="Y96" i="121" s="1"/>
  <c r="S96" i="121"/>
  <c r="T96" i="121" s="1"/>
  <c r="X95" i="121"/>
  <c r="Y95" i="121" s="1"/>
  <c r="S95" i="121"/>
  <c r="T95" i="121" s="1"/>
  <c r="X94" i="121"/>
  <c r="Y94" i="121" s="1"/>
  <c r="S94" i="121"/>
  <c r="T94" i="121" s="1"/>
  <c r="X93" i="121"/>
  <c r="Y93" i="121" s="1"/>
  <c r="S93" i="121"/>
  <c r="T93" i="121" s="1"/>
  <c r="X92" i="121"/>
  <c r="Y92" i="121" s="1"/>
  <c r="S92" i="121"/>
  <c r="T92" i="121" s="1"/>
  <c r="X91" i="121"/>
  <c r="Y91" i="121" s="1"/>
  <c r="S91" i="121"/>
  <c r="T91" i="121" s="1"/>
  <c r="X90" i="121"/>
  <c r="Y90" i="121" s="1"/>
  <c r="S90" i="121"/>
  <c r="T90" i="121" s="1"/>
  <c r="X89" i="121"/>
  <c r="Y89" i="121" s="1"/>
  <c r="S89" i="121"/>
  <c r="T89" i="121" s="1"/>
  <c r="X88" i="121"/>
  <c r="Y88" i="121" s="1"/>
  <c r="S88" i="121"/>
  <c r="T88" i="121" s="1"/>
  <c r="X87" i="121"/>
  <c r="Y87" i="121" s="1"/>
  <c r="S87" i="121"/>
  <c r="T87" i="121" s="1"/>
  <c r="X86" i="121"/>
  <c r="Y86" i="121" s="1"/>
  <c r="S86" i="121"/>
  <c r="T86" i="121" s="1"/>
  <c r="X85" i="121"/>
  <c r="Y85" i="121" s="1"/>
  <c r="S85" i="121"/>
  <c r="T85" i="121" s="1"/>
  <c r="X84" i="121"/>
  <c r="Y84" i="121" s="1"/>
  <c r="S84" i="121"/>
  <c r="T84" i="121" s="1"/>
  <c r="X83" i="121"/>
  <c r="Y83" i="121" s="1"/>
  <c r="S83" i="121"/>
  <c r="T83" i="121" s="1"/>
  <c r="X82" i="121"/>
  <c r="Y82" i="121" s="1"/>
  <c r="S82" i="121"/>
  <c r="T82" i="121" s="1"/>
  <c r="X81" i="121"/>
  <c r="Y81" i="121" s="1"/>
  <c r="S81" i="121"/>
  <c r="T81" i="121" s="1"/>
  <c r="X80" i="121"/>
  <c r="Y80" i="121" s="1"/>
  <c r="S80" i="121"/>
  <c r="T80" i="121" s="1"/>
  <c r="X79" i="121"/>
  <c r="Y79" i="121" s="1"/>
  <c r="S79" i="121"/>
  <c r="T79" i="121" s="1"/>
  <c r="X78" i="121"/>
  <c r="S78" i="121"/>
  <c r="T75" i="121"/>
  <c r="R75" i="121"/>
  <c r="B49" i="121" s="1"/>
  <c r="J49" i="121" s="1"/>
  <c r="T69" i="121"/>
  <c r="B54" i="121" s="1"/>
  <c r="J54" i="121" s="1"/>
  <c r="R69" i="121"/>
  <c r="J64" i="121"/>
  <c r="T63" i="121"/>
  <c r="S63" i="121"/>
  <c r="B58" i="121" s="1"/>
  <c r="J58" i="121" s="1"/>
  <c r="R63" i="121"/>
  <c r="B47" i="121" s="1"/>
  <c r="J47" i="121" s="1"/>
  <c r="L62" i="121"/>
  <c r="J62" i="121"/>
  <c r="H62" i="121"/>
  <c r="J61" i="121"/>
  <c r="H61" i="121"/>
  <c r="J60" i="121"/>
  <c r="H60" i="121"/>
  <c r="D60" i="121"/>
  <c r="J59" i="121"/>
  <c r="G59" i="121"/>
  <c r="L59" i="121" s="1"/>
  <c r="H58" i="121"/>
  <c r="H57" i="121"/>
  <c r="H56" i="121"/>
  <c r="B56" i="121"/>
  <c r="J56" i="121" s="1"/>
  <c r="H55" i="121"/>
  <c r="H54" i="121"/>
  <c r="H53" i="121"/>
  <c r="B53" i="121"/>
  <c r="J53" i="121" s="1"/>
  <c r="H52" i="121"/>
  <c r="H51" i="121"/>
  <c r="H50" i="121"/>
  <c r="H49" i="121"/>
  <c r="H48" i="121"/>
  <c r="B48" i="121"/>
  <c r="J48" i="121" s="1"/>
  <c r="H47" i="121"/>
  <c r="H46" i="121"/>
  <c r="J45" i="121"/>
  <c r="B43" i="121"/>
  <c r="L43" i="121" s="1"/>
  <c r="T42" i="121"/>
  <c r="B52" i="121" s="1"/>
  <c r="S42" i="121"/>
  <c r="B57" i="121" s="1"/>
  <c r="R42" i="121"/>
  <c r="B46" i="121" s="1"/>
  <c r="L42" i="121"/>
  <c r="B42" i="121"/>
  <c r="J42" i="121" s="1"/>
  <c r="L41" i="121"/>
  <c r="J41" i="121"/>
  <c r="B40" i="121"/>
  <c r="J39" i="121"/>
  <c r="B38" i="121"/>
  <c r="J37" i="121"/>
  <c r="B35" i="121"/>
  <c r="L35" i="121" s="1"/>
  <c r="L34" i="121"/>
  <c r="B34" i="121"/>
  <c r="J34" i="121" s="1"/>
  <c r="L33" i="121"/>
  <c r="J33" i="121"/>
  <c r="B32" i="121"/>
  <c r="J31" i="121"/>
  <c r="B30" i="121"/>
  <c r="J29" i="121"/>
  <c r="L28" i="121"/>
  <c r="L27" i="121"/>
  <c r="B27" i="121"/>
  <c r="L26" i="121"/>
  <c r="B26" i="121"/>
  <c r="J26" i="121" s="1"/>
  <c r="L25" i="121"/>
  <c r="J25" i="121"/>
  <c r="L24" i="121"/>
  <c r="B24" i="121"/>
  <c r="J24" i="121" s="1"/>
  <c r="L23" i="121"/>
  <c r="J23" i="121"/>
  <c r="L22" i="121"/>
  <c r="B22" i="121"/>
  <c r="B28" i="121" s="1"/>
  <c r="L21" i="121"/>
  <c r="J21" i="121"/>
  <c r="L20" i="121"/>
  <c r="L19" i="121"/>
  <c r="B19" i="121"/>
  <c r="L18" i="121"/>
  <c r="B18" i="121"/>
  <c r="J18" i="121" s="1"/>
  <c r="L17" i="121"/>
  <c r="J17" i="121"/>
  <c r="L16" i="121"/>
  <c r="B16" i="121"/>
  <c r="J16" i="121" s="1"/>
  <c r="L15" i="121"/>
  <c r="J15" i="121"/>
  <c r="L14" i="121"/>
  <c r="B14" i="121"/>
  <c r="B20" i="121" s="1"/>
  <c r="C20" i="109" s="1"/>
  <c r="L13" i="121"/>
  <c r="J13" i="121"/>
  <c r="L12" i="121"/>
  <c r="J12" i="121"/>
  <c r="X10" i="121"/>
  <c r="V10" i="121"/>
  <c r="U10" i="121"/>
  <c r="Z98" i="120"/>
  <c r="B55" i="120" s="1"/>
  <c r="J55" i="120" s="1"/>
  <c r="V98" i="120"/>
  <c r="U98" i="120"/>
  <c r="P98" i="120"/>
  <c r="X97" i="120"/>
  <c r="Y97" i="120" s="1"/>
  <c r="S97" i="120"/>
  <c r="T97" i="120" s="1"/>
  <c r="X96" i="120"/>
  <c r="Y96" i="120" s="1"/>
  <c r="S96" i="120"/>
  <c r="T96" i="120" s="1"/>
  <c r="X95" i="120"/>
  <c r="Y95" i="120" s="1"/>
  <c r="S95" i="120"/>
  <c r="T95" i="120" s="1"/>
  <c r="X94" i="120"/>
  <c r="Y94" i="120" s="1"/>
  <c r="S94" i="120"/>
  <c r="T94" i="120" s="1"/>
  <c r="X93" i="120"/>
  <c r="Y93" i="120" s="1"/>
  <c r="S93" i="120"/>
  <c r="T93" i="120" s="1"/>
  <c r="X92" i="120"/>
  <c r="Y92" i="120" s="1"/>
  <c r="S92" i="120"/>
  <c r="T92" i="120" s="1"/>
  <c r="X91" i="120"/>
  <c r="Y91" i="120" s="1"/>
  <c r="S91" i="120"/>
  <c r="T91" i="120" s="1"/>
  <c r="X90" i="120"/>
  <c r="Y90" i="120" s="1"/>
  <c r="S90" i="120"/>
  <c r="T90" i="120" s="1"/>
  <c r="X89" i="120"/>
  <c r="Y89" i="120" s="1"/>
  <c r="S89" i="120"/>
  <c r="T89" i="120" s="1"/>
  <c r="X88" i="120"/>
  <c r="Y88" i="120" s="1"/>
  <c r="S88" i="120"/>
  <c r="T88" i="120" s="1"/>
  <c r="X87" i="120"/>
  <c r="Y87" i="120" s="1"/>
  <c r="S87" i="120"/>
  <c r="T87" i="120" s="1"/>
  <c r="X86" i="120"/>
  <c r="Y86" i="120" s="1"/>
  <c r="S86" i="120"/>
  <c r="T86" i="120" s="1"/>
  <c r="X85" i="120"/>
  <c r="Y85" i="120" s="1"/>
  <c r="S85" i="120"/>
  <c r="T85" i="120" s="1"/>
  <c r="X84" i="120"/>
  <c r="Y84" i="120" s="1"/>
  <c r="S84" i="120"/>
  <c r="T84" i="120" s="1"/>
  <c r="X83" i="120"/>
  <c r="Y83" i="120" s="1"/>
  <c r="S83" i="120"/>
  <c r="T83" i="120" s="1"/>
  <c r="X82" i="120"/>
  <c r="Y82" i="120" s="1"/>
  <c r="S82" i="120"/>
  <c r="T82" i="120" s="1"/>
  <c r="X81" i="120"/>
  <c r="Y81" i="120" s="1"/>
  <c r="S81" i="120"/>
  <c r="T81" i="120" s="1"/>
  <c r="X80" i="120"/>
  <c r="Y80" i="120" s="1"/>
  <c r="S80" i="120"/>
  <c r="T80" i="120" s="1"/>
  <c r="X79" i="120"/>
  <c r="Y79" i="120" s="1"/>
  <c r="S79" i="120"/>
  <c r="T79" i="120" s="1"/>
  <c r="H79" i="120"/>
  <c r="X78" i="120"/>
  <c r="S78" i="120"/>
  <c r="T75" i="120"/>
  <c r="R75" i="120"/>
  <c r="B49" i="120" s="1"/>
  <c r="J49" i="120" s="1"/>
  <c r="T69" i="120"/>
  <c r="B54" i="120" s="1"/>
  <c r="J54" i="120" s="1"/>
  <c r="R69" i="120"/>
  <c r="B48" i="120" s="1"/>
  <c r="J48" i="120" s="1"/>
  <c r="J64" i="120"/>
  <c r="T63" i="120"/>
  <c r="B53" i="120" s="1"/>
  <c r="J53" i="120" s="1"/>
  <c r="S63" i="120"/>
  <c r="B58" i="120" s="1"/>
  <c r="J58" i="120" s="1"/>
  <c r="R63" i="120"/>
  <c r="B47" i="120" s="1"/>
  <c r="J47" i="120" s="1"/>
  <c r="L62" i="120"/>
  <c r="J62" i="120"/>
  <c r="H62" i="120"/>
  <c r="J61" i="120"/>
  <c r="H61" i="120"/>
  <c r="J60" i="120"/>
  <c r="H60" i="120"/>
  <c r="D60" i="120"/>
  <c r="J59" i="120"/>
  <c r="G59" i="120"/>
  <c r="L59" i="120" s="1"/>
  <c r="H58" i="120"/>
  <c r="H57" i="120"/>
  <c r="H56" i="120"/>
  <c r="B56" i="120"/>
  <c r="J56" i="120" s="1"/>
  <c r="H55" i="120"/>
  <c r="H54" i="120"/>
  <c r="H53" i="120"/>
  <c r="H52" i="120"/>
  <c r="H51" i="120"/>
  <c r="H50" i="120"/>
  <c r="H49" i="120"/>
  <c r="H48" i="120"/>
  <c r="H47" i="120"/>
  <c r="H46" i="120"/>
  <c r="J45" i="120"/>
  <c r="B43" i="120"/>
  <c r="L43" i="120" s="1"/>
  <c r="T42" i="120"/>
  <c r="B52" i="120" s="1"/>
  <c r="S42" i="120"/>
  <c r="B57" i="120" s="1"/>
  <c r="R42" i="120"/>
  <c r="B46" i="120" s="1"/>
  <c r="L42" i="120"/>
  <c r="B42" i="120"/>
  <c r="J42" i="120" s="1"/>
  <c r="L41" i="120"/>
  <c r="J41" i="120"/>
  <c r="L40" i="120"/>
  <c r="B40" i="120"/>
  <c r="J40" i="120" s="1"/>
  <c r="L39" i="120"/>
  <c r="J39" i="120"/>
  <c r="B38" i="120"/>
  <c r="J37" i="120"/>
  <c r="B35" i="120"/>
  <c r="L35" i="120" s="1"/>
  <c r="L34" i="120"/>
  <c r="B34" i="120"/>
  <c r="J34" i="120" s="1"/>
  <c r="L33" i="120"/>
  <c r="J33" i="120"/>
  <c r="L32" i="120"/>
  <c r="B32" i="120"/>
  <c r="J32" i="120" s="1"/>
  <c r="L31" i="120"/>
  <c r="J31" i="120"/>
  <c r="J29" i="120"/>
  <c r="L28" i="120"/>
  <c r="L27" i="120"/>
  <c r="B27" i="120"/>
  <c r="L26" i="120"/>
  <c r="B26" i="120"/>
  <c r="J26" i="120" s="1"/>
  <c r="L25" i="120"/>
  <c r="J25" i="120"/>
  <c r="L24" i="120"/>
  <c r="B24" i="120"/>
  <c r="J24" i="120" s="1"/>
  <c r="L23" i="120"/>
  <c r="J23" i="120"/>
  <c r="L22" i="120"/>
  <c r="B22" i="120"/>
  <c r="B28" i="120" s="1"/>
  <c r="L21" i="120"/>
  <c r="J21" i="120"/>
  <c r="L20" i="120"/>
  <c r="L19" i="120"/>
  <c r="B19" i="120"/>
  <c r="L18" i="120"/>
  <c r="B18" i="120"/>
  <c r="J18" i="120" s="1"/>
  <c r="L17" i="120"/>
  <c r="J17" i="120"/>
  <c r="L16" i="120"/>
  <c r="B16" i="120"/>
  <c r="J16" i="120" s="1"/>
  <c r="L15" i="120"/>
  <c r="J15" i="120"/>
  <c r="L14" i="120"/>
  <c r="B14" i="120"/>
  <c r="B20" i="120" s="1"/>
  <c r="C19" i="109" s="1"/>
  <c r="L13" i="120"/>
  <c r="J13" i="120"/>
  <c r="L12" i="120"/>
  <c r="J12" i="120"/>
  <c r="X10" i="120"/>
  <c r="V10" i="120"/>
  <c r="U10" i="120"/>
  <c r="Z98" i="119"/>
  <c r="B55" i="119" s="1"/>
  <c r="J55" i="119" s="1"/>
  <c r="V98" i="119"/>
  <c r="U98" i="119"/>
  <c r="P98" i="119"/>
  <c r="B50" i="119" s="1"/>
  <c r="J50" i="119" s="1"/>
  <c r="X97" i="119"/>
  <c r="Y97" i="119" s="1"/>
  <c r="S97" i="119"/>
  <c r="T97" i="119" s="1"/>
  <c r="X96" i="119"/>
  <c r="Y96" i="119" s="1"/>
  <c r="S96" i="119"/>
  <c r="T96" i="119" s="1"/>
  <c r="X95" i="119"/>
  <c r="Y95" i="119" s="1"/>
  <c r="S95" i="119"/>
  <c r="T95" i="119" s="1"/>
  <c r="X94" i="119"/>
  <c r="Y94" i="119" s="1"/>
  <c r="S94" i="119"/>
  <c r="T94" i="119" s="1"/>
  <c r="X93" i="119"/>
  <c r="Y93" i="119" s="1"/>
  <c r="S93" i="119"/>
  <c r="T93" i="119" s="1"/>
  <c r="X92" i="119"/>
  <c r="Y92" i="119" s="1"/>
  <c r="S92" i="119"/>
  <c r="T92" i="119" s="1"/>
  <c r="X91" i="119"/>
  <c r="Y91" i="119" s="1"/>
  <c r="S91" i="119"/>
  <c r="T91" i="119" s="1"/>
  <c r="X90" i="119"/>
  <c r="Y90" i="119" s="1"/>
  <c r="S90" i="119"/>
  <c r="T90" i="119" s="1"/>
  <c r="X89" i="119"/>
  <c r="Y89" i="119" s="1"/>
  <c r="S89" i="119"/>
  <c r="T89" i="119" s="1"/>
  <c r="X88" i="119"/>
  <c r="Y88" i="119" s="1"/>
  <c r="S88" i="119"/>
  <c r="T88" i="119" s="1"/>
  <c r="X87" i="119"/>
  <c r="Y87" i="119" s="1"/>
  <c r="S87" i="119"/>
  <c r="T87" i="119" s="1"/>
  <c r="X86" i="119"/>
  <c r="Y86" i="119" s="1"/>
  <c r="S86" i="119"/>
  <c r="T86" i="119" s="1"/>
  <c r="X85" i="119"/>
  <c r="Y85" i="119" s="1"/>
  <c r="S85" i="119"/>
  <c r="T85" i="119" s="1"/>
  <c r="X84" i="119"/>
  <c r="Y84" i="119" s="1"/>
  <c r="S84" i="119"/>
  <c r="T84" i="119" s="1"/>
  <c r="X83" i="119"/>
  <c r="Y83" i="119" s="1"/>
  <c r="S83" i="119"/>
  <c r="T83" i="119" s="1"/>
  <c r="X82" i="119"/>
  <c r="Y82" i="119" s="1"/>
  <c r="S82" i="119"/>
  <c r="T82" i="119" s="1"/>
  <c r="X81" i="119"/>
  <c r="Y81" i="119" s="1"/>
  <c r="S81" i="119"/>
  <c r="T81" i="119" s="1"/>
  <c r="X80" i="119"/>
  <c r="Y80" i="119" s="1"/>
  <c r="S80" i="119"/>
  <c r="T80" i="119" s="1"/>
  <c r="X79" i="119"/>
  <c r="Y79" i="119" s="1"/>
  <c r="S79" i="119"/>
  <c r="T79" i="119" s="1"/>
  <c r="X78" i="119"/>
  <c r="S78" i="119"/>
  <c r="T75" i="119"/>
  <c r="B56" i="119" s="1"/>
  <c r="J56" i="119" s="1"/>
  <c r="R75" i="119"/>
  <c r="B49" i="119" s="1"/>
  <c r="J49" i="119" s="1"/>
  <c r="T69" i="119"/>
  <c r="B54" i="119" s="1"/>
  <c r="J54" i="119" s="1"/>
  <c r="R69" i="119"/>
  <c r="B48" i="119" s="1"/>
  <c r="J48" i="119" s="1"/>
  <c r="J64" i="119"/>
  <c r="T63" i="119"/>
  <c r="B53" i="119" s="1"/>
  <c r="J53" i="119" s="1"/>
  <c r="S63" i="119"/>
  <c r="B58" i="119" s="1"/>
  <c r="J58" i="119" s="1"/>
  <c r="R63" i="119"/>
  <c r="B47" i="119" s="1"/>
  <c r="J47" i="119" s="1"/>
  <c r="L62" i="119"/>
  <c r="J62" i="119"/>
  <c r="H62" i="119"/>
  <c r="J61" i="119"/>
  <c r="H61" i="119"/>
  <c r="J60" i="119"/>
  <c r="H60" i="119"/>
  <c r="D60" i="119"/>
  <c r="J59" i="119"/>
  <c r="G59" i="119"/>
  <c r="L59" i="119" s="1"/>
  <c r="H58" i="119"/>
  <c r="H57" i="119"/>
  <c r="H56" i="119"/>
  <c r="H55" i="119"/>
  <c r="H54" i="119"/>
  <c r="H53" i="119"/>
  <c r="H52" i="119"/>
  <c r="H51" i="119"/>
  <c r="H50" i="119"/>
  <c r="H49" i="119"/>
  <c r="H48" i="119"/>
  <c r="H47" i="119"/>
  <c r="H46" i="119"/>
  <c r="J45" i="119"/>
  <c r="B43" i="119"/>
  <c r="L43" i="119" s="1"/>
  <c r="T42" i="119"/>
  <c r="B52" i="119" s="1"/>
  <c r="S42" i="119"/>
  <c r="B57" i="119" s="1"/>
  <c r="R42" i="119"/>
  <c r="B46" i="119" s="1"/>
  <c r="L42" i="119"/>
  <c r="B42" i="119"/>
  <c r="J42" i="119" s="1"/>
  <c r="L41" i="119"/>
  <c r="J41" i="119"/>
  <c r="B40" i="119"/>
  <c r="J39" i="119"/>
  <c r="B38" i="119"/>
  <c r="J37" i="119"/>
  <c r="B35" i="119"/>
  <c r="L35" i="119" s="1"/>
  <c r="L34" i="119"/>
  <c r="B34" i="119"/>
  <c r="J34" i="119" s="1"/>
  <c r="L33" i="119"/>
  <c r="J33" i="119"/>
  <c r="L32" i="119"/>
  <c r="B32" i="119"/>
  <c r="J32" i="119" s="1"/>
  <c r="L31" i="119"/>
  <c r="J31" i="119"/>
  <c r="B30" i="119"/>
  <c r="J29" i="119"/>
  <c r="L28" i="119"/>
  <c r="L27" i="119"/>
  <c r="L26" i="119"/>
  <c r="B26" i="119"/>
  <c r="J26" i="119" s="1"/>
  <c r="L25" i="119"/>
  <c r="J25" i="119"/>
  <c r="L24" i="119"/>
  <c r="B24" i="119"/>
  <c r="J24" i="119" s="1"/>
  <c r="L23" i="119"/>
  <c r="J23" i="119"/>
  <c r="L22" i="119"/>
  <c r="B28" i="119"/>
  <c r="L21" i="119"/>
  <c r="J21" i="119"/>
  <c r="L20" i="119"/>
  <c r="L19" i="119"/>
  <c r="B19" i="119"/>
  <c r="L18" i="119"/>
  <c r="B18" i="119"/>
  <c r="J18" i="119" s="1"/>
  <c r="L17" i="119"/>
  <c r="J17" i="119"/>
  <c r="L16" i="119"/>
  <c r="J16" i="119"/>
  <c r="L15" i="119"/>
  <c r="J15" i="119"/>
  <c r="L14" i="119"/>
  <c r="B14" i="119"/>
  <c r="L13" i="119"/>
  <c r="J13" i="119"/>
  <c r="L12" i="119"/>
  <c r="J12" i="119"/>
  <c r="X10" i="119"/>
  <c r="V10" i="119"/>
  <c r="U10" i="119"/>
  <c r="Z98" i="118"/>
  <c r="B55" i="118" s="1"/>
  <c r="J55" i="118" s="1"/>
  <c r="V98" i="118"/>
  <c r="U98" i="118"/>
  <c r="P98" i="118"/>
  <c r="B50" i="118" s="1"/>
  <c r="J50" i="118" s="1"/>
  <c r="X97" i="118"/>
  <c r="Y97" i="118" s="1"/>
  <c r="S97" i="118"/>
  <c r="T97" i="118" s="1"/>
  <c r="X96" i="118"/>
  <c r="Y96" i="118" s="1"/>
  <c r="S96" i="118"/>
  <c r="T96" i="118" s="1"/>
  <c r="X95" i="118"/>
  <c r="Y95" i="118" s="1"/>
  <c r="S95" i="118"/>
  <c r="T95" i="118" s="1"/>
  <c r="X94" i="118"/>
  <c r="Y94" i="118" s="1"/>
  <c r="S94" i="118"/>
  <c r="T94" i="118" s="1"/>
  <c r="X93" i="118"/>
  <c r="Y93" i="118" s="1"/>
  <c r="S93" i="118"/>
  <c r="T93" i="118" s="1"/>
  <c r="X92" i="118"/>
  <c r="Y92" i="118" s="1"/>
  <c r="S92" i="118"/>
  <c r="T92" i="118" s="1"/>
  <c r="X91" i="118"/>
  <c r="Y91" i="118" s="1"/>
  <c r="S91" i="118"/>
  <c r="T91" i="118" s="1"/>
  <c r="X90" i="118"/>
  <c r="Y90" i="118" s="1"/>
  <c r="S90" i="118"/>
  <c r="T90" i="118" s="1"/>
  <c r="X89" i="118"/>
  <c r="Y89" i="118" s="1"/>
  <c r="S89" i="118"/>
  <c r="T89" i="118" s="1"/>
  <c r="X88" i="118"/>
  <c r="Y88" i="118" s="1"/>
  <c r="S88" i="118"/>
  <c r="T88" i="118" s="1"/>
  <c r="X87" i="118"/>
  <c r="Y87" i="118" s="1"/>
  <c r="S87" i="118"/>
  <c r="T87" i="118" s="1"/>
  <c r="X86" i="118"/>
  <c r="Y86" i="118" s="1"/>
  <c r="S86" i="118"/>
  <c r="T86" i="118" s="1"/>
  <c r="X85" i="118"/>
  <c r="Y85" i="118" s="1"/>
  <c r="S85" i="118"/>
  <c r="T85" i="118" s="1"/>
  <c r="X84" i="118"/>
  <c r="Y84" i="118" s="1"/>
  <c r="S84" i="118"/>
  <c r="T84" i="118" s="1"/>
  <c r="X83" i="118"/>
  <c r="Y83" i="118" s="1"/>
  <c r="S83" i="118"/>
  <c r="T83" i="118" s="1"/>
  <c r="X82" i="118"/>
  <c r="Y82" i="118" s="1"/>
  <c r="S82" i="118"/>
  <c r="T82" i="118" s="1"/>
  <c r="X81" i="118"/>
  <c r="Y81" i="118" s="1"/>
  <c r="S81" i="118"/>
  <c r="T81" i="118" s="1"/>
  <c r="X80" i="118"/>
  <c r="Y80" i="118" s="1"/>
  <c r="S80" i="118"/>
  <c r="T80" i="118" s="1"/>
  <c r="X79" i="118"/>
  <c r="Y79" i="118" s="1"/>
  <c r="S79" i="118"/>
  <c r="T79" i="118" s="1"/>
  <c r="X78" i="118"/>
  <c r="S78" i="118"/>
  <c r="T75" i="118"/>
  <c r="B56" i="118" s="1"/>
  <c r="J56" i="118" s="1"/>
  <c r="R75" i="118"/>
  <c r="B49" i="118" s="1"/>
  <c r="J49" i="118" s="1"/>
  <c r="B70" i="118"/>
  <c r="T69" i="118"/>
  <c r="R69" i="118"/>
  <c r="B48" i="118" s="1"/>
  <c r="J48" i="118" s="1"/>
  <c r="J64" i="118"/>
  <c r="T63" i="118"/>
  <c r="B53" i="118" s="1"/>
  <c r="J53" i="118" s="1"/>
  <c r="S63" i="118"/>
  <c r="B58" i="118" s="1"/>
  <c r="J58" i="118" s="1"/>
  <c r="R63" i="118"/>
  <c r="B47" i="118" s="1"/>
  <c r="J47" i="118" s="1"/>
  <c r="L62" i="118"/>
  <c r="J62" i="118"/>
  <c r="H62" i="118"/>
  <c r="J61" i="118"/>
  <c r="H61" i="118"/>
  <c r="J60" i="118"/>
  <c r="H60" i="118"/>
  <c r="D60" i="118"/>
  <c r="J59" i="118"/>
  <c r="G59" i="118"/>
  <c r="L59" i="118" s="1"/>
  <c r="H58" i="118"/>
  <c r="H57" i="118"/>
  <c r="H56" i="118"/>
  <c r="H55" i="118"/>
  <c r="H54" i="118"/>
  <c r="B54" i="118"/>
  <c r="J54" i="118" s="1"/>
  <c r="H53" i="118"/>
  <c r="H52" i="118"/>
  <c r="H51" i="118"/>
  <c r="H50" i="118"/>
  <c r="H49" i="118"/>
  <c r="H48" i="118"/>
  <c r="H47" i="118"/>
  <c r="H46" i="118"/>
  <c r="J45" i="118"/>
  <c r="B43" i="118"/>
  <c r="L43" i="118" s="1"/>
  <c r="T42" i="118"/>
  <c r="B52" i="118" s="1"/>
  <c r="S42" i="118"/>
  <c r="B57" i="118" s="1"/>
  <c r="R42" i="118"/>
  <c r="B46" i="118" s="1"/>
  <c r="L42" i="118"/>
  <c r="B42" i="118"/>
  <c r="J42" i="118" s="1"/>
  <c r="L41" i="118"/>
  <c r="J41" i="118"/>
  <c r="L40" i="118"/>
  <c r="B40" i="118"/>
  <c r="J40" i="118" s="1"/>
  <c r="L39" i="118"/>
  <c r="J39" i="118"/>
  <c r="J37" i="118"/>
  <c r="B35" i="118"/>
  <c r="L35" i="118" s="1"/>
  <c r="L34" i="118"/>
  <c r="B34" i="118"/>
  <c r="J34" i="118" s="1"/>
  <c r="L33" i="118"/>
  <c r="J33" i="118"/>
  <c r="L32" i="118"/>
  <c r="B32" i="118"/>
  <c r="J32" i="118" s="1"/>
  <c r="L31" i="118"/>
  <c r="J31" i="118"/>
  <c r="B30" i="118"/>
  <c r="L30" i="118" s="1"/>
  <c r="J29" i="118"/>
  <c r="L28" i="118"/>
  <c r="L27" i="118"/>
  <c r="B27" i="118"/>
  <c r="L26" i="118"/>
  <c r="B26" i="118"/>
  <c r="J26" i="118" s="1"/>
  <c r="L25" i="118"/>
  <c r="J25" i="118"/>
  <c r="L24" i="118"/>
  <c r="B24" i="118"/>
  <c r="J24" i="118" s="1"/>
  <c r="L23" i="118"/>
  <c r="J23" i="118"/>
  <c r="L22" i="118"/>
  <c r="B22" i="118"/>
  <c r="B28" i="118" s="1"/>
  <c r="L21" i="118"/>
  <c r="J21" i="118"/>
  <c r="L20" i="118"/>
  <c r="L19" i="118"/>
  <c r="B19" i="118"/>
  <c r="L18" i="118"/>
  <c r="B18" i="118"/>
  <c r="J18" i="118" s="1"/>
  <c r="L17" i="118"/>
  <c r="J17" i="118"/>
  <c r="L16" i="118"/>
  <c r="B16" i="118"/>
  <c r="J16" i="118" s="1"/>
  <c r="L15" i="118"/>
  <c r="J15" i="118"/>
  <c r="L14" i="118"/>
  <c r="B20" i="118"/>
  <c r="C17" i="109" s="1"/>
  <c r="L13" i="118"/>
  <c r="J13" i="118"/>
  <c r="L12" i="118"/>
  <c r="J12" i="118"/>
  <c r="X10" i="118"/>
  <c r="V10" i="118"/>
  <c r="U10" i="118"/>
  <c r="Z98" i="117"/>
  <c r="V98" i="117"/>
  <c r="U98" i="117"/>
  <c r="P98" i="117"/>
  <c r="X97" i="117"/>
  <c r="Y97" i="117" s="1"/>
  <c r="S97" i="117"/>
  <c r="T97" i="117" s="1"/>
  <c r="X96" i="117"/>
  <c r="Y96" i="117" s="1"/>
  <c r="S96" i="117"/>
  <c r="T96" i="117" s="1"/>
  <c r="X95" i="117"/>
  <c r="Y95" i="117" s="1"/>
  <c r="S95" i="117"/>
  <c r="T95" i="117" s="1"/>
  <c r="X94" i="117"/>
  <c r="Y94" i="117" s="1"/>
  <c r="S94" i="117"/>
  <c r="T94" i="117" s="1"/>
  <c r="X93" i="117"/>
  <c r="Y93" i="117" s="1"/>
  <c r="S93" i="117"/>
  <c r="T93" i="117" s="1"/>
  <c r="X92" i="117"/>
  <c r="Y92" i="117" s="1"/>
  <c r="S92" i="117"/>
  <c r="T92" i="117" s="1"/>
  <c r="X91" i="117"/>
  <c r="Y91" i="117" s="1"/>
  <c r="S91" i="117"/>
  <c r="T91" i="117" s="1"/>
  <c r="X90" i="117"/>
  <c r="Y90" i="117" s="1"/>
  <c r="S90" i="117"/>
  <c r="T90" i="117" s="1"/>
  <c r="X89" i="117"/>
  <c r="Y89" i="117" s="1"/>
  <c r="S89" i="117"/>
  <c r="T89" i="117" s="1"/>
  <c r="X88" i="117"/>
  <c r="Y88" i="117" s="1"/>
  <c r="S88" i="117"/>
  <c r="T88" i="117" s="1"/>
  <c r="X87" i="117"/>
  <c r="Y87" i="117" s="1"/>
  <c r="S87" i="117"/>
  <c r="T87" i="117" s="1"/>
  <c r="X86" i="117"/>
  <c r="Y86" i="117" s="1"/>
  <c r="S86" i="117"/>
  <c r="T86" i="117" s="1"/>
  <c r="X85" i="117"/>
  <c r="Y85" i="117" s="1"/>
  <c r="S85" i="117"/>
  <c r="T85" i="117" s="1"/>
  <c r="X84" i="117"/>
  <c r="Y84" i="117" s="1"/>
  <c r="S84" i="117"/>
  <c r="T84" i="117" s="1"/>
  <c r="X83" i="117"/>
  <c r="Y83" i="117" s="1"/>
  <c r="S83" i="117"/>
  <c r="T83" i="117" s="1"/>
  <c r="X82" i="117"/>
  <c r="Y82" i="117" s="1"/>
  <c r="S82" i="117"/>
  <c r="T82" i="117" s="1"/>
  <c r="X81" i="117"/>
  <c r="Y81" i="117" s="1"/>
  <c r="S81" i="117"/>
  <c r="T81" i="117" s="1"/>
  <c r="X80" i="117"/>
  <c r="Y80" i="117" s="1"/>
  <c r="S80" i="117"/>
  <c r="T80" i="117" s="1"/>
  <c r="X79" i="117"/>
  <c r="Y79" i="117" s="1"/>
  <c r="S79" i="117"/>
  <c r="T79" i="117" s="1"/>
  <c r="X78" i="117"/>
  <c r="S78" i="117"/>
  <c r="T75" i="117"/>
  <c r="B56" i="117" s="1"/>
  <c r="J56" i="117" s="1"/>
  <c r="R75" i="117"/>
  <c r="B49" i="117" s="1"/>
  <c r="J49" i="117" s="1"/>
  <c r="T69" i="117"/>
  <c r="R69" i="117"/>
  <c r="B48" i="117" s="1"/>
  <c r="J48" i="117" s="1"/>
  <c r="J64" i="117"/>
  <c r="T63" i="117"/>
  <c r="B53" i="117" s="1"/>
  <c r="S63" i="117"/>
  <c r="B58" i="117" s="1"/>
  <c r="J58" i="117" s="1"/>
  <c r="R63" i="117"/>
  <c r="B47" i="117" s="1"/>
  <c r="J47" i="117" s="1"/>
  <c r="L62" i="117"/>
  <c r="J62" i="117"/>
  <c r="H62" i="117"/>
  <c r="J61" i="117"/>
  <c r="H61" i="117"/>
  <c r="J60" i="117"/>
  <c r="H60" i="117"/>
  <c r="D60" i="117"/>
  <c r="J59" i="117"/>
  <c r="G59" i="117"/>
  <c r="L59" i="117" s="1"/>
  <c r="H58" i="117"/>
  <c r="H57" i="117"/>
  <c r="H56" i="117"/>
  <c r="H55" i="117"/>
  <c r="B55" i="117"/>
  <c r="J55" i="117" s="1"/>
  <c r="H54" i="117"/>
  <c r="B54" i="117"/>
  <c r="J54" i="117" s="1"/>
  <c r="H53" i="117"/>
  <c r="H52" i="117"/>
  <c r="H51" i="117"/>
  <c r="H50" i="117"/>
  <c r="H49" i="117"/>
  <c r="H48" i="117"/>
  <c r="H47" i="117"/>
  <c r="H46" i="117"/>
  <c r="J45" i="117"/>
  <c r="B43" i="117"/>
  <c r="L43" i="117" s="1"/>
  <c r="T42" i="117"/>
  <c r="B52" i="117" s="1"/>
  <c r="S42" i="117"/>
  <c r="B57" i="117" s="1"/>
  <c r="R42" i="117"/>
  <c r="B46" i="117" s="1"/>
  <c r="L42" i="117"/>
  <c r="B42" i="117"/>
  <c r="J42" i="117" s="1"/>
  <c r="L41" i="117"/>
  <c r="J41" i="117"/>
  <c r="L40" i="117"/>
  <c r="B40" i="117"/>
  <c r="J40" i="117" s="1"/>
  <c r="L39" i="117"/>
  <c r="J39" i="117"/>
  <c r="B38" i="117"/>
  <c r="J37" i="117"/>
  <c r="B35" i="117"/>
  <c r="L35" i="117" s="1"/>
  <c r="L34" i="117"/>
  <c r="B34" i="117"/>
  <c r="J34" i="117" s="1"/>
  <c r="L33" i="117"/>
  <c r="J33" i="117"/>
  <c r="L32" i="117"/>
  <c r="B32" i="117"/>
  <c r="J32" i="117" s="1"/>
  <c r="L31" i="117"/>
  <c r="J31" i="117"/>
  <c r="B30" i="117"/>
  <c r="J29" i="117"/>
  <c r="L28" i="117"/>
  <c r="L27" i="117"/>
  <c r="B27" i="117"/>
  <c r="L26" i="117"/>
  <c r="B26" i="117"/>
  <c r="J26" i="117" s="1"/>
  <c r="L25" i="117"/>
  <c r="J25" i="117"/>
  <c r="L24" i="117"/>
  <c r="B24" i="117"/>
  <c r="J24" i="117" s="1"/>
  <c r="L23" i="117"/>
  <c r="J23" i="117"/>
  <c r="L22" i="117"/>
  <c r="B22" i="117"/>
  <c r="B28" i="117" s="1"/>
  <c r="L21" i="117"/>
  <c r="J21" i="117"/>
  <c r="L20" i="117"/>
  <c r="L19" i="117"/>
  <c r="B19" i="117"/>
  <c r="L18" i="117"/>
  <c r="B18" i="117"/>
  <c r="J18" i="117" s="1"/>
  <c r="L17" i="117"/>
  <c r="J17" i="117"/>
  <c r="L16" i="117"/>
  <c r="B16" i="117"/>
  <c r="J16" i="117" s="1"/>
  <c r="L15" i="117"/>
  <c r="J15" i="117"/>
  <c r="L14" i="117"/>
  <c r="B14" i="117"/>
  <c r="B20" i="117" s="1"/>
  <c r="C16" i="109" s="1"/>
  <c r="L13" i="117"/>
  <c r="J13" i="117"/>
  <c r="L12" i="117"/>
  <c r="J12" i="117"/>
  <c r="X10" i="117"/>
  <c r="V10" i="117"/>
  <c r="U10" i="117"/>
  <c r="Z98" i="116"/>
  <c r="V98" i="116"/>
  <c r="U98" i="116"/>
  <c r="P98" i="116"/>
  <c r="B50" i="116" s="1"/>
  <c r="J50" i="116" s="1"/>
  <c r="X97" i="116"/>
  <c r="Y97" i="116" s="1"/>
  <c r="S97" i="116"/>
  <c r="T97" i="116" s="1"/>
  <c r="X96" i="116"/>
  <c r="Y96" i="116" s="1"/>
  <c r="S96" i="116"/>
  <c r="T96" i="116" s="1"/>
  <c r="X95" i="116"/>
  <c r="Y95" i="116" s="1"/>
  <c r="S95" i="116"/>
  <c r="T95" i="116" s="1"/>
  <c r="X94" i="116"/>
  <c r="Y94" i="116" s="1"/>
  <c r="S94" i="116"/>
  <c r="T94" i="116" s="1"/>
  <c r="X93" i="116"/>
  <c r="Y93" i="116" s="1"/>
  <c r="S93" i="116"/>
  <c r="T93" i="116" s="1"/>
  <c r="X92" i="116"/>
  <c r="Y92" i="116" s="1"/>
  <c r="S92" i="116"/>
  <c r="T92" i="116" s="1"/>
  <c r="X91" i="116"/>
  <c r="Y91" i="116" s="1"/>
  <c r="S91" i="116"/>
  <c r="T91" i="116" s="1"/>
  <c r="X90" i="116"/>
  <c r="Y90" i="116" s="1"/>
  <c r="S90" i="116"/>
  <c r="T90" i="116" s="1"/>
  <c r="X89" i="116"/>
  <c r="Y89" i="116" s="1"/>
  <c r="S89" i="116"/>
  <c r="T89" i="116" s="1"/>
  <c r="X88" i="116"/>
  <c r="Y88" i="116" s="1"/>
  <c r="S88" i="116"/>
  <c r="T88" i="116" s="1"/>
  <c r="X87" i="116"/>
  <c r="Y87" i="116" s="1"/>
  <c r="S87" i="116"/>
  <c r="T87" i="116" s="1"/>
  <c r="X86" i="116"/>
  <c r="Y86" i="116" s="1"/>
  <c r="S86" i="116"/>
  <c r="T86" i="116" s="1"/>
  <c r="X85" i="116"/>
  <c r="Y85" i="116" s="1"/>
  <c r="S85" i="116"/>
  <c r="T85" i="116" s="1"/>
  <c r="X84" i="116"/>
  <c r="Y84" i="116" s="1"/>
  <c r="S84" i="116"/>
  <c r="T84" i="116" s="1"/>
  <c r="X83" i="116"/>
  <c r="Y83" i="116" s="1"/>
  <c r="S83" i="116"/>
  <c r="T83" i="116" s="1"/>
  <c r="X82" i="116"/>
  <c r="Y82" i="116" s="1"/>
  <c r="S82" i="116"/>
  <c r="T82" i="116" s="1"/>
  <c r="X81" i="116"/>
  <c r="Y81" i="116" s="1"/>
  <c r="S81" i="116"/>
  <c r="T81" i="116" s="1"/>
  <c r="X80" i="116"/>
  <c r="Y80" i="116" s="1"/>
  <c r="S80" i="116"/>
  <c r="T80" i="116" s="1"/>
  <c r="X79" i="116"/>
  <c r="Y79" i="116" s="1"/>
  <c r="S79" i="116"/>
  <c r="T79" i="116" s="1"/>
  <c r="H79" i="116"/>
  <c r="X78" i="116"/>
  <c r="S78" i="116"/>
  <c r="T75" i="116"/>
  <c r="B56" i="116" s="1"/>
  <c r="J56" i="116" s="1"/>
  <c r="R75" i="116"/>
  <c r="B49" i="116" s="1"/>
  <c r="J49" i="116" s="1"/>
  <c r="T69" i="116"/>
  <c r="R69" i="116"/>
  <c r="B48" i="116" s="1"/>
  <c r="J48" i="116" s="1"/>
  <c r="J64" i="116"/>
  <c r="T63" i="116"/>
  <c r="B53" i="116" s="1"/>
  <c r="J53" i="116" s="1"/>
  <c r="S63" i="116"/>
  <c r="B58" i="116" s="1"/>
  <c r="J58" i="116" s="1"/>
  <c r="R63" i="116"/>
  <c r="L62" i="116"/>
  <c r="J62" i="116"/>
  <c r="H62" i="116"/>
  <c r="J61" i="116"/>
  <c r="H61" i="116"/>
  <c r="J60" i="116"/>
  <c r="H60" i="116"/>
  <c r="D60" i="116"/>
  <c r="J59" i="116"/>
  <c r="G59" i="116"/>
  <c r="L59" i="116" s="1"/>
  <c r="H58" i="116"/>
  <c r="H57" i="116"/>
  <c r="H56" i="116"/>
  <c r="H55" i="116"/>
  <c r="B55" i="116"/>
  <c r="J55" i="116" s="1"/>
  <c r="H54" i="116"/>
  <c r="B54" i="116"/>
  <c r="J54" i="116" s="1"/>
  <c r="H53" i="116"/>
  <c r="H52" i="116"/>
  <c r="H51" i="116"/>
  <c r="H50" i="116"/>
  <c r="H49" i="116"/>
  <c r="H48" i="116"/>
  <c r="H47" i="116"/>
  <c r="B47" i="116"/>
  <c r="J47" i="116" s="1"/>
  <c r="H46" i="116"/>
  <c r="J45" i="116"/>
  <c r="B43" i="116"/>
  <c r="L43" i="116" s="1"/>
  <c r="T42" i="116"/>
  <c r="B52" i="116" s="1"/>
  <c r="S42" i="116"/>
  <c r="B57" i="116" s="1"/>
  <c r="R42" i="116"/>
  <c r="B46" i="116" s="1"/>
  <c r="L42" i="116"/>
  <c r="B42" i="116"/>
  <c r="J42" i="116" s="1"/>
  <c r="L41" i="116"/>
  <c r="J41" i="116"/>
  <c r="L40" i="116"/>
  <c r="B40" i="116"/>
  <c r="J40" i="116" s="1"/>
  <c r="L39" i="116"/>
  <c r="J39" i="116"/>
  <c r="B38" i="116"/>
  <c r="J37" i="116"/>
  <c r="B35" i="116"/>
  <c r="L35" i="116" s="1"/>
  <c r="L34" i="116"/>
  <c r="B34" i="116"/>
  <c r="J34" i="116" s="1"/>
  <c r="L33" i="116"/>
  <c r="J33" i="116"/>
  <c r="L32" i="116"/>
  <c r="B32" i="116"/>
  <c r="J32" i="116" s="1"/>
  <c r="L31" i="116"/>
  <c r="J31" i="116"/>
  <c r="B30" i="116"/>
  <c r="J29" i="116"/>
  <c r="L28" i="116"/>
  <c r="L27" i="116"/>
  <c r="B27" i="116"/>
  <c r="L26" i="116"/>
  <c r="B26" i="116"/>
  <c r="J26" i="116" s="1"/>
  <c r="L25" i="116"/>
  <c r="J25" i="116"/>
  <c r="L24" i="116"/>
  <c r="B24" i="116"/>
  <c r="J24" i="116" s="1"/>
  <c r="L23" i="116"/>
  <c r="J23" i="116"/>
  <c r="L22" i="116"/>
  <c r="B22" i="116"/>
  <c r="B28" i="116" s="1"/>
  <c r="L21" i="116"/>
  <c r="J21" i="116"/>
  <c r="L20" i="116"/>
  <c r="L19" i="116"/>
  <c r="B19" i="116"/>
  <c r="L18" i="116"/>
  <c r="B18" i="116"/>
  <c r="J18" i="116" s="1"/>
  <c r="L17" i="116"/>
  <c r="J17" i="116"/>
  <c r="L16" i="116"/>
  <c r="B16" i="116"/>
  <c r="J16" i="116" s="1"/>
  <c r="L15" i="116"/>
  <c r="J15" i="116"/>
  <c r="L14" i="116"/>
  <c r="B14" i="116"/>
  <c r="B20" i="116" s="1"/>
  <c r="C15" i="109" s="1"/>
  <c r="L13" i="116"/>
  <c r="J13" i="116"/>
  <c r="L12" i="116"/>
  <c r="J12" i="116"/>
  <c r="X10" i="116"/>
  <c r="V10" i="116"/>
  <c r="U10" i="116"/>
  <c r="Z98" i="115"/>
  <c r="B55" i="115" s="1"/>
  <c r="J55" i="115" s="1"/>
  <c r="V98" i="115"/>
  <c r="U98" i="115"/>
  <c r="P98" i="115"/>
  <c r="B50" i="115" s="1"/>
  <c r="J50" i="115" s="1"/>
  <c r="X97" i="115"/>
  <c r="Y97" i="115" s="1"/>
  <c r="S97" i="115"/>
  <c r="T97" i="115" s="1"/>
  <c r="X96" i="115"/>
  <c r="Y96" i="115" s="1"/>
  <c r="S96" i="115"/>
  <c r="T96" i="115" s="1"/>
  <c r="X95" i="115"/>
  <c r="Y95" i="115" s="1"/>
  <c r="S95" i="115"/>
  <c r="T95" i="115" s="1"/>
  <c r="X94" i="115"/>
  <c r="Y94" i="115" s="1"/>
  <c r="S94" i="115"/>
  <c r="T94" i="115" s="1"/>
  <c r="X93" i="115"/>
  <c r="Y93" i="115" s="1"/>
  <c r="S93" i="115"/>
  <c r="T93" i="115" s="1"/>
  <c r="X92" i="115"/>
  <c r="Y92" i="115" s="1"/>
  <c r="S92" i="115"/>
  <c r="T92" i="115" s="1"/>
  <c r="X91" i="115"/>
  <c r="Y91" i="115" s="1"/>
  <c r="S91" i="115"/>
  <c r="T91" i="115" s="1"/>
  <c r="X90" i="115"/>
  <c r="Y90" i="115" s="1"/>
  <c r="S90" i="115"/>
  <c r="T90" i="115" s="1"/>
  <c r="X89" i="115"/>
  <c r="Y89" i="115" s="1"/>
  <c r="S89" i="115"/>
  <c r="T89" i="115" s="1"/>
  <c r="X88" i="115"/>
  <c r="Y88" i="115" s="1"/>
  <c r="S88" i="115"/>
  <c r="T88" i="115" s="1"/>
  <c r="X87" i="115"/>
  <c r="Y87" i="115" s="1"/>
  <c r="S87" i="115"/>
  <c r="T87" i="115" s="1"/>
  <c r="X86" i="115"/>
  <c r="Y86" i="115" s="1"/>
  <c r="S86" i="115"/>
  <c r="T86" i="115" s="1"/>
  <c r="X85" i="115"/>
  <c r="Y85" i="115" s="1"/>
  <c r="S85" i="115"/>
  <c r="T85" i="115" s="1"/>
  <c r="X84" i="115"/>
  <c r="Y84" i="115" s="1"/>
  <c r="S84" i="115"/>
  <c r="T84" i="115" s="1"/>
  <c r="X83" i="115"/>
  <c r="Y83" i="115" s="1"/>
  <c r="S83" i="115"/>
  <c r="T83" i="115" s="1"/>
  <c r="X82" i="115"/>
  <c r="Y82" i="115" s="1"/>
  <c r="S82" i="115"/>
  <c r="T82" i="115" s="1"/>
  <c r="X81" i="115"/>
  <c r="Y81" i="115" s="1"/>
  <c r="S81" i="115"/>
  <c r="T81" i="115" s="1"/>
  <c r="X80" i="115"/>
  <c r="Y80" i="115" s="1"/>
  <c r="S80" i="115"/>
  <c r="T80" i="115" s="1"/>
  <c r="X79" i="115"/>
  <c r="Y79" i="115" s="1"/>
  <c r="S79" i="115"/>
  <c r="T79" i="115" s="1"/>
  <c r="X78" i="115"/>
  <c r="S78" i="115"/>
  <c r="T75" i="115"/>
  <c r="B56" i="115" s="1"/>
  <c r="J56" i="115" s="1"/>
  <c r="R75" i="115"/>
  <c r="B49" i="115" s="1"/>
  <c r="J49" i="115" s="1"/>
  <c r="B70" i="115"/>
  <c r="T69" i="115"/>
  <c r="B54" i="115" s="1"/>
  <c r="J54" i="115" s="1"/>
  <c r="R69" i="115"/>
  <c r="B48" i="115" s="1"/>
  <c r="J48" i="115" s="1"/>
  <c r="J69" i="115"/>
  <c r="J64" i="115"/>
  <c r="T63" i="115"/>
  <c r="B53" i="115" s="1"/>
  <c r="J53" i="115" s="1"/>
  <c r="S63" i="115"/>
  <c r="B58" i="115" s="1"/>
  <c r="J58" i="115" s="1"/>
  <c r="R63" i="115"/>
  <c r="B47" i="115" s="1"/>
  <c r="J47" i="115" s="1"/>
  <c r="L62" i="115"/>
  <c r="J62" i="115"/>
  <c r="H62" i="115"/>
  <c r="J61" i="115"/>
  <c r="H61" i="115"/>
  <c r="J60" i="115"/>
  <c r="H60" i="115"/>
  <c r="D60" i="115"/>
  <c r="J59" i="115"/>
  <c r="G59" i="115"/>
  <c r="L59" i="115" s="1"/>
  <c r="H58" i="115"/>
  <c r="H57" i="115"/>
  <c r="H56" i="115"/>
  <c r="H55" i="115"/>
  <c r="H54" i="115"/>
  <c r="H53" i="115"/>
  <c r="H52" i="115"/>
  <c r="H51" i="115"/>
  <c r="H50" i="115"/>
  <c r="H49" i="115"/>
  <c r="H48" i="115"/>
  <c r="H47" i="115"/>
  <c r="H46" i="115"/>
  <c r="J45" i="115"/>
  <c r="B43" i="115"/>
  <c r="L43" i="115" s="1"/>
  <c r="T42" i="115"/>
  <c r="B52" i="115" s="1"/>
  <c r="S42" i="115"/>
  <c r="B57" i="115" s="1"/>
  <c r="R42" i="115"/>
  <c r="B46" i="115" s="1"/>
  <c r="L42" i="115"/>
  <c r="B42" i="115"/>
  <c r="J42" i="115" s="1"/>
  <c r="L41" i="115"/>
  <c r="J41" i="115"/>
  <c r="L40" i="115"/>
  <c r="B40" i="115"/>
  <c r="J40" i="115" s="1"/>
  <c r="L39" i="115"/>
  <c r="J39" i="115"/>
  <c r="B38" i="115"/>
  <c r="J37" i="115"/>
  <c r="B35" i="115"/>
  <c r="L35" i="115" s="1"/>
  <c r="L34" i="115"/>
  <c r="B34" i="115"/>
  <c r="J34" i="115" s="1"/>
  <c r="L33" i="115"/>
  <c r="J33" i="115"/>
  <c r="L32" i="115"/>
  <c r="J32" i="115"/>
  <c r="L31" i="115"/>
  <c r="J31" i="115"/>
  <c r="B36" i="115"/>
  <c r="L36" i="115" s="1"/>
  <c r="L28" i="115"/>
  <c r="L27" i="115"/>
  <c r="B27" i="115"/>
  <c r="J27" i="115" s="1"/>
  <c r="L26" i="115"/>
  <c r="B26" i="115"/>
  <c r="J26" i="115" s="1"/>
  <c r="L25" i="115"/>
  <c r="L24" i="115"/>
  <c r="B24" i="115"/>
  <c r="J24" i="115" s="1"/>
  <c r="L23" i="115"/>
  <c r="L22" i="115"/>
  <c r="L21" i="115"/>
  <c r="L20" i="115"/>
  <c r="L19" i="115"/>
  <c r="B19" i="115"/>
  <c r="J19" i="115" s="1"/>
  <c r="L18" i="115"/>
  <c r="B18" i="115"/>
  <c r="J18" i="115" s="1"/>
  <c r="L17" i="115"/>
  <c r="L16" i="115"/>
  <c r="B16" i="115"/>
  <c r="J16" i="115" s="1"/>
  <c r="L15" i="115"/>
  <c r="L14" i="115"/>
  <c r="L13" i="115"/>
  <c r="L12" i="115"/>
  <c r="X10" i="115"/>
  <c r="V10" i="115"/>
  <c r="U10" i="115"/>
  <c r="Z98" i="114"/>
  <c r="V98" i="114"/>
  <c r="U98" i="114"/>
  <c r="P98" i="114"/>
  <c r="B50" i="114" s="1"/>
  <c r="J50" i="114" s="1"/>
  <c r="X97" i="114"/>
  <c r="Y97" i="114" s="1"/>
  <c r="S97" i="114"/>
  <c r="T97" i="114" s="1"/>
  <c r="X96" i="114"/>
  <c r="Y96" i="114" s="1"/>
  <c r="S96" i="114"/>
  <c r="T96" i="114" s="1"/>
  <c r="X95" i="114"/>
  <c r="Y95" i="114" s="1"/>
  <c r="S95" i="114"/>
  <c r="T95" i="114" s="1"/>
  <c r="X94" i="114"/>
  <c r="Y94" i="114" s="1"/>
  <c r="S94" i="114"/>
  <c r="T94" i="114" s="1"/>
  <c r="X93" i="114"/>
  <c r="Y93" i="114" s="1"/>
  <c r="S93" i="114"/>
  <c r="T93" i="114" s="1"/>
  <c r="X92" i="114"/>
  <c r="Y92" i="114" s="1"/>
  <c r="S92" i="114"/>
  <c r="T92" i="114" s="1"/>
  <c r="X91" i="114"/>
  <c r="Y91" i="114" s="1"/>
  <c r="S91" i="114"/>
  <c r="T91" i="114" s="1"/>
  <c r="X90" i="114"/>
  <c r="Y90" i="114" s="1"/>
  <c r="S90" i="114"/>
  <c r="T90" i="114" s="1"/>
  <c r="X89" i="114"/>
  <c r="Y89" i="114" s="1"/>
  <c r="S89" i="114"/>
  <c r="T89" i="114" s="1"/>
  <c r="X88" i="114"/>
  <c r="Y88" i="114" s="1"/>
  <c r="S88" i="114"/>
  <c r="T88" i="114" s="1"/>
  <c r="X87" i="114"/>
  <c r="Y87" i="114" s="1"/>
  <c r="S87" i="114"/>
  <c r="T87" i="114" s="1"/>
  <c r="X86" i="114"/>
  <c r="Y86" i="114" s="1"/>
  <c r="S86" i="114"/>
  <c r="T86" i="114" s="1"/>
  <c r="X85" i="114"/>
  <c r="Y85" i="114" s="1"/>
  <c r="S85" i="114"/>
  <c r="T85" i="114" s="1"/>
  <c r="X84" i="114"/>
  <c r="Y84" i="114" s="1"/>
  <c r="S84" i="114"/>
  <c r="T84" i="114" s="1"/>
  <c r="X83" i="114"/>
  <c r="Y83" i="114" s="1"/>
  <c r="S83" i="114"/>
  <c r="T83" i="114" s="1"/>
  <c r="X82" i="114"/>
  <c r="Y82" i="114" s="1"/>
  <c r="S82" i="114"/>
  <c r="T82" i="114" s="1"/>
  <c r="X81" i="114"/>
  <c r="Y81" i="114" s="1"/>
  <c r="S81" i="114"/>
  <c r="T81" i="114" s="1"/>
  <c r="X80" i="114"/>
  <c r="Y80" i="114" s="1"/>
  <c r="S80" i="114"/>
  <c r="T80" i="114" s="1"/>
  <c r="X79" i="114"/>
  <c r="Y79" i="114" s="1"/>
  <c r="S79" i="114"/>
  <c r="T79" i="114" s="1"/>
  <c r="X78" i="114"/>
  <c r="S78" i="114"/>
  <c r="T75" i="114"/>
  <c r="B56" i="114" s="1"/>
  <c r="J56" i="114" s="1"/>
  <c r="R75" i="114"/>
  <c r="B49" i="114" s="1"/>
  <c r="J49" i="114" s="1"/>
  <c r="T69" i="114"/>
  <c r="R69" i="114"/>
  <c r="B48" i="114" s="1"/>
  <c r="J48" i="114" s="1"/>
  <c r="J64" i="114"/>
  <c r="T63" i="114"/>
  <c r="S63" i="114"/>
  <c r="B58" i="114" s="1"/>
  <c r="J58" i="114" s="1"/>
  <c r="R63" i="114"/>
  <c r="L62" i="114"/>
  <c r="J62" i="114"/>
  <c r="H62" i="114"/>
  <c r="J61" i="114"/>
  <c r="H61" i="114"/>
  <c r="J60" i="114"/>
  <c r="H60" i="114"/>
  <c r="D60" i="114"/>
  <c r="J59" i="114"/>
  <c r="G59" i="114"/>
  <c r="L59" i="114" s="1"/>
  <c r="H58" i="114"/>
  <c r="H57" i="114"/>
  <c r="H56" i="114"/>
  <c r="H55" i="114"/>
  <c r="B55" i="114"/>
  <c r="J55" i="114" s="1"/>
  <c r="H54" i="114"/>
  <c r="B54" i="114"/>
  <c r="J54" i="114" s="1"/>
  <c r="H53" i="114"/>
  <c r="B53" i="114"/>
  <c r="J53" i="114" s="1"/>
  <c r="H52" i="114"/>
  <c r="H51" i="114"/>
  <c r="H50" i="114"/>
  <c r="H49" i="114"/>
  <c r="H48" i="114"/>
  <c r="H47" i="114"/>
  <c r="B47" i="114"/>
  <c r="J47" i="114" s="1"/>
  <c r="H46" i="114"/>
  <c r="J45" i="114"/>
  <c r="B43" i="114"/>
  <c r="L43" i="114" s="1"/>
  <c r="T42" i="114"/>
  <c r="B52" i="114" s="1"/>
  <c r="S42" i="114"/>
  <c r="B57" i="114" s="1"/>
  <c r="R42" i="114"/>
  <c r="B46" i="114" s="1"/>
  <c r="L42" i="114"/>
  <c r="B42" i="114"/>
  <c r="J42" i="114" s="1"/>
  <c r="L41" i="114"/>
  <c r="J41" i="114"/>
  <c r="B40" i="114"/>
  <c r="J39" i="114"/>
  <c r="B38" i="114"/>
  <c r="L38" i="114" s="1"/>
  <c r="J37" i="114"/>
  <c r="B35" i="114"/>
  <c r="L35" i="114" s="1"/>
  <c r="L34" i="114"/>
  <c r="B34" i="114"/>
  <c r="J34" i="114" s="1"/>
  <c r="L33" i="114"/>
  <c r="J33" i="114"/>
  <c r="B32" i="114"/>
  <c r="J31" i="114"/>
  <c r="B30" i="114"/>
  <c r="J29" i="114"/>
  <c r="L28" i="114"/>
  <c r="L27" i="114"/>
  <c r="B27" i="114"/>
  <c r="L26" i="114"/>
  <c r="B26" i="114"/>
  <c r="J26" i="114" s="1"/>
  <c r="L25" i="114"/>
  <c r="J25" i="114"/>
  <c r="L24" i="114"/>
  <c r="B24" i="114"/>
  <c r="J24" i="114" s="1"/>
  <c r="L23" i="114"/>
  <c r="J23" i="114"/>
  <c r="L22" i="114"/>
  <c r="B22" i="114"/>
  <c r="B28" i="114" s="1"/>
  <c r="L21" i="114"/>
  <c r="J21" i="114"/>
  <c r="B19" i="114"/>
  <c r="L19" i="114" s="1"/>
  <c r="L18" i="114"/>
  <c r="B18" i="114"/>
  <c r="J18" i="114" s="1"/>
  <c r="L17" i="114"/>
  <c r="J17" i="114"/>
  <c r="L16" i="114"/>
  <c r="B16" i="114"/>
  <c r="J16" i="114" s="1"/>
  <c r="L15" i="114"/>
  <c r="J15" i="114"/>
  <c r="L14" i="114"/>
  <c r="B14" i="114"/>
  <c r="B20" i="114" s="1"/>
  <c r="L13" i="114"/>
  <c r="J13" i="114"/>
  <c r="J12" i="114"/>
  <c r="X10" i="114"/>
  <c r="V10" i="114"/>
  <c r="U10" i="114"/>
  <c r="Z98" i="113"/>
  <c r="B55" i="113" s="1"/>
  <c r="J55" i="113" s="1"/>
  <c r="V98" i="113"/>
  <c r="U98" i="113"/>
  <c r="P98" i="113"/>
  <c r="B50" i="113" s="1"/>
  <c r="J50" i="113" s="1"/>
  <c r="X97" i="113"/>
  <c r="Y97" i="113" s="1"/>
  <c r="S97" i="113"/>
  <c r="T97" i="113" s="1"/>
  <c r="X96" i="113"/>
  <c r="Y96" i="113" s="1"/>
  <c r="S96" i="113"/>
  <c r="T96" i="113" s="1"/>
  <c r="X95" i="113"/>
  <c r="Y95" i="113" s="1"/>
  <c r="S95" i="113"/>
  <c r="T95" i="113" s="1"/>
  <c r="X94" i="113"/>
  <c r="Y94" i="113" s="1"/>
  <c r="S94" i="113"/>
  <c r="T94" i="113" s="1"/>
  <c r="X93" i="113"/>
  <c r="Y93" i="113" s="1"/>
  <c r="S93" i="113"/>
  <c r="T93" i="113" s="1"/>
  <c r="X92" i="113"/>
  <c r="Y92" i="113" s="1"/>
  <c r="S92" i="113"/>
  <c r="T92" i="113" s="1"/>
  <c r="X91" i="113"/>
  <c r="Y91" i="113" s="1"/>
  <c r="S91" i="113"/>
  <c r="T91" i="113" s="1"/>
  <c r="X90" i="113"/>
  <c r="Y90" i="113" s="1"/>
  <c r="S90" i="113"/>
  <c r="T90" i="113" s="1"/>
  <c r="X89" i="113"/>
  <c r="Y89" i="113" s="1"/>
  <c r="S89" i="113"/>
  <c r="T89" i="113" s="1"/>
  <c r="X88" i="113"/>
  <c r="Y88" i="113" s="1"/>
  <c r="S88" i="113"/>
  <c r="T88" i="113" s="1"/>
  <c r="X87" i="113"/>
  <c r="Y87" i="113" s="1"/>
  <c r="S87" i="113"/>
  <c r="T87" i="113" s="1"/>
  <c r="X86" i="113"/>
  <c r="Y86" i="113" s="1"/>
  <c r="S86" i="113"/>
  <c r="T86" i="113" s="1"/>
  <c r="X85" i="113"/>
  <c r="Y85" i="113" s="1"/>
  <c r="S85" i="113"/>
  <c r="T85" i="113" s="1"/>
  <c r="X84" i="113"/>
  <c r="Y84" i="113" s="1"/>
  <c r="S84" i="113"/>
  <c r="T84" i="113" s="1"/>
  <c r="X83" i="113"/>
  <c r="Y83" i="113" s="1"/>
  <c r="S83" i="113"/>
  <c r="T83" i="113" s="1"/>
  <c r="X82" i="113"/>
  <c r="Y82" i="113" s="1"/>
  <c r="S82" i="113"/>
  <c r="T82" i="113" s="1"/>
  <c r="X81" i="113"/>
  <c r="Y81" i="113" s="1"/>
  <c r="S81" i="113"/>
  <c r="T81" i="113" s="1"/>
  <c r="X80" i="113"/>
  <c r="Y80" i="113" s="1"/>
  <c r="S80" i="113"/>
  <c r="T80" i="113" s="1"/>
  <c r="X79" i="113"/>
  <c r="Y79" i="113" s="1"/>
  <c r="S79" i="113"/>
  <c r="T79" i="113" s="1"/>
  <c r="X78" i="113"/>
  <c r="S78" i="113"/>
  <c r="T75" i="113"/>
  <c r="B56" i="113" s="1"/>
  <c r="J56" i="113" s="1"/>
  <c r="R75" i="113"/>
  <c r="B49" i="113" s="1"/>
  <c r="J49" i="113" s="1"/>
  <c r="B70" i="113"/>
  <c r="T69" i="113"/>
  <c r="B54" i="113" s="1"/>
  <c r="J54" i="113" s="1"/>
  <c r="R69" i="113"/>
  <c r="B48" i="113" s="1"/>
  <c r="J48" i="113" s="1"/>
  <c r="J69" i="113"/>
  <c r="J64" i="113"/>
  <c r="T63" i="113"/>
  <c r="B53" i="113" s="1"/>
  <c r="J53" i="113" s="1"/>
  <c r="S63" i="113"/>
  <c r="B58" i="113" s="1"/>
  <c r="J58" i="113" s="1"/>
  <c r="R63" i="113"/>
  <c r="B47" i="113" s="1"/>
  <c r="J47" i="113" s="1"/>
  <c r="L62" i="113"/>
  <c r="J62" i="113"/>
  <c r="H62" i="113"/>
  <c r="J61" i="113"/>
  <c r="H61" i="113"/>
  <c r="J60" i="113"/>
  <c r="H60" i="113"/>
  <c r="D60" i="113"/>
  <c r="J59" i="113"/>
  <c r="G59" i="113"/>
  <c r="L59" i="113" s="1"/>
  <c r="H58" i="113"/>
  <c r="H57" i="113"/>
  <c r="H56" i="113"/>
  <c r="H55" i="113"/>
  <c r="H54" i="113"/>
  <c r="H53" i="113"/>
  <c r="H52" i="113"/>
  <c r="H51" i="113"/>
  <c r="H50" i="113"/>
  <c r="H49" i="113"/>
  <c r="H48" i="113"/>
  <c r="H47" i="113"/>
  <c r="H46" i="113"/>
  <c r="J45" i="113"/>
  <c r="B43" i="113"/>
  <c r="L43" i="113" s="1"/>
  <c r="T42" i="113"/>
  <c r="B52" i="113" s="1"/>
  <c r="S42" i="113"/>
  <c r="B57" i="113" s="1"/>
  <c r="R42" i="113"/>
  <c r="B46" i="113" s="1"/>
  <c r="L42" i="113"/>
  <c r="B42" i="113"/>
  <c r="J42" i="113" s="1"/>
  <c r="L41" i="113"/>
  <c r="J41" i="113"/>
  <c r="L40" i="113"/>
  <c r="B40" i="113"/>
  <c r="J40" i="113" s="1"/>
  <c r="L39" i="113"/>
  <c r="J39" i="113"/>
  <c r="B38" i="113"/>
  <c r="J37" i="113"/>
  <c r="B35" i="113"/>
  <c r="L35" i="113" s="1"/>
  <c r="L34" i="113"/>
  <c r="B34" i="113"/>
  <c r="J34" i="113" s="1"/>
  <c r="L33" i="113"/>
  <c r="J33" i="113"/>
  <c r="L32" i="113"/>
  <c r="B32" i="113"/>
  <c r="J32" i="113" s="1"/>
  <c r="L31" i="113"/>
  <c r="J31" i="113"/>
  <c r="B30" i="113"/>
  <c r="J29" i="113"/>
  <c r="L28" i="113"/>
  <c r="L27" i="113"/>
  <c r="B27" i="113"/>
  <c r="L26" i="113"/>
  <c r="B26" i="113"/>
  <c r="J26" i="113" s="1"/>
  <c r="L25" i="113"/>
  <c r="J25" i="113"/>
  <c r="L24" i="113"/>
  <c r="B24" i="113"/>
  <c r="J24" i="113" s="1"/>
  <c r="L23" i="113"/>
  <c r="J23" i="113"/>
  <c r="L22" i="113"/>
  <c r="B28" i="113"/>
  <c r="L21" i="113"/>
  <c r="J21" i="113"/>
  <c r="L20" i="113"/>
  <c r="L19" i="113"/>
  <c r="B19" i="113"/>
  <c r="L18" i="113"/>
  <c r="B18" i="113"/>
  <c r="J18" i="113" s="1"/>
  <c r="L17" i="113"/>
  <c r="J17" i="113"/>
  <c r="L16" i="113"/>
  <c r="B16" i="113"/>
  <c r="J16" i="113" s="1"/>
  <c r="L15" i="113"/>
  <c r="J15" i="113"/>
  <c r="L14" i="113"/>
  <c r="B14" i="113"/>
  <c r="B20" i="113" s="1"/>
  <c r="C12" i="109" s="1"/>
  <c r="L13" i="113"/>
  <c r="J13" i="113"/>
  <c r="L12" i="113"/>
  <c r="J12" i="113"/>
  <c r="X10" i="113"/>
  <c r="V10" i="113"/>
  <c r="U10" i="113"/>
  <c r="Z98" i="112"/>
  <c r="B55" i="112" s="1"/>
  <c r="J55" i="112" s="1"/>
  <c r="V98" i="112"/>
  <c r="U98" i="112"/>
  <c r="P98" i="112"/>
  <c r="B50" i="112" s="1"/>
  <c r="J50" i="112" s="1"/>
  <c r="X97" i="112"/>
  <c r="Y97" i="112" s="1"/>
  <c r="S97" i="112"/>
  <c r="T97" i="112" s="1"/>
  <c r="X96" i="112"/>
  <c r="Y96" i="112" s="1"/>
  <c r="S96" i="112"/>
  <c r="T96" i="112" s="1"/>
  <c r="X95" i="112"/>
  <c r="Y95" i="112" s="1"/>
  <c r="S95" i="112"/>
  <c r="T95" i="112" s="1"/>
  <c r="X94" i="112"/>
  <c r="Y94" i="112" s="1"/>
  <c r="S94" i="112"/>
  <c r="T94" i="112" s="1"/>
  <c r="X93" i="112"/>
  <c r="Y93" i="112" s="1"/>
  <c r="S93" i="112"/>
  <c r="T93" i="112" s="1"/>
  <c r="X92" i="112"/>
  <c r="Y92" i="112" s="1"/>
  <c r="S92" i="112"/>
  <c r="T92" i="112" s="1"/>
  <c r="X91" i="112"/>
  <c r="Y91" i="112" s="1"/>
  <c r="S91" i="112"/>
  <c r="T91" i="112" s="1"/>
  <c r="X90" i="112"/>
  <c r="Y90" i="112" s="1"/>
  <c r="S90" i="112"/>
  <c r="T90" i="112" s="1"/>
  <c r="X89" i="112"/>
  <c r="Y89" i="112" s="1"/>
  <c r="S89" i="112"/>
  <c r="T89" i="112" s="1"/>
  <c r="X88" i="112"/>
  <c r="Y88" i="112" s="1"/>
  <c r="S88" i="112"/>
  <c r="T88" i="112" s="1"/>
  <c r="X87" i="112"/>
  <c r="Y87" i="112" s="1"/>
  <c r="S87" i="112"/>
  <c r="T87" i="112" s="1"/>
  <c r="X86" i="112"/>
  <c r="Y86" i="112" s="1"/>
  <c r="S86" i="112"/>
  <c r="T86" i="112" s="1"/>
  <c r="X85" i="112"/>
  <c r="Y85" i="112" s="1"/>
  <c r="S85" i="112"/>
  <c r="T85" i="112" s="1"/>
  <c r="X84" i="112"/>
  <c r="Y84" i="112" s="1"/>
  <c r="S84" i="112"/>
  <c r="T84" i="112" s="1"/>
  <c r="X83" i="112"/>
  <c r="Y83" i="112" s="1"/>
  <c r="S83" i="112"/>
  <c r="T83" i="112" s="1"/>
  <c r="X82" i="112"/>
  <c r="Y82" i="112" s="1"/>
  <c r="S82" i="112"/>
  <c r="T82" i="112" s="1"/>
  <c r="X81" i="112"/>
  <c r="Y81" i="112" s="1"/>
  <c r="S81" i="112"/>
  <c r="T81" i="112" s="1"/>
  <c r="X80" i="112"/>
  <c r="Y80" i="112" s="1"/>
  <c r="S80" i="112"/>
  <c r="T80" i="112" s="1"/>
  <c r="X79" i="112"/>
  <c r="Y79" i="112" s="1"/>
  <c r="S79" i="112"/>
  <c r="T79" i="112" s="1"/>
  <c r="X78" i="112"/>
  <c r="S78" i="112"/>
  <c r="T75" i="112"/>
  <c r="R75" i="112"/>
  <c r="B49" i="112" s="1"/>
  <c r="J49" i="112" s="1"/>
  <c r="T69" i="112"/>
  <c r="B54" i="112" s="1"/>
  <c r="J54" i="112" s="1"/>
  <c r="R69" i="112"/>
  <c r="B48" i="112" s="1"/>
  <c r="J48" i="112" s="1"/>
  <c r="J64" i="112"/>
  <c r="T63" i="112"/>
  <c r="B53" i="112" s="1"/>
  <c r="J53" i="112" s="1"/>
  <c r="S63" i="112"/>
  <c r="B58" i="112" s="1"/>
  <c r="J58" i="112" s="1"/>
  <c r="R63" i="112"/>
  <c r="B47" i="112" s="1"/>
  <c r="J47" i="112" s="1"/>
  <c r="L62" i="112"/>
  <c r="J62" i="112"/>
  <c r="H62" i="112"/>
  <c r="J61" i="112"/>
  <c r="H61" i="112"/>
  <c r="J60" i="112"/>
  <c r="H60" i="112"/>
  <c r="D60" i="112"/>
  <c r="J59" i="112"/>
  <c r="G59" i="112"/>
  <c r="L59" i="112" s="1"/>
  <c r="H58" i="112"/>
  <c r="H57" i="112"/>
  <c r="H56" i="112"/>
  <c r="B56" i="112"/>
  <c r="J56" i="112" s="1"/>
  <c r="H55" i="112"/>
  <c r="H54" i="112"/>
  <c r="H53" i="112"/>
  <c r="H52" i="112"/>
  <c r="H51" i="112"/>
  <c r="H50" i="112"/>
  <c r="H49" i="112"/>
  <c r="H48" i="112"/>
  <c r="H47" i="112"/>
  <c r="H46" i="112"/>
  <c r="J45" i="112"/>
  <c r="B43" i="112"/>
  <c r="L43" i="112" s="1"/>
  <c r="T42" i="112"/>
  <c r="B52" i="112" s="1"/>
  <c r="S42" i="112"/>
  <c r="B57" i="112" s="1"/>
  <c r="R42" i="112"/>
  <c r="B46" i="112" s="1"/>
  <c r="L42" i="112"/>
  <c r="B42" i="112"/>
  <c r="J42" i="112" s="1"/>
  <c r="L41" i="112"/>
  <c r="J41" i="112"/>
  <c r="L40" i="112"/>
  <c r="B40" i="112"/>
  <c r="J40" i="112" s="1"/>
  <c r="L39" i="112"/>
  <c r="J39" i="112"/>
  <c r="B38" i="112"/>
  <c r="J37" i="112"/>
  <c r="B35" i="112"/>
  <c r="L35" i="112" s="1"/>
  <c r="L34" i="112"/>
  <c r="B34" i="112"/>
  <c r="J34" i="112" s="1"/>
  <c r="L33" i="112"/>
  <c r="J33" i="112"/>
  <c r="L32" i="112"/>
  <c r="B32" i="112"/>
  <c r="J32" i="112" s="1"/>
  <c r="L31" i="112"/>
  <c r="J31" i="112"/>
  <c r="B30" i="112"/>
  <c r="J29" i="112"/>
  <c r="L28" i="112"/>
  <c r="L27" i="112"/>
  <c r="B27" i="112"/>
  <c r="L26" i="112"/>
  <c r="B26" i="112"/>
  <c r="J26" i="112" s="1"/>
  <c r="L25" i="112"/>
  <c r="J25" i="112"/>
  <c r="L24" i="112"/>
  <c r="B24" i="112"/>
  <c r="J24" i="112" s="1"/>
  <c r="L23" i="112"/>
  <c r="J23" i="112"/>
  <c r="L22" i="112"/>
  <c r="B22" i="112"/>
  <c r="B28" i="112" s="1"/>
  <c r="L21" i="112"/>
  <c r="J21" i="112"/>
  <c r="L20" i="112"/>
  <c r="L19" i="112"/>
  <c r="B19" i="112"/>
  <c r="L18" i="112"/>
  <c r="B18" i="112"/>
  <c r="J18" i="112" s="1"/>
  <c r="L17" i="112"/>
  <c r="J17" i="112"/>
  <c r="L16" i="112"/>
  <c r="B16" i="112"/>
  <c r="J16" i="112" s="1"/>
  <c r="L15" i="112"/>
  <c r="J15" i="112"/>
  <c r="L14" i="112"/>
  <c r="B14" i="112"/>
  <c r="B20" i="112" s="1"/>
  <c r="C11" i="109" s="1"/>
  <c r="L13" i="112"/>
  <c r="J13" i="112"/>
  <c r="L12" i="112"/>
  <c r="J12" i="112"/>
  <c r="X10" i="112"/>
  <c r="V10" i="112"/>
  <c r="U10" i="112"/>
  <c r="Z98" i="111"/>
  <c r="B55" i="111" s="1"/>
  <c r="J55" i="111" s="1"/>
  <c r="V98" i="111"/>
  <c r="U98" i="111"/>
  <c r="B50" i="111"/>
  <c r="J50" i="111" s="1"/>
  <c r="X97" i="111"/>
  <c r="Y97" i="111" s="1"/>
  <c r="S97" i="111"/>
  <c r="T97" i="111" s="1"/>
  <c r="X96" i="111"/>
  <c r="Y96" i="111" s="1"/>
  <c r="S96" i="111"/>
  <c r="T96" i="111" s="1"/>
  <c r="X95" i="111"/>
  <c r="Y95" i="111" s="1"/>
  <c r="S95" i="111"/>
  <c r="T95" i="111" s="1"/>
  <c r="X94" i="111"/>
  <c r="Y94" i="111" s="1"/>
  <c r="S94" i="111"/>
  <c r="T94" i="111" s="1"/>
  <c r="X93" i="111"/>
  <c r="Y93" i="111" s="1"/>
  <c r="S93" i="111"/>
  <c r="T93" i="111" s="1"/>
  <c r="X92" i="111"/>
  <c r="Y92" i="111" s="1"/>
  <c r="S92" i="111"/>
  <c r="T92" i="111" s="1"/>
  <c r="X91" i="111"/>
  <c r="Y91" i="111" s="1"/>
  <c r="S91" i="111"/>
  <c r="T91" i="111" s="1"/>
  <c r="X90" i="111"/>
  <c r="Y90" i="111" s="1"/>
  <c r="S90" i="111"/>
  <c r="T90" i="111" s="1"/>
  <c r="X89" i="111"/>
  <c r="Y89" i="111" s="1"/>
  <c r="S89" i="111"/>
  <c r="T89" i="111" s="1"/>
  <c r="X88" i="111"/>
  <c r="Y88" i="111" s="1"/>
  <c r="S88" i="111"/>
  <c r="T88" i="111" s="1"/>
  <c r="X87" i="111"/>
  <c r="Y87" i="111" s="1"/>
  <c r="S87" i="111"/>
  <c r="T87" i="111" s="1"/>
  <c r="X86" i="111"/>
  <c r="Y86" i="111" s="1"/>
  <c r="S86" i="111"/>
  <c r="T86" i="111" s="1"/>
  <c r="X85" i="111"/>
  <c r="Y85" i="111" s="1"/>
  <c r="S85" i="111"/>
  <c r="T85" i="111" s="1"/>
  <c r="X84" i="111"/>
  <c r="Y84" i="111" s="1"/>
  <c r="S84" i="111"/>
  <c r="T84" i="111" s="1"/>
  <c r="X83" i="111"/>
  <c r="Y83" i="111" s="1"/>
  <c r="S83" i="111"/>
  <c r="T83" i="111" s="1"/>
  <c r="X82" i="111"/>
  <c r="Y82" i="111" s="1"/>
  <c r="S82" i="111"/>
  <c r="T82" i="111" s="1"/>
  <c r="X81" i="111"/>
  <c r="Y81" i="111" s="1"/>
  <c r="S81" i="111"/>
  <c r="T81" i="111" s="1"/>
  <c r="X80" i="111"/>
  <c r="Y80" i="111" s="1"/>
  <c r="S80" i="111"/>
  <c r="T80" i="111" s="1"/>
  <c r="X79" i="111"/>
  <c r="Y79" i="111" s="1"/>
  <c r="S79" i="111"/>
  <c r="T79" i="111" s="1"/>
  <c r="X78" i="111"/>
  <c r="S78" i="111"/>
  <c r="T75" i="111"/>
  <c r="B56" i="111" s="1"/>
  <c r="J56" i="111" s="1"/>
  <c r="R75" i="111"/>
  <c r="B49" i="111" s="1"/>
  <c r="J49" i="111" s="1"/>
  <c r="B70" i="111"/>
  <c r="T69" i="111"/>
  <c r="R69" i="111"/>
  <c r="B48" i="111" s="1"/>
  <c r="J48" i="111" s="1"/>
  <c r="J64" i="111"/>
  <c r="T63" i="111"/>
  <c r="B53" i="111" s="1"/>
  <c r="J53" i="111" s="1"/>
  <c r="S63" i="111"/>
  <c r="B58" i="111" s="1"/>
  <c r="J58" i="111" s="1"/>
  <c r="R63" i="111"/>
  <c r="L62" i="111"/>
  <c r="J62" i="111"/>
  <c r="H62" i="111"/>
  <c r="J61" i="111"/>
  <c r="H61" i="111"/>
  <c r="J60" i="111"/>
  <c r="H60" i="111"/>
  <c r="D60" i="111"/>
  <c r="J59" i="111"/>
  <c r="G59" i="111"/>
  <c r="L59" i="111" s="1"/>
  <c r="H58" i="111"/>
  <c r="H57" i="111"/>
  <c r="H56" i="111"/>
  <c r="H55" i="111"/>
  <c r="H54" i="111"/>
  <c r="B54" i="111"/>
  <c r="J54" i="111" s="1"/>
  <c r="H53" i="111"/>
  <c r="H52" i="111"/>
  <c r="H51" i="111"/>
  <c r="H50" i="111"/>
  <c r="H49" i="111"/>
  <c r="H48" i="111"/>
  <c r="H47" i="111"/>
  <c r="B47" i="111"/>
  <c r="J47" i="111" s="1"/>
  <c r="H46" i="111"/>
  <c r="J45" i="111"/>
  <c r="B43" i="111"/>
  <c r="L43" i="111" s="1"/>
  <c r="T42" i="111"/>
  <c r="B52" i="111" s="1"/>
  <c r="S42" i="111"/>
  <c r="B57" i="111" s="1"/>
  <c r="R42" i="111"/>
  <c r="B46" i="111" s="1"/>
  <c r="L42" i="111"/>
  <c r="B42" i="111"/>
  <c r="J42" i="111" s="1"/>
  <c r="L41" i="111"/>
  <c r="J41" i="111"/>
  <c r="L40" i="111"/>
  <c r="B40" i="111"/>
  <c r="J40" i="111" s="1"/>
  <c r="L39" i="111"/>
  <c r="J39" i="111"/>
  <c r="B38" i="111"/>
  <c r="L38" i="111" s="1"/>
  <c r="J37" i="111"/>
  <c r="B35" i="111"/>
  <c r="L35" i="111" s="1"/>
  <c r="L34" i="111"/>
  <c r="B34" i="111"/>
  <c r="J34" i="111" s="1"/>
  <c r="L33" i="111"/>
  <c r="J33" i="111"/>
  <c r="L32" i="111"/>
  <c r="B32" i="111"/>
  <c r="J32" i="111" s="1"/>
  <c r="L31" i="111"/>
  <c r="B30" i="111"/>
  <c r="L28" i="111"/>
  <c r="L27" i="111"/>
  <c r="B27" i="111"/>
  <c r="L26" i="111"/>
  <c r="B26" i="111"/>
  <c r="J26" i="111" s="1"/>
  <c r="L25" i="111"/>
  <c r="J25" i="111"/>
  <c r="L24" i="111"/>
  <c r="B24" i="111"/>
  <c r="J24" i="111" s="1"/>
  <c r="L23" i="111"/>
  <c r="J23" i="111"/>
  <c r="L22" i="111"/>
  <c r="B28" i="111"/>
  <c r="L21" i="111"/>
  <c r="J21" i="111"/>
  <c r="L20" i="111"/>
  <c r="L19" i="111"/>
  <c r="B19" i="111"/>
  <c r="L18" i="111"/>
  <c r="B18" i="111"/>
  <c r="J18" i="111" s="1"/>
  <c r="L17" i="111"/>
  <c r="J17" i="111"/>
  <c r="L16" i="111"/>
  <c r="B16" i="111"/>
  <c r="J16" i="111" s="1"/>
  <c r="L15" i="111"/>
  <c r="J15" i="111"/>
  <c r="L14" i="111"/>
  <c r="B14" i="111"/>
  <c r="B20" i="111" s="1"/>
  <c r="C10" i="109" s="1"/>
  <c r="L13" i="111"/>
  <c r="J13" i="111"/>
  <c r="L12" i="111"/>
  <c r="J12" i="111"/>
  <c r="X10" i="111"/>
  <c r="V10" i="111"/>
  <c r="U10" i="111"/>
  <c r="Z98" i="110"/>
  <c r="V98" i="110"/>
  <c r="U98" i="110"/>
  <c r="P98" i="110"/>
  <c r="B50" i="110" s="1"/>
  <c r="J50" i="110" s="1"/>
  <c r="X97" i="110"/>
  <c r="Y97" i="110" s="1"/>
  <c r="S97" i="110"/>
  <c r="T97" i="110" s="1"/>
  <c r="X96" i="110"/>
  <c r="Y96" i="110" s="1"/>
  <c r="S96" i="110"/>
  <c r="T96" i="110" s="1"/>
  <c r="X95" i="110"/>
  <c r="Y95" i="110" s="1"/>
  <c r="S95" i="110"/>
  <c r="T95" i="110" s="1"/>
  <c r="X94" i="110"/>
  <c r="Y94" i="110" s="1"/>
  <c r="S94" i="110"/>
  <c r="T94" i="110" s="1"/>
  <c r="X93" i="110"/>
  <c r="Y93" i="110" s="1"/>
  <c r="S93" i="110"/>
  <c r="T93" i="110" s="1"/>
  <c r="X92" i="110"/>
  <c r="Y92" i="110" s="1"/>
  <c r="S92" i="110"/>
  <c r="T92" i="110" s="1"/>
  <c r="X91" i="110"/>
  <c r="Y91" i="110" s="1"/>
  <c r="S91" i="110"/>
  <c r="T91" i="110" s="1"/>
  <c r="X90" i="110"/>
  <c r="Y90" i="110" s="1"/>
  <c r="S90" i="110"/>
  <c r="T90" i="110" s="1"/>
  <c r="X89" i="110"/>
  <c r="Y89" i="110" s="1"/>
  <c r="S89" i="110"/>
  <c r="T89" i="110" s="1"/>
  <c r="X88" i="110"/>
  <c r="Y88" i="110" s="1"/>
  <c r="S88" i="110"/>
  <c r="T88" i="110" s="1"/>
  <c r="X87" i="110"/>
  <c r="Y87" i="110" s="1"/>
  <c r="S87" i="110"/>
  <c r="T87" i="110" s="1"/>
  <c r="X86" i="110"/>
  <c r="Y86" i="110" s="1"/>
  <c r="S86" i="110"/>
  <c r="T86" i="110" s="1"/>
  <c r="X85" i="110"/>
  <c r="Y85" i="110" s="1"/>
  <c r="S85" i="110"/>
  <c r="T85" i="110" s="1"/>
  <c r="X84" i="110"/>
  <c r="Y84" i="110" s="1"/>
  <c r="S84" i="110"/>
  <c r="T84" i="110" s="1"/>
  <c r="X83" i="110"/>
  <c r="Y83" i="110" s="1"/>
  <c r="S83" i="110"/>
  <c r="T83" i="110" s="1"/>
  <c r="X82" i="110"/>
  <c r="Y82" i="110" s="1"/>
  <c r="S82" i="110"/>
  <c r="T82" i="110" s="1"/>
  <c r="X81" i="110"/>
  <c r="Y81" i="110" s="1"/>
  <c r="S81" i="110"/>
  <c r="T81" i="110" s="1"/>
  <c r="X80" i="110"/>
  <c r="Y80" i="110" s="1"/>
  <c r="S80" i="110"/>
  <c r="T80" i="110" s="1"/>
  <c r="X79" i="110"/>
  <c r="Y79" i="110" s="1"/>
  <c r="S79" i="110"/>
  <c r="T79" i="110" s="1"/>
  <c r="H79" i="110"/>
  <c r="X78" i="110"/>
  <c r="S78" i="110"/>
  <c r="T75" i="110"/>
  <c r="B56" i="110" s="1"/>
  <c r="J56" i="110" s="1"/>
  <c r="R75" i="110"/>
  <c r="B49" i="110" s="1"/>
  <c r="J49" i="110" s="1"/>
  <c r="T69" i="110"/>
  <c r="R69" i="110"/>
  <c r="B48" i="110" s="1"/>
  <c r="J48" i="110" s="1"/>
  <c r="J69" i="110"/>
  <c r="J64" i="110"/>
  <c r="T63" i="110"/>
  <c r="B53" i="110" s="1"/>
  <c r="J53" i="110" s="1"/>
  <c r="S63" i="110"/>
  <c r="B58" i="110" s="1"/>
  <c r="J58" i="110" s="1"/>
  <c r="R63" i="110"/>
  <c r="B47" i="110" s="1"/>
  <c r="J47" i="110" s="1"/>
  <c r="L62" i="110"/>
  <c r="J62" i="110"/>
  <c r="H62" i="110"/>
  <c r="J61" i="110"/>
  <c r="H61" i="110"/>
  <c r="J60" i="110"/>
  <c r="H60" i="110"/>
  <c r="D60" i="110"/>
  <c r="J59" i="110"/>
  <c r="G59" i="110"/>
  <c r="L59" i="110" s="1"/>
  <c r="H58" i="110"/>
  <c r="H57" i="110"/>
  <c r="H56" i="110"/>
  <c r="H55" i="110"/>
  <c r="B55" i="110"/>
  <c r="J55" i="110" s="1"/>
  <c r="H54" i="110"/>
  <c r="B54" i="110"/>
  <c r="J54" i="110" s="1"/>
  <c r="H53" i="110"/>
  <c r="H52" i="110"/>
  <c r="H51" i="110"/>
  <c r="H50" i="110"/>
  <c r="H49" i="110"/>
  <c r="H48" i="110"/>
  <c r="H47" i="110"/>
  <c r="H46" i="110"/>
  <c r="J45" i="110"/>
  <c r="B43" i="110"/>
  <c r="L43" i="110" s="1"/>
  <c r="T42" i="110"/>
  <c r="B52" i="110" s="1"/>
  <c r="S42" i="110"/>
  <c r="B57" i="110" s="1"/>
  <c r="R42" i="110"/>
  <c r="B46" i="110" s="1"/>
  <c r="L42" i="110"/>
  <c r="B42" i="110"/>
  <c r="J42" i="110" s="1"/>
  <c r="L41" i="110"/>
  <c r="J41" i="110"/>
  <c r="L40" i="110"/>
  <c r="B40" i="110"/>
  <c r="J40" i="110" s="1"/>
  <c r="L39" i="110"/>
  <c r="J39" i="110"/>
  <c r="B38" i="110"/>
  <c r="J37" i="110"/>
  <c r="B35" i="110"/>
  <c r="L35" i="110" s="1"/>
  <c r="L34" i="110"/>
  <c r="B34" i="110"/>
  <c r="J34" i="110" s="1"/>
  <c r="L33" i="110"/>
  <c r="J33" i="110"/>
  <c r="L32" i="110"/>
  <c r="B32" i="110"/>
  <c r="J32" i="110" s="1"/>
  <c r="L31" i="110"/>
  <c r="J31" i="110"/>
  <c r="B30" i="110"/>
  <c r="J29" i="110"/>
  <c r="L28" i="110"/>
  <c r="L27" i="110"/>
  <c r="B27" i="110"/>
  <c r="L26" i="110"/>
  <c r="B26" i="110"/>
  <c r="J26" i="110" s="1"/>
  <c r="L25" i="110"/>
  <c r="J25" i="110"/>
  <c r="L24" i="110"/>
  <c r="B24" i="110"/>
  <c r="J24" i="110" s="1"/>
  <c r="L23" i="110"/>
  <c r="J23" i="110"/>
  <c r="L22" i="110"/>
  <c r="B22" i="110"/>
  <c r="B28" i="110" s="1"/>
  <c r="L21" i="110"/>
  <c r="J21" i="110"/>
  <c r="L20" i="110"/>
  <c r="L19" i="110"/>
  <c r="B19" i="110"/>
  <c r="L18" i="110"/>
  <c r="B18" i="110"/>
  <c r="J18" i="110" s="1"/>
  <c r="L17" i="110"/>
  <c r="J17" i="110"/>
  <c r="L16" i="110"/>
  <c r="B16" i="110"/>
  <c r="J16" i="110" s="1"/>
  <c r="L15" i="110"/>
  <c r="J15" i="110"/>
  <c r="L14" i="110"/>
  <c r="B14" i="110"/>
  <c r="B20" i="110" s="1"/>
  <c r="C9" i="109" s="1"/>
  <c r="L13" i="110"/>
  <c r="J13" i="110"/>
  <c r="L12" i="110"/>
  <c r="J12" i="110"/>
  <c r="X10" i="110"/>
  <c r="V10" i="110"/>
  <c r="U10" i="110"/>
  <c r="H79" i="40"/>
  <c r="B51" i="112" l="1"/>
  <c r="J51" i="112" s="1"/>
  <c r="B20" i="115"/>
  <c r="J20" i="115" s="1"/>
  <c r="B28" i="115"/>
  <c r="J28" i="115" s="1"/>
  <c r="B51" i="120"/>
  <c r="J51" i="120" s="1"/>
  <c r="B44" i="123"/>
  <c r="L44" i="123" s="1"/>
  <c r="B51" i="123"/>
  <c r="J51" i="123" s="1"/>
  <c r="B44" i="126"/>
  <c r="L44" i="126" s="1"/>
  <c r="L38" i="126"/>
  <c r="B20" i="133"/>
  <c r="C32" i="109" s="1"/>
  <c r="B36" i="132"/>
  <c r="L36" i="132" s="1"/>
  <c r="L30" i="132"/>
  <c r="C13" i="109"/>
  <c r="L20" i="114"/>
  <c r="C37" i="109"/>
  <c r="L20" i="138"/>
  <c r="B36" i="135"/>
  <c r="L36" i="135" s="1"/>
  <c r="L30" i="135"/>
  <c r="B44" i="129"/>
  <c r="L44" i="129" s="1"/>
  <c r="L38" i="129"/>
  <c r="B36" i="129"/>
  <c r="L36" i="129" s="1"/>
  <c r="L30" i="129"/>
  <c r="B44" i="128"/>
  <c r="L44" i="128" s="1"/>
  <c r="L38" i="128"/>
  <c r="B36" i="128"/>
  <c r="L36" i="128" s="1"/>
  <c r="L30" i="128"/>
  <c r="B36" i="126"/>
  <c r="L36" i="126" s="1"/>
  <c r="L30" i="126"/>
  <c r="B44" i="125"/>
  <c r="L44" i="125" s="1"/>
  <c r="L38" i="125"/>
  <c r="B36" i="125"/>
  <c r="L36" i="125" s="1"/>
  <c r="L30" i="125"/>
  <c r="B36" i="124"/>
  <c r="L36" i="124" s="1"/>
  <c r="L30" i="124"/>
  <c r="B44" i="124"/>
  <c r="L44" i="124" s="1"/>
  <c r="L38" i="124"/>
  <c r="B49" i="123"/>
  <c r="J49" i="123" s="1"/>
  <c r="B36" i="122"/>
  <c r="L36" i="122" s="1"/>
  <c r="L30" i="122"/>
  <c r="B44" i="122"/>
  <c r="L44" i="122" s="1"/>
  <c r="L38" i="122"/>
  <c r="B20" i="119"/>
  <c r="C18" i="109" s="1"/>
  <c r="J40" i="119"/>
  <c r="L40" i="119"/>
  <c r="B36" i="116"/>
  <c r="L36" i="116" s="1"/>
  <c r="L30" i="116"/>
  <c r="C14" i="109"/>
  <c r="J40" i="114"/>
  <c r="L40" i="114"/>
  <c r="J32" i="114"/>
  <c r="L32" i="114"/>
  <c r="J32" i="135"/>
  <c r="L32" i="135"/>
  <c r="B44" i="132"/>
  <c r="L44" i="132" s="1"/>
  <c r="L38" i="132"/>
  <c r="B44" i="127"/>
  <c r="L44" i="127" s="1"/>
  <c r="L38" i="127"/>
  <c r="B36" i="127"/>
  <c r="L36" i="127" s="1"/>
  <c r="L30" i="127"/>
  <c r="B44" i="116"/>
  <c r="L44" i="116" s="1"/>
  <c r="L38" i="116"/>
  <c r="B44" i="110"/>
  <c r="L44" i="110" s="1"/>
  <c r="L38" i="110"/>
  <c r="B36" i="110"/>
  <c r="L36" i="110" s="1"/>
  <c r="L30" i="110"/>
  <c r="B44" i="138"/>
  <c r="L44" i="138" s="1"/>
  <c r="L38" i="138"/>
  <c r="B36" i="138"/>
  <c r="G37" i="109" s="1"/>
  <c r="L30" i="138"/>
  <c r="B36" i="137"/>
  <c r="L30" i="137"/>
  <c r="J32" i="137"/>
  <c r="L32" i="137"/>
  <c r="B44" i="137"/>
  <c r="L44" i="137" s="1"/>
  <c r="L38" i="137"/>
  <c r="B36" i="136"/>
  <c r="L36" i="136" s="1"/>
  <c r="L30" i="136"/>
  <c r="B44" i="136"/>
  <c r="L44" i="136" s="1"/>
  <c r="B44" i="135"/>
  <c r="L44" i="135" s="1"/>
  <c r="L38" i="135"/>
  <c r="J40" i="135"/>
  <c r="L40" i="135"/>
  <c r="B36" i="134"/>
  <c r="L36" i="134" s="1"/>
  <c r="L30" i="134"/>
  <c r="B44" i="134"/>
  <c r="L44" i="134" s="1"/>
  <c r="L38" i="134"/>
  <c r="B44" i="133"/>
  <c r="L44" i="133" s="1"/>
  <c r="L38" i="133"/>
  <c r="B36" i="133"/>
  <c r="L36" i="133" s="1"/>
  <c r="L30" i="133"/>
  <c r="B44" i="131"/>
  <c r="L44" i="131" s="1"/>
  <c r="L38" i="131"/>
  <c r="B36" i="131"/>
  <c r="L36" i="131" s="1"/>
  <c r="L30" i="131"/>
  <c r="B44" i="130"/>
  <c r="L44" i="130" s="1"/>
  <c r="L38" i="130"/>
  <c r="B36" i="130"/>
  <c r="L36" i="130" s="1"/>
  <c r="L30" i="130"/>
  <c r="B36" i="123"/>
  <c r="J36" i="123" s="1"/>
  <c r="L30" i="123"/>
  <c r="B44" i="121"/>
  <c r="L44" i="121" s="1"/>
  <c r="L38" i="121"/>
  <c r="J40" i="121"/>
  <c r="L40" i="121"/>
  <c r="B36" i="121"/>
  <c r="L36" i="121" s="1"/>
  <c r="L30" i="121"/>
  <c r="J32" i="121"/>
  <c r="L32" i="121"/>
  <c r="B36" i="120"/>
  <c r="L36" i="120" s="1"/>
  <c r="L30" i="120"/>
  <c r="B44" i="120"/>
  <c r="L44" i="120" s="1"/>
  <c r="L38" i="120"/>
  <c r="B36" i="119"/>
  <c r="L36" i="119" s="1"/>
  <c r="L30" i="119"/>
  <c r="B44" i="119"/>
  <c r="L44" i="119" s="1"/>
  <c r="L38" i="119"/>
  <c r="B44" i="118"/>
  <c r="L44" i="118" s="1"/>
  <c r="L38" i="118"/>
  <c r="B36" i="118"/>
  <c r="L36" i="118" s="1"/>
  <c r="B44" i="117"/>
  <c r="L44" i="117" s="1"/>
  <c r="L38" i="117"/>
  <c r="B36" i="117"/>
  <c r="L36" i="117" s="1"/>
  <c r="L30" i="117"/>
  <c r="B44" i="115"/>
  <c r="L44" i="115" s="1"/>
  <c r="L38" i="115"/>
  <c r="B44" i="112"/>
  <c r="L44" i="112" s="1"/>
  <c r="L38" i="112"/>
  <c r="B36" i="112"/>
  <c r="L36" i="112" s="1"/>
  <c r="L30" i="112"/>
  <c r="B44" i="111"/>
  <c r="L44" i="111" s="1"/>
  <c r="B36" i="111"/>
  <c r="L36" i="111" s="1"/>
  <c r="L30" i="111"/>
  <c r="B44" i="113"/>
  <c r="L44" i="113" s="1"/>
  <c r="L38" i="113"/>
  <c r="B36" i="113"/>
  <c r="L30" i="113"/>
  <c r="B44" i="114"/>
  <c r="J44" i="114" s="1"/>
  <c r="B36" i="114"/>
  <c r="L36" i="114" s="1"/>
  <c r="L30" i="114"/>
  <c r="D52" i="132"/>
  <c r="B51" i="134"/>
  <c r="J51" i="134" s="1"/>
  <c r="B51" i="128"/>
  <c r="J51" i="128" s="1"/>
  <c r="B51" i="129"/>
  <c r="J51" i="129" s="1"/>
  <c r="B51" i="132"/>
  <c r="J51" i="132" s="1"/>
  <c r="B51" i="121"/>
  <c r="J51" i="121" s="1"/>
  <c r="X98" i="125"/>
  <c r="F52" i="117"/>
  <c r="D52" i="117"/>
  <c r="J53" i="117"/>
  <c r="F53" i="117"/>
  <c r="B51" i="119"/>
  <c r="J51" i="119" s="1"/>
  <c r="X98" i="131"/>
  <c r="B51" i="138"/>
  <c r="J51" i="138" s="1"/>
  <c r="B50" i="138"/>
  <c r="J50" i="138" s="1"/>
  <c r="B51" i="113"/>
  <c r="J51" i="113" s="1"/>
  <c r="B51" i="114"/>
  <c r="J51" i="114" s="1"/>
  <c r="B51" i="115"/>
  <c r="J51" i="115" s="1"/>
  <c r="B51" i="116"/>
  <c r="J51" i="116" s="1"/>
  <c r="B51" i="118"/>
  <c r="J51" i="118" s="1"/>
  <c r="B51" i="122"/>
  <c r="J51" i="122" s="1"/>
  <c r="B50" i="126"/>
  <c r="D50" i="126" s="1"/>
  <c r="F50" i="126" s="1"/>
  <c r="X98" i="128"/>
  <c r="B51" i="131"/>
  <c r="J51" i="131" s="1"/>
  <c r="B51" i="133"/>
  <c r="J51" i="133" s="1"/>
  <c r="B51" i="110"/>
  <c r="J51" i="110" s="1"/>
  <c r="B51" i="111"/>
  <c r="J51" i="111" s="1"/>
  <c r="B51" i="124"/>
  <c r="J51" i="124" s="1"/>
  <c r="B51" i="126"/>
  <c r="J51" i="126" s="1"/>
  <c r="B51" i="135"/>
  <c r="J51" i="135" s="1"/>
  <c r="B51" i="136"/>
  <c r="J51" i="136" s="1"/>
  <c r="B51" i="137"/>
  <c r="J51" i="137" s="1"/>
  <c r="S98" i="138"/>
  <c r="X98" i="139"/>
  <c r="B50" i="139"/>
  <c r="J50" i="139" s="1"/>
  <c r="B51" i="139"/>
  <c r="J51" i="139" s="1"/>
  <c r="D11" i="77"/>
  <c r="D13" i="77"/>
  <c r="D27" i="77"/>
  <c r="D31" i="77"/>
  <c r="D33" i="77"/>
  <c r="D35" i="77"/>
  <c r="D37" i="77"/>
  <c r="X98" i="137"/>
  <c r="B50" i="137"/>
  <c r="J50" i="137" s="1"/>
  <c r="S98" i="136"/>
  <c r="X98" i="135"/>
  <c r="B50" i="135"/>
  <c r="J50" i="135" s="1"/>
  <c r="S98" i="134"/>
  <c r="X98" i="133"/>
  <c r="B50" i="133"/>
  <c r="J50" i="133" s="1"/>
  <c r="S98" i="132"/>
  <c r="B51" i="130"/>
  <c r="J51" i="130" s="1"/>
  <c r="B50" i="130"/>
  <c r="J50" i="130" s="1"/>
  <c r="D29" i="77"/>
  <c r="B50" i="129"/>
  <c r="J50" i="129" s="1"/>
  <c r="S98" i="129"/>
  <c r="B50" i="128"/>
  <c r="J50" i="128" s="1"/>
  <c r="S98" i="127"/>
  <c r="D25" i="77"/>
  <c r="X98" i="126"/>
  <c r="J50" i="126"/>
  <c r="B51" i="117"/>
  <c r="J51" i="117" s="1"/>
  <c r="X98" i="122"/>
  <c r="B51" i="125"/>
  <c r="J51" i="125" s="1"/>
  <c r="S98" i="126"/>
  <c r="X98" i="127"/>
  <c r="S98" i="128"/>
  <c r="X98" i="129"/>
  <c r="X98" i="130"/>
  <c r="S98" i="131"/>
  <c r="X98" i="132"/>
  <c r="S98" i="133"/>
  <c r="X98" i="134"/>
  <c r="S98" i="135"/>
  <c r="X98" i="136"/>
  <c r="S98" i="137"/>
  <c r="X98" i="138"/>
  <c r="S98" i="139"/>
  <c r="D10" i="77"/>
  <c r="D12" i="77"/>
  <c r="D16" i="77"/>
  <c r="D20" i="77"/>
  <c r="D22" i="77"/>
  <c r="D24" i="77"/>
  <c r="D26" i="77"/>
  <c r="D28" i="77"/>
  <c r="D30" i="77"/>
  <c r="D32" i="77"/>
  <c r="D34" i="77"/>
  <c r="D36" i="77"/>
  <c r="D38" i="77"/>
  <c r="B50" i="125"/>
  <c r="J50" i="125" s="1"/>
  <c r="S98" i="125"/>
  <c r="X98" i="124"/>
  <c r="S98" i="124"/>
  <c r="D23" i="77"/>
  <c r="S98" i="123"/>
  <c r="D21" i="77"/>
  <c r="B50" i="122"/>
  <c r="J50" i="122" s="1"/>
  <c r="S98" i="122"/>
  <c r="B50" i="121"/>
  <c r="J50" i="121" s="1"/>
  <c r="X98" i="121"/>
  <c r="S98" i="121"/>
  <c r="D19" i="77"/>
  <c r="B50" i="120"/>
  <c r="J50" i="120" s="1"/>
  <c r="X98" i="120"/>
  <c r="S98" i="120"/>
  <c r="S98" i="115"/>
  <c r="D18" i="77"/>
  <c r="X98" i="119"/>
  <c r="S98" i="119"/>
  <c r="D17" i="77"/>
  <c r="X98" i="118"/>
  <c r="S98" i="118"/>
  <c r="B50" i="117"/>
  <c r="J50" i="117" s="1"/>
  <c r="X98" i="117"/>
  <c r="S98" i="117"/>
  <c r="S98" i="116"/>
  <c r="X98" i="116"/>
  <c r="D15" i="77"/>
  <c r="X98" i="115"/>
  <c r="D14" i="77"/>
  <c r="X98" i="114"/>
  <c r="S98" i="114"/>
  <c r="X98" i="113"/>
  <c r="X98" i="112"/>
  <c r="S98" i="112"/>
  <c r="X98" i="111"/>
  <c r="S98" i="111"/>
  <c r="X98" i="110"/>
  <c r="S98" i="110"/>
  <c r="D9" i="77"/>
  <c r="J28" i="110"/>
  <c r="E9" i="109"/>
  <c r="J27" i="110"/>
  <c r="D9" i="109"/>
  <c r="J19" i="111"/>
  <c r="B10" i="109"/>
  <c r="J35" i="111"/>
  <c r="F10" i="109"/>
  <c r="J43" i="111"/>
  <c r="H10" i="109"/>
  <c r="J28" i="112"/>
  <c r="E11" i="109"/>
  <c r="J27" i="112"/>
  <c r="D11" i="109"/>
  <c r="J19" i="113"/>
  <c r="B12" i="109"/>
  <c r="G12" i="109"/>
  <c r="J35" i="113"/>
  <c r="F12" i="109"/>
  <c r="J43" i="113"/>
  <c r="H12" i="109"/>
  <c r="S98" i="113"/>
  <c r="J28" i="114"/>
  <c r="E13" i="109"/>
  <c r="J27" i="114"/>
  <c r="D13" i="109"/>
  <c r="B14" i="109"/>
  <c r="J36" i="115"/>
  <c r="G14" i="109"/>
  <c r="J35" i="115"/>
  <c r="F14" i="109"/>
  <c r="J43" i="115"/>
  <c r="H14" i="109"/>
  <c r="J28" i="116"/>
  <c r="E15" i="109"/>
  <c r="J27" i="116"/>
  <c r="D15" i="109"/>
  <c r="J19" i="117"/>
  <c r="B16" i="109"/>
  <c r="J36" i="117"/>
  <c r="J35" i="117"/>
  <c r="F16" i="109"/>
  <c r="J43" i="117"/>
  <c r="H16" i="109"/>
  <c r="J28" i="118"/>
  <c r="E17" i="109"/>
  <c r="J27" i="118"/>
  <c r="D17" i="109"/>
  <c r="J44" i="118"/>
  <c r="J19" i="119"/>
  <c r="B18" i="109"/>
  <c r="J35" i="119"/>
  <c r="F18" i="109"/>
  <c r="J43" i="119"/>
  <c r="H18" i="109"/>
  <c r="J28" i="120"/>
  <c r="E19" i="109"/>
  <c r="J27" i="120"/>
  <c r="D19" i="109"/>
  <c r="J19" i="121"/>
  <c r="B20" i="109"/>
  <c r="J35" i="121"/>
  <c r="F20" i="109"/>
  <c r="J43" i="121"/>
  <c r="H20" i="109"/>
  <c r="J28" i="122"/>
  <c r="E21" i="109"/>
  <c r="J27" i="122"/>
  <c r="D21" i="109"/>
  <c r="J19" i="123"/>
  <c r="B22" i="109"/>
  <c r="J35" i="123"/>
  <c r="F22" i="109"/>
  <c r="J43" i="123"/>
  <c r="H22" i="109"/>
  <c r="J28" i="124"/>
  <c r="E23" i="109"/>
  <c r="J27" i="124"/>
  <c r="D23" i="109"/>
  <c r="J19" i="125"/>
  <c r="B24" i="109"/>
  <c r="J35" i="125"/>
  <c r="F24" i="109"/>
  <c r="J43" i="125"/>
  <c r="H24" i="109"/>
  <c r="J28" i="126"/>
  <c r="E25" i="109"/>
  <c r="J27" i="126"/>
  <c r="D25" i="109"/>
  <c r="J44" i="126"/>
  <c r="J19" i="127"/>
  <c r="B26" i="109"/>
  <c r="J35" i="127"/>
  <c r="F26" i="109"/>
  <c r="J43" i="127"/>
  <c r="H26" i="109"/>
  <c r="J28" i="128"/>
  <c r="E27" i="109"/>
  <c r="J27" i="128"/>
  <c r="D27" i="109"/>
  <c r="J19" i="129"/>
  <c r="B28" i="109"/>
  <c r="J35" i="129"/>
  <c r="F28" i="109"/>
  <c r="J43" i="129"/>
  <c r="H28" i="109"/>
  <c r="J28" i="130"/>
  <c r="E29" i="109"/>
  <c r="J27" i="130"/>
  <c r="D29" i="109"/>
  <c r="J19" i="131"/>
  <c r="B30" i="109"/>
  <c r="J35" i="131"/>
  <c r="F30" i="109"/>
  <c r="J43" i="131"/>
  <c r="H30" i="109"/>
  <c r="J28" i="132"/>
  <c r="E31" i="109"/>
  <c r="J27" i="132"/>
  <c r="D31" i="109"/>
  <c r="J44" i="132"/>
  <c r="I31" i="109"/>
  <c r="J19" i="133"/>
  <c r="B32" i="109"/>
  <c r="J35" i="133"/>
  <c r="F32" i="109"/>
  <c r="J43" i="133"/>
  <c r="H32" i="109"/>
  <c r="J28" i="134"/>
  <c r="E33" i="109"/>
  <c r="J27" i="134"/>
  <c r="D33" i="109"/>
  <c r="J19" i="135"/>
  <c r="B34" i="109"/>
  <c r="J35" i="135"/>
  <c r="F34" i="109"/>
  <c r="J43" i="135"/>
  <c r="H34" i="109"/>
  <c r="J28" i="136"/>
  <c r="E35" i="109"/>
  <c r="J27" i="136"/>
  <c r="D35" i="109"/>
  <c r="J19" i="137"/>
  <c r="B36" i="109"/>
  <c r="J35" i="137"/>
  <c r="F36" i="109"/>
  <c r="J43" i="137"/>
  <c r="H36" i="109"/>
  <c r="J28" i="138"/>
  <c r="E37" i="109"/>
  <c r="J27" i="138"/>
  <c r="D37" i="109"/>
  <c r="J44" i="138"/>
  <c r="J19" i="139"/>
  <c r="B38" i="109"/>
  <c r="J36" i="139"/>
  <c r="G38" i="109"/>
  <c r="J35" i="139"/>
  <c r="F38" i="109"/>
  <c r="J43" i="139"/>
  <c r="H38" i="109"/>
  <c r="J19" i="110"/>
  <c r="B9" i="109"/>
  <c r="J35" i="110"/>
  <c r="F9" i="109"/>
  <c r="J43" i="110"/>
  <c r="H9" i="109"/>
  <c r="J28" i="111"/>
  <c r="E10" i="109"/>
  <c r="J27" i="111"/>
  <c r="D10" i="109"/>
  <c r="J44" i="111"/>
  <c r="J19" i="112"/>
  <c r="B11" i="109"/>
  <c r="J35" i="112"/>
  <c r="F11" i="109"/>
  <c r="J43" i="112"/>
  <c r="H11" i="109"/>
  <c r="J28" i="113"/>
  <c r="E12" i="109"/>
  <c r="J27" i="113"/>
  <c r="D12" i="109"/>
  <c r="J19" i="114"/>
  <c r="B13" i="109"/>
  <c r="J35" i="114"/>
  <c r="F13" i="109"/>
  <c r="J43" i="114"/>
  <c r="H13" i="109"/>
  <c r="E14" i="109"/>
  <c r="D14" i="109"/>
  <c r="J19" i="116"/>
  <c r="B15" i="109"/>
  <c r="J35" i="116"/>
  <c r="F15" i="109"/>
  <c r="J43" i="116"/>
  <c r="H15" i="109"/>
  <c r="J28" i="117"/>
  <c r="E16" i="109"/>
  <c r="J27" i="117"/>
  <c r="D16" i="109"/>
  <c r="J19" i="118"/>
  <c r="B17" i="109"/>
  <c r="J35" i="118"/>
  <c r="F17" i="109"/>
  <c r="J43" i="118"/>
  <c r="H17" i="109"/>
  <c r="J28" i="119"/>
  <c r="E18" i="109"/>
  <c r="J27" i="119"/>
  <c r="D18" i="109"/>
  <c r="J19" i="120"/>
  <c r="B19" i="109"/>
  <c r="J36" i="120"/>
  <c r="J35" i="120"/>
  <c r="F19" i="109"/>
  <c r="J43" i="120"/>
  <c r="H19" i="109"/>
  <c r="J28" i="121"/>
  <c r="E20" i="109"/>
  <c r="J27" i="121"/>
  <c r="D20" i="109"/>
  <c r="J19" i="122"/>
  <c r="B21" i="109"/>
  <c r="J36" i="122"/>
  <c r="J35" i="122"/>
  <c r="F21" i="109"/>
  <c r="J43" i="122"/>
  <c r="H21" i="109"/>
  <c r="J28" i="123"/>
  <c r="E22" i="109"/>
  <c r="J27" i="123"/>
  <c r="D22" i="109"/>
  <c r="X98" i="123"/>
  <c r="J19" i="124"/>
  <c r="B23" i="109"/>
  <c r="J35" i="124"/>
  <c r="F23" i="109"/>
  <c r="J43" i="124"/>
  <c r="H23" i="109"/>
  <c r="J28" i="125"/>
  <c r="E24" i="109"/>
  <c r="J27" i="125"/>
  <c r="D24" i="109"/>
  <c r="J19" i="126"/>
  <c r="B25" i="109"/>
  <c r="J35" i="126"/>
  <c r="F25" i="109"/>
  <c r="J43" i="126"/>
  <c r="H25" i="109"/>
  <c r="J28" i="127"/>
  <c r="E26" i="109"/>
  <c r="J27" i="127"/>
  <c r="D26" i="109"/>
  <c r="J19" i="128"/>
  <c r="B27" i="109"/>
  <c r="J35" i="128"/>
  <c r="F27" i="109"/>
  <c r="J43" i="128"/>
  <c r="H27" i="109"/>
  <c r="J28" i="129"/>
  <c r="E28" i="109"/>
  <c r="J27" i="129"/>
  <c r="D28" i="109"/>
  <c r="J19" i="130"/>
  <c r="B29" i="109"/>
  <c r="J35" i="130"/>
  <c r="F29" i="109"/>
  <c r="J43" i="130"/>
  <c r="H29" i="109"/>
  <c r="S98" i="130"/>
  <c r="J28" i="131"/>
  <c r="E30" i="109"/>
  <c r="J27" i="131"/>
  <c r="D30" i="109"/>
  <c r="I30" i="109"/>
  <c r="J19" i="132"/>
  <c r="B31" i="109"/>
  <c r="J35" i="132"/>
  <c r="F31" i="109"/>
  <c r="J43" i="132"/>
  <c r="H31" i="109"/>
  <c r="J28" i="133"/>
  <c r="E32" i="109"/>
  <c r="J27" i="133"/>
  <c r="D32" i="109"/>
  <c r="J19" i="134"/>
  <c r="B33" i="109"/>
  <c r="J35" i="134"/>
  <c r="F33" i="109"/>
  <c r="J43" i="134"/>
  <c r="H33" i="109"/>
  <c r="J28" i="135"/>
  <c r="E34" i="109"/>
  <c r="J27" i="135"/>
  <c r="D34" i="109"/>
  <c r="J19" i="136"/>
  <c r="B35" i="109"/>
  <c r="J35" i="136"/>
  <c r="F35" i="109"/>
  <c r="J43" i="136"/>
  <c r="H35" i="109"/>
  <c r="J28" i="137"/>
  <c r="E36" i="109"/>
  <c r="J27" i="137"/>
  <c r="D36" i="109"/>
  <c r="J19" i="138"/>
  <c r="B37" i="109"/>
  <c r="J35" i="138"/>
  <c r="F37" i="109"/>
  <c r="J43" i="138"/>
  <c r="H37" i="109"/>
  <c r="J28" i="139"/>
  <c r="E38" i="109"/>
  <c r="J27" i="139"/>
  <c r="D38" i="109"/>
  <c r="J44" i="139"/>
  <c r="I38" i="109"/>
  <c r="J20" i="139"/>
  <c r="AA97" i="139"/>
  <c r="AA96" i="139"/>
  <c r="AA95" i="139"/>
  <c r="AA94" i="139"/>
  <c r="AA93" i="139"/>
  <c r="AA92" i="139"/>
  <c r="AA91" i="139"/>
  <c r="AA90" i="139"/>
  <c r="AA89" i="139"/>
  <c r="AA88" i="139"/>
  <c r="AA87" i="139"/>
  <c r="AA86" i="139"/>
  <c r="AA85" i="139"/>
  <c r="AA84" i="139"/>
  <c r="AA83" i="139"/>
  <c r="AA82" i="139"/>
  <c r="AA81" i="139"/>
  <c r="AA80" i="139"/>
  <c r="AA79" i="139"/>
  <c r="AA78" i="139"/>
  <c r="U74" i="139"/>
  <c r="U73" i="139"/>
  <c r="U72" i="139"/>
  <c r="U71" i="139"/>
  <c r="U70" i="139"/>
  <c r="U68" i="139"/>
  <c r="U67" i="139"/>
  <c r="U66" i="139"/>
  <c r="U65" i="139"/>
  <c r="U64" i="139"/>
  <c r="U62" i="139"/>
  <c r="U61" i="139"/>
  <c r="U60" i="139"/>
  <c r="U59" i="139"/>
  <c r="U58" i="139"/>
  <c r="U57" i="139"/>
  <c r="U56" i="139"/>
  <c r="U55" i="139"/>
  <c r="U54" i="139"/>
  <c r="U53" i="139"/>
  <c r="U52" i="139"/>
  <c r="U51" i="139"/>
  <c r="U50" i="139"/>
  <c r="U49" i="139"/>
  <c r="U48" i="139"/>
  <c r="U47" i="139"/>
  <c r="U46" i="139"/>
  <c r="U45" i="139"/>
  <c r="U44" i="139"/>
  <c r="U43" i="139"/>
  <c r="U41" i="139"/>
  <c r="U40" i="139"/>
  <c r="U39" i="139"/>
  <c r="U38" i="139"/>
  <c r="U37" i="139"/>
  <c r="U36" i="139"/>
  <c r="U35" i="139"/>
  <c r="U34" i="139"/>
  <c r="U33" i="139"/>
  <c r="U32" i="139"/>
  <c r="U31" i="139"/>
  <c r="U30" i="139"/>
  <c r="U29" i="139"/>
  <c r="U28" i="139"/>
  <c r="U27" i="139"/>
  <c r="U26" i="139"/>
  <c r="U25" i="139"/>
  <c r="U24" i="139"/>
  <c r="U23" i="139"/>
  <c r="U22" i="139"/>
  <c r="W74" i="139"/>
  <c r="Z74" i="139" s="1"/>
  <c r="V74" i="139"/>
  <c r="Y74" i="139" s="1"/>
  <c r="W73" i="139"/>
  <c r="Z73" i="139" s="1"/>
  <c r="V73" i="139"/>
  <c r="Y73" i="139" s="1"/>
  <c r="W72" i="139"/>
  <c r="Z72" i="139" s="1"/>
  <c r="V72" i="139"/>
  <c r="Y72" i="139" s="1"/>
  <c r="W71" i="139"/>
  <c r="Z71" i="139" s="1"/>
  <c r="V71" i="139"/>
  <c r="Y71" i="139" s="1"/>
  <c r="W70" i="139"/>
  <c r="V70" i="139"/>
  <c r="W68" i="139"/>
  <c r="Z68" i="139" s="1"/>
  <c r="V68" i="139"/>
  <c r="Y68" i="139" s="1"/>
  <c r="W67" i="139"/>
  <c r="Z67" i="139" s="1"/>
  <c r="V67" i="139"/>
  <c r="Y67" i="139" s="1"/>
  <c r="W66" i="139"/>
  <c r="Z66" i="139" s="1"/>
  <c r="V66" i="139"/>
  <c r="Y66" i="139" s="1"/>
  <c r="W65" i="139"/>
  <c r="Z65" i="139" s="1"/>
  <c r="V65" i="139"/>
  <c r="Y65" i="139" s="1"/>
  <c r="W64" i="139"/>
  <c r="V64" i="139"/>
  <c r="W62" i="139"/>
  <c r="Z62" i="139" s="1"/>
  <c r="V62" i="139"/>
  <c r="Y62" i="139" s="1"/>
  <c r="W61" i="139"/>
  <c r="Z61" i="139" s="1"/>
  <c r="V61" i="139"/>
  <c r="Y61" i="139" s="1"/>
  <c r="W60" i="139"/>
  <c r="Z60" i="139" s="1"/>
  <c r="V60" i="139"/>
  <c r="Y60" i="139" s="1"/>
  <c r="W59" i="139"/>
  <c r="Z59" i="139" s="1"/>
  <c r="V59" i="139"/>
  <c r="Y59" i="139" s="1"/>
  <c r="W58" i="139"/>
  <c r="Z58" i="139" s="1"/>
  <c r="V58" i="139"/>
  <c r="Y58" i="139" s="1"/>
  <c r="W57" i="139"/>
  <c r="Z57" i="139" s="1"/>
  <c r="V57" i="139"/>
  <c r="Y57" i="139" s="1"/>
  <c r="W56" i="139"/>
  <c r="Z56" i="139" s="1"/>
  <c r="V56" i="139"/>
  <c r="Y56" i="139" s="1"/>
  <c r="W55" i="139"/>
  <c r="Z55" i="139" s="1"/>
  <c r="V55" i="139"/>
  <c r="Y55" i="139" s="1"/>
  <c r="W54" i="139"/>
  <c r="Z54" i="139" s="1"/>
  <c r="V54" i="139"/>
  <c r="Y54" i="139" s="1"/>
  <c r="W53" i="139"/>
  <c r="Z53" i="139" s="1"/>
  <c r="V53" i="139"/>
  <c r="Y53" i="139" s="1"/>
  <c r="W52" i="139"/>
  <c r="Z52" i="139" s="1"/>
  <c r="V52" i="139"/>
  <c r="Y52" i="139" s="1"/>
  <c r="W51" i="139"/>
  <c r="Z51" i="139" s="1"/>
  <c r="V51" i="139"/>
  <c r="Y51" i="139" s="1"/>
  <c r="W50" i="139"/>
  <c r="Z50" i="139" s="1"/>
  <c r="V50" i="139"/>
  <c r="Y50" i="139" s="1"/>
  <c r="W49" i="139"/>
  <c r="Z49" i="139" s="1"/>
  <c r="V49" i="139"/>
  <c r="Y49" i="139" s="1"/>
  <c r="W48" i="139"/>
  <c r="Z48" i="139" s="1"/>
  <c r="V48" i="139"/>
  <c r="Y48" i="139" s="1"/>
  <c r="W47" i="139"/>
  <c r="Z47" i="139" s="1"/>
  <c r="V47" i="139"/>
  <c r="Y47" i="139" s="1"/>
  <c r="W46" i="139"/>
  <c r="Z46" i="139" s="1"/>
  <c r="V46" i="139"/>
  <c r="Y46" i="139" s="1"/>
  <c r="W45" i="139"/>
  <c r="Z45" i="139" s="1"/>
  <c r="V45" i="139"/>
  <c r="Y45" i="139" s="1"/>
  <c r="W44" i="139"/>
  <c r="Z44" i="139" s="1"/>
  <c r="V44" i="139"/>
  <c r="Y44" i="139" s="1"/>
  <c r="W43" i="139"/>
  <c r="V43" i="139"/>
  <c r="W41" i="139"/>
  <c r="Z41" i="139" s="1"/>
  <c r="V41" i="139"/>
  <c r="Y41" i="139" s="1"/>
  <c r="W40" i="139"/>
  <c r="Z40" i="139" s="1"/>
  <c r="V40" i="139"/>
  <c r="Y40" i="139" s="1"/>
  <c r="W39" i="139"/>
  <c r="Z39" i="139" s="1"/>
  <c r="V39" i="139"/>
  <c r="Y39" i="139" s="1"/>
  <c r="W38" i="139"/>
  <c r="Z38" i="139" s="1"/>
  <c r="V38" i="139"/>
  <c r="Y38" i="139" s="1"/>
  <c r="W37" i="139"/>
  <c r="Z37" i="139" s="1"/>
  <c r="V37" i="139"/>
  <c r="Y37" i="139" s="1"/>
  <c r="W36" i="139"/>
  <c r="Z36" i="139" s="1"/>
  <c r="V36" i="139"/>
  <c r="Y36" i="139" s="1"/>
  <c r="W35" i="139"/>
  <c r="Z35" i="139" s="1"/>
  <c r="V35" i="139"/>
  <c r="Y35" i="139" s="1"/>
  <c r="W34" i="139"/>
  <c r="Z34" i="139" s="1"/>
  <c r="V34" i="139"/>
  <c r="Y34" i="139" s="1"/>
  <c r="W33" i="139"/>
  <c r="Z33" i="139" s="1"/>
  <c r="V33" i="139"/>
  <c r="Y33" i="139" s="1"/>
  <c r="W32" i="139"/>
  <c r="Z32" i="139" s="1"/>
  <c r="V32" i="139"/>
  <c r="Y32" i="139" s="1"/>
  <c r="W31" i="139"/>
  <c r="Z31" i="139" s="1"/>
  <c r="V31" i="139"/>
  <c r="Y31" i="139" s="1"/>
  <c r="W30" i="139"/>
  <c r="Z30" i="139" s="1"/>
  <c r="V30" i="139"/>
  <c r="Y30" i="139" s="1"/>
  <c r="W29" i="139"/>
  <c r="Z29" i="139" s="1"/>
  <c r="V29" i="139"/>
  <c r="Y29" i="139" s="1"/>
  <c r="W28" i="139"/>
  <c r="Z28" i="139" s="1"/>
  <c r="V28" i="139"/>
  <c r="Y28" i="139" s="1"/>
  <c r="W27" i="139"/>
  <c r="Z27" i="139" s="1"/>
  <c r="V27" i="139"/>
  <c r="Y27" i="139" s="1"/>
  <c r="W26" i="139"/>
  <c r="Z26" i="139" s="1"/>
  <c r="V26" i="139"/>
  <c r="Y26" i="139" s="1"/>
  <c r="W25" i="139"/>
  <c r="Z25" i="139" s="1"/>
  <c r="V25" i="139"/>
  <c r="Y25" i="139" s="1"/>
  <c r="W24" i="139"/>
  <c r="Z24" i="139" s="1"/>
  <c r="V24" i="139"/>
  <c r="Y24" i="139" s="1"/>
  <c r="W23" i="139"/>
  <c r="Z23" i="139" s="1"/>
  <c r="V23" i="139"/>
  <c r="Y23" i="139" s="1"/>
  <c r="W22" i="139"/>
  <c r="Z22" i="139" s="1"/>
  <c r="V22" i="139"/>
  <c r="Y22" i="139" s="1"/>
  <c r="AB97" i="139"/>
  <c r="AB96" i="139"/>
  <c r="AB95" i="139"/>
  <c r="AB94" i="139"/>
  <c r="AB93" i="139"/>
  <c r="AB92" i="139"/>
  <c r="AB91" i="139"/>
  <c r="AB90" i="139"/>
  <c r="AB89" i="139"/>
  <c r="AB88" i="139"/>
  <c r="AB87" i="139"/>
  <c r="AB86" i="139"/>
  <c r="AB85" i="139"/>
  <c r="AB84" i="139"/>
  <c r="AB83" i="139"/>
  <c r="AB82" i="139"/>
  <c r="AB81" i="139"/>
  <c r="AB80" i="139"/>
  <c r="AB79" i="139"/>
  <c r="AB78" i="139"/>
  <c r="X74" i="139"/>
  <c r="X73" i="139"/>
  <c r="X72" i="139"/>
  <c r="X71" i="139"/>
  <c r="X70" i="139"/>
  <c r="X68" i="139"/>
  <c r="X67" i="139"/>
  <c r="X66" i="139"/>
  <c r="X65" i="139"/>
  <c r="X64" i="139"/>
  <c r="X62" i="139"/>
  <c r="X61" i="139"/>
  <c r="X60" i="139"/>
  <c r="X59" i="139"/>
  <c r="X58" i="139"/>
  <c r="X57" i="139"/>
  <c r="X56" i="139"/>
  <c r="X55" i="139"/>
  <c r="X54" i="139"/>
  <c r="X53" i="139"/>
  <c r="X52" i="139"/>
  <c r="X51" i="139"/>
  <c r="X50" i="139"/>
  <c r="X49" i="139"/>
  <c r="X48" i="139"/>
  <c r="X47" i="139"/>
  <c r="X46" i="139"/>
  <c r="X45" i="139"/>
  <c r="X44" i="139"/>
  <c r="X43" i="139"/>
  <c r="X41" i="139"/>
  <c r="X40" i="139"/>
  <c r="X39" i="139"/>
  <c r="X38" i="139"/>
  <c r="X37" i="139"/>
  <c r="X36" i="139"/>
  <c r="X35" i="139"/>
  <c r="X34" i="139"/>
  <c r="X33" i="139"/>
  <c r="X32" i="139"/>
  <c r="X31" i="139"/>
  <c r="X30" i="139"/>
  <c r="X29" i="139"/>
  <c r="X28" i="139"/>
  <c r="X27" i="139"/>
  <c r="X26" i="139"/>
  <c r="X25" i="139"/>
  <c r="X24" i="139"/>
  <c r="X23" i="139"/>
  <c r="X22" i="139"/>
  <c r="U12" i="139"/>
  <c r="V12" i="139"/>
  <c r="W12" i="139"/>
  <c r="X12" i="139"/>
  <c r="U13" i="139"/>
  <c r="V13" i="139"/>
  <c r="Y13" i="139" s="1"/>
  <c r="W13" i="139"/>
  <c r="Z13" i="139" s="1"/>
  <c r="X13" i="139"/>
  <c r="J14" i="139"/>
  <c r="U14" i="139"/>
  <c r="V14" i="139"/>
  <c r="Y14" i="139" s="1"/>
  <c r="W14" i="139"/>
  <c r="Z14" i="139" s="1"/>
  <c r="X14" i="139"/>
  <c r="U15" i="139"/>
  <c r="V15" i="139"/>
  <c r="Y15" i="139" s="1"/>
  <c r="W15" i="139"/>
  <c r="Z15" i="139" s="1"/>
  <c r="X15" i="139"/>
  <c r="U16" i="139"/>
  <c r="V16" i="139"/>
  <c r="Y16" i="139" s="1"/>
  <c r="W16" i="139"/>
  <c r="Z16" i="139" s="1"/>
  <c r="X16" i="139"/>
  <c r="U17" i="139"/>
  <c r="V17" i="139"/>
  <c r="Y17" i="139" s="1"/>
  <c r="W17" i="139"/>
  <c r="Z17" i="139" s="1"/>
  <c r="X17" i="139"/>
  <c r="U18" i="139"/>
  <c r="V18" i="139"/>
  <c r="Y18" i="139" s="1"/>
  <c r="W18" i="139"/>
  <c r="Z18" i="139" s="1"/>
  <c r="X18" i="139"/>
  <c r="U19" i="139"/>
  <c r="V19" i="139"/>
  <c r="Y19" i="139" s="1"/>
  <c r="W19" i="139"/>
  <c r="Z19" i="139" s="1"/>
  <c r="X19" i="139"/>
  <c r="U20" i="139"/>
  <c r="V20" i="139"/>
  <c r="Y20" i="139" s="1"/>
  <c r="W20" i="139"/>
  <c r="Z20" i="139" s="1"/>
  <c r="X20" i="139"/>
  <c r="U21" i="139"/>
  <c r="V21" i="139"/>
  <c r="Y21" i="139" s="1"/>
  <c r="W21" i="139"/>
  <c r="Z21" i="139" s="1"/>
  <c r="X21" i="139"/>
  <c r="J46" i="139"/>
  <c r="D46" i="139"/>
  <c r="J57" i="139"/>
  <c r="D57" i="139"/>
  <c r="F57" i="139" s="1"/>
  <c r="J52" i="139"/>
  <c r="F52" i="139"/>
  <c r="D52" i="139"/>
  <c r="J22" i="139"/>
  <c r="J30" i="139"/>
  <c r="J38" i="139"/>
  <c r="D47" i="139"/>
  <c r="F47" i="139" s="1"/>
  <c r="D48" i="139"/>
  <c r="F48" i="139" s="1"/>
  <c r="D49" i="139"/>
  <c r="F49" i="139" s="1"/>
  <c r="D53" i="139"/>
  <c r="F53" i="139"/>
  <c r="D54" i="139"/>
  <c r="F54" i="139"/>
  <c r="D55" i="139"/>
  <c r="F55" i="139"/>
  <c r="D56" i="139"/>
  <c r="F56" i="139"/>
  <c r="D58" i="139"/>
  <c r="F58" i="139" s="1"/>
  <c r="F60" i="139"/>
  <c r="G60" i="139" s="1"/>
  <c r="L60" i="139" s="1"/>
  <c r="T78" i="139"/>
  <c r="T98" i="139" s="1"/>
  <c r="G79" i="139" s="1"/>
  <c r="G86" i="139" s="1"/>
  <c r="H81" i="139" s="1"/>
  <c r="Y78" i="139"/>
  <c r="Y98" i="139" s="1"/>
  <c r="J20" i="138"/>
  <c r="AA97" i="138"/>
  <c r="AA96" i="138"/>
  <c r="AA95" i="138"/>
  <c r="AA94" i="138"/>
  <c r="AA93" i="138"/>
  <c r="AA92" i="138"/>
  <c r="AA91" i="138"/>
  <c r="AA90" i="138"/>
  <c r="AA89" i="138"/>
  <c r="AA88" i="138"/>
  <c r="AA87" i="138"/>
  <c r="AA86" i="138"/>
  <c r="AA85" i="138"/>
  <c r="AA84" i="138"/>
  <c r="AA83" i="138"/>
  <c r="AA82" i="138"/>
  <c r="AA81" i="138"/>
  <c r="AA80" i="138"/>
  <c r="AA79" i="138"/>
  <c r="AA78" i="138"/>
  <c r="U74" i="138"/>
  <c r="U73" i="138"/>
  <c r="U72" i="138"/>
  <c r="U71" i="138"/>
  <c r="U70" i="138"/>
  <c r="U68" i="138"/>
  <c r="U67" i="138"/>
  <c r="U66" i="138"/>
  <c r="U65" i="138"/>
  <c r="U64" i="138"/>
  <c r="U62" i="138"/>
  <c r="U61" i="138"/>
  <c r="U60" i="138"/>
  <c r="U59" i="138"/>
  <c r="U58" i="138"/>
  <c r="U57" i="138"/>
  <c r="U56" i="138"/>
  <c r="U55" i="138"/>
  <c r="U54" i="138"/>
  <c r="U53" i="138"/>
  <c r="U52" i="138"/>
  <c r="U51" i="138"/>
  <c r="U50" i="138"/>
  <c r="U49" i="138"/>
  <c r="U48" i="138"/>
  <c r="U47" i="138"/>
  <c r="U46" i="138"/>
  <c r="U45" i="138"/>
  <c r="U44" i="138"/>
  <c r="U43" i="138"/>
  <c r="U41" i="138"/>
  <c r="U40" i="138"/>
  <c r="U39" i="138"/>
  <c r="U38" i="138"/>
  <c r="U37" i="138"/>
  <c r="U36" i="138"/>
  <c r="U35" i="138"/>
  <c r="U34" i="138"/>
  <c r="U33" i="138"/>
  <c r="U32" i="138"/>
  <c r="U31" i="138"/>
  <c r="U30" i="138"/>
  <c r="U29" i="138"/>
  <c r="U28" i="138"/>
  <c r="U27" i="138"/>
  <c r="U26" i="138"/>
  <c r="U25" i="138"/>
  <c r="U24" i="138"/>
  <c r="U23" i="138"/>
  <c r="U22" i="138"/>
  <c r="W74" i="138"/>
  <c r="Z74" i="138" s="1"/>
  <c r="V74" i="138"/>
  <c r="Y74" i="138" s="1"/>
  <c r="W73" i="138"/>
  <c r="Z73" i="138" s="1"/>
  <c r="V73" i="138"/>
  <c r="Y73" i="138" s="1"/>
  <c r="W72" i="138"/>
  <c r="Z72" i="138" s="1"/>
  <c r="V72" i="138"/>
  <c r="Y72" i="138" s="1"/>
  <c r="W71" i="138"/>
  <c r="Z71" i="138" s="1"/>
  <c r="V71" i="138"/>
  <c r="Y71" i="138" s="1"/>
  <c r="W70" i="138"/>
  <c r="V70" i="138"/>
  <c r="W68" i="138"/>
  <c r="Z68" i="138" s="1"/>
  <c r="V68" i="138"/>
  <c r="Y68" i="138" s="1"/>
  <c r="W67" i="138"/>
  <c r="Z67" i="138" s="1"/>
  <c r="V67" i="138"/>
  <c r="Y67" i="138" s="1"/>
  <c r="W66" i="138"/>
  <c r="Z66" i="138" s="1"/>
  <c r="V66" i="138"/>
  <c r="Y66" i="138" s="1"/>
  <c r="W65" i="138"/>
  <c r="Z65" i="138" s="1"/>
  <c r="V65" i="138"/>
  <c r="Y65" i="138" s="1"/>
  <c r="W64" i="138"/>
  <c r="V64" i="138"/>
  <c r="W62" i="138"/>
  <c r="Z62" i="138" s="1"/>
  <c r="V62" i="138"/>
  <c r="Y62" i="138" s="1"/>
  <c r="W61" i="138"/>
  <c r="Z61" i="138" s="1"/>
  <c r="V61" i="138"/>
  <c r="Y61" i="138" s="1"/>
  <c r="W60" i="138"/>
  <c r="Z60" i="138" s="1"/>
  <c r="V60" i="138"/>
  <c r="Y60" i="138" s="1"/>
  <c r="W59" i="138"/>
  <c r="Z59" i="138" s="1"/>
  <c r="V59" i="138"/>
  <c r="Y59" i="138" s="1"/>
  <c r="W58" i="138"/>
  <c r="Z58" i="138" s="1"/>
  <c r="V58" i="138"/>
  <c r="Y58" i="138" s="1"/>
  <c r="W57" i="138"/>
  <c r="Z57" i="138" s="1"/>
  <c r="V57" i="138"/>
  <c r="Y57" i="138" s="1"/>
  <c r="W56" i="138"/>
  <c r="Z56" i="138" s="1"/>
  <c r="V56" i="138"/>
  <c r="Y56" i="138" s="1"/>
  <c r="W55" i="138"/>
  <c r="Z55" i="138" s="1"/>
  <c r="V55" i="138"/>
  <c r="Y55" i="138" s="1"/>
  <c r="W54" i="138"/>
  <c r="Z54" i="138" s="1"/>
  <c r="V54" i="138"/>
  <c r="Y54" i="138" s="1"/>
  <c r="W53" i="138"/>
  <c r="Z53" i="138" s="1"/>
  <c r="V53" i="138"/>
  <c r="Y53" i="138" s="1"/>
  <c r="W52" i="138"/>
  <c r="Z52" i="138" s="1"/>
  <c r="V52" i="138"/>
  <c r="Y52" i="138" s="1"/>
  <c r="W51" i="138"/>
  <c r="Z51" i="138" s="1"/>
  <c r="V51" i="138"/>
  <c r="Y51" i="138" s="1"/>
  <c r="W50" i="138"/>
  <c r="Z50" i="138" s="1"/>
  <c r="V50" i="138"/>
  <c r="Y50" i="138" s="1"/>
  <c r="W49" i="138"/>
  <c r="Z49" i="138" s="1"/>
  <c r="V49" i="138"/>
  <c r="Y49" i="138" s="1"/>
  <c r="W48" i="138"/>
  <c r="Z48" i="138" s="1"/>
  <c r="V48" i="138"/>
  <c r="Y48" i="138" s="1"/>
  <c r="W47" i="138"/>
  <c r="Z47" i="138" s="1"/>
  <c r="V47" i="138"/>
  <c r="Y47" i="138" s="1"/>
  <c r="W46" i="138"/>
  <c r="Z46" i="138" s="1"/>
  <c r="V46" i="138"/>
  <c r="Y46" i="138" s="1"/>
  <c r="W45" i="138"/>
  <c r="Z45" i="138" s="1"/>
  <c r="V45" i="138"/>
  <c r="Y45" i="138" s="1"/>
  <c r="W44" i="138"/>
  <c r="Z44" i="138" s="1"/>
  <c r="V44" i="138"/>
  <c r="Y44" i="138" s="1"/>
  <c r="W43" i="138"/>
  <c r="V43" i="138"/>
  <c r="W41" i="138"/>
  <c r="Z41" i="138" s="1"/>
  <c r="V41" i="138"/>
  <c r="Y41" i="138" s="1"/>
  <c r="W40" i="138"/>
  <c r="Z40" i="138" s="1"/>
  <c r="V40" i="138"/>
  <c r="Y40" i="138" s="1"/>
  <c r="W39" i="138"/>
  <c r="Z39" i="138" s="1"/>
  <c r="V39" i="138"/>
  <c r="Y39" i="138" s="1"/>
  <c r="W38" i="138"/>
  <c r="Z38" i="138" s="1"/>
  <c r="V38" i="138"/>
  <c r="Y38" i="138" s="1"/>
  <c r="W37" i="138"/>
  <c r="Z37" i="138" s="1"/>
  <c r="V37" i="138"/>
  <c r="Y37" i="138" s="1"/>
  <c r="W36" i="138"/>
  <c r="Z36" i="138" s="1"/>
  <c r="V36" i="138"/>
  <c r="Y36" i="138" s="1"/>
  <c r="W35" i="138"/>
  <c r="Z35" i="138" s="1"/>
  <c r="V35" i="138"/>
  <c r="Y35" i="138" s="1"/>
  <c r="W34" i="138"/>
  <c r="Z34" i="138" s="1"/>
  <c r="V34" i="138"/>
  <c r="Y34" i="138" s="1"/>
  <c r="W33" i="138"/>
  <c r="Z33" i="138" s="1"/>
  <c r="V33" i="138"/>
  <c r="Y33" i="138" s="1"/>
  <c r="W32" i="138"/>
  <c r="Z32" i="138" s="1"/>
  <c r="V32" i="138"/>
  <c r="Y32" i="138" s="1"/>
  <c r="W31" i="138"/>
  <c r="Z31" i="138" s="1"/>
  <c r="V31" i="138"/>
  <c r="Y31" i="138" s="1"/>
  <c r="W30" i="138"/>
  <c r="Z30" i="138" s="1"/>
  <c r="V30" i="138"/>
  <c r="Y30" i="138" s="1"/>
  <c r="W29" i="138"/>
  <c r="Z29" i="138" s="1"/>
  <c r="V29" i="138"/>
  <c r="Y29" i="138" s="1"/>
  <c r="W28" i="138"/>
  <c r="Z28" i="138" s="1"/>
  <c r="V28" i="138"/>
  <c r="Y28" i="138" s="1"/>
  <c r="W27" i="138"/>
  <c r="Z27" i="138" s="1"/>
  <c r="V27" i="138"/>
  <c r="Y27" i="138" s="1"/>
  <c r="W26" i="138"/>
  <c r="Z26" i="138" s="1"/>
  <c r="V26" i="138"/>
  <c r="Y26" i="138" s="1"/>
  <c r="W25" i="138"/>
  <c r="Z25" i="138" s="1"/>
  <c r="V25" i="138"/>
  <c r="Y25" i="138" s="1"/>
  <c r="W24" i="138"/>
  <c r="Z24" i="138" s="1"/>
  <c r="V24" i="138"/>
  <c r="Y24" i="138" s="1"/>
  <c r="W23" i="138"/>
  <c r="Z23" i="138" s="1"/>
  <c r="V23" i="138"/>
  <c r="Y23" i="138" s="1"/>
  <c r="W22" i="138"/>
  <c r="Z22" i="138" s="1"/>
  <c r="V22" i="138"/>
  <c r="Y22" i="138" s="1"/>
  <c r="AB97" i="138"/>
  <c r="AB96" i="138"/>
  <c r="AB95" i="138"/>
  <c r="AB94" i="138"/>
  <c r="AB93" i="138"/>
  <c r="AB92" i="138"/>
  <c r="AB91" i="138"/>
  <c r="AB90" i="138"/>
  <c r="AB89" i="138"/>
  <c r="AB88" i="138"/>
  <c r="AB87" i="138"/>
  <c r="AB86" i="138"/>
  <c r="AB85" i="138"/>
  <c r="AB84" i="138"/>
  <c r="AB83" i="138"/>
  <c r="AB82" i="138"/>
  <c r="AB81" i="138"/>
  <c r="AB80" i="138"/>
  <c r="AB79" i="138"/>
  <c r="AB78" i="138"/>
  <c r="X74" i="138"/>
  <c r="X73" i="138"/>
  <c r="X72" i="138"/>
  <c r="X71" i="138"/>
  <c r="X70" i="138"/>
  <c r="X68" i="138"/>
  <c r="X67" i="138"/>
  <c r="X66" i="138"/>
  <c r="X65" i="138"/>
  <c r="X64" i="138"/>
  <c r="X62" i="138"/>
  <c r="X61" i="138"/>
  <c r="X60" i="138"/>
  <c r="X59" i="138"/>
  <c r="X58" i="138"/>
  <c r="X57" i="138"/>
  <c r="X56" i="138"/>
  <c r="X55" i="138"/>
  <c r="X54" i="138"/>
  <c r="X53" i="138"/>
  <c r="X52" i="138"/>
  <c r="X51" i="138"/>
  <c r="X50" i="138"/>
  <c r="X49" i="138"/>
  <c r="X48" i="138"/>
  <c r="X47" i="138"/>
  <c r="X46" i="138"/>
  <c r="X45" i="138"/>
  <c r="X44" i="138"/>
  <c r="X43" i="138"/>
  <c r="X41" i="138"/>
  <c r="X40" i="138"/>
  <c r="X39" i="138"/>
  <c r="X38" i="138"/>
  <c r="X37" i="138"/>
  <c r="X36" i="138"/>
  <c r="X35" i="138"/>
  <c r="X34" i="138"/>
  <c r="X33" i="138"/>
  <c r="X32" i="138"/>
  <c r="X31" i="138"/>
  <c r="X30" i="138"/>
  <c r="X29" i="138"/>
  <c r="X28" i="138"/>
  <c r="X27" i="138"/>
  <c r="X26" i="138"/>
  <c r="X25" i="138"/>
  <c r="X24" i="138"/>
  <c r="X23" i="138"/>
  <c r="X22" i="138"/>
  <c r="U12" i="138"/>
  <c r="V12" i="138"/>
  <c r="W12" i="138"/>
  <c r="X12" i="138"/>
  <c r="U13" i="138"/>
  <c r="V13" i="138"/>
  <c r="Y13" i="138" s="1"/>
  <c r="W13" i="138"/>
  <c r="Z13" i="138" s="1"/>
  <c r="X13" i="138"/>
  <c r="J14" i="138"/>
  <c r="U14" i="138"/>
  <c r="V14" i="138"/>
  <c r="Y14" i="138" s="1"/>
  <c r="W14" i="138"/>
  <c r="Z14" i="138" s="1"/>
  <c r="X14" i="138"/>
  <c r="U15" i="138"/>
  <c r="V15" i="138"/>
  <c r="Y15" i="138" s="1"/>
  <c r="W15" i="138"/>
  <c r="Z15" i="138" s="1"/>
  <c r="X15" i="138"/>
  <c r="U16" i="138"/>
  <c r="V16" i="138"/>
  <c r="Y16" i="138" s="1"/>
  <c r="W16" i="138"/>
  <c r="Z16" i="138" s="1"/>
  <c r="X16" i="138"/>
  <c r="U17" i="138"/>
  <c r="V17" i="138"/>
  <c r="Y17" i="138" s="1"/>
  <c r="W17" i="138"/>
  <c r="Z17" i="138" s="1"/>
  <c r="X17" i="138"/>
  <c r="U18" i="138"/>
  <c r="V18" i="138"/>
  <c r="Y18" i="138" s="1"/>
  <c r="W18" i="138"/>
  <c r="Z18" i="138" s="1"/>
  <c r="X18" i="138"/>
  <c r="U19" i="138"/>
  <c r="V19" i="138"/>
  <c r="Y19" i="138" s="1"/>
  <c r="W19" i="138"/>
  <c r="Z19" i="138" s="1"/>
  <c r="X19" i="138"/>
  <c r="U20" i="138"/>
  <c r="V20" i="138"/>
  <c r="Y20" i="138" s="1"/>
  <c r="W20" i="138"/>
  <c r="Z20" i="138" s="1"/>
  <c r="X20" i="138"/>
  <c r="U21" i="138"/>
  <c r="V21" i="138"/>
  <c r="Y21" i="138" s="1"/>
  <c r="W21" i="138"/>
  <c r="Z21" i="138" s="1"/>
  <c r="X21" i="138"/>
  <c r="J46" i="138"/>
  <c r="D46" i="138"/>
  <c r="J57" i="138"/>
  <c r="D57" i="138"/>
  <c r="F57" i="138" s="1"/>
  <c r="J52" i="138"/>
  <c r="F52" i="138"/>
  <c r="D52" i="138"/>
  <c r="J22" i="138"/>
  <c r="J30" i="138"/>
  <c r="J38" i="138"/>
  <c r="D47" i="138"/>
  <c r="F47" i="138" s="1"/>
  <c r="D48" i="138"/>
  <c r="F48" i="138" s="1"/>
  <c r="D49" i="138"/>
  <c r="F49" i="138" s="1"/>
  <c r="D51" i="138"/>
  <c r="F51" i="138" s="1"/>
  <c r="D53" i="138"/>
  <c r="F53" i="138"/>
  <c r="D54" i="138"/>
  <c r="F54" i="138"/>
  <c r="D55" i="138"/>
  <c r="F55" i="138"/>
  <c r="D56" i="138"/>
  <c r="F56" i="138"/>
  <c r="D58" i="138"/>
  <c r="F58" i="138" s="1"/>
  <c r="F60" i="138"/>
  <c r="G60" i="138" s="1"/>
  <c r="L60" i="138" s="1"/>
  <c r="T78" i="138"/>
  <c r="T98" i="138" s="1"/>
  <c r="G86" i="138" s="1"/>
  <c r="H81" i="138" s="1"/>
  <c r="Y78" i="138"/>
  <c r="Y98" i="138" s="1"/>
  <c r="J20" i="137"/>
  <c r="AA97" i="137"/>
  <c r="AA96" i="137"/>
  <c r="AA95" i="137"/>
  <c r="AA94" i="137"/>
  <c r="AA93" i="137"/>
  <c r="AA92" i="137"/>
  <c r="AA91" i="137"/>
  <c r="AA90" i="137"/>
  <c r="AA89" i="137"/>
  <c r="AA88" i="137"/>
  <c r="AA87" i="137"/>
  <c r="AA86" i="137"/>
  <c r="AA85" i="137"/>
  <c r="AA84" i="137"/>
  <c r="AA83" i="137"/>
  <c r="AA82" i="137"/>
  <c r="AA81" i="137"/>
  <c r="AA80" i="137"/>
  <c r="AA79" i="137"/>
  <c r="AA78" i="137"/>
  <c r="U74" i="137"/>
  <c r="U73" i="137"/>
  <c r="U72" i="137"/>
  <c r="U71" i="137"/>
  <c r="U70" i="137"/>
  <c r="U68" i="137"/>
  <c r="U67" i="137"/>
  <c r="U66" i="137"/>
  <c r="U65" i="137"/>
  <c r="U64" i="137"/>
  <c r="U62" i="137"/>
  <c r="U61" i="137"/>
  <c r="U60" i="137"/>
  <c r="U59" i="137"/>
  <c r="U58" i="137"/>
  <c r="U57" i="137"/>
  <c r="U56" i="137"/>
  <c r="U55" i="137"/>
  <c r="U54" i="137"/>
  <c r="U53" i="137"/>
  <c r="U52" i="137"/>
  <c r="U51" i="137"/>
  <c r="U50" i="137"/>
  <c r="U49" i="137"/>
  <c r="U48" i="137"/>
  <c r="U47" i="137"/>
  <c r="U46" i="137"/>
  <c r="U45" i="137"/>
  <c r="U44" i="137"/>
  <c r="U43" i="137"/>
  <c r="U41" i="137"/>
  <c r="U40" i="137"/>
  <c r="U39" i="137"/>
  <c r="U38" i="137"/>
  <c r="U37" i="137"/>
  <c r="U36" i="137"/>
  <c r="U35" i="137"/>
  <c r="U34" i="137"/>
  <c r="U33" i="137"/>
  <c r="U32" i="137"/>
  <c r="U31" i="137"/>
  <c r="U30" i="137"/>
  <c r="U29" i="137"/>
  <c r="U28" i="137"/>
  <c r="U27" i="137"/>
  <c r="U26" i="137"/>
  <c r="U25" i="137"/>
  <c r="U24" i="137"/>
  <c r="U23" i="137"/>
  <c r="U22" i="137"/>
  <c r="W74" i="137"/>
  <c r="Z74" i="137" s="1"/>
  <c r="V74" i="137"/>
  <c r="Y74" i="137" s="1"/>
  <c r="W73" i="137"/>
  <c r="Z73" i="137" s="1"/>
  <c r="V73" i="137"/>
  <c r="Y73" i="137" s="1"/>
  <c r="W72" i="137"/>
  <c r="Z72" i="137" s="1"/>
  <c r="V72" i="137"/>
  <c r="Y72" i="137" s="1"/>
  <c r="W71" i="137"/>
  <c r="Z71" i="137" s="1"/>
  <c r="V71" i="137"/>
  <c r="Y71" i="137" s="1"/>
  <c r="W70" i="137"/>
  <c r="V70" i="137"/>
  <c r="W68" i="137"/>
  <c r="Z68" i="137" s="1"/>
  <c r="V68" i="137"/>
  <c r="Y68" i="137" s="1"/>
  <c r="W67" i="137"/>
  <c r="Z67" i="137" s="1"/>
  <c r="V67" i="137"/>
  <c r="Y67" i="137" s="1"/>
  <c r="W66" i="137"/>
  <c r="Z66" i="137" s="1"/>
  <c r="V66" i="137"/>
  <c r="Y66" i="137" s="1"/>
  <c r="W65" i="137"/>
  <c r="Z65" i="137" s="1"/>
  <c r="V65" i="137"/>
  <c r="Y65" i="137" s="1"/>
  <c r="W64" i="137"/>
  <c r="V64" i="137"/>
  <c r="W62" i="137"/>
  <c r="Z62" i="137" s="1"/>
  <c r="V62" i="137"/>
  <c r="Y62" i="137" s="1"/>
  <c r="W61" i="137"/>
  <c r="Z61" i="137" s="1"/>
  <c r="V61" i="137"/>
  <c r="Y61" i="137" s="1"/>
  <c r="W60" i="137"/>
  <c r="Z60" i="137" s="1"/>
  <c r="V60" i="137"/>
  <c r="Y60" i="137" s="1"/>
  <c r="W59" i="137"/>
  <c r="Z59" i="137" s="1"/>
  <c r="V59" i="137"/>
  <c r="Y59" i="137" s="1"/>
  <c r="W58" i="137"/>
  <c r="Z58" i="137" s="1"/>
  <c r="V58" i="137"/>
  <c r="Y58" i="137" s="1"/>
  <c r="W57" i="137"/>
  <c r="Z57" i="137" s="1"/>
  <c r="V57" i="137"/>
  <c r="Y57" i="137" s="1"/>
  <c r="W56" i="137"/>
  <c r="Z56" i="137" s="1"/>
  <c r="V56" i="137"/>
  <c r="Y56" i="137" s="1"/>
  <c r="W55" i="137"/>
  <c r="Z55" i="137" s="1"/>
  <c r="V55" i="137"/>
  <c r="Y55" i="137" s="1"/>
  <c r="W54" i="137"/>
  <c r="Z54" i="137" s="1"/>
  <c r="V54" i="137"/>
  <c r="Y54" i="137" s="1"/>
  <c r="W53" i="137"/>
  <c r="Z53" i="137" s="1"/>
  <c r="V53" i="137"/>
  <c r="Y53" i="137" s="1"/>
  <c r="W52" i="137"/>
  <c r="Z52" i="137" s="1"/>
  <c r="V52" i="137"/>
  <c r="Y52" i="137" s="1"/>
  <c r="W51" i="137"/>
  <c r="Z51" i="137" s="1"/>
  <c r="V51" i="137"/>
  <c r="Y51" i="137" s="1"/>
  <c r="W50" i="137"/>
  <c r="Z50" i="137" s="1"/>
  <c r="V50" i="137"/>
  <c r="Y50" i="137" s="1"/>
  <c r="W49" i="137"/>
  <c r="Z49" i="137" s="1"/>
  <c r="V49" i="137"/>
  <c r="Y49" i="137" s="1"/>
  <c r="W48" i="137"/>
  <c r="Z48" i="137" s="1"/>
  <c r="V48" i="137"/>
  <c r="Y48" i="137" s="1"/>
  <c r="W47" i="137"/>
  <c r="Z47" i="137" s="1"/>
  <c r="V47" i="137"/>
  <c r="Y47" i="137" s="1"/>
  <c r="W46" i="137"/>
  <c r="Z46" i="137" s="1"/>
  <c r="V46" i="137"/>
  <c r="Y46" i="137" s="1"/>
  <c r="W45" i="137"/>
  <c r="Z45" i="137" s="1"/>
  <c r="V45" i="137"/>
  <c r="Y45" i="137" s="1"/>
  <c r="W44" i="137"/>
  <c r="Z44" i="137" s="1"/>
  <c r="V44" i="137"/>
  <c r="Y44" i="137" s="1"/>
  <c r="W43" i="137"/>
  <c r="V43" i="137"/>
  <c r="W41" i="137"/>
  <c r="Z41" i="137" s="1"/>
  <c r="V41" i="137"/>
  <c r="Y41" i="137" s="1"/>
  <c r="W40" i="137"/>
  <c r="Z40" i="137" s="1"/>
  <c r="V40" i="137"/>
  <c r="Y40" i="137" s="1"/>
  <c r="W39" i="137"/>
  <c r="Z39" i="137" s="1"/>
  <c r="V39" i="137"/>
  <c r="Y39" i="137" s="1"/>
  <c r="W38" i="137"/>
  <c r="Z38" i="137" s="1"/>
  <c r="V38" i="137"/>
  <c r="Y38" i="137" s="1"/>
  <c r="W37" i="137"/>
  <c r="Z37" i="137" s="1"/>
  <c r="V37" i="137"/>
  <c r="Y37" i="137" s="1"/>
  <c r="W36" i="137"/>
  <c r="Z36" i="137" s="1"/>
  <c r="V36" i="137"/>
  <c r="Y36" i="137" s="1"/>
  <c r="W35" i="137"/>
  <c r="Z35" i="137" s="1"/>
  <c r="V35" i="137"/>
  <c r="Y35" i="137" s="1"/>
  <c r="W34" i="137"/>
  <c r="Z34" i="137" s="1"/>
  <c r="V34" i="137"/>
  <c r="Y34" i="137" s="1"/>
  <c r="W33" i="137"/>
  <c r="Z33" i="137" s="1"/>
  <c r="V33" i="137"/>
  <c r="Y33" i="137" s="1"/>
  <c r="W32" i="137"/>
  <c r="Z32" i="137" s="1"/>
  <c r="V32" i="137"/>
  <c r="Y32" i="137" s="1"/>
  <c r="W31" i="137"/>
  <c r="Z31" i="137" s="1"/>
  <c r="V31" i="137"/>
  <c r="Y31" i="137" s="1"/>
  <c r="W30" i="137"/>
  <c r="Z30" i="137" s="1"/>
  <c r="V30" i="137"/>
  <c r="Y30" i="137" s="1"/>
  <c r="W29" i="137"/>
  <c r="Z29" i="137" s="1"/>
  <c r="V29" i="137"/>
  <c r="Y29" i="137" s="1"/>
  <c r="W28" i="137"/>
  <c r="Z28" i="137" s="1"/>
  <c r="V28" i="137"/>
  <c r="Y28" i="137" s="1"/>
  <c r="W27" i="137"/>
  <c r="Z27" i="137" s="1"/>
  <c r="V27" i="137"/>
  <c r="Y27" i="137" s="1"/>
  <c r="W26" i="137"/>
  <c r="Z26" i="137" s="1"/>
  <c r="V26" i="137"/>
  <c r="Y26" i="137" s="1"/>
  <c r="W25" i="137"/>
  <c r="Z25" i="137" s="1"/>
  <c r="V25" i="137"/>
  <c r="Y25" i="137" s="1"/>
  <c r="W24" i="137"/>
  <c r="Z24" i="137" s="1"/>
  <c r="V24" i="137"/>
  <c r="Y24" i="137" s="1"/>
  <c r="W23" i="137"/>
  <c r="Z23" i="137" s="1"/>
  <c r="V23" i="137"/>
  <c r="Y23" i="137" s="1"/>
  <c r="W22" i="137"/>
  <c r="Z22" i="137" s="1"/>
  <c r="V22" i="137"/>
  <c r="Y22" i="137" s="1"/>
  <c r="AB97" i="137"/>
  <c r="AB96" i="137"/>
  <c r="AB95" i="137"/>
  <c r="AB94" i="137"/>
  <c r="AB93" i="137"/>
  <c r="AB92" i="137"/>
  <c r="AB91" i="137"/>
  <c r="AB90" i="137"/>
  <c r="AB89" i="137"/>
  <c r="AB88" i="137"/>
  <c r="AB87" i="137"/>
  <c r="AB86" i="137"/>
  <c r="AB85" i="137"/>
  <c r="AB84" i="137"/>
  <c r="AB83" i="137"/>
  <c r="AB82" i="137"/>
  <c r="AB81" i="137"/>
  <c r="AB80" i="137"/>
  <c r="AB79" i="137"/>
  <c r="AB78" i="137"/>
  <c r="X74" i="137"/>
  <c r="X73" i="137"/>
  <c r="X72" i="137"/>
  <c r="X71" i="137"/>
  <c r="X70" i="137"/>
  <c r="X68" i="137"/>
  <c r="X67" i="137"/>
  <c r="X66" i="137"/>
  <c r="X65" i="137"/>
  <c r="X64" i="137"/>
  <c r="X62" i="137"/>
  <c r="X61" i="137"/>
  <c r="X60" i="137"/>
  <c r="X59" i="137"/>
  <c r="X58" i="137"/>
  <c r="X57" i="137"/>
  <c r="X56" i="137"/>
  <c r="X55" i="137"/>
  <c r="X54" i="137"/>
  <c r="X53" i="137"/>
  <c r="X52" i="137"/>
  <c r="X51" i="137"/>
  <c r="X50" i="137"/>
  <c r="X49" i="137"/>
  <c r="X48" i="137"/>
  <c r="X47" i="137"/>
  <c r="X46" i="137"/>
  <c r="X45" i="137"/>
  <c r="X44" i="137"/>
  <c r="X43" i="137"/>
  <c r="X41" i="137"/>
  <c r="X40" i="137"/>
  <c r="X39" i="137"/>
  <c r="X38" i="137"/>
  <c r="X37" i="137"/>
  <c r="X36" i="137"/>
  <c r="X35" i="137"/>
  <c r="X34" i="137"/>
  <c r="X33" i="137"/>
  <c r="X32" i="137"/>
  <c r="X31" i="137"/>
  <c r="X30" i="137"/>
  <c r="X29" i="137"/>
  <c r="X28" i="137"/>
  <c r="X27" i="137"/>
  <c r="X26" i="137"/>
  <c r="X25" i="137"/>
  <c r="X24" i="137"/>
  <c r="X23" i="137"/>
  <c r="X22" i="137"/>
  <c r="U12" i="137"/>
  <c r="V12" i="137"/>
  <c r="W12" i="137"/>
  <c r="X12" i="137"/>
  <c r="U13" i="137"/>
  <c r="V13" i="137"/>
  <c r="Y13" i="137" s="1"/>
  <c r="W13" i="137"/>
  <c r="Z13" i="137" s="1"/>
  <c r="X13" i="137"/>
  <c r="J14" i="137"/>
  <c r="U14" i="137"/>
  <c r="V14" i="137"/>
  <c r="Y14" i="137" s="1"/>
  <c r="W14" i="137"/>
  <c r="Z14" i="137" s="1"/>
  <c r="X14" i="137"/>
  <c r="U15" i="137"/>
  <c r="V15" i="137"/>
  <c r="Y15" i="137" s="1"/>
  <c r="W15" i="137"/>
  <c r="Z15" i="137" s="1"/>
  <c r="X15" i="137"/>
  <c r="U16" i="137"/>
  <c r="V16" i="137"/>
  <c r="Y16" i="137" s="1"/>
  <c r="W16" i="137"/>
  <c r="Z16" i="137" s="1"/>
  <c r="X16" i="137"/>
  <c r="U17" i="137"/>
  <c r="V17" i="137"/>
  <c r="Y17" i="137" s="1"/>
  <c r="W17" i="137"/>
  <c r="Z17" i="137" s="1"/>
  <c r="X17" i="137"/>
  <c r="U18" i="137"/>
  <c r="V18" i="137"/>
  <c r="Y18" i="137" s="1"/>
  <c r="W18" i="137"/>
  <c r="Z18" i="137" s="1"/>
  <c r="X18" i="137"/>
  <c r="U19" i="137"/>
  <c r="V19" i="137"/>
  <c r="Y19" i="137" s="1"/>
  <c r="W19" i="137"/>
  <c r="Z19" i="137" s="1"/>
  <c r="X19" i="137"/>
  <c r="U20" i="137"/>
  <c r="V20" i="137"/>
  <c r="Y20" i="137" s="1"/>
  <c r="W20" i="137"/>
  <c r="Z20" i="137" s="1"/>
  <c r="X20" i="137"/>
  <c r="U21" i="137"/>
  <c r="V21" i="137"/>
  <c r="Y21" i="137" s="1"/>
  <c r="W21" i="137"/>
  <c r="Z21" i="137" s="1"/>
  <c r="X21" i="137"/>
  <c r="J46" i="137"/>
  <c r="D46" i="137"/>
  <c r="J57" i="137"/>
  <c r="D57" i="137"/>
  <c r="F57" i="137" s="1"/>
  <c r="J52" i="137"/>
  <c r="F52" i="137"/>
  <c r="D52" i="137"/>
  <c r="J22" i="137"/>
  <c r="J30" i="137"/>
  <c r="J38" i="137"/>
  <c r="D47" i="137"/>
  <c r="F47" i="137" s="1"/>
  <c r="D48" i="137"/>
  <c r="F48" i="137" s="1"/>
  <c r="D49" i="137"/>
  <c r="F49" i="137" s="1"/>
  <c r="D53" i="137"/>
  <c r="F53" i="137"/>
  <c r="D54" i="137"/>
  <c r="F54" i="137"/>
  <c r="D55" i="137"/>
  <c r="F55" i="137"/>
  <c r="D56" i="137"/>
  <c r="F56" i="137"/>
  <c r="G56" i="137" s="1"/>
  <c r="D58" i="137"/>
  <c r="F58" i="137" s="1"/>
  <c r="F60" i="137"/>
  <c r="G60" i="137" s="1"/>
  <c r="L60" i="137" s="1"/>
  <c r="T78" i="137"/>
  <c r="T98" i="137" s="1"/>
  <c r="G86" i="137" s="1"/>
  <c r="H81" i="137" s="1"/>
  <c r="Y78" i="137"/>
  <c r="Y98" i="137" s="1"/>
  <c r="J20" i="136"/>
  <c r="AA97" i="136"/>
  <c r="AA96" i="136"/>
  <c r="AA95" i="136"/>
  <c r="AA94" i="136"/>
  <c r="AA93" i="136"/>
  <c r="AA92" i="136"/>
  <c r="AA91" i="136"/>
  <c r="AA90" i="136"/>
  <c r="AA89" i="136"/>
  <c r="AA88" i="136"/>
  <c r="AA87" i="136"/>
  <c r="AA86" i="136"/>
  <c r="AA85" i="136"/>
  <c r="AA84" i="136"/>
  <c r="AA83" i="136"/>
  <c r="AA82" i="136"/>
  <c r="AA81" i="136"/>
  <c r="AA80" i="136"/>
  <c r="AA79" i="136"/>
  <c r="AA78" i="136"/>
  <c r="U74" i="136"/>
  <c r="U73" i="136"/>
  <c r="U72" i="136"/>
  <c r="U71" i="136"/>
  <c r="U70" i="136"/>
  <c r="U68" i="136"/>
  <c r="U67" i="136"/>
  <c r="U66" i="136"/>
  <c r="U65" i="136"/>
  <c r="U64" i="136"/>
  <c r="U62" i="136"/>
  <c r="U61" i="136"/>
  <c r="U60" i="136"/>
  <c r="U59" i="136"/>
  <c r="U58" i="136"/>
  <c r="U57" i="136"/>
  <c r="U56" i="136"/>
  <c r="U55" i="136"/>
  <c r="U54" i="136"/>
  <c r="U53" i="136"/>
  <c r="U52" i="136"/>
  <c r="U51" i="136"/>
  <c r="U50" i="136"/>
  <c r="U49" i="136"/>
  <c r="U48" i="136"/>
  <c r="U47" i="136"/>
  <c r="U46" i="136"/>
  <c r="U45" i="136"/>
  <c r="U44" i="136"/>
  <c r="U43" i="136"/>
  <c r="U41" i="136"/>
  <c r="U40" i="136"/>
  <c r="U39" i="136"/>
  <c r="U38" i="136"/>
  <c r="U37" i="136"/>
  <c r="U36" i="136"/>
  <c r="U35" i="136"/>
  <c r="U34" i="136"/>
  <c r="U33" i="136"/>
  <c r="U32" i="136"/>
  <c r="U31" i="136"/>
  <c r="U30" i="136"/>
  <c r="U29" i="136"/>
  <c r="U28" i="136"/>
  <c r="U27" i="136"/>
  <c r="U26" i="136"/>
  <c r="U25" i="136"/>
  <c r="U24" i="136"/>
  <c r="U23" i="136"/>
  <c r="U22" i="136"/>
  <c r="W74" i="136"/>
  <c r="Z74" i="136" s="1"/>
  <c r="V74" i="136"/>
  <c r="Y74" i="136" s="1"/>
  <c r="W73" i="136"/>
  <c r="Z73" i="136" s="1"/>
  <c r="V73" i="136"/>
  <c r="Y73" i="136" s="1"/>
  <c r="W72" i="136"/>
  <c r="Z72" i="136" s="1"/>
  <c r="V72" i="136"/>
  <c r="Y72" i="136" s="1"/>
  <c r="W71" i="136"/>
  <c r="Z71" i="136" s="1"/>
  <c r="V71" i="136"/>
  <c r="Y71" i="136" s="1"/>
  <c r="W70" i="136"/>
  <c r="V70" i="136"/>
  <c r="W68" i="136"/>
  <c r="Z68" i="136" s="1"/>
  <c r="V68" i="136"/>
  <c r="Y68" i="136" s="1"/>
  <c r="W67" i="136"/>
  <c r="Z67" i="136" s="1"/>
  <c r="V67" i="136"/>
  <c r="Y67" i="136" s="1"/>
  <c r="W66" i="136"/>
  <c r="Z66" i="136" s="1"/>
  <c r="V66" i="136"/>
  <c r="Y66" i="136" s="1"/>
  <c r="W65" i="136"/>
  <c r="Z65" i="136" s="1"/>
  <c r="V65" i="136"/>
  <c r="Y65" i="136" s="1"/>
  <c r="W64" i="136"/>
  <c r="V64" i="136"/>
  <c r="W62" i="136"/>
  <c r="Z62" i="136" s="1"/>
  <c r="V62" i="136"/>
  <c r="Y62" i="136" s="1"/>
  <c r="W61" i="136"/>
  <c r="Z61" i="136" s="1"/>
  <c r="V61" i="136"/>
  <c r="Y61" i="136" s="1"/>
  <c r="W60" i="136"/>
  <c r="Z60" i="136" s="1"/>
  <c r="V60" i="136"/>
  <c r="Y60" i="136" s="1"/>
  <c r="W59" i="136"/>
  <c r="Z59" i="136" s="1"/>
  <c r="V59" i="136"/>
  <c r="Y59" i="136" s="1"/>
  <c r="W58" i="136"/>
  <c r="Z58" i="136" s="1"/>
  <c r="V58" i="136"/>
  <c r="Y58" i="136" s="1"/>
  <c r="W57" i="136"/>
  <c r="Z57" i="136" s="1"/>
  <c r="V57" i="136"/>
  <c r="Y57" i="136" s="1"/>
  <c r="W56" i="136"/>
  <c r="Z56" i="136" s="1"/>
  <c r="V56" i="136"/>
  <c r="Y56" i="136" s="1"/>
  <c r="W55" i="136"/>
  <c r="Z55" i="136" s="1"/>
  <c r="V55" i="136"/>
  <c r="Y55" i="136" s="1"/>
  <c r="W54" i="136"/>
  <c r="Z54" i="136" s="1"/>
  <c r="V54" i="136"/>
  <c r="Y54" i="136" s="1"/>
  <c r="W53" i="136"/>
  <c r="Z53" i="136" s="1"/>
  <c r="V53" i="136"/>
  <c r="Y53" i="136" s="1"/>
  <c r="W52" i="136"/>
  <c r="Z52" i="136" s="1"/>
  <c r="V52" i="136"/>
  <c r="Y52" i="136" s="1"/>
  <c r="W51" i="136"/>
  <c r="Z51" i="136" s="1"/>
  <c r="V51" i="136"/>
  <c r="Y51" i="136" s="1"/>
  <c r="W50" i="136"/>
  <c r="Z50" i="136" s="1"/>
  <c r="V50" i="136"/>
  <c r="Y50" i="136" s="1"/>
  <c r="W49" i="136"/>
  <c r="Z49" i="136" s="1"/>
  <c r="V49" i="136"/>
  <c r="Y49" i="136" s="1"/>
  <c r="W48" i="136"/>
  <c r="Z48" i="136" s="1"/>
  <c r="V48" i="136"/>
  <c r="Y48" i="136" s="1"/>
  <c r="W47" i="136"/>
  <c r="Z47" i="136" s="1"/>
  <c r="V47" i="136"/>
  <c r="Y47" i="136" s="1"/>
  <c r="W46" i="136"/>
  <c r="Z46" i="136" s="1"/>
  <c r="V46" i="136"/>
  <c r="Y46" i="136" s="1"/>
  <c r="W45" i="136"/>
  <c r="Z45" i="136" s="1"/>
  <c r="V45" i="136"/>
  <c r="Y45" i="136" s="1"/>
  <c r="W44" i="136"/>
  <c r="Z44" i="136" s="1"/>
  <c r="V44" i="136"/>
  <c r="Y44" i="136" s="1"/>
  <c r="W43" i="136"/>
  <c r="V43" i="136"/>
  <c r="W41" i="136"/>
  <c r="Z41" i="136" s="1"/>
  <c r="V41" i="136"/>
  <c r="Y41" i="136" s="1"/>
  <c r="W40" i="136"/>
  <c r="Z40" i="136" s="1"/>
  <c r="V40" i="136"/>
  <c r="Y40" i="136" s="1"/>
  <c r="W39" i="136"/>
  <c r="Z39" i="136" s="1"/>
  <c r="V39" i="136"/>
  <c r="Y39" i="136" s="1"/>
  <c r="W38" i="136"/>
  <c r="Z38" i="136" s="1"/>
  <c r="V38" i="136"/>
  <c r="Y38" i="136" s="1"/>
  <c r="W37" i="136"/>
  <c r="Z37" i="136" s="1"/>
  <c r="V37" i="136"/>
  <c r="Y37" i="136" s="1"/>
  <c r="W36" i="136"/>
  <c r="Z36" i="136" s="1"/>
  <c r="V36" i="136"/>
  <c r="Y36" i="136" s="1"/>
  <c r="W35" i="136"/>
  <c r="Z35" i="136" s="1"/>
  <c r="V35" i="136"/>
  <c r="Y35" i="136" s="1"/>
  <c r="W34" i="136"/>
  <c r="Z34" i="136" s="1"/>
  <c r="V34" i="136"/>
  <c r="Y34" i="136" s="1"/>
  <c r="W33" i="136"/>
  <c r="Z33" i="136" s="1"/>
  <c r="V33" i="136"/>
  <c r="Y33" i="136" s="1"/>
  <c r="W32" i="136"/>
  <c r="Z32" i="136" s="1"/>
  <c r="V32" i="136"/>
  <c r="Y32" i="136" s="1"/>
  <c r="W31" i="136"/>
  <c r="Z31" i="136" s="1"/>
  <c r="V31" i="136"/>
  <c r="Y31" i="136" s="1"/>
  <c r="W30" i="136"/>
  <c r="Z30" i="136" s="1"/>
  <c r="V30" i="136"/>
  <c r="Y30" i="136" s="1"/>
  <c r="W29" i="136"/>
  <c r="Z29" i="136" s="1"/>
  <c r="V29" i="136"/>
  <c r="Y29" i="136" s="1"/>
  <c r="W28" i="136"/>
  <c r="Z28" i="136" s="1"/>
  <c r="V28" i="136"/>
  <c r="Y28" i="136" s="1"/>
  <c r="W27" i="136"/>
  <c r="Z27" i="136" s="1"/>
  <c r="V27" i="136"/>
  <c r="Y27" i="136" s="1"/>
  <c r="W26" i="136"/>
  <c r="Z26" i="136" s="1"/>
  <c r="V26" i="136"/>
  <c r="Y26" i="136" s="1"/>
  <c r="W25" i="136"/>
  <c r="Z25" i="136" s="1"/>
  <c r="V25" i="136"/>
  <c r="Y25" i="136" s="1"/>
  <c r="W24" i="136"/>
  <c r="Z24" i="136" s="1"/>
  <c r="V24" i="136"/>
  <c r="Y24" i="136" s="1"/>
  <c r="W23" i="136"/>
  <c r="Z23" i="136" s="1"/>
  <c r="V23" i="136"/>
  <c r="Y23" i="136" s="1"/>
  <c r="W22" i="136"/>
  <c r="Z22" i="136" s="1"/>
  <c r="V22" i="136"/>
  <c r="Y22" i="136" s="1"/>
  <c r="AB97" i="136"/>
  <c r="AB96" i="136"/>
  <c r="AB95" i="136"/>
  <c r="AB94" i="136"/>
  <c r="AB93" i="136"/>
  <c r="AB92" i="136"/>
  <c r="AB91" i="136"/>
  <c r="AB90" i="136"/>
  <c r="AB89" i="136"/>
  <c r="AB88" i="136"/>
  <c r="AB87" i="136"/>
  <c r="AB86" i="136"/>
  <c r="AB85" i="136"/>
  <c r="AB84" i="136"/>
  <c r="AB83" i="136"/>
  <c r="AB82" i="136"/>
  <c r="AB81" i="136"/>
  <c r="AB80" i="136"/>
  <c r="AB79" i="136"/>
  <c r="AB78" i="136"/>
  <c r="X74" i="136"/>
  <c r="X73" i="136"/>
  <c r="X72" i="136"/>
  <c r="X71" i="136"/>
  <c r="X70" i="136"/>
  <c r="X68" i="136"/>
  <c r="X67" i="136"/>
  <c r="X66" i="136"/>
  <c r="X65" i="136"/>
  <c r="X64" i="136"/>
  <c r="X62" i="136"/>
  <c r="X61" i="136"/>
  <c r="X60" i="136"/>
  <c r="X59" i="136"/>
  <c r="X58" i="136"/>
  <c r="X57" i="136"/>
  <c r="X56" i="136"/>
  <c r="X55" i="136"/>
  <c r="X54" i="136"/>
  <c r="X53" i="136"/>
  <c r="X52" i="136"/>
  <c r="X51" i="136"/>
  <c r="X50" i="136"/>
  <c r="X49" i="136"/>
  <c r="X48" i="136"/>
  <c r="X47" i="136"/>
  <c r="X46" i="136"/>
  <c r="X45" i="136"/>
  <c r="X44" i="136"/>
  <c r="X43" i="136"/>
  <c r="X41" i="136"/>
  <c r="X40" i="136"/>
  <c r="X39" i="136"/>
  <c r="X38" i="136"/>
  <c r="X37" i="136"/>
  <c r="X36" i="136"/>
  <c r="X35" i="136"/>
  <c r="X34" i="136"/>
  <c r="X33" i="136"/>
  <c r="X32" i="136"/>
  <c r="X31" i="136"/>
  <c r="X30" i="136"/>
  <c r="X29" i="136"/>
  <c r="X28" i="136"/>
  <c r="X27" i="136"/>
  <c r="X26" i="136"/>
  <c r="X25" i="136"/>
  <c r="X24" i="136"/>
  <c r="X23" i="136"/>
  <c r="X22" i="136"/>
  <c r="U12" i="136"/>
  <c r="V12" i="136"/>
  <c r="W12" i="136"/>
  <c r="X12" i="136"/>
  <c r="U13" i="136"/>
  <c r="V13" i="136"/>
  <c r="Y13" i="136" s="1"/>
  <c r="W13" i="136"/>
  <c r="Z13" i="136" s="1"/>
  <c r="X13" i="136"/>
  <c r="J14" i="136"/>
  <c r="U14" i="136"/>
  <c r="V14" i="136"/>
  <c r="Y14" i="136" s="1"/>
  <c r="W14" i="136"/>
  <c r="Z14" i="136" s="1"/>
  <c r="X14" i="136"/>
  <c r="U15" i="136"/>
  <c r="V15" i="136"/>
  <c r="Y15" i="136" s="1"/>
  <c r="W15" i="136"/>
  <c r="Z15" i="136" s="1"/>
  <c r="X15" i="136"/>
  <c r="U16" i="136"/>
  <c r="V16" i="136"/>
  <c r="Y16" i="136" s="1"/>
  <c r="W16" i="136"/>
  <c r="Z16" i="136" s="1"/>
  <c r="X16" i="136"/>
  <c r="U17" i="136"/>
  <c r="V17" i="136"/>
  <c r="Y17" i="136" s="1"/>
  <c r="W17" i="136"/>
  <c r="Z17" i="136" s="1"/>
  <c r="X17" i="136"/>
  <c r="U18" i="136"/>
  <c r="V18" i="136"/>
  <c r="Y18" i="136" s="1"/>
  <c r="W18" i="136"/>
  <c r="Z18" i="136" s="1"/>
  <c r="X18" i="136"/>
  <c r="U19" i="136"/>
  <c r="V19" i="136"/>
  <c r="Y19" i="136" s="1"/>
  <c r="W19" i="136"/>
  <c r="Z19" i="136" s="1"/>
  <c r="X19" i="136"/>
  <c r="U20" i="136"/>
  <c r="V20" i="136"/>
  <c r="Y20" i="136" s="1"/>
  <c r="W20" i="136"/>
  <c r="Z20" i="136" s="1"/>
  <c r="X20" i="136"/>
  <c r="U21" i="136"/>
  <c r="V21" i="136"/>
  <c r="Y21" i="136" s="1"/>
  <c r="W21" i="136"/>
  <c r="Z21" i="136" s="1"/>
  <c r="X21" i="136"/>
  <c r="J46" i="136"/>
  <c r="D46" i="136"/>
  <c r="J57" i="136"/>
  <c r="D57" i="136"/>
  <c r="F57" i="136" s="1"/>
  <c r="J52" i="136"/>
  <c r="F52" i="136"/>
  <c r="D52" i="136"/>
  <c r="J22" i="136"/>
  <c r="J30" i="136"/>
  <c r="J38" i="136"/>
  <c r="D47" i="136"/>
  <c r="F47" i="136" s="1"/>
  <c r="D48" i="136"/>
  <c r="F48" i="136" s="1"/>
  <c r="D49" i="136"/>
  <c r="F49" i="136" s="1"/>
  <c r="D50" i="136"/>
  <c r="F50" i="136" s="1"/>
  <c r="D53" i="136"/>
  <c r="F53" i="136"/>
  <c r="D54" i="136"/>
  <c r="F54" i="136"/>
  <c r="D55" i="136"/>
  <c r="F55" i="136"/>
  <c r="D56" i="136"/>
  <c r="F56" i="136"/>
  <c r="D58" i="136"/>
  <c r="F58" i="136" s="1"/>
  <c r="F60" i="136"/>
  <c r="G60" i="136" s="1"/>
  <c r="L60" i="136" s="1"/>
  <c r="T78" i="136"/>
  <c r="T98" i="136" s="1"/>
  <c r="G86" i="136" s="1"/>
  <c r="H81" i="136" s="1"/>
  <c r="Y78" i="136"/>
  <c r="Y98" i="136" s="1"/>
  <c r="J20" i="135"/>
  <c r="AA97" i="135"/>
  <c r="AA96" i="135"/>
  <c r="AA95" i="135"/>
  <c r="AA94" i="135"/>
  <c r="AA93" i="135"/>
  <c r="AA92" i="135"/>
  <c r="AA91" i="135"/>
  <c r="AA90" i="135"/>
  <c r="AA89" i="135"/>
  <c r="AA88" i="135"/>
  <c r="AA87" i="135"/>
  <c r="AA86" i="135"/>
  <c r="AA85" i="135"/>
  <c r="AA84" i="135"/>
  <c r="AA83" i="135"/>
  <c r="AA82" i="135"/>
  <c r="AA81" i="135"/>
  <c r="AA80" i="135"/>
  <c r="AA79" i="135"/>
  <c r="AA78" i="135"/>
  <c r="U74" i="135"/>
  <c r="U73" i="135"/>
  <c r="U72" i="135"/>
  <c r="U71" i="135"/>
  <c r="U70" i="135"/>
  <c r="U68" i="135"/>
  <c r="U67" i="135"/>
  <c r="U66" i="135"/>
  <c r="U65" i="135"/>
  <c r="U64" i="135"/>
  <c r="U62" i="135"/>
  <c r="U61" i="135"/>
  <c r="U60" i="135"/>
  <c r="U59" i="135"/>
  <c r="U58" i="135"/>
  <c r="U57" i="135"/>
  <c r="U56" i="135"/>
  <c r="U55" i="135"/>
  <c r="U54" i="135"/>
  <c r="U53" i="135"/>
  <c r="U52" i="135"/>
  <c r="U51" i="135"/>
  <c r="U50" i="135"/>
  <c r="U49" i="135"/>
  <c r="U48" i="135"/>
  <c r="U47" i="135"/>
  <c r="U46" i="135"/>
  <c r="U45" i="135"/>
  <c r="U44" i="135"/>
  <c r="U43" i="135"/>
  <c r="U41" i="135"/>
  <c r="U40" i="135"/>
  <c r="U39" i="135"/>
  <c r="U38" i="135"/>
  <c r="U37" i="135"/>
  <c r="U36" i="135"/>
  <c r="U35" i="135"/>
  <c r="U34" i="135"/>
  <c r="U33" i="135"/>
  <c r="U32" i="135"/>
  <c r="U31" i="135"/>
  <c r="U30" i="135"/>
  <c r="U29" i="135"/>
  <c r="U28" i="135"/>
  <c r="U27" i="135"/>
  <c r="U26" i="135"/>
  <c r="U25" i="135"/>
  <c r="U24" i="135"/>
  <c r="U23" i="135"/>
  <c r="U22" i="135"/>
  <c r="W74" i="135"/>
  <c r="Z74" i="135" s="1"/>
  <c r="V74" i="135"/>
  <c r="Y74" i="135" s="1"/>
  <c r="W73" i="135"/>
  <c r="Z73" i="135" s="1"/>
  <c r="V73" i="135"/>
  <c r="Y73" i="135" s="1"/>
  <c r="W72" i="135"/>
  <c r="Z72" i="135" s="1"/>
  <c r="V72" i="135"/>
  <c r="Y72" i="135" s="1"/>
  <c r="W71" i="135"/>
  <c r="Z71" i="135" s="1"/>
  <c r="V71" i="135"/>
  <c r="Y71" i="135" s="1"/>
  <c r="W70" i="135"/>
  <c r="V70" i="135"/>
  <c r="W68" i="135"/>
  <c r="Z68" i="135" s="1"/>
  <c r="V68" i="135"/>
  <c r="Y68" i="135" s="1"/>
  <c r="W67" i="135"/>
  <c r="Z67" i="135" s="1"/>
  <c r="V67" i="135"/>
  <c r="Y67" i="135" s="1"/>
  <c r="W66" i="135"/>
  <c r="Z66" i="135" s="1"/>
  <c r="V66" i="135"/>
  <c r="Y66" i="135" s="1"/>
  <c r="W65" i="135"/>
  <c r="Z65" i="135" s="1"/>
  <c r="V65" i="135"/>
  <c r="Y65" i="135" s="1"/>
  <c r="W64" i="135"/>
  <c r="V64" i="135"/>
  <c r="W62" i="135"/>
  <c r="Z62" i="135" s="1"/>
  <c r="V62" i="135"/>
  <c r="Y62" i="135" s="1"/>
  <c r="W61" i="135"/>
  <c r="Z61" i="135" s="1"/>
  <c r="V61" i="135"/>
  <c r="Y61" i="135" s="1"/>
  <c r="W60" i="135"/>
  <c r="Z60" i="135" s="1"/>
  <c r="V60" i="135"/>
  <c r="Y60" i="135" s="1"/>
  <c r="W59" i="135"/>
  <c r="Z59" i="135" s="1"/>
  <c r="V59" i="135"/>
  <c r="Y59" i="135" s="1"/>
  <c r="W58" i="135"/>
  <c r="Z58" i="135" s="1"/>
  <c r="V58" i="135"/>
  <c r="Y58" i="135" s="1"/>
  <c r="W57" i="135"/>
  <c r="Z57" i="135" s="1"/>
  <c r="V57" i="135"/>
  <c r="Y57" i="135" s="1"/>
  <c r="W56" i="135"/>
  <c r="Z56" i="135" s="1"/>
  <c r="V56" i="135"/>
  <c r="Y56" i="135" s="1"/>
  <c r="W55" i="135"/>
  <c r="Z55" i="135" s="1"/>
  <c r="V55" i="135"/>
  <c r="Y55" i="135" s="1"/>
  <c r="W54" i="135"/>
  <c r="Z54" i="135" s="1"/>
  <c r="V54" i="135"/>
  <c r="Y54" i="135" s="1"/>
  <c r="W53" i="135"/>
  <c r="Z53" i="135" s="1"/>
  <c r="V53" i="135"/>
  <c r="Y53" i="135" s="1"/>
  <c r="W52" i="135"/>
  <c r="Z52" i="135" s="1"/>
  <c r="V52" i="135"/>
  <c r="Y52" i="135" s="1"/>
  <c r="W51" i="135"/>
  <c r="Z51" i="135" s="1"/>
  <c r="V51" i="135"/>
  <c r="Y51" i="135" s="1"/>
  <c r="W50" i="135"/>
  <c r="Z50" i="135" s="1"/>
  <c r="V50" i="135"/>
  <c r="Y50" i="135" s="1"/>
  <c r="W49" i="135"/>
  <c r="Z49" i="135" s="1"/>
  <c r="V49" i="135"/>
  <c r="Y49" i="135" s="1"/>
  <c r="W48" i="135"/>
  <c r="Z48" i="135" s="1"/>
  <c r="V48" i="135"/>
  <c r="Y48" i="135" s="1"/>
  <c r="W47" i="135"/>
  <c r="Z47" i="135" s="1"/>
  <c r="V47" i="135"/>
  <c r="Y47" i="135" s="1"/>
  <c r="W46" i="135"/>
  <c r="Z46" i="135" s="1"/>
  <c r="V46" i="135"/>
  <c r="Y46" i="135" s="1"/>
  <c r="W45" i="135"/>
  <c r="Z45" i="135" s="1"/>
  <c r="V45" i="135"/>
  <c r="Y45" i="135" s="1"/>
  <c r="W44" i="135"/>
  <c r="Z44" i="135" s="1"/>
  <c r="V44" i="135"/>
  <c r="Y44" i="135" s="1"/>
  <c r="W43" i="135"/>
  <c r="V43" i="135"/>
  <c r="W41" i="135"/>
  <c r="Z41" i="135" s="1"/>
  <c r="V41" i="135"/>
  <c r="Y41" i="135" s="1"/>
  <c r="W40" i="135"/>
  <c r="Z40" i="135" s="1"/>
  <c r="V40" i="135"/>
  <c r="Y40" i="135" s="1"/>
  <c r="W39" i="135"/>
  <c r="Z39" i="135" s="1"/>
  <c r="V39" i="135"/>
  <c r="Y39" i="135" s="1"/>
  <c r="W38" i="135"/>
  <c r="Z38" i="135" s="1"/>
  <c r="V38" i="135"/>
  <c r="Y38" i="135" s="1"/>
  <c r="W37" i="135"/>
  <c r="Z37" i="135" s="1"/>
  <c r="V37" i="135"/>
  <c r="Y37" i="135" s="1"/>
  <c r="W36" i="135"/>
  <c r="Z36" i="135" s="1"/>
  <c r="V36" i="135"/>
  <c r="Y36" i="135" s="1"/>
  <c r="W35" i="135"/>
  <c r="Z35" i="135" s="1"/>
  <c r="V35" i="135"/>
  <c r="Y35" i="135" s="1"/>
  <c r="W34" i="135"/>
  <c r="Z34" i="135" s="1"/>
  <c r="V34" i="135"/>
  <c r="Y34" i="135" s="1"/>
  <c r="W33" i="135"/>
  <c r="Z33" i="135" s="1"/>
  <c r="V33" i="135"/>
  <c r="Y33" i="135" s="1"/>
  <c r="W32" i="135"/>
  <c r="Z32" i="135" s="1"/>
  <c r="V32" i="135"/>
  <c r="Y32" i="135" s="1"/>
  <c r="W31" i="135"/>
  <c r="Z31" i="135" s="1"/>
  <c r="V31" i="135"/>
  <c r="Y31" i="135" s="1"/>
  <c r="W30" i="135"/>
  <c r="Z30" i="135" s="1"/>
  <c r="V30" i="135"/>
  <c r="Y30" i="135" s="1"/>
  <c r="W29" i="135"/>
  <c r="Z29" i="135" s="1"/>
  <c r="V29" i="135"/>
  <c r="Y29" i="135" s="1"/>
  <c r="W28" i="135"/>
  <c r="Z28" i="135" s="1"/>
  <c r="V28" i="135"/>
  <c r="Y28" i="135" s="1"/>
  <c r="W27" i="135"/>
  <c r="Z27" i="135" s="1"/>
  <c r="V27" i="135"/>
  <c r="Y27" i="135" s="1"/>
  <c r="W26" i="135"/>
  <c r="Z26" i="135" s="1"/>
  <c r="V26" i="135"/>
  <c r="Y26" i="135" s="1"/>
  <c r="W25" i="135"/>
  <c r="Z25" i="135" s="1"/>
  <c r="V25" i="135"/>
  <c r="Y25" i="135" s="1"/>
  <c r="W24" i="135"/>
  <c r="Z24" i="135" s="1"/>
  <c r="V24" i="135"/>
  <c r="Y24" i="135" s="1"/>
  <c r="W23" i="135"/>
  <c r="Z23" i="135" s="1"/>
  <c r="V23" i="135"/>
  <c r="Y23" i="135" s="1"/>
  <c r="W22" i="135"/>
  <c r="Z22" i="135" s="1"/>
  <c r="V22" i="135"/>
  <c r="Y22" i="135" s="1"/>
  <c r="AB97" i="135"/>
  <c r="AB96" i="135"/>
  <c r="AB95" i="135"/>
  <c r="AB94" i="135"/>
  <c r="AB93" i="135"/>
  <c r="AB92" i="135"/>
  <c r="AB91" i="135"/>
  <c r="AB90" i="135"/>
  <c r="AB89" i="135"/>
  <c r="AB88" i="135"/>
  <c r="AB87" i="135"/>
  <c r="AB86" i="135"/>
  <c r="AB85" i="135"/>
  <c r="AB84" i="135"/>
  <c r="AB83" i="135"/>
  <c r="AB82" i="135"/>
  <c r="AB81" i="135"/>
  <c r="AB80" i="135"/>
  <c r="AB79" i="135"/>
  <c r="AB78" i="135"/>
  <c r="X74" i="135"/>
  <c r="X73" i="135"/>
  <c r="X72" i="135"/>
  <c r="X71" i="135"/>
  <c r="X70" i="135"/>
  <c r="X68" i="135"/>
  <c r="X67" i="135"/>
  <c r="X66" i="135"/>
  <c r="X65" i="135"/>
  <c r="X64" i="135"/>
  <c r="X62" i="135"/>
  <c r="X61" i="135"/>
  <c r="X60" i="135"/>
  <c r="X59" i="135"/>
  <c r="X58" i="135"/>
  <c r="X57" i="135"/>
  <c r="X56" i="135"/>
  <c r="X55" i="135"/>
  <c r="X54" i="135"/>
  <c r="X53" i="135"/>
  <c r="X52" i="135"/>
  <c r="X51" i="135"/>
  <c r="X50" i="135"/>
  <c r="X49" i="135"/>
  <c r="X48" i="135"/>
  <c r="X47" i="135"/>
  <c r="X46" i="135"/>
  <c r="X45" i="135"/>
  <c r="X44" i="135"/>
  <c r="X43" i="135"/>
  <c r="X41" i="135"/>
  <c r="X40" i="135"/>
  <c r="X39" i="135"/>
  <c r="X38" i="135"/>
  <c r="X37" i="135"/>
  <c r="X36" i="135"/>
  <c r="X35" i="135"/>
  <c r="X34" i="135"/>
  <c r="X33" i="135"/>
  <c r="X32" i="135"/>
  <c r="X31" i="135"/>
  <c r="X30" i="135"/>
  <c r="X29" i="135"/>
  <c r="X28" i="135"/>
  <c r="X27" i="135"/>
  <c r="X26" i="135"/>
  <c r="X25" i="135"/>
  <c r="X24" i="135"/>
  <c r="X23" i="135"/>
  <c r="X22" i="135"/>
  <c r="U12" i="135"/>
  <c r="V12" i="135"/>
  <c r="W12" i="135"/>
  <c r="X12" i="135"/>
  <c r="U13" i="135"/>
  <c r="V13" i="135"/>
  <c r="Y13" i="135" s="1"/>
  <c r="W13" i="135"/>
  <c r="Z13" i="135" s="1"/>
  <c r="X13" i="135"/>
  <c r="J14" i="135"/>
  <c r="U14" i="135"/>
  <c r="V14" i="135"/>
  <c r="Y14" i="135" s="1"/>
  <c r="W14" i="135"/>
  <c r="Z14" i="135" s="1"/>
  <c r="X14" i="135"/>
  <c r="U15" i="135"/>
  <c r="V15" i="135"/>
  <c r="Y15" i="135" s="1"/>
  <c r="W15" i="135"/>
  <c r="Z15" i="135" s="1"/>
  <c r="X15" i="135"/>
  <c r="U16" i="135"/>
  <c r="V16" i="135"/>
  <c r="Y16" i="135" s="1"/>
  <c r="W16" i="135"/>
  <c r="Z16" i="135" s="1"/>
  <c r="X16" i="135"/>
  <c r="U17" i="135"/>
  <c r="V17" i="135"/>
  <c r="Y17" i="135" s="1"/>
  <c r="W17" i="135"/>
  <c r="Z17" i="135" s="1"/>
  <c r="X17" i="135"/>
  <c r="U18" i="135"/>
  <c r="V18" i="135"/>
  <c r="Y18" i="135" s="1"/>
  <c r="W18" i="135"/>
  <c r="Z18" i="135" s="1"/>
  <c r="X18" i="135"/>
  <c r="U19" i="135"/>
  <c r="V19" i="135"/>
  <c r="Y19" i="135" s="1"/>
  <c r="W19" i="135"/>
  <c r="Z19" i="135" s="1"/>
  <c r="X19" i="135"/>
  <c r="U20" i="135"/>
  <c r="V20" i="135"/>
  <c r="Y20" i="135" s="1"/>
  <c r="W20" i="135"/>
  <c r="Z20" i="135" s="1"/>
  <c r="X20" i="135"/>
  <c r="U21" i="135"/>
  <c r="V21" i="135"/>
  <c r="Y21" i="135" s="1"/>
  <c r="W21" i="135"/>
  <c r="Z21" i="135" s="1"/>
  <c r="X21" i="135"/>
  <c r="J46" i="135"/>
  <c r="D46" i="135"/>
  <c r="J57" i="135"/>
  <c r="D57" i="135"/>
  <c r="F57" i="135" s="1"/>
  <c r="J52" i="135"/>
  <c r="F52" i="135"/>
  <c r="D52" i="135"/>
  <c r="J22" i="135"/>
  <c r="J30" i="135"/>
  <c r="J38" i="135"/>
  <c r="D47" i="135"/>
  <c r="F47" i="135" s="1"/>
  <c r="D48" i="135"/>
  <c r="F48" i="135" s="1"/>
  <c r="D49" i="135"/>
  <c r="F49" i="135" s="1"/>
  <c r="D53" i="135"/>
  <c r="F53" i="135"/>
  <c r="D54" i="135"/>
  <c r="F54" i="135"/>
  <c r="D55" i="135"/>
  <c r="F55" i="135"/>
  <c r="D56" i="135"/>
  <c r="F56" i="135"/>
  <c r="D58" i="135"/>
  <c r="F58" i="135" s="1"/>
  <c r="F60" i="135"/>
  <c r="G60" i="135" s="1"/>
  <c r="L60" i="135" s="1"/>
  <c r="T78" i="135"/>
  <c r="T98" i="135" s="1"/>
  <c r="G86" i="135" s="1"/>
  <c r="H81" i="135" s="1"/>
  <c r="Y78" i="135"/>
  <c r="Y98" i="135" s="1"/>
  <c r="J20" i="134"/>
  <c r="AA97" i="134"/>
  <c r="AA96" i="134"/>
  <c r="AA95" i="134"/>
  <c r="AA94" i="134"/>
  <c r="AA93" i="134"/>
  <c r="AA92" i="134"/>
  <c r="AA91" i="134"/>
  <c r="AA90" i="134"/>
  <c r="AA89" i="134"/>
  <c r="AA88" i="134"/>
  <c r="AA87" i="134"/>
  <c r="AA86" i="134"/>
  <c r="AA85" i="134"/>
  <c r="AA84" i="134"/>
  <c r="AA83" i="134"/>
  <c r="AA82" i="134"/>
  <c r="AA81" i="134"/>
  <c r="AA80" i="134"/>
  <c r="AA79" i="134"/>
  <c r="AA78" i="134"/>
  <c r="U74" i="134"/>
  <c r="U73" i="134"/>
  <c r="U72" i="134"/>
  <c r="U71" i="134"/>
  <c r="U70" i="134"/>
  <c r="U68" i="134"/>
  <c r="U67" i="134"/>
  <c r="U66" i="134"/>
  <c r="U65" i="134"/>
  <c r="U64" i="134"/>
  <c r="U62" i="134"/>
  <c r="U61" i="134"/>
  <c r="U60" i="134"/>
  <c r="U59" i="134"/>
  <c r="U58" i="134"/>
  <c r="U57" i="134"/>
  <c r="U56" i="134"/>
  <c r="U55" i="134"/>
  <c r="U54" i="134"/>
  <c r="U53" i="134"/>
  <c r="U52" i="134"/>
  <c r="U51" i="134"/>
  <c r="U50" i="134"/>
  <c r="U49" i="134"/>
  <c r="U48" i="134"/>
  <c r="U47" i="134"/>
  <c r="U46" i="134"/>
  <c r="U45" i="134"/>
  <c r="U44" i="134"/>
  <c r="U43" i="134"/>
  <c r="U41" i="134"/>
  <c r="U40" i="134"/>
  <c r="U39" i="134"/>
  <c r="U38" i="134"/>
  <c r="U37" i="134"/>
  <c r="U36" i="134"/>
  <c r="U35" i="134"/>
  <c r="U34" i="134"/>
  <c r="U33" i="134"/>
  <c r="U32" i="134"/>
  <c r="U31" i="134"/>
  <c r="U30" i="134"/>
  <c r="U29" i="134"/>
  <c r="U28" i="134"/>
  <c r="U27" i="134"/>
  <c r="U26" i="134"/>
  <c r="U25" i="134"/>
  <c r="U24" i="134"/>
  <c r="U23" i="134"/>
  <c r="U22" i="134"/>
  <c r="W74" i="134"/>
  <c r="Z74" i="134" s="1"/>
  <c r="V74" i="134"/>
  <c r="Y74" i="134" s="1"/>
  <c r="W73" i="134"/>
  <c r="Z73" i="134" s="1"/>
  <c r="V73" i="134"/>
  <c r="Y73" i="134" s="1"/>
  <c r="W72" i="134"/>
  <c r="Z72" i="134" s="1"/>
  <c r="V72" i="134"/>
  <c r="Y72" i="134" s="1"/>
  <c r="W71" i="134"/>
  <c r="Z71" i="134" s="1"/>
  <c r="V71" i="134"/>
  <c r="Y71" i="134" s="1"/>
  <c r="W70" i="134"/>
  <c r="V70" i="134"/>
  <c r="W68" i="134"/>
  <c r="Z68" i="134" s="1"/>
  <c r="V68" i="134"/>
  <c r="Y68" i="134" s="1"/>
  <c r="W67" i="134"/>
  <c r="Z67" i="134" s="1"/>
  <c r="V67" i="134"/>
  <c r="Y67" i="134" s="1"/>
  <c r="W66" i="134"/>
  <c r="Z66" i="134" s="1"/>
  <c r="V66" i="134"/>
  <c r="Y66" i="134" s="1"/>
  <c r="W65" i="134"/>
  <c r="Z65" i="134" s="1"/>
  <c r="V65" i="134"/>
  <c r="Y65" i="134" s="1"/>
  <c r="W64" i="134"/>
  <c r="V64" i="134"/>
  <c r="W62" i="134"/>
  <c r="Z62" i="134" s="1"/>
  <c r="V62" i="134"/>
  <c r="Y62" i="134" s="1"/>
  <c r="W61" i="134"/>
  <c r="Z61" i="134" s="1"/>
  <c r="V61" i="134"/>
  <c r="Y61" i="134" s="1"/>
  <c r="W60" i="134"/>
  <c r="Z60" i="134" s="1"/>
  <c r="V60" i="134"/>
  <c r="Y60" i="134" s="1"/>
  <c r="W59" i="134"/>
  <c r="Z59" i="134" s="1"/>
  <c r="V59" i="134"/>
  <c r="Y59" i="134" s="1"/>
  <c r="W58" i="134"/>
  <c r="Z58" i="134" s="1"/>
  <c r="V58" i="134"/>
  <c r="Y58" i="134" s="1"/>
  <c r="W57" i="134"/>
  <c r="Z57" i="134" s="1"/>
  <c r="V57" i="134"/>
  <c r="Y57" i="134" s="1"/>
  <c r="W56" i="134"/>
  <c r="Z56" i="134" s="1"/>
  <c r="V56" i="134"/>
  <c r="Y56" i="134" s="1"/>
  <c r="W55" i="134"/>
  <c r="Z55" i="134" s="1"/>
  <c r="V55" i="134"/>
  <c r="Y55" i="134" s="1"/>
  <c r="W54" i="134"/>
  <c r="Z54" i="134" s="1"/>
  <c r="V54" i="134"/>
  <c r="Y54" i="134" s="1"/>
  <c r="W53" i="134"/>
  <c r="Z53" i="134" s="1"/>
  <c r="V53" i="134"/>
  <c r="Y53" i="134" s="1"/>
  <c r="W52" i="134"/>
  <c r="Z52" i="134" s="1"/>
  <c r="V52" i="134"/>
  <c r="Y52" i="134" s="1"/>
  <c r="W51" i="134"/>
  <c r="Z51" i="134" s="1"/>
  <c r="V51" i="134"/>
  <c r="Y51" i="134" s="1"/>
  <c r="W50" i="134"/>
  <c r="Z50" i="134" s="1"/>
  <c r="V50" i="134"/>
  <c r="Y50" i="134" s="1"/>
  <c r="W49" i="134"/>
  <c r="Z49" i="134" s="1"/>
  <c r="V49" i="134"/>
  <c r="Y49" i="134" s="1"/>
  <c r="W48" i="134"/>
  <c r="Z48" i="134" s="1"/>
  <c r="V48" i="134"/>
  <c r="Y48" i="134" s="1"/>
  <c r="W47" i="134"/>
  <c r="Z47" i="134" s="1"/>
  <c r="V47" i="134"/>
  <c r="Y47" i="134" s="1"/>
  <c r="W46" i="134"/>
  <c r="Z46" i="134" s="1"/>
  <c r="V46" i="134"/>
  <c r="Y46" i="134" s="1"/>
  <c r="W45" i="134"/>
  <c r="Z45" i="134" s="1"/>
  <c r="V45" i="134"/>
  <c r="Y45" i="134" s="1"/>
  <c r="W44" i="134"/>
  <c r="Z44" i="134" s="1"/>
  <c r="V44" i="134"/>
  <c r="Y44" i="134" s="1"/>
  <c r="W43" i="134"/>
  <c r="V43" i="134"/>
  <c r="W41" i="134"/>
  <c r="Z41" i="134" s="1"/>
  <c r="V41" i="134"/>
  <c r="Y41" i="134" s="1"/>
  <c r="W40" i="134"/>
  <c r="Z40" i="134" s="1"/>
  <c r="V40" i="134"/>
  <c r="Y40" i="134" s="1"/>
  <c r="W39" i="134"/>
  <c r="Z39" i="134" s="1"/>
  <c r="V39" i="134"/>
  <c r="Y39" i="134" s="1"/>
  <c r="W38" i="134"/>
  <c r="Z38" i="134" s="1"/>
  <c r="V38" i="134"/>
  <c r="Y38" i="134" s="1"/>
  <c r="W37" i="134"/>
  <c r="Z37" i="134" s="1"/>
  <c r="V37" i="134"/>
  <c r="Y37" i="134" s="1"/>
  <c r="W36" i="134"/>
  <c r="Z36" i="134" s="1"/>
  <c r="V36" i="134"/>
  <c r="Y36" i="134" s="1"/>
  <c r="W35" i="134"/>
  <c r="Z35" i="134" s="1"/>
  <c r="V35" i="134"/>
  <c r="Y35" i="134" s="1"/>
  <c r="W34" i="134"/>
  <c r="Z34" i="134" s="1"/>
  <c r="V34" i="134"/>
  <c r="Y34" i="134" s="1"/>
  <c r="W33" i="134"/>
  <c r="Z33" i="134" s="1"/>
  <c r="V33" i="134"/>
  <c r="Y33" i="134" s="1"/>
  <c r="W32" i="134"/>
  <c r="Z32" i="134" s="1"/>
  <c r="V32" i="134"/>
  <c r="Y32" i="134" s="1"/>
  <c r="W31" i="134"/>
  <c r="Z31" i="134" s="1"/>
  <c r="V31" i="134"/>
  <c r="Y31" i="134" s="1"/>
  <c r="W30" i="134"/>
  <c r="Z30" i="134" s="1"/>
  <c r="V30" i="134"/>
  <c r="Y30" i="134" s="1"/>
  <c r="W29" i="134"/>
  <c r="Z29" i="134" s="1"/>
  <c r="V29" i="134"/>
  <c r="Y29" i="134" s="1"/>
  <c r="W28" i="134"/>
  <c r="Z28" i="134" s="1"/>
  <c r="V28" i="134"/>
  <c r="Y28" i="134" s="1"/>
  <c r="W27" i="134"/>
  <c r="Z27" i="134" s="1"/>
  <c r="V27" i="134"/>
  <c r="Y27" i="134" s="1"/>
  <c r="W26" i="134"/>
  <c r="Z26" i="134" s="1"/>
  <c r="V26" i="134"/>
  <c r="Y26" i="134" s="1"/>
  <c r="W25" i="134"/>
  <c r="Z25" i="134" s="1"/>
  <c r="V25" i="134"/>
  <c r="Y25" i="134" s="1"/>
  <c r="W24" i="134"/>
  <c r="Z24" i="134" s="1"/>
  <c r="V24" i="134"/>
  <c r="Y24" i="134" s="1"/>
  <c r="W23" i="134"/>
  <c r="Z23" i="134" s="1"/>
  <c r="V23" i="134"/>
  <c r="Y23" i="134" s="1"/>
  <c r="W22" i="134"/>
  <c r="Z22" i="134" s="1"/>
  <c r="V22" i="134"/>
  <c r="Y22" i="134" s="1"/>
  <c r="AB97" i="134"/>
  <c r="AB96" i="134"/>
  <c r="AB95" i="134"/>
  <c r="AB94" i="134"/>
  <c r="AB93" i="134"/>
  <c r="AB92" i="134"/>
  <c r="AB91" i="134"/>
  <c r="AB90" i="134"/>
  <c r="AB89" i="134"/>
  <c r="AB88" i="134"/>
  <c r="AB87" i="134"/>
  <c r="AB86" i="134"/>
  <c r="AB85" i="134"/>
  <c r="AB84" i="134"/>
  <c r="AB83" i="134"/>
  <c r="AB82" i="134"/>
  <c r="AB81" i="134"/>
  <c r="AB80" i="134"/>
  <c r="AB79" i="134"/>
  <c r="AB78" i="134"/>
  <c r="X74" i="134"/>
  <c r="X73" i="134"/>
  <c r="X72" i="134"/>
  <c r="X71" i="134"/>
  <c r="X70" i="134"/>
  <c r="X68" i="134"/>
  <c r="X67" i="134"/>
  <c r="X66" i="134"/>
  <c r="X65" i="134"/>
  <c r="X64" i="134"/>
  <c r="X62" i="134"/>
  <c r="X61" i="134"/>
  <c r="X60" i="134"/>
  <c r="X59" i="134"/>
  <c r="X58" i="134"/>
  <c r="X57" i="134"/>
  <c r="X56" i="134"/>
  <c r="X55" i="134"/>
  <c r="X54" i="134"/>
  <c r="X53" i="134"/>
  <c r="X52" i="134"/>
  <c r="X51" i="134"/>
  <c r="X50" i="134"/>
  <c r="X49" i="134"/>
  <c r="X48" i="134"/>
  <c r="X47" i="134"/>
  <c r="X46" i="134"/>
  <c r="X45" i="134"/>
  <c r="X44" i="134"/>
  <c r="X43" i="134"/>
  <c r="X41" i="134"/>
  <c r="X40" i="134"/>
  <c r="X39" i="134"/>
  <c r="X38" i="134"/>
  <c r="X37" i="134"/>
  <c r="X36" i="134"/>
  <c r="X35" i="134"/>
  <c r="X34" i="134"/>
  <c r="X33" i="134"/>
  <c r="X32" i="134"/>
  <c r="X31" i="134"/>
  <c r="X30" i="134"/>
  <c r="X29" i="134"/>
  <c r="X28" i="134"/>
  <c r="X27" i="134"/>
  <c r="X26" i="134"/>
  <c r="X25" i="134"/>
  <c r="X24" i="134"/>
  <c r="X23" i="134"/>
  <c r="X22" i="134"/>
  <c r="U12" i="134"/>
  <c r="V12" i="134"/>
  <c r="W12" i="134"/>
  <c r="X12" i="134"/>
  <c r="U13" i="134"/>
  <c r="V13" i="134"/>
  <c r="Y13" i="134" s="1"/>
  <c r="W13" i="134"/>
  <c r="Z13" i="134" s="1"/>
  <c r="X13" i="134"/>
  <c r="J14" i="134"/>
  <c r="U14" i="134"/>
  <c r="V14" i="134"/>
  <c r="Y14" i="134" s="1"/>
  <c r="W14" i="134"/>
  <c r="Z14" i="134" s="1"/>
  <c r="X14" i="134"/>
  <c r="U15" i="134"/>
  <c r="V15" i="134"/>
  <c r="Y15" i="134" s="1"/>
  <c r="W15" i="134"/>
  <c r="Z15" i="134" s="1"/>
  <c r="X15" i="134"/>
  <c r="U16" i="134"/>
  <c r="V16" i="134"/>
  <c r="Y16" i="134" s="1"/>
  <c r="W16" i="134"/>
  <c r="Z16" i="134" s="1"/>
  <c r="X16" i="134"/>
  <c r="U17" i="134"/>
  <c r="V17" i="134"/>
  <c r="Y17" i="134" s="1"/>
  <c r="W17" i="134"/>
  <c r="Z17" i="134" s="1"/>
  <c r="X17" i="134"/>
  <c r="U18" i="134"/>
  <c r="V18" i="134"/>
  <c r="Y18" i="134" s="1"/>
  <c r="W18" i="134"/>
  <c r="Z18" i="134" s="1"/>
  <c r="X18" i="134"/>
  <c r="U19" i="134"/>
  <c r="V19" i="134"/>
  <c r="Y19" i="134" s="1"/>
  <c r="W19" i="134"/>
  <c r="Z19" i="134" s="1"/>
  <c r="X19" i="134"/>
  <c r="U20" i="134"/>
  <c r="V20" i="134"/>
  <c r="Y20" i="134" s="1"/>
  <c r="W20" i="134"/>
  <c r="Z20" i="134" s="1"/>
  <c r="X20" i="134"/>
  <c r="U21" i="134"/>
  <c r="V21" i="134"/>
  <c r="Y21" i="134" s="1"/>
  <c r="W21" i="134"/>
  <c r="Z21" i="134" s="1"/>
  <c r="X21" i="134"/>
  <c r="J46" i="134"/>
  <c r="D46" i="134"/>
  <c r="J57" i="134"/>
  <c r="D57" i="134"/>
  <c r="F57" i="134" s="1"/>
  <c r="J52" i="134"/>
  <c r="F52" i="134"/>
  <c r="D52" i="134"/>
  <c r="J22" i="134"/>
  <c r="J30" i="134"/>
  <c r="J38" i="134"/>
  <c r="D47" i="134"/>
  <c r="F47" i="134" s="1"/>
  <c r="D48" i="134"/>
  <c r="F48" i="134" s="1"/>
  <c r="D49" i="134"/>
  <c r="F49" i="134" s="1"/>
  <c r="D50" i="134"/>
  <c r="F50" i="134" s="1"/>
  <c r="D53" i="134"/>
  <c r="F53" i="134"/>
  <c r="D54" i="134"/>
  <c r="F54" i="134"/>
  <c r="D55" i="134"/>
  <c r="F55" i="134"/>
  <c r="D56" i="134"/>
  <c r="F56" i="134"/>
  <c r="D58" i="134"/>
  <c r="F58" i="134" s="1"/>
  <c r="F60" i="134"/>
  <c r="G60" i="134" s="1"/>
  <c r="L60" i="134" s="1"/>
  <c r="T98" i="134"/>
  <c r="G86" i="134" s="1"/>
  <c r="H81" i="134" s="1"/>
  <c r="Y78" i="134"/>
  <c r="Y98" i="134" s="1"/>
  <c r="AA97" i="133"/>
  <c r="AA96" i="133"/>
  <c r="AA95" i="133"/>
  <c r="AA94" i="133"/>
  <c r="AA93" i="133"/>
  <c r="AA92" i="133"/>
  <c r="AA91" i="133"/>
  <c r="AA90" i="133"/>
  <c r="AA89" i="133"/>
  <c r="AA88" i="133"/>
  <c r="AA87" i="133"/>
  <c r="AA86" i="133"/>
  <c r="AA85" i="133"/>
  <c r="AA84" i="133"/>
  <c r="AA83" i="133"/>
  <c r="AA82" i="133"/>
  <c r="AA81" i="133"/>
  <c r="AA80" i="133"/>
  <c r="AA79" i="133"/>
  <c r="AA78" i="133"/>
  <c r="U74" i="133"/>
  <c r="U73" i="133"/>
  <c r="U72" i="133"/>
  <c r="U71" i="133"/>
  <c r="U70" i="133"/>
  <c r="U68" i="133"/>
  <c r="U67" i="133"/>
  <c r="U66" i="133"/>
  <c r="U65" i="133"/>
  <c r="U64" i="133"/>
  <c r="U62" i="133"/>
  <c r="U61" i="133"/>
  <c r="U60" i="133"/>
  <c r="U59" i="133"/>
  <c r="U58" i="133"/>
  <c r="U57" i="133"/>
  <c r="U56" i="133"/>
  <c r="U55" i="133"/>
  <c r="U54" i="133"/>
  <c r="U53" i="133"/>
  <c r="U52" i="133"/>
  <c r="U51" i="133"/>
  <c r="U50" i="133"/>
  <c r="U49" i="133"/>
  <c r="U48" i="133"/>
  <c r="U47" i="133"/>
  <c r="U46" i="133"/>
  <c r="U45" i="133"/>
  <c r="U44" i="133"/>
  <c r="U43" i="133"/>
  <c r="U41" i="133"/>
  <c r="U40" i="133"/>
  <c r="U39" i="133"/>
  <c r="U38" i="133"/>
  <c r="U37" i="133"/>
  <c r="U36" i="133"/>
  <c r="U35" i="133"/>
  <c r="U34" i="133"/>
  <c r="U33" i="133"/>
  <c r="U32" i="133"/>
  <c r="U31" i="133"/>
  <c r="U30" i="133"/>
  <c r="U29" i="133"/>
  <c r="U28" i="133"/>
  <c r="U27" i="133"/>
  <c r="U26" i="133"/>
  <c r="U25" i="133"/>
  <c r="U24" i="133"/>
  <c r="U23" i="133"/>
  <c r="U22" i="133"/>
  <c r="W74" i="133"/>
  <c r="Z74" i="133" s="1"/>
  <c r="V74" i="133"/>
  <c r="Y74" i="133" s="1"/>
  <c r="W73" i="133"/>
  <c r="Z73" i="133" s="1"/>
  <c r="V73" i="133"/>
  <c r="Y73" i="133" s="1"/>
  <c r="W72" i="133"/>
  <c r="Z72" i="133" s="1"/>
  <c r="V72" i="133"/>
  <c r="Y72" i="133" s="1"/>
  <c r="W71" i="133"/>
  <c r="Z71" i="133" s="1"/>
  <c r="V71" i="133"/>
  <c r="Y71" i="133" s="1"/>
  <c r="W70" i="133"/>
  <c r="V70" i="133"/>
  <c r="W68" i="133"/>
  <c r="Z68" i="133" s="1"/>
  <c r="V68" i="133"/>
  <c r="Y68" i="133" s="1"/>
  <c r="W67" i="133"/>
  <c r="Z67" i="133" s="1"/>
  <c r="V67" i="133"/>
  <c r="Y67" i="133" s="1"/>
  <c r="W66" i="133"/>
  <c r="Z66" i="133" s="1"/>
  <c r="V66" i="133"/>
  <c r="Y66" i="133" s="1"/>
  <c r="W65" i="133"/>
  <c r="Z65" i="133" s="1"/>
  <c r="V65" i="133"/>
  <c r="Y65" i="133" s="1"/>
  <c r="W64" i="133"/>
  <c r="V64" i="133"/>
  <c r="W62" i="133"/>
  <c r="Z62" i="133" s="1"/>
  <c r="V62" i="133"/>
  <c r="Y62" i="133" s="1"/>
  <c r="W61" i="133"/>
  <c r="Z61" i="133" s="1"/>
  <c r="V61" i="133"/>
  <c r="Y61" i="133" s="1"/>
  <c r="W60" i="133"/>
  <c r="Z60" i="133" s="1"/>
  <c r="V60" i="133"/>
  <c r="Y60" i="133" s="1"/>
  <c r="W59" i="133"/>
  <c r="Z59" i="133" s="1"/>
  <c r="V59" i="133"/>
  <c r="Y59" i="133" s="1"/>
  <c r="W58" i="133"/>
  <c r="Z58" i="133" s="1"/>
  <c r="V58" i="133"/>
  <c r="Y58" i="133" s="1"/>
  <c r="W57" i="133"/>
  <c r="Z57" i="133" s="1"/>
  <c r="V57" i="133"/>
  <c r="Y57" i="133" s="1"/>
  <c r="W56" i="133"/>
  <c r="Z56" i="133" s="1"/>
  <c r="V56" i="133"/>
  <c r="Y56" i="133" s="1"/>
  <c r="W55" i="133"/>
  <c r="Z55" i="133" s="1"/>
  <c r="V55" i="133"/>
  <c r="Y55" i="133" s="1"/>
  <c r="W54" i="133"/>
  <c r="Z54" i="133" s="1"/>
  <c r="V54" i="133"/>
  <c r="Y54" i="133" s="1"/>
  <c r="W53" i="133"/>
  <c r="Z53" i="133" s="1"/>
  <c r="V53" i="133"/>
  <c r="Y53" i="133" s="1"/>
  <c r="W52" i="133"/>
  <c r="Z52" i="133" s="1"/>
  <c r="V52" i="133"/>
  <c r="Y52" i="133" s="1"/>
  <c r="W51" i="133"/>
  <c r="Z51" i="133" s="1"/>
  <c r="V51" i="133"/>
  <c r="Y51" i="133" s="1"/>
  <c r="W50" i="133"/>
  <c r="Z50" i="133" s="1"/>
  <c r="V50" i="133"/>
  <c r="Y50" i="133" s="1"/>
  <c r="W49" i="133"/>
  <c r="Z49" i="133" s="1"/>
  <c r="V49" i="133"/>
  <c r="Y49" i="133" s="1"/>
  <c r="W48" i="133"/>
  <c r="Z48" i="133" s="1"/>
  <c r="V48" i="133"/>
  <c r="Y48" i="133" s="1"/>
  <c r="W47" i="133"/>
  <c r="Z47" i="133" s="1"/>
  <c r="V47" i="133"/>
  <c r="Y47" i="133" s="1"/>
  <c r="W46" i="133"/>
  <c r="Z46" i="133" s="1"/>
  <c r="V46" i="133"/>
  <c r="Y46" i="133" s="1"/>
  <c r="W45" i="133"/>
  <c r="Z45" i="133" s="1"/>
  <c r="V45" i="133"/>
  <c r="Y45" i="133" s="1"/>
  <c r="W44" i="133"/>
  <c r="Z44" i="133" s="1"/>
  <c r="V44" i="133"/>
  <c r="Y44" i="133" s="1"/>
  <c r="W43" i="133"/>
  <c r="V43" i="133"/>
  <c r="W41" i="133"/>
  <c r="Z41" i="133" s="1"/>
  <c r="V41" i="133"/>
  <c r="Y41" i="133" s="1"/>
  <c r="W40" i="133"/>
  <c r="Z40" i="133" s="1"/>
  <c r="V40" i="133"/>
  <c r="Y40" i="133" s="1"/>
  <c r="W39" i="133"/>
  <c r="Z39" i="133" s="1"/>
  <c r="V39" i="133"/>
  <c r="Y39" i="133" s="1"/>
  <c r="W38" i="133"/>
  <c r="Z38" i="133" s="1"/>
  <c r="V38" i="133"/>
  <c r="Y38" i="133" s="1"/>
  <c r="W37" i="133"/>
  <c r="Z37" i="133" s="1"/>
  <c r="V37" i="133"/>
  <c r="Y37" i="133" s="1"/>
  <c r="W36" i="133"/>
  <c r="Z36" i="133" s="1"/>
  <c r="V36" i="133"/>
  <c r="Y36" i="133" s="1"/>
  <c r="W35" i="133"/>
  <c r="Z35" i="133" s="1"/>
  <c r="V35" i="133"/>
  <c r="Y35" i="133" s="1"/>
  <c r="W34" i="133"/>
  <c r="Z34" i="133" s="1"/>
  <c r="V34" i="133"/>
  <c r="Y34" i="133" s="1"/>
  <c r="W33" i="133"/>
  <c r="Z33" i="133" s="1"/>
  <c r="V33" i="133"/>
  <c r="Y33" i="133" s="1"/>
  <c r="W32" i="133"/>
  <c r="Z32" i="133" s="1"/>
  <c r="V32" i="133"/>
  <c r="Y32" i="133" s="1"/>
  <c r="W31" i="133"/>
  <c r="Z31" i="133" s="1"/>
  <c r="V31" i="133"/>
  <c r="Y31" i="133" s="1"/>
  <c r="W30" i="133"/>
  <c r="Z30" i="133" s="1"/>
  <c r="V30" i="133"/>
  <c r="Y30" i="133" s="1"/>
  <c r="W29" i="133"/>
  <c r="Z29" i="133" s="1"/>
  <c r="V29" i="133"/>
  <c r="Y29" i="133" s="1"/>
  <c r="W28" i="133"/>
  <c r="Z28" i="133" s="1"/>
  <c r="V28" i="133"/>
  <c r="Y28" i="133" s="1"/>
  <c r="W27" i="133"/>
  <c r="Z27" i="133" s="1"/>
  <c r="V27" i="133"/>
  <c r="Y27" i="133" s="1"/>
  <c r="W26" i="133"/>
  <c r="Z26" i="133" s="1"/>
  <c r="V26" i="133"/>
  <c r="Y26" i="133" s="1"/>
  <c r="W25" i="133"/>
  <c r="Z25" i="133" s="1"/>
  <c r="V25" i="133"/>
  <c r="Y25" i="133" s="1"/>
  <c r="W24" i="133"/>
  <c r="Z24" i="133" s="1"/>
  <c r="V24" i="133"/>
  <c r="Y24" i="133" s="1"/>
  <c r="W23" i="133"/>
  <c r="Z23" i="133" s="1"/>
  <c r="V23" i="133"/>
  <c r="Y23" i="133" s="1"/>
  <c r="W22" i="133"/>
  <c r="Z22" i="133" s="1"/>
  <c r="V22" i="133"/>
  <c r="Y22" i="133" s="1"/>
  <c r="AB97" i="133"/>
  <c r="AB96" i="133"/>
  <c r="AB95" i="133"/>
  <c r="AB94" i="133"/>
  <c r="AB93" i="133"/>
  <c r="AB92" i="133"/>
  <c r="AB91" i="133"/>
  <c r="AB90" i="133"/>
  <c r="AB89" i="133"/>
  <c r="AB88" i="133"/>
  <c r="AB87" i="133"/>
  <c r="AB86" i="133"/>
  <c r="AB85" i="133"/>
  <c r="AB84" i="133"/>
  <c r="AB83" i="133"/>
  <c r="AB82" i="133"/>
  <c r="AB81" i="133"/>
  <c r="AB80" i="133"/>
  <c r="AB79" i="133"/>
  <c r="AB78" i="133"/>
  <c r="X74" i="133"/>
  <c r="X73" i="133"/>
  <c r="X72" i="133"/>
  <c r="X71" i="133"/>
  <c r="X70" i="133"/>
  <c r="X68" i="133"/>
  <c r="X67" i="133"/>
  <c r="X66" i="133"/>
  <c r="X65" i="133"/>
  <c r="X64" i="133"/>
  <c r="X62" i="133"/>
  <c r="X61" i="133"/>
  <c r="X60" i="133"/>
  <c r="X59" i="133"/>
  <c r="X58" i="133"/>
  <c r="X57" i="133"/>
  <c r="X56" i="133"/>
  <c r="X55" i="133"/>
  <c r="X54" i="133"/>
  <c r="X53" i="133"/>
  <c r="X52" i="133"/>
  <c r="X51" i="133"/>
  <c r="X50" i="133"/>
  <c r="X49" i="133"/>
  <c r="X48" i="133"/>
  <c r="X47" i="133"/>
  <c r="X46" i="133"/>
  <c r="X45" i="133"/>
  <c r="X44" i="133"/>
  <c r="X43" i="133"/>
  <c r="X41" i="133"/>
  <c r="X40" i="133"/>
  <c r="X39" i="133"/>
  <c r="X38" i="133"/>
  <c r="X37" i="133"/>
  <c r="X36" i="133"/>
  <c r="X35" i="133"/>
  <c r="X34" i="133"/>
  <c r="X33" i="133"/>
  <c r="X32" i="133"/>
  <c r="X31" i="133"/>
  <c r="X30" i="133"/>
  <c r="X29" i="133"/>
  <c r="X28" i="133"/>
  <c r="X27" i="133"/>
  <c r="X26" i="133"/>
  <c r="X25" i="133"/>
  <c r="X24" i="133"/>
  <c r="X23" i="133"/>
  <c r="X22" i="133"/>
  <c r="U12" i="133"/>
  <c r="V12" i="133"/>
  <c r="W12" i="133"/>
  <c r="X12" i="133"/>
  <c r="U13" i="133"/>
  <c r="V13" i="133"/>
  <c r="Y13" i="133" s="1"/>
  <c r="W13" i="133"/>
  <c r="Z13" i="133" s="1"/>
  <c r="X13" i="133"/>
  <c r="J14" i="133"/>
  <c r="U14" i="133"/>
  <c r="V14" i="133"/>
  <c r="Y14" i="133" s="1"/>
  <c r="W14" i="133"/>
  <c r="Z14" i="133" s="1"/>
  <c r="X14" i="133"/>
  <c r="U15" i="133"/>
  <c r="V15" i="133"/>
  <c r="Y15" i="133" s="1"/>
  <c r="W15" i="133"/>
  <c r="Z15" i="133" s="1"/>
  <c r="X15" i="133"/>
  <c r="U16" i="133"/>
  <c r="V16" i="133"/>
  <c r="Y16" i="133" s="1"/>
  <c r="W16" i="133"/>
  <c r="Z16" i="133" s="1"/>
  <c r="X16" i="133"/>
  <c r="U17" i="133"/>
  <c r="V17" i="133"/>
  <c r="Y17" i="133" s="1"/>
  <c r="W17" i="133"/>
  <c r="Z17" i="133" s="1"/>
  <c r="X17" i="133"/>
  <c r="U18" i="133"/>
  <c r="V18" i="133"/>
  <c r="Y18" i="133" s="1"/>
  <c r="W18" i="133"/>
  <c r="Z18" i="133" s="1"/>
  <c r="X18" i="133"/>
  <c r="U19" i="133"/>
  <c r="V19" i="133"/>
  <c r="Y19" i="133" s="1"/>
  <c r="W19" i="133"/>
  <c r="Z19" i="133" s="1"/>
  <c r="X19" i="133"/>
  <c r="U20" i="133"/>
  <c r="V20" i="133"/>
  <c r="Y20" i="133" s="1"/>
  <c r="W20" i="133"/>
  <c r="Z20" i="133" s="1"/>
  <c r="X20" i="133"/>
  <c r="U21" i="133"/>
  <c r="V21" i="133"/>
  <c r="Y21" i="133" s="1"/>
  <c r="W21" i="133"/>
  <c r="Z21" i="133" s="1"/>
  <c r="X21" i="133"/>
  <c r="J46" i="133"/>
  <c r="D46" i="133"/>
  <c r="J57" i="133"/>
  <c r="D57" i="133"/>
  <c r="F57" i="133" s="1"/>
  <c r="J52" i="133"/>
  <c r="F52" i="133"/>
  <c r="D52" i="133"/>
  <c r="J22" i="133"/>
  <c r="J30" i="133"/>
  <c r="J38" i="133"/>
  <c r="D47" i="133"/>
  <c r="F47" i="133" s="1"/>
  <c r="D48" i="133"/>
  <c r="F48" i="133" s="1"/>
  <c r="D49" i="133"/>
  <c r="F49" i="133" s="1"/>
  <c r="D53" i="133"/>
  <c r="F53" i="133"/>
  <c r="D54" i="133"/>
  <c r="F54" i="133"/>
  <c r="D55" i="133"/>
  <c r="F55" i="133"/>
  <c r="D56" i="133"/>
  <c r="F56" i="133"/>
  <c r="D58" i="133"/>
  <c r="F58" i="133" s="1"/>
  <c r="F60" i="133"/>
  <c r="G60" i="133" s="1"/>
  <c r="L60" i="133" s="1"/>
  <c r="T78" i="133"/>
  <c r="T98" i="133" s="1"/>
  <c r="Y78" i="133"/>
  <c r="Y98" i="133" s="1"/>
  <c r="J20" i="132"/>
  <c r="AA97" i="132"/>
  <c r="AA96" i="132"/>
  <c r="AA95" i="132"/>
  <c r="AA94" i="132"/>
  <c r="AA93" i="132"/>
  <c r="AA92" i="132"/>
  <c r="AA91" i="132"/>
  <c r="AA90" i="132"/>
  <c r="AA89" i="132"/>
  <c r="AA88" i="132"/>
  <c r="AA87" i="132"/>
  <c r="AA86" i="132"/>
  <c r="AA85" i="132"/>
  <c r="AA83" i="132"/>
  <c r="AA82" i="132"/>
  <c r="AA81" i="132"/>
  <c r="AA80" i="132"/>
  <c r="AA79" i="132"/>
  <c r="AA78" i="132"/>
  <c r="U74" i="132"/>
  <c r="U73" i="132"/>
  <c r="U72" i="132"/>
  <c r="U71" i="132"/>
  <c r="U70" i="132"/>
  <c r="U68" i="132"/>
  <c r="U67" i="132"/>
  <c r="U66" i="132"/>
  <c r="U65" i="132"/>
  <c r="U64" i="132"/>
  <c r="U62" i="132"/>
  <c r="U61" i="132"/>
  <c r="U60" i="132"/>
  <c r="U59" i="132"/>
  <c r="U58" i="132"/>
  <c r="U57" i="132"/>
  <c r="U56" i="132"/>
  <c r="U55" i="132"/>
  <c r="U54" i="132"/>
  <c r="U53" i="132"/>
  <c r="U52" i="132"/>
  <c r="U51" i="132"/>
  <c r="U50" i="132"/>
  <c r="U49" i="132"/>
  <c r="U48" i="132"/>
  <c r="U47" i="132"/>
  <c r="U46" i="132"/>
  <c r="U45" i="132"/>
  <c r="U44" i="132"/>
  <c r="U43" i="132"/>
  <c r="U41" i="132"/>
  <c r="U40" i="132"/>
  <c r="U39" i="132"/>
  <c r="U38" i="132"/>
  <c r="U37" i="132"/>
  <c r="U36" i="132"/>
  <c r="U35" i="132"/>
  <c r="U34" i="132"/>
  <c r="U33" i="132"/>
  <c r="U32" i="132"/>
  <c r="U31" i="132"/>
  <c r="U30" i="132"/>
  <c r="U29" i="132"/>
  <c r="U28" i="132"/>
  <c r="U27" i="132"/>
  <c r="U26" i="132"/>
  <c r="U25" i="132"/>
  <c r="U24" i="132"/>
  <c r="U23" i="132"/>
  <c r="U22" i="132"/>
  <c r="W74" i="132"/>
  <c r="Z74" i="132" s="1"/>
  <c r="V74" i="132"/>
  <c r="Y74" i="132" s="1"/>
  <c r="W73" i="132"/>
  <c r="Z73" i="132" s="1"/>
  <c r="V73" i="132"/>
  <c r="Y73" i="132" s="1"/>
  <c r="W72" i="132"/>
  <c r="Z72" i="132" s="1"/>
  <c r="V72" i="132"/>
  <c r="Y72" i="132" s="1"/>
  <c r="W71" i="132"/>
  <c r="Z71" i="132" s="1"/>
  <c r="V71" i="132"/>
  <c r="Y71" i="132" s="1"/>
  <c r="W70" i="132"/>
  <c r="V70" i="132"/>
  <c r="W68" i="132"/>
  <c r="Z68" i="132" s="1"/>
  <c r="V68" i="132"/>
  <c r="Y68" i="132" s="1"/>
  <c r="W67" i="132"/>
  <c r="Z67" i="132" s="1"/>
  <c r="V67" i="132"/>
  <c r="Y67" i="132" s="1"/>
  <c r="W66" i="132"/>
  <c r="Z66" i="132" s="1"/>
  <c r="V66" i="132"/>
  <c r="Y66" i="132" s="1"/>
  <c r="W65" i="132"/>
  <c r="Z65" i="132" s="1"/>
  <c r="V65" i="132"/>
  <c r="Y65" i="132" s="1"/>
  <c r="W64" i="132"/>
  <c r="V64" i="132"/>
  <c r="W62" i="132"/>
  <c r="Z62" i="132" s="1"/>
  <c r="V62" i="132"/>
  <c r="Y62" i="132" s="1"/>
  <c r="W61" i="132"/>
  <c r="Z61" i="132" s="1"/>
  <c r="V61" i="132"/>
  <c r="Y61" i="132" s="1"/>
  <c r="W60" i="132"/>
  <c r="Z60" i="132" s="1"/>
  <c r="V60" i="132"/>
  <c r="Y60" i="132" s="1"/>
  <c r="W59" i="132"/>
  <c r="Z59" i="132" s="1"/>
  <c r="V59" i="132"/>
  <c r="Y59" i="132" s="1"/>
  <c r="W58" i="132"/>
  <c r="Z58" i="132" s="1"/>
  <c r="V58" i="132"/>
  <c r="Y58" i="132" s="1"/>
  <c r="W57" i="132"/>
  <c r="Z57" i="132" s="1"/>
  <c r="V57" i="132"/>
  <c r="Y57" i="132" s="1"/>
  <c r="W56" i="132"/>
  <c r="Z56" i="132" s="1"/>
  <c r="V56" i="132"/>
  <c r="Y56" i="132" s="1"/>
  <c r="W55" i="132"/>
  <c r="Z55" i="132" s="1"/>
  <c r="V55" i="132"/>
  <c r="Y55" i="132" s="1"/>
  <c r="W54" i="132"/>
  <c r="Z54" i="132" s="1"/>
  <c r="V54" i="132"/>
  <c r="Y54" i="132" s="1"/>
  <c r="W53" i="132"/>
  <c r="Z53" i="132" s="1"/>
  <c r="V53" i="132"/>
  <c r="Y53" i="132" s="1"/>
  <c r="W52" i="132"/>
  <c r="Z52" i="132" s="1"/>
  <c r="V52" i="132"/>
  <c r="Y52" i="132" s="1"/>
  <c r="W51" i="132"/>
  <c r="Z51" i="132" s="1"/>
  <c r="V51" i="132"/>
  <c r="Y51" i="132" s="1"/>
  <c r="W50" i="132"/>
  <c r="Z50" i="132" s="1"/>
  <c r="V50" i="132"/>
  <c r="Y50" i="132" s="1"/>
  <c r="W49" i="132"/>
  <c r="Z49" i="132" s="1"/>
  <c r="V49" i="132"/>
  <c r="Y49" i="132" s="1"/>
  <c r="W48" i="132"/>
  <c r="Z48" i="132" s="1"/>
  <c r="V48" i="132"/>
  <c r="Y48" i="132" s="1"/>
  <c r="W47" i="132"/>
  <c r="Z47" i="132" s="1"/>
  <c r="V47" i="132"/>
  <c r="Y47" i="132" s="1"/>
  <c r="W46" i="132"/>
  <c r="Z46" i="132" s="1"/>
  <c r="V46" i="132"/>
  <c r="Y46" i="132" s="1"/>
  <c r="W45" i="132"/>
  <c r="Z45" i="132" s="1"/>
  <c r="V45" i="132"/>
  <c r="Y45" i="132" s="1"/>
  <c r="W44" i="132"/>
  <c r="Z44" i="132" s="1"/>
  <c r="V44" i="132"/>
  <c r="Y44" i="132" s="1"/>
  <c r="W43" i="132"/>
  <c r="V43" i="132"/>
  <c r="W41" i="132"/>
  <c r="Z41" i="132" s="1"/>
  <c r="V41" i="132"/>
  <c r="Y41" i="132" s="1"/>
  <c r="W40" i="132"/>
  <c r="Z40" i="132" s="1"/>
  <c r="V40" i="132"/>
  <c r="Y40" i="132" s="1"/>
  <c r="W39" i="132"/>
  <c r="Z39" i="132" s="1"/>
  <c r="V39" i="132"/>
  <c r="Y39" i="132" s="1"/>
  <c r="W38" i="132"/>
  <c r="Z38" i="132" s="1"/>
  <c r="V38" i="132"/>
  <c r="Y38" i="132" s="1"/>
  <c r="W37" i="132"/>
  <c r="Z37" i="132" s="1"/>
  <c r="V37" i="132"/>
  <c r="Y37" i="132" s="1"/>
  <c r="W36" i="132"/>
  <c r="Z36" i="132" s="1"/>
  <c r="V36" i="132"/>
  <c r="Y36" i="132" s="1"/>
  <c r="W35" i="132"/>
  <c r="Z35" i="132" s="1"/>
  <c r="V35" i="132"/>
  <c r="Y35" i="132" s="1"/>
  <c r="W34" i="132"/>
  <c r="Z34" i="132" s="1"/>
  <c r="V34" i="132"/>
  <c r="Y34" i="132" s="1"/>
  <c r="W33" i="132"/>
  <c r="Z33" i="132" s="1"/>
  <c r="V33" i="132"/>
  <c r="Y33" i="132" s="1"/>
  <c r="W32" i="132"/>
  <c r="Z32" i="132" s="1"/>
  <c r="V32" i="132"/>
  <c r="Y32" i="132" s="1"/>
  <c r="W31" i="132"/>
  <c r="Z31" i="132" s="1"/>
  <c r="V31" i="132"/>
  <c r="Y31" i="132" s="1"/>
  <c r="W30" i="132"/>
  <c r="Z30" i="132" s="1"/>
  <c r="V30" i="132"/>
  <c r="Y30" i="132" s="1"/>
  <c r="W29" i="132"/>
  <c r="Z29" i="132" s="1"/>
  <c r="V29" i="132"/>
  <c r="Y29" i="132" s="1"/>
  <c r="W28" i="132"/>
  <c r="Z28" i="132" s="1"/>
  <c r="V28" i="132"/>
  <c r="Y28" i="132" s="1"/>
  <c r="W27" i="132"/>
  <c r="Z27" i="132" s="1"/>
  <c r="V27" i="132"/>
  <c r="Y27" i="132" s="1"/>
  <c r="W26" i="132"/>
  <c r="Z26" i="132" s="1"/>
  <c r="V26" i="132"/>
  <c r="Y26" i="132" s="1"/>
  <c r="W25" i="132"/>
  <c r="Z25" i="132" s="1"/>
  <c r="V25" i="132"/>
  <c r="Y25" i="132" s="1"/>
  <c r="W24" i="132"/>
  <c r="Z24" i="132" s="1"/>
  <c r="V24" i="132"/>
  <c r="Y24" i="132" s="1"/>
  <c r="W23" i="132"/>
  <c r="Z23" i="132" s="1"/>
  <c r="V23" i="132"/>
  <c r="Y23" i="132" s="1"/>
  <c r="W22" i="132"/>
  <c r="Z22" i="132" s="1"/>
  <c r="V22" i="132"/>
  <c r="Y22" i="132" s="1"/>
  <c r="AB97" i="132"/>
  <c r="AB96" i="132"/>
  <c r="AB95" i="132"/>
  <c r="AB94" i="132"/>
  <c r="AB93" i="132"/>
  <c r="AB92" i="132"/>
  <c r="AB91" i="132"/>
  <c r="AB90" i="132"/>
  <c r="AB89" i="132"/>
  <c r="AB88" i="132"/>
  <c r="AB87" i="132"/>
  <c r="AB86" i="132"/>
  <c r="AB85" i="132"/>
  <c r="AB84" i="132"/>
  <c r="AB83" i="132"/>
  <c r="AB82" i="132"/>
  <c r="AB81" i="132"/>
  <c r="AB80" i="132"/>
  <c r="AB79" i="132"/>
  <c r="AB78" i="132"/>
  <c r="X74" i="132"/>
  <c r="X73" i="132"/>
  <c r="X72" i="132"/>
  <c r="X71" i="132"/>
  <c r="X70" i="132"/>
  <c r="X68" i="132"/>
  <c r="X67" i="132"/>
  <c r="X66" i="132"/>
  <c r="X65" i="132"/>
  <c r="X64" i="132"/>
  <c r="X62" i="132"/>
  <c r="X61" i="132"/>
  <c r="X60" i="132"/>
  <c r="X59" i="132"/>
  <c r="X58" i="132"/>
  <c r="X57" i="132"/>
  <c r="X56" i="132"/>
  <c r="X55" i="132"/>
  <c r="X54" i="132"/>
  <c r="X53" i="132"/>
  <c r="X52" i="132"/>
  <c r="X51" i="132"/>
  <c r="X50" i="132"/>
  <c r="X49" i="132"/>
  <c r="X48" i="132"/>
  <c r="X47" i="132"/>
  <c r="X46" i="132"/>
  <c r="X45" i="132"/>
  <c r="X44" i="132"/>
  <c r="X43" i="132"/>
  <c r="X41" i="132"/>
  <c r="X40" i="132"/>
  <c r="X39" i="132"/>
  <c r="X38" i="132"/>
  <c r="X37" i="132"/>
  <c r="X36" i="132"/>
  <c r="X35" i="132"/>
  <c r="X34" i="132"/>
  <c r="X33" i="132"/>
  <c r="X32" i="132"/>
  <c r="X31" i="132"/>
  <c r="X30" i="132"/>
  <c r="X29" i="132"/>
  <c r="X28" i="132"/>
  <c r="X27" i="132"/>
  <c r="X26" i="132"/>
  <c r="X25" i="132"/>
  <c r="X24" i="132"/>
  <c r="X23" i="132"/>
  <c r="X22" i="132"/>
  <c r="U12" i="132"/>
  <c r="V12" i="132"/>
  <c r="W12" i="132"/>
  <c r="X12" i="132"/>
  <c r="U13" i="132"/>
  <c r="V13" i="132"/>
  <c r="Y13" i="132" s="1"/>
  <c r="W13" i="132"/>
  <c r="Z13" i="132" s="1"/>
  <c r="X13" i="132"/>
  <c r="J14" i="132"/>
  <c r="U14" i="132"/>
  <c r="V14" i="132"/>
  <c r="Y14" i="132" s="1"/>
  <c r="W14" i="132"/>
  <c r="Z14" i="132" s="1"/>
  <c r="X14" i="132"/>
  <c r="U15" i="132"/>
  <c r="V15" i="132"/>
  <c r="Y15" i="132" s="1"/>
  <c r="W15" i="132"/>
  <c r="Z15" i="132" s="1"/>
  <c r="X15" i="132"/>
  <c r="U16" i="132"/>
  <c r="V16" i="132"/>
  <c r="Y16" i="132" s="1"/>
  <c r="W16" i="132"/>
  <c r="Z16" i="132" s="1"/>
  <c r="X16" i="132"/>
  <c r="U17" i="132"/>
  <c r="V17" i="132"/>
  <c r="Y17" i="132" s="1"/>
  <c r="W17" i="132"/>
  <c r="Z17" i="132" s="1"/>
  <c r="X17" i="132"/>
  <c r="U18" i="132"/>
  <c r="V18" i="132"/>
  <c r="Y18" i="132" s="1"/>
  <c r="W18" i="132"/>
  <c r="Z18" i="132" s="1"/>
  <c r="X18" i="132"/>
  <c r="U19" i="132"/>
  <c r="V19" i="132"/>
  <c r="Y19" i="132" s="1"/>
  <c r="W19" i="132"/>
  <c r="Z19" i="132" s="1"/>
  <c r="X19" i="132"/>
  <c r="U20" i="132"/>
  <c r="V20" i="132"/>
  <c r="Y20" i="132" s="1"/>
  <c r="W20" i="132"/>
  <c r="Z20" i="132" s="1"/>
  <c r="X20" i="132"/>
  <c r="U21" i="132"/>
  <c r="V21" i="132"/>
  <c r="Y21" i="132" s="1"/>
  <c r="W21" i="132"/>
  <c r="Z21" i="132" s="1"/>
  <c r="X21" i="132"/>
  <c r="J46" i="132"/>
  <c r="D46" i="132"/>
  <c r="J57" i="132"/>
  <c r="D57" i="132"/>
  <c r="F57" i="132" s="1"/>
  <c r="J52" i="132"/>
  <c r="F52" i="132"/>
  <c r="J22" i="132"/>
  <c r="J30" i="132"/>
  <c r="J38" i="132"/>
  <c r="D47" i="132"/>
  <c r="F47" i="132" s="1"/>
  <c r="D48" i="132"/>
  <c r="F48" i="132" s="1"/>
  <c r="D49" i="132"/>
  <c r="F49" i="132" s="1"/>
  <c r="D50" i="132"/>
  <c r="F50" i="132" s="1"/>
  <c r="D53" i="132"/>
  <c r="F53" i="132"/>
  <c r="G53" i="132"/>
  <c r="D54" i="132"/>
  <c r="F54" i="132"/>
  <c r="G54" i="132" s="1"/>
  <c r="D55" i="132"/>
  <c r="F55" i="132"/>
  <c r="G55" i="132" s="1"/>
  <c r="D56" i="132"/>
  <c r="F56" i="132"/>
  <c r="D58" i="132"/>
  <c r="F58" i="132" s="1"/>
  <c r="F60" i="132"/>
  <c r="G60" i="132" s="1"/>
  <c r="L60" i="132" s="1"/>
  <c r="T78" i="132"/>
  <c r="T98" i="132" s="1"/>
  <c r="G86" i="132" s="1"/>
  <c r="H81" i="132" s="1"/>
  <c r="Y78" i="132"/>
  <c r="Y98" i="132" s="1"/>
  <c r="J20" i="131"/>
  <c r="AA97" i="131"/>
  <c r="AA96" i="131"/>
  <c r="AA95" i="131"/>
  <c r="AA94" i="131"/>
  <c r="AA93" i="131"/>
  <c r="AA92" i="131"/>
  <c r="AA91" i="131"/>
  <c r="AA90" i="131"/>
  <c r="AA89" i="131"/>
  <c r="AA88" i="131"/>
  <c r="AA87" i="131"/>
  <c r="AA86" i="131"/>
  <c r="AA85" i="131"/>
  <c r="AA84" i="131"/>
  <c r="AA83" i="131"/>
  <c r="AA82" i="131"/>
  <c r="AA81" i="131"/>
  <c r="AA80" i="131"/>
  <c r="AA79" i="131"/>
  <c r="AA78" i="131"/>
  <c r="U74" i="131"/>
  <c r="U73" i="131"/>
  <c r="U72" i="131"/>
  <c r="U71" i="131"/>
  <c r="U70" i="131"/>
  <c r="U68" i="131"/>
  <c r="U67" i="131"/>
  <c r="U66" i="131"/>
  <c r="U65" i="131"/>
  <c r="U64" i="131"/>
  <c r="U62" i="131"/>
  <c r="U61" i="131"/>
  <c r="U60" i="131"/>
  <c r="U59" i="131"/>
  <c r="U58" i="131"/>
  <c r="U57" i="131"/>
  <c r="U56" i="131"/>
  <c r="U55" i="131"/>
  <c r="U54" i="131"/>
  <c r="U53" i="131"/>
  <c r="U52" i="131"/>
  <c r="U51" i="131"/>
  <c r="U50" i="131"/>
  <c r="U49" i="131"/>
  <c r="U48" i="131"/>
  <c r="U47" i="131"/>
  <c r="U46" i="131"/>
  <c r="U45" i="131"/>
  <c r="U44" i="131"/>
  <c r="U43" i="131"/>
  <c r="U41" i="131"/>
  <c r="U40" i="131"/>
  <c r="U39" i="131"/>
  <c r="U38" i="131"/>
  <c r="U37" i="131"/>
  <c r="U36" i="131"/>
  <c r="U35" i="131"/>
  <c r="U34" i="131"/>
  <c r="U33" i="131"/>
  <c r="U32" i="131"/>
  <c r="U31" i="131"/>
  <c r="U30" i="131"/>
  <c r="U29" i="131"/>
  <c r="U28" i="131"/>
  <c r="U27" i="131"/>
  <c r="U26" i="131"/>
  <c r="U25" i="131"/>
  <c r="U24" i="131"/>
  <c r="U23" i="131"/>
  <c r="U22" i="131"/>
  <c r="W74" i="131"/>
  <c r="Z74" i="131" s="1"/>
  <c r="V74" i="131"/>
  <c r="Y74" i="131" s="1"/>
  <c r="W73" i="131"/>
  <c r="Z73" i="131" s="1"/>
  <c r="V73" i="131"/>
  <c r="Y73" i="131" s="1"/>
  <c r="W72" i="131"/>
  <c r="Z72" i="131" s="1"/>
  <c r="V72" i="131"/>
  <c r="Y72" i="131" s="1"/>
  <c r="W71" i="131"/>
  <c r="Z71" i="131" s="1"/>
  <c r="V71" i="131"/>
  <c r="Y71" i="131" s="1"/>
  <c r="W70" i="131"/>
  <c r="V70" i="131"/>
  <c r="W68" i="131"/>
  <c r="Z68" i="131" s="1"/>
  <c r="V68" i="131"/>
  <c r="Y68" i="131" s="1"/>
  <c r="W67" i="131"/>
  <c r="Z67" i="131" s="1"/>
  <c r="V67" i="131"/>
  <c r="Y67" i="131" s="1"/>
  <c r="W66" i="131"/>
  <c r="Z66" i="131" s="1"/>
  <c r="V66" i="131"/>
  <c r="Y66" i="131" s="1"/>
  <c r="W65" i="131"/>
  <c r="Z65" i="131" s="1"/>
  <c r="V65" i="131"/>
  <c r="Y65" i="131" s="1"/>
  <c r="W64" i="131"/>
  <c r="V64" i="131"/>
  <c r="W62" i="131"/>
  <c r="Z62" i="131" s="1"/>
  <c r="V62" i="131"/>
  <c r="Y62" i="131" s="1"/>
  <c r="W61" i="131"/>
  <c r="Z61" i="131" s="1"/>
  <c r="V61" i="131"/>
  <c r="Y61" i="131" s="1"/>
  <c r="W60" i="131"/>
  <c r="Z60" i="131" s="1"/>
  <c r="V60" i="131"/>
  <c r="Y60" i="131" s="1"/>
  <c r="W59" i="131"/>
  <c r="Z59" i="131" s="1"/>
  <c r="V59" i="131"/>
  <c r="Y59" i="131" s="1"/>
  <c r="W58" i="131"/>
  <c r="Z58" i="131" s="1"/>
  <c r="V58" i="131"/>
  <c r="Y58" i="131" s="1"/>
  <c r="W57" i="131"/>
  <c r="Z57" i="131" s="1"/>
  <c r="V57" i="131"/>
  <c r="Y57" i="131" s="1"/>
  <c r="W56" i="131"/>
  <c r="Z56" i="131" s="1"/>
  <c r="V56" i="131"/>
  <c r="Y56" i="131" s="1"/>
  <c r="W55" i="131"/>
  <c r="Z55" i="131" s="1"/>
  <c r="V55" i="131"/>
  <c r="Y55" i="131" s="1"/>
  <c r="W54" i="131"/>
  <c r="Z54" i="131" s="1"/>
  <c r="V54" i="131"/>
  <c r="Y54" i="131" s="1"/>
  <c r="W53" i="131"/>
  <c r="Z53" i="131" s="1"/>
  <c r="V53" i="131"/>
  <c r="Y53" i="131" s="1"/>
  <c r="W52" i="131"/>
  <c r="Z52" i="131" s="1"/>
  <c r="V52" i="131"/>
  <c r="Y52" i="131" s="1"/>
  <c r="W51" i="131"/>
  <c r="Z51" i="131" s="1"/>
  <c r="V51" i="131"/>
  <c r="Y51" i="131" s="1"/>
  <c r="W50" i="131"/>
  <c r="Z50" i="131" s="1"/>
  <c r="V50" i="131"/>
  <c r="Y50" i="131" s="1"/>
  <c r="W49" i="131"/>
  <c r="Z49" i="131" s="1"/>
  <c r="V49" i="131"/>
  <c r="Y49" i="131" s="1"/>
  <c r="W48" i="131"/>
  <c r="Z48" i="131" s="1"/>
  <c r="V48" i="131"/>
  <c r="Y48" i="131" s="1"/>
  <c r="W47" i="131"/>
  <c r="Z47" i="131" s="1"/>
  <c r="V47" i="131"/>
  <c r="Y47" i="131" s="1"/>
  <c r="W46" i="131"/>
  <c r="Z46" i="131" s="1"/>
  <c r="V46" i="131"/>
  <c r="Y46" i="131" s="1"/>
  <c r="W45" i="131"/>
  <c r="Z45" i="131" s="1"/>
  <c r="V45" i="131"/>
  <c r="Y45" i="131" s="1"/>
  <c r="W44" i="131"/>
  <c r="Z44" i="131" s="1"/>
  <c r="V44" i="131"/>
  <c r="Y44" i="131" s="1"/>
  <c r="W43" i="131"/>
  <c r="V43" i="131"/>
  <c r="W41" i="131"/>
  <c r="Z41" i="131" s="1"/>
  <c r="V41" i="131"/>
  <c r="Y41" i="131" s="1"/>
  <c r="W40" i="131"/>
  <c r="Z40" i="131" s="1"/>
  <c r="V40" i="131"/>
  <c r="Y40" i="131" s="1"/>
  <c r="W39" i="131"/>
  <c r="Z39" i="131" s="1"/>
  <c r="V39" i="131"/>
  <c r="Y39" i="131" s="1"/>
  <c r="W38" i="131"/>
  <c r="Z38" i="131" s="1"/>
  <c r="V38" i="131"/>
  <c r="Y38" i="131" s="1"/>
  <c r="W37" i="131"/>
  <c r="Z37" i="131" s="1"/>
  <c r="V37" i="131"/>
  <c r="Y37" i="131" s="1"/>
  <c r="W36" i="131"/>
  <c r="Z36" i="131" s="1"/>
  <c r="V36" i="131"/>
  <c r="Y36" i="131" s="1"/>
  <c r="W35" i="131"/>
  <c r="Z35" i="131" s="1"/>
  <c r="V35" i="131"/>
  <c r="Y35" i="131" s="1"/>
  <c r="W34" i="131"/>
  <c r="Z34" i="131" s="1"/>
  <c r="V34" i="131"/>
  <c r="Y34" i="131" s="1"/>
  <c r="W33" i="131"/>
  <c r="Z33" i="131" s="1"/>
  <c r="V33" i="131"/>
  <c r="Y33" i="131" s="1"/>
  <c r="W32" i="131"/>
  <c r="Z32" i="131" s="1"/>
  <c r="V32" i="131"/>
  <c r="Y32" i="131" s="1"/>
  <c r="W31" i="131"/>
  <c r="Z31" i="131" s="1"/>
  <c r="V31" i="131"/>
  <c r="Y31" i="131" s="1"/>
  <c r="W30" i="131"/>
  <c r="Z30" i="131" s="1"/>
  <c r="V30" i="131"/>
  <c r="Y30" i="131" s="1"/>
  <c r="W29" i="131"/>
  <c r="Z29" i="131" s="1"/>
  <c r="V29" i="131"/>
  <c r="Y29" i="131" s="1"/>
  <c r="W28" i="131"/>
  <c r="Z28" i="131" s="1"/>
  <c r="V28" i="131"/>
  <c r="Y28" i="131" s="1"/>
  <c r="W27" i="131"/>
  <c r="Z27" i="131" s="1"/>
  <c r="V27" i="131"/>
  <c r="Y27" i="131" s="1"/>
  <c r="W26" i="131"/>
  <c r="Z26" i="131" s="1"/>
  <c r="V26" i="131"/>
  <c r="Y26" i="131" s="1"/>
  <c r="W25" i="131"/>
  <c r="Z25" i="131" s="1"/>
  <c r="V25" i="131"/>
  <c r="Y25" i="131" s="1"/>
  <c r="W24" i="131"/>
  <c r="Z24" i="131" s="1"/>
  <c r="V24" i="131"/>
  <c r="Y24" i="131" s="1"/>
  <c r="W23" i="131"/>
  <c r="Z23" i="131" s="1"/>
  <c r="V23" i="131"/>
  <c r="Y23" i="131" s="1"/>
  <c r="W22" i="131"/>
  <c r="Z22" i="131" s="1"/>
  <c r="V22" i="131"/>
  <c r="Y22" i="131" s="1"/>
  <c r="AB97" i="131"/>
  <c r="AB96" i="131"/>
  <c r="AB95" i="131"/>
  <c r="AB94" i="131"/>
  <c r="AB93" i="131"/>
  <c r="AB92" i="131"/>
  <c r="AB91" i="131"/>
  <c r="AB90" i="131"/>
  <c r="AB89" i="131"/>
  <c r="AB88" i="131"/>
  <c r="AB87" i="131"/>
  <c r="AB86" i="131"/>
  <c r="AB85" i="131"/>
  <c r="AB84" i="131"/>
  <c r="AB83" i="131"/>
  <c r="AB82" i="131"/>
  <c r="AB81" i="131"/>
  <c r="AB80" i="131"/>
  <c r="AB79" i="131"/>
  <c r="AB78" i="131"/>
  <c r="X74" i="131"/>
  <c r="X73" i="131"/>
  <c r="X72" i="131"/>
  <c r="X71" i="131"/>
  <c r="X70" i="131"/>
  <c r="X68" i="131"/>
  <c r="X67" i="131"/>
  <c r="X66" i="131"/>
  <c r="X65" i="131"/>
  <c r="X64" i="131"/>
  <c r="X62" i="131"/>
  <c r="X61" i="131"/>
  <c r="X60" i="131"/>
  <c r="X59" i="131"/>
  <c r="X58" i="131"/>
  <c r="X57" i="131"/>
  <c r="X56" i="131"/>
  <c r="X55" i="131"/>
  <c r="X54" i="131"/>
  <c r="X53" i="131"/>
  <c r="X52" i="131"/>
  <c r="X51" i="131"/>
  <c r="X50" i="131"/>
  <c r="X49" i="131"/>
  <c r="X48" i="131"/>
  <c r="X47" i="131"/>
  <c r="X46" i="131"/>
  <c r="X45" i="131"/>
  <c r="X44" i="131"/>
  <c r="X43" i="131"/>
  <c r="X41" i="131"/>
  <c r="X40" i="131"/>
  <c r="X39" i="131"/>
  <c r="X38" i="131"/>
  <c r="X37" i="131"/>
  <c r="X36" i="131"/>
  <c r="X35" i="131"/>
  <c r="X34" i="131"/>
  <c r="X33" i="131"/>
  <c r="X32" i="131"/>
  <c r="X31" i="131"/>
  <c r="X30" i="131"/>
  <c r="X29" i="131"/>
  <c r="X28" i="131"/>
  <c r="X27" i="131"/>
  <c r="X26" i="131"/>
  <c r="X25" i="131"/>
  <c r="X24" i="131"/>
  <c r="X23" i="131"/>
  <c r="X22" i="131"/>
  <c r="U12" i="131"/>
  <c r="V12" i="131"/>
  <c r="W12" i="131"/>
  <c r="X12" i="131"/>
  <c r="U13" i="131"/>
  <c r="V13" i="131"/>
  <c r="Y13" i="131" s="1"/>
  <c r="W13" i="131"/>
  <c r="Z13" i="131" s="1"/>
  <c r="X13" i="131"/>
  <c r="J14" i="131"/>
  <c r="U14" i="131"/>
  <c r="V14" i="131"/>
  <c r="Y14" i="131" s="1"/>
  <c r="W14" i="131"/>
  <c r="Z14" i="131" s="1"/>
  <c r="X14" i="131"/>
  <c r="U15" i="131"/>
  <c r="V15" i="131"/>
  <c r="Y15" i="131" s="1"/>
  <c r="W15" i="131"/>
  <c r="Z15" i="131" s="1"/>
  <c r="X15" i="131"/>
  <c r="U16" i="131"/>
  <c r="V16" i="131"/>
  <c r="Y16" i="131" s="1"/>
  <c r="W16" i="131"/>
  <c r="Z16" i="131" s="1"/>
  <c r="X16" i="131"/>
  <c r="U17" i="131"/>
  <c r="V17" i="131"/>
  <c r="Y17" i="131" s="1"/>
  <c r="W17" i="131"/>
  <c r="Z17" i="131" s="1"/>
  <c r="X17" i="131"/>
  <c r="U18" i="131"/>
  <c r="V18" i="131"/>
  <c r="Y18" i="131" s="1"/>
  <c r="W18" i="131"/>
  <c r="Z18" i="131" s="1"/>
  <c r="X18" i="131"/>
  <c r="U19" i="131"/>
  <c r="V19" i="131"/>
  <c r="Y19" i="131" s="1"/>
  <c r="W19" i="131"/>
  <c r="Z19" i="131" s="1"/>
  <c r="X19" i="131"/>
  <c r="U20" i="131"/>
  <c r="V20" i="131"/>
  <c r="Y20" i="131" s="1"/>
  <c r="W20" i="131"/>
  <c r="Z20" i="131" s="1"/>
  <c r="X20" i="131"/>
  <c r="U21" i="131"/>
  <c r="V21" i="131"/>
  <c r="Y21" i="131" s="1"/>
  <c r="W21" i="131"/>
  <c r="Z21" i="131" s="1"/>
  <c r="X21" i="131"/>
  <c r="J46" i="131"/>
  <c r="D46" i="131"/>
  <c r="J57" i="131"/>
  <c r="D57" i="131"/>
  <c r="F57" i="131" s="1"/>
  <c r="J52" i="131"/>
  <c r="F52" i="131"/>
  <c r="D52" i="131"/>
  <c r="J22" i="131"/>
  <c r="J30" i="131"/>
  <c r="J38" i="131"/>
  <c r="D47" i="131"/>
  <c r="F47" i="131" s="1"/>
  <c r="D48" i="131"/>
  <c r="F48" i="131" s="1"/>
  <c r="D49" i="131"/>
  <c r="F49" i="131" s="1"/>
  <c r="D50" i="131"/>
  <c r="F50" i="131" s="1"/>
  <c r="D53" i="131"/>
  <c r="F53" i="131"/>
  <c r="D54" i="131"/>
  <c r="F54" i="131"/>
  <c r="D55" i="131"/>
  <c r="F55" i="131"/>
  <c r="D56" i="131"/>
  <c r="F56" i="131"/>
  <c r="D58" i="131"/>
  <c r="F58" i="131" s="1"/>
  <c r="F60" i="131"/>
  <c r="G60" i="131" s="1"/>
  <c r="L60" i="131" s="1"/>
  <c r="T78" i="131"/>
  <c r="T98" i="131" s="1"/>
  <c r="G86" i="131" s="1"/>
  <c r="H81" i="131" s="1"/>
  <c r="Y78" i="131"/>
  <c r="Y98" i="131" s="1"/>
  <c r="J20" i="130"/>
  <c r="AA97" i="130"/>
  <c r="AA96" i="130"/>
  <c r="AA95" i="130"/>
  <c r="AA94" i="130"/>
  <c r="AA93" i="130"/>
  <c r="AA92" i="130"/>
  <c r="AA91" i="130"/>
  <c r="AA90" i="130"/>
  <c r="AA89" i="130"/>
  <c r="AA88" i="130"/>
  <c r="AA87" i="130"/>
  <c r="AA86" i="130"/>
  <c r="AA85" i="130"/>
  <c r="AA84" i="130"/>
  <c r="AA83" i="130"/>
  <c r="AA82" i="130"/>
  <c r="AA81" i="130"/>
  <c r="AA80" i="130"/>
  <c r="AA79" i="130"/>
  <c r="AA78" i="130"/>
  <c r="U74" i="130"/>
  <c r="U73" i="130"/>
  <c r="U72" i="130"/>
  <c r="U71" i="130"/>
  <c r="U70" i="130"/>
  <c r="U68" i="130"/>
  <c r="U67" i="130"/>
  <c r="U66" i="130"/>
  <c r="U65" i="130"/>
  <c r="U64" i="130"/>
  <c r="U62" i="130"/>
  <c r="U61" i="130"/>
  <c r="U60" i="130"/>
  <c r="U59" i="130"/>
  <c r="U58" i="130"/>
  <c r="U57" i="130"/>
  <c r="U56" i="130"/>
  <c r="U55" i="130"/>
  <c r="U54" i="130"/>
  <c r="U53" i="130"/>
  <c r="U52" i="130"/>
  <c r="U51" i="130"/>
  <c r="U50" i="130"/>
  <c r="U49" i="130"/>
  <c r="U48" i="130"/>
  <c r="U47" i="130"/>
  <c r="U46" i="130"/>
  <c r="U45" i="130"/>
  <c r="U44" i="130"/>
  <c r="U43" i="130"/>
  <c r="U41" i="130"/>
  <c r="U40" i="130"/>
  <c r="U39" i="130"/>
  <c r="U38" i="130"/>
  <c r="U37" i="130"/>
  <c r="U36" i="130"/>
  <c r="U35" i="130"/>
  <c r="U34" i="130"/>
  <c r="U33" i="130"/>
  <c r="U32" i="130"/>
  <c r="U31" i="130"/>
  <c r="U30" i="130"/>
  <c r="U29" i="130"/>
  <c r="U28" i="130"/>
  <c r="U27" i="130"/>
  <c r="U26" i="130"/>
  <c r="U25" i="130"/>
  <c r="U24" i="130"/>
  <c r="U23" i="130"/>
  <c r="U22" i="130"/>
  <c r="W74" i="130"/>
  <c r="Z74" i="130" s="1"/>
  <c r="V74" i="130"/>
  <c r="Y74" i="130" s="1"/>
  <c r="W73" i="130"/>
  <c r="Z73" i="130" s="1"/>
  <c r="V73" i="130"/>
  <c r="Y73" i="130" s="1"/>
  <c r="W72" i="130"/>
  <c r="Z72" i="130" s="1"/>
  <c r="V72" i="130"/>
  <c r="Y72" i="130" s="1"/>
  <c r="W71" i="130"/>
  <c r="Z71" i="130" s="1"/>
  <c r="V71" i="130"/>
  <c r="Y71" i="130" s="1"/>
  <c r="W70" i="130"/>
  <c r="V70" i="130"/>
  <c r="W68" i="130"/>
  <c r="Z68" i="130" s="1"/>
  <c r="V68" i="130"/>
  <c r="Y68" i="130" s="1"/>
  <c r="W67" i="130"/>
  <c r="Z67" i="130" s="1"/>
  <c r="V67" i="130"/>
  <c r="Y67" i="130" s="1"/>
  <c r="W66" i="130"/>
  <c r="Z66" i="130" s="1"/>
  <c r="V66" i="130"/>
  <c r="Y66" i="130" s="1"/>
  <c r="W65" i="130"/>
  <c r="Z65" i="130" s="1"/>
  <c r="V65" i="130"/>
  <c r="Y65" i="130" s="1"/>
  <c r="W64" i="130"/>
  <c r="V64" i="130"/>
  <c r="W62" i="130"/>
  <c r="Z62" i="130" s="1"/>
  <c r="V62" i="130"/>
  <c r="Y62" i="130" s="1"/>
  <c r="W61" i="130"/>
  <c r="Z61" i="130" s="1"/>
  <c r="V61" i="130"/>
  <c r="Y61" i="130" s="1"/>
  <c r="W60" i="130"/>
  <c r="Z60" i="130" s="1"/>
  <c r="V60" i="130"/>
  <c r="Y60" i="130" s="1"/>
  <c r="W59" i="130"/>
  <c r="Z59" i="130" s="1"/>
  <c r="V59" i="130"/>
  <c r="Y59" i="130" s="1"/>
  <c r="W58" i="130"/>
  <c r="Z58" i="130" s="1"/>
  <c r="V58" i="130"/>
  <c r="Y58" i="130" s="1"/>
  <c r="W57" i="130"/>
  <c r="Z57" i="130" s="1"/>
  <c r="V57" i="130"/>
  <c r="Y57" i="130" s="1"/>
  <c r="W56" i="130"/>
  <c r="Z56" i="130" s="1"/>
  <c r="V56" i="130"/>
  <c r="Y56" i="130" s="1"/>
  <c r="W55" i="130"/>
  <c r="Z55" i="130" s="1"/>
  <c r="V55" i="130"/>
  <c r="Y55" i="130" s="1"/>
  <c r="W54" i="130"/>
  <c r="Z54" i="130" s="1"/>
  <c r="V54" i="130"/>
  <c r="Y54" i="130" s="1"/>
  <c r="W53" i="130"/>
  <c r="Z53" i="130" s="1"/>
  <c r="V53" i="130"/>
  <c r="Y53" i="130" s="1"/>
  <c r="W52" i="130"/>
  <c r="Z52" i="130" s="1"/>
  <c r="V52" i="130"/>
  <c r="Y52" i="130" s="1"/>
  <c r="W51" i="130"/>
  <c r="Z51" i="130" s="1"/>
  <c r="V51" i="130"/>
  <c r="Y51" i="130" s="1"/>
  <c r="W50" i="130"/>
  <c r="Z50" i="130" s="1"/>
  <c r="V50" i="130"/>
  <c r="Y50" i="130" s="1"/>
  <c r="W49" i="130"/>
  <c r="Z49" i="130" s="1"/>
  <c r="V49" i="130"/>
  <c r="Y49" i="130" s="1"/>
  <c r="W48" i="130"/>
  <c r="Z48" i="130" s="1"/>
  <c r="V48" i="130"/>
  <c r="Y48" i="130" s="1"/>
  <c r="W47" i="130"/>
  <c r="Z47" i="130" s="1"/>
  <c r="V47" i="130"/>
  <c r="Y47" i="130" s="1"/>
  <c r="W46" i="130"/>
  <c r="Z46" i="130" s="1"/>
  <c r="V46" i="130"/>
  <c r="Y46" i="130" s="1"/>
  <c r="W45" i="130"/>
  <c r="Z45" i="130" s="1"/>
  <c r="V45" i="130"/>
  <c r="Y45" i="130" s="1"/>
  <c r="W44" i="130"/>
  <c r="Z44" i="130" s="1"/>
  <c r="V44" i="130"/>
  <c r="Y44" i="130" s="1"/>
  <c r="W43" i="130"/>
  <c r="V43" i="130"/>
  <c r="W41" i="130"/>
  <c r="Z41" i="130" s="1"/>
  <c r="V41" i="130"/>
  <c r="Y41" i="130" s="1"/>
  <c r="W40" i="130"/>
  <c r="Z40" i="130" s="1"/>
  <c r="V40" i="130"/>
  <c r="Y40" i="130" s="1"/>
  <c r="W39" i="130"/>
  <c r="Z39" i="130" s="1"/>
  <c r="V39" i="130"/>
  <c r="Y39" i="130" s="1"/>
  <c r="W38" i="130"/>
  <c r="Z38" i="130" s="1"/>
  <c r="V38" i="130"/>
  <c r="Y38" i="130" s="1"/>
  <c r="W37" i="130"/>
  <c r="Z37" i="130" s="1"/>
  <c r="V37" i="130"/>
  <c r="Y37" i="130" s="1"/>
  <c r="W36" i="130"/>
  <c r="Z36" i="130" s="1"/>
  <c r="V36" i="130"/>
  <c r="Y36" i="130" s="1"/>
  <c r="W35" i="130"/>
  <c r="Z35" i="130" s="1"/>
  <c r="V35" i="130"/>
  <c r="Y35" i="130" s="1"/>
  <c r="W34" i="130"/>
  <c r="Z34" i="130" s="1"/>
  <c r="V34" i="130"/>
  <c r="Y34" i="130" s="1"/>
  <c r="W33" i="130"/>
  <c r="Z33" i="130" s="1"/>
  <c r="V33" i="130"/>
  <c r="Y33" i="130" s="1"/>
  <c r="W32" i="130"/>
  <c r="Z32" i="130" s="1"/>
  <c r="V32" i="130"/>
  <c r="Y32" i="130" s="1"/>
  <c r="W31" i="130"/>
  <c r="Z31" i="130" s="1"/>
  <c r="V31" i="130"/>
  <c r="Y31" i="130" s="1"/>
  <c r="W30" i="130"/>
  <c r="Z30" i="130" s="1"/>
  <c r="V30" i="130"/>
  <c r="Y30" i="130" s="1"/>
  <c r="W29" i="130"/>
  <c r="Z29" i="130" s="1"/>
  <c r="V29" i="130"/>
  <c r="Y29" i="130" s="1"/>
  <c r="W28" i="130"/>
  <c r="Z28" i="130" s="1"/>
  <c r="V28" i="130"/>
  <c r="Y28" i="130" s="1"/>
  <c r="W27" i="130"/>
  <c r="Z27" i="130" s="1"/>
  <c r="V27" i="130"/>
  <c r="Y27" i="130" s="1"/>
  <c r="W26" i="130"/>
  <c r="Z26" i="130" s="1"/>
  <c r="V26" i="130"/>
  <c r="Y26" i="130" s="1"/>
  <c r="W25" i="130"/>
  <c r="Z25" i="130" s="1"/>
  <c r="V25" i="130"/>
  <c r="Y25" i="130" s="1"/>
  <c r="W24" i="130"/>
  <c r="Z24" i="130" s="1"/>
  <c r="V24" i="130"/>
  <c r="Y24" i="130" s="1"/>
  <c r="W23" i="130"/>
  <c r="Z23" i="130" s="1"/>
  <c r="V23" i="130"/>
  <c r="Y23" i="130" s="1"/>
  <c r="W22" i="130"/>
  <c r="Z22" i="130" s="1"/>
  <c r="V22" i="130"/>
  <c r="Y22" i="130" s="1"/>
  <c r="AB97" i="130"/>
  <c r="AB96" i="130"/>
  <c r="AB95" i="130"/>
  <c r="AB94" i="130"/>
  <c r="AB93" i="130"/>
  <c r="AB92" i="130"/>
  <c r="AB91" i="130"/>
  <c r="AB90" i="130"/>
  <c r="AB89" i="130"/>
  <c r="AB88" i="130"/>
  <c r="AB87" i="130"/>
  <c r="AB86" i="130"/>
  <c r="AB85" i="130"/>
  <c r="AB84" i="130"/>
  <c r="AB83" i="130"/>
  <c r="AB82" i="130"/>
  <c r="AB81" i="130"/>
  <c r="AB80" i="130"/>
  <c r="AB79" i="130"/>
  <c r="AB78" i="130"/>
  <c r="X74" i="130"/>
  <c r="X73" i="130"/>
  <c r="X72" i="130"/>
  <c r="X71" i="130"/>
  <c r="X70" i="130"/>
  <c r="X68" i="130"/>
  <c r="X67" i="130"/>
  <c r="X66" i="130"/>
  <c r="X65" i="130"/>
  <c r="X64" i="130"/>
  <c r="X62" i="130"/>
  <c r="X61" i="130"/>
  <c r="X60" i="130"/>
  <c r="X59" i="130"/>
  <c r="X58" i="130"/>
  <c r="X57" i="130"/>
  <c r="X56" i="130"/>
  <c r="X55" i="130"/>
  <c r="X54" i="130"/>
  <c r="X53" i="130"/>
  <c r="X52" i="130"/>
  <c r="X51" i="130"/>
  <c r="X50" i="130"/>
  <c r="X49" i="130"/>
  <c r="X48" i="130"/>
  <c r="X47" i="130"/>
  <c r="X46" i="130"/>
  <c r="X45" i="130"/>
  <c r="X44" i="130"/>
  <c r="X43" i="130"/>
  <c r="X41" i="130"/>
  <c r="X40" i="130"/>
  <c r="X39" i="130"/>
  <c r="X38" i="130"/>
  <c r="X37" i="130"/>
  <c r="X36" i="130"/>
  <c r="X35" i="130"/>
  <c r="X34" i="130"/>
  <c r="X33" i="130"/>
  <c r="X32" i="130"/>
  <c r="X31" i="130"/>
  <c r="X30" i="130"/>
  <c r="X29" i="130"/>
  <c r="X28" i="130"/>
  <c r="X27" i="130"/>
  <c r="X26" i="130"/>
  <c r="X25" i="130"/>
  <c r="X24" i="130"/>
  <c r="X23" i="130"/>
  <c r="X22" i="130"/>
  <c r="U12" i="130"/>
  <c r="V12" i="130"/>
  <c r="W12" i="130"/>
  <c r="Z12" i="130" s="1"/>
  <c r="X12" i="130"/>
  <c r="U13" i="130"/>
  <c r="V13" i="130"/>
  <c r="Y13" i="130" s="1"/>
  <c r="W13" i="130"/>
  <c r="Z13" i="130" s="1"/>
  <c r="X13" i="130"/>
  <c r="J14" i="130"/>
  <c r="U14" i="130"/>
  <c r="V14" i="130"/>
  <c r="Y14" i="130" s="1"/>
  <c r="W14" i="130"/>
  <c r="Z14" i="130" s="1"/>
  <c r="X14" i="130"/>
  <c r="U15" i="130"/>
  <c r="V15" i="130"/>
  <c r="Y15" i="130" s="1"/>
  <c r="W15" i="130"/>
  <c r="Z15" i="130" s="1"/>
  <c r="X15" i="130"/>
  <c r="U16" i="130"/>
  <c r="V16" i="130"/>
  <c r="Y16" i="130" s="1"/>
  <c r="W16" i="130"/>
  <c r="Z16" i="130" s="1"/>
  <c r="X16" i="130"/>
  <c r="U17" i="130"/>
  <c r="V17" i="130"/>
  <c r="Y17" i="130" s="1"/>
  <c r="W17" i="130"/>
  <c r="Z17" i="130" s="1"/>
  <c r="X17" i="130"/>
  <c r="U18" i="130"/>
  <c r="V18" i="130"/>
  <c r="Y18" i="130" s="1"/>
  <c r="W18" i="130"/>
  <c r="Z18" i="130" s="1"/>
  <c r="X18" i="130"/>
  <c r="U19" i="130"/>
  <c r="V19" i="130"/>
  <c r="Y19" i="130" s="1"/>
  <c r="W19" i="130"/>
  <c r="Z19" i="130" s="1"/>
  <c r="X19" i="130"/>
  <c r="U20" i="130"/>
  <c r="V20" i="130"/>
  <c r="Y20" i="130" s="1"/>
  <c r="W20" i="130"/>
  <c r="Z20" i="130" s="1"/>
  <c r="X20" i="130"/>
  <c r="U21" i="130"/>
  <c r="V21" i="130"/>
  <c r="Y21" i="130" s="1"/>
  <c r="W21" i="130"/>
  <c r="Z21" i="130" s="1"/>
  <c r="X21" i="130"/>
  <c r="J46" i="130"/>
  <c r="D46" i="130"/>
  <c r="J57" i="130"/>
  <c r="D57" i="130"/>
  <c r="F57" i="130" s="1"/>
  <c r="J52" i="130"/>
  <c r="F52" i="130"/>
  <c r="D52" i="130"/>
  <c r="J22" i="130"/>
  <c r="J30" i="130"/>
  <c r="J38" i="130"/>
  <c r="D47" i="130"/>
  <c r="F47" i="130" s="1"/>
  <c r="D48" i="130"/>
  <c r="F48" i="130" s="1"/>
  <c r="D49" i="130"/>
  <c r="F49" i="130" s="1"/>
  <c r="D53" i="130"/>
  <c r="F53" i="130"/>
  <c r="G53" i="130" s="1"/>
  <c r="D54" i="130"/>
  <c r="F54" i="130"/>
  <c r="D55" i="130"/>
  <c r="F55" i="130"/>
  <c r="D56" i="130"/>
  <c r="F56" i="130"/>
  <c r="D58" i="130"/>
  <c r="F58" i="130" s="1"/>
  <c r="F60" i="130"/>
  <c r="G60" i="130" s="1"/>
  <c r="L60" i="130" s="1"/>
  <c r="T78" i="130"/>
  <c r="T98" i="130" s="1"/>
  <c r="G86" i="130" s="1"/>
  <c r="H81" i="130" s="1"/>
  <c r="Y78" i="130"/>
  <c r="Y98" i="130" s="1"/>
  <c r="J20" i="129"/>
  <c r="AA97" i="129"/>
  <c r="AA96" i="129"/>
  <c r="AA95" i="129"/>
  <c r="AA94" i="129"/>
  <c r="AA93" i="129"/>
  <c r="AA92" i="129"/>
  <c r="AA91" i="129"/>
  <c r="AA90" i="129"/>
  <c r="AA89" i="129"/>
  <c r="AA88" i="129"/>
  <c r="AA87" i="129"/>
  <c r="AA86" i="129"/>
  <c r="AA85" i="129"/>
  <c r="AA84" i="129"/>
  <c r="AA83" i="129"/>
  <c r="AA82" i="129"/>
  <c r="AA81" i="129"/>
  <c r="AA80" i="129"/>
  <c r="AA79" i="129"/>
  <c r="AA78" i="129"/>
  <c r="U74" i="129"/>
  <c r="U73" i="129"/>
  <c r="U72" i="129"/>
  <c r="U71" i="129"/>
  <c r="U70" i="129"/>
  <c r="U68" i="129"/>
  <c r="U67" i="129"/>
  <c r="U66" i="129"/>
  <c r="U65" i="129"/>
  <c r="U64" i="129"/>
  <c r="U62" i="129"/>
  <c r="U61" i="129"/>
  <c r="U60" i="129"/>
  <c r="U59" i="129"/>
  <c r="U58" i="129"/>
  <c r="U57" i="129"/>
  <c r="U56" i="129"/>
  <c r="U55" i="129"/>
  <c r="U54" i="129"/>
  <c r="U53" i="129"/>
  <c r="U52" i="129"/>
  <c r="U51" i="129"/>
  <c r="U50" i="129"/>
  <c r="U49" i="129"/>
  <c r="U48" i="129"/>
  <c r="U47" i="129"/>
  <c r="U46" i="129"/>
  <c r="U45" i="129"/>
  <c r="U44" i="129"/>
  <c r="U43" i="129"/>
  <c r="U41" i="129"/>
  <c r="U40" i="129"/>
  <c r="U39" i="129"/>
  <c r="U38" i="129"/>
  <c r="U37" i="129"/>
  <c r="U36" i="129"/>
  <c r="U35" i="129"/>
  <c r="U34" i="129"/>
  <c r="U33" i="129"/>
  <c r="U32" i="129"/>
  <c r="U31" i="129"/>
  <c r="U30" i="129"/>
  <c r="U29" i="129"/>
  <c r="U28" i="129"/>
  <c r="U27" i="129"/>
  <c r="U26" i="129"/>
  <c r="U25" i="129"/>
  <c r="U24" i="129"/>
  <c r="U23" i="129"/>
  <c r="U22" i="129"/>
  <c r="W74" i="129"/>
  <c r="Z74" i="129" s="1"/>
  <c r="V74" i="129"/>
  <c r="Y74" i="129" s="1"/>
  <c r="W73" i="129"/>
  <c r="Z73" i="129" s="1"/>
  <c r="V73" i="129"/>
  <c r="Y73" i="129" s="1"/>
  <c r="W72" i="129"/>
  <c r="Z72" i="129" s="1"/>
  <c r="V72" i="129"/>
  <c r="Y72" i="129" s="1"/>
  <c r="W71" i="129"/>
  <c r="Z71" i="129" s="1"/>
  <c r="V71" i="129"/>
  <c r="Y71" i="129" s="1"/>
  <c r="W70" i="129"/>
  <c r="V70" i="129"/>
  <c r="W68" i="129"/>
  <c r="Z68" i="129" s="1"/>
  <c r="V68" i="129"/>
  <c r="Y68" i="129" s="1"/>
  <c r="W67" i="129"/>
  <c r="Z67" i="129" s="1"/>
  <c r="V67" i="129"/>
  <c r="Y67" i="129" s="1"/>
  <c r="W66" i="129"/>
  <c r="Z66" i="129" s="1"/>
  <c r="V66" i="129"/>
  <c r="Y66" i="129" s="1"/>
  <c r="W65" i="129"/>
  <c r="Z65" i="129" s="1"/>
  <c r="V65" i="129"/>
  <c r="Y65" i="129" s="1"/>
  <c r="W64" i="129"/>
  <c r="V64" i="129"/>
  <c r="W62" i="129"/>
  <c r="Z62" i="129" s="1"/>
  <c r="V62" i="129"/>
  <c r="Y62" i="129" s="1"/>
  <c r="W61" i="129"/>
  <c r="Z61" i="129" s="1"/>
  <c r="V61" i="129"/>
  <c r="Y61" i="129" s="1"/>
  <c r="W60" i="129"/>
  <c r="Z60" i="129" s="1"/>
  <c r="V60" i="129"/>
  <c r="Y60" i="129" s="1"/>
  <c r="W59" i="129"/>
  <c r="Z59" i="129" s="1"/>
  <c r="V59" i="129"/>
  <c r="Y59" i="129" s="1"/>
  <c r="W58" i="129"/>
  <c r="Z58" i="129" s="1"/>
  <c r="V58" i="129"/>
  <c r="Y58" i="129" s="1"/>
  <c r="W57" i="129"/>
  <c r="Z57" i="129" s="1"/>
  <c r="V57" i="129"/>
  <c r="Y57" i="129" s="1"/>
  <c r="W56" i="129"/>
  <c r="Z56" i="129" s="1"/>
  <c r="V56" i="129"/>
  <c r="Y56" i="129" s="1"/>
  <c r="W55" i="129"/>
  <c r="Z55" i="129" s="1"/>
  <c r="V55" i="129"/>
  <c r="Y55" i="129" s="1"/>
  <c r="W54" i="129"/>
  <c r="Z54" i="129" s="1"/>
  <c r="V54" i="129"/>
  <c r="Y54" i="129" s="1"/>
  <c r="W53" i="129"/>
  <c r="Z53" i="129" s="1"/>
  <c r="V53" i="129"/>
  <c r="Y53" i="129" s="1"/>
  <c r="W52" i="129"/>
  <c r="Z52" i="129" s="1"/>
  <c r="V52" i="129"/>
  <c r="Y52" i="129" s="1"/>
  <c r="W51" i="129"/>
  <c r="Z51" i="129" s="1"/>
  <c r="V51" i="129"/>
  <c r="Y51" i="129" s="1"/>
  <c r="W50" i="129"/>
  <c r="Z50" i="129" s="1"/>
  <c r="V50" i="129"/>
  <c r="Y50" i="129" s="1"/>
  <c r="W49" i="129"/>
  <c r="Z49" i="129" s="1"/>
  <c r="V49" i="129"/>
  <c r="Y49" i="129" s="1"/>
  <c r="W48" i="129"/>
  <c r="Z48" i="129" s="1"/>
  <c r="V48" i="129"/>
  <c r="Y48" i="129" s="1"/>
  <c r="W47" i="129"/>
  <c r="Z47" i="129" s="1"/>
  <c r="V47" i="129"/>
  <c r="Y47" i="129" s="1"/>
  <c r="W46" i="129"/>
  <c r="Z46" i="129" s="1"/>
  <c r="V46" i="129"/>
  <c r="Y46" i="129" s="1"/>
  <c r="W45" i="129"/>
  <c r="Z45" i="129" s="1"/>
  <c r="V45" i="129"/>
  <c r="Y45" i="129" s="1"/>
  <c r="W44" i="129"/>
  <c r="Z44" i="129" s="1"/>
  <c r="V44" i="129"/>
  <c r="Y44" i="129" s="1"/>
  <c r="W43" i="129"/>
  <c r="V43" i="129"/>
  <c r="W41" i="129"/>
  <c r="Z41" i="129" s="1"/>
  <c r="V41" i="129"/>
  <c r="Y41" i="129" s="1"/>
  <c r="W40" i="129"/>
  <c r="Z40" i="129" s="1"/>
  <c r="V40" i="129"/>
  <c r="Y40" i="129" s="1"/>
  <c r="W39" i="129"/>
  <c r="Z39" i="129" s="1"/>
  <c r="V39" i="129"/>
  <c r="Y39" i="129" s="1"/>
  <c r="W38" i="129"/>
  <c r="Z38" i="129" s="1"/>
  <c r="V38" i="129"/>
  <c r="Y38" i="129" s="1"/>
  <c r="W37" i="129"/>
  <c r="Z37" i="129" s="1"/>
  <c r="V37" i="129"/>
  <c r="Y37" i="129" s="1"/>
  <c r="W36" i="129"/>
  <c r="Z36" i="129" s="1"/>
  <c r="V36" i="129"/>
  <c r="Y36" i="129" s="1"/>
  <c r="W35" i="129"/>
  <c r="Z35" i="129" s="1"/>
  <c r="V35" i="129"/>
  <c r="Y35" i="129" s="1"/>
  <c r="W34" i="129"/>
  <c r="Z34" i="129" s="1"/>
  <c r="V34" i="129"/>
  <c r="Y34" i="129" s="1"/>
  <c r="W33" i="129"/>
  <c r="Z33" i="129" s="1"/>
  <c r="V33" i="129"/>
  <c r="Y33" i="129" s="1"/>
  <c r="W32" i="129"/>
  <c r="Z32" i="129" s="1"/>
  <c r="V32" i="129"/>
  <c r="Y32" i="129" s="1"/>
  <c r="W31" i="129"/>
  <c r="Z31" i="129" s="1"/>
  <c r="V31" i="129"/>
  <c r="Y31" i="129" s="1"/>
  <c r="W30" i="129"/>
  <c r="Z30" i="129" s="1"/>
  <c r="V30" i="129"/>
  <c r="Y30" i="129" s="1"/>
  <c r="W29" i="129"/>
  <c r="Z29" i="129" s="1"/>
  <c r="V29" i="129"/>
  <c r="Y29" i="129" s="1"/>
  <c r="W28" i="129"/>
  <c r="Z28" i="129" s="1"/>
  <c r="V28" i="129"/>
  <c r="Y28" i="129" s="1"/>
  <c r="W27" i="129"/>
  <c r="Z27" i="129" s="1"/>
  <c r="V27" i="129"/>
  <c r="Y27" i="129" s="1"/>
  <c r="W26" i="129"/>
  <c r="Z26" i="129" s="1"/>
  <c r="V26" i="129"/>
  <c r="Y26" i="129" s="1"/>
  <c r="W25" i="129"/>
  <c r="Z25" i="129" s="1"/>
  <c r="V25" i="129"/>
  <c r="Y25" i="129" s="1"/>
  <c r="W24" i="129"/>
  <c r="Z24" i="129" s="1"/>
  <c r="V24" i="129"/>
  <c r="Y24" i="129" s="1"/>
  <c r="W23" i="129"/>
  <c r="Z23" i="129" s="1"/>
  <c r="V23" i="129"/>
  <c r="Y23" i="129" s="1"/>
  <c r="W22" i="129"/>
  <c r="Z22" i="129" s="1"/>
  <c r="V22" i="129"/>
  <c r="Y22" i="129" s="1"/>
  <c r="AB97" i="129"/>
  <c r="AB96" i="129"/>
  <c r="AB95" i="129"/>
  <c r="AB94" i="129"/>
  <c r="AB93" i="129"/>
  <c r="AB92" i="129"/>
  <c r="AB91" i="129"/>
  <c r="AB90" i="129"/>
  <c r="AB89" i="129"/>
  <c r="AB88" i="129"/>
  <c r="AB87" i="129"/>
  <c r="AB86" i="129"/>
  <c r="AB85" i="129"/>
  <c r="AB84" i="129"/>
  <c r="AB83" i="129"/>
  <c r="AB82" i="129"/>
  <c r="AB81" i="129"/>
  <c r="AB80" i="129"/>
  <c r="AB79" i="129"/>
  <c r="AB78" i="129"/>
  <c r="X74" i="129"/>
  <c r="X73" i="129"/>
  <c r="X72" i="129"/>
  <c r="X71" i="129"/>
  <c r="X70" i="129"/>
  <c r="X68" i="129"/>
  <c r="X67" i="129"/>
  <c r="X66" i="129"/>
  <c r="X65" i="129"/>
  <c r="X64" i="129"/>
  <c r="X62" i="129"/>
  <c r="X61" i="129"/>
  <c r="X60" i="129"/>
  <c r="X59" i="129"/>
  <c r="X58" i="129"/>
  <c r="X57" i="129"/>
  <c r="X56" i="129"/>
  <c r="X55" i="129"/>
  <c r="X54" i="129"/>
  <c r="X53" i="129"/>
  <c r="X52" i="129"/>
  <c r="X51" i="129"/>
  <c r="X50" i="129"/>
  <c r="X49" i="129"/>
  <c r="X48" i="129"/>
  <c r="X47" i="129"/>
  <c r="X46" i="129"/>
  <c r="X45" i="129"/>
  <c r="X44" i="129"/>
  <c r="X43" i="129"/>
  <c r="X41" i="129"/>
  <c r="X40" i="129"/>
  <c r="X39" i="129"/>
  <c r="X38" i="129"/>
  <c r="X37" i="129"/>
  <c r="X36" i="129"/>
  <c r="X35" i="129"/>
  <c r="X34" i="129"/>
  <c r="X33" i="129"/>
  <c r="X32" i="129"/>
  <c r="X31" i="129"/>
  <c r="X30" i="129"/>
  <c r="X29" i="129"/>
  <c r="X28" i="129"/>
  <c r="X27" i="129"/>
  <c r="X26" i="129"/>
  <c r="X25" i="129"/>
  <c r="X24" i="129"/>
  <c r="X23" i="129"/>
  <c r="X22" i="129"/>
  <c r="U12" i="129"/>
  <c r="V12" i="129"/>
  <c r="W12" i="129"/>
  <c r="X12" i="129"/>
  <c r="U13" i="129"/>
  <c r="V13" i="129"/>
  <c r="Y13" i="129" s="1"/>
  <c r="W13" i="129"/>
  <c r="Z13" i="129" s="1"/>
  <c r="X13" i="129"/>
  <c r="J14" i="129"/>
  <c r="U14" i="129"/>
  <c r="V14" i="129"/>
  <c r="Y14" i="129" s="1"/>
  <c r="W14" i="129"/>
  <c r="Z14" i="129" s="1"/>
  <c r="X14" i="129"/>
  <c r="U15" i="129"/>
  <c r="V15" i="129"/>
  <c r="Y15" i="129" s="1"/>
  <c r="W15" i="129"/>
  <c r="Z15" i="129" s="1"/>
  <c r="X15" i="129"/>
  <c r="U16" i="129"/>
  <c r="V16" i="129"/>
  <c r="Y16" i="129" s="1"/>
  <c r="W16" i="129"/>
  <c r="Z16" i="129" s="1"/>
  <c r="X16" i="129"/>
  <c r="U17" i="129"/>
  <c r="V17" i="129"/>
  <c r="Y17" i="129" s="1"/>
  <c r="W17" i="129"/>
  <c r="Z17" i="129" s="1"/>
  <c r="X17" i="129"/>
  <c r="U18" i="129"/>
  <c r="V18" i="129"/>
  <c r="Y18" i="129" s="1"/>
  <c r="W18" i="129"/>
  <c r="Z18" i="129" s="1"/>
  <c r="X18" i="129"/>
  <c r="U19" i="129"/>
  <c r="V19" i="129"/>
  <c r="Y19" i="129" s="1"/>
  <c r="W19" i="129"/>
  <c r="Z19" i="129" s="1"/>
  <c r="X19" i="129"/>
  <c r="U20" i="129"/>
  <c r="V20" i="129"/>
  <c r="Y20" i="129" s="1"/>
  <c r="W20" i="129"/>
  <c r="Z20" i="129" s="1"/>
  <c r="X20" i="129"/>
  <c r="U21" i="129"/>
  <c r="V21" i="129"/>
  <c r="Y21" i="129" s="1"/>
  <c r="W21" i="129"/>
  <c r="Z21" i="129" s="1"/>
  <c r="X21" i="129"/>
  <c r="J46" i="129"/>
  <c r="D46" i="129"/>
  <c r="J57" i="129"/>
  <c r="D57" i="129"/>
  <c r="F57" i="129" s="1"/>
  <c r="J52" i="129"/>
  <c r="F52" i="129"/>
  <c r="D52" i="129"/>
  <c r="J22" i="129"/>
  <c r="J30" i="129"/>
  <c r="J38" i="129"/>
  <c r="D47" i="129"/>
  <c r="F47" i="129" s="1"/>
  <c r="D48" i="129"/>
  <c r="F48" i="129" s="1"/>
  <c r="D49" i="129"/>
  <c r="F49" i="129" s="1"/>
  <c r="D53" i="129"/>
  <c r="F53" i="129"/>
  <c r="G53" i="129" s="1"/>
  <c r="D54" i="129"/>
  <c r="F54" i="129"/>
  <c r="D55" i="129"/>
  <c r="F55" i="129"/>
  <c r="D56" i="129"/>
  <c r="F56" i="129"/>
  <c r="D58" i="129"/>
  <c r="F58" i="129" s="1"/>
  <c r="F60" i="129"/>
  <c r="G60" i="129" s="1"/>
  <c r="L60" i="129" s="1"/>
  <c r="T98" i="129"/>
  <c r="G86" i="129" s="1"/>
  <c r="H81" i="129" s="1"/>
  <c r="Y78" i="129"/>
  <c r="Y98" i="129" s="1"/>
  <c r="J20" i="128"/>
  <c r="AA97" i="128"/>
  <c r="AA96" i="128"/>
  <c r="AA95" i="128"/>
  <c r="AA94" i="128"/>
  <c r="AA93" i="128"/>
  <c r="AA92" i="128"/>
  <c r="AA91" i="128"/>
  <c r="AA90" i="128"/>
  <c r="AA89" i="128"/>
  <c r="AA88" i="128"/>
  <c r="AA87" i="128"/>
  <c r="AA86" i="128"/>
  <c r="AA85" i="128"/>
  <c r="AA84" i="128"/>
  <c r="AA83" i="128"/>
  <c r="AA82" i="128"/>
  <c r="AA81" i="128"/>
  <c r="AA80" i="128"/>
  <c r="AA79" i="128"/>
  <c r="AA78" i="128"/>
  <c r="U74" i="128"/>
  <c r="U73" i="128"/>
  <c r="U72" i="128"/>
  <c r="U71" i="128"/>
  <c r="U70" i="128"/>
  <c r="U68" i="128"/>
  <c r="U67" i="128"/>
  <c r="U66" i="128"/>
  <c r="U65" i="128"/>
  <c r="U64" i="128"/>
  <c r="U62" i="128"/>
  <c r="U61" i="128"/>
  <c r="U60" i="128"/>
  <c r="U59" i="128"/>
  <c r="U58" i="128"/>
  <c r="U57" i="128"/>
  <c r="U56" i="128"/>
  <c r="U55" i="128"/>
  <c r="U54" i="128"/>
  <c r="U53" i="128"/>
  <c r="U52" i="128"/>
  <c r="U51" i="128"/>
  <c r="U50" i="128"/>
  <c r="U49" i="128"/>
  <c r="U48" i="128"/>
  <c r="U47" i="128"/>
  <c r="U46" i="128"/>
  <c r="U45" i="128"/>
  <c r="U44" i="128"/>
  <c r="U43" i="128"/>
  <c r="U41" i="128"/>
  <c r="U40" i="128"/>
  <c r="U39" i="128"/>
  <c r="U38" i="128"/>
  <c r="U37" i="128"/>
  <c r="U36" i="128"/>
  <c r="U35" i="128"/>
  <c r="U34" i="128"/>
  <c r="U33" i="128"/>
  <c r="U32" i="128"/>
  <c r="U31" i="128"/>
  <c r="U30" i="128"/>
  <c r="U29" i="128"/>
  <c r="U28" i="128"/>
  <c r="U27" i="128"/>
  <c r="U26" i="128"/>
  <c r="U25" i="128"/>
  <c r="U24" i="128"/>
  <c r="U23" i="128"/>
  <c r="U22" i="128"/>
  <c r="W74" i="128"/>
  <c r="Z74" i="128" s="1"/>
  <c r="V74" i="128"/>
  <c r="Y74" i="128" s="1"/>
  <c r="W73" i="128"/>
  <c r="Z73" i="128" s="1"/>
  <c r="V73" i="128"/>
  <c r="Y73" i="128" s="1"/>
  <c r="W72" i="128"/>
  <c r="Z72" i="128" s="1"/>
  <c r="V72" i="128"/>
  <c r="Y72" i="128" s="1"/>
  <c r="W71" i="128"/>
  <c r="Z71" i="128" s="1"/>
  <c r="V71" i="128"/>
  <c r="Y71" i="128" s="1"/>
  <c r="W70" i="128"/>
  <c r="V70" i="128"/>
  <c r="W68" i="128"/>
  <c r="Z68" i="128" s="1"/>
  <c r="V68" i="128"/>
  <c r="Y68" i="128" s="1"/>
  <c r="W67" i="128"/>
  <c r="Z67" i="128" s="1"/>
  <c r="V67" i="128"/>
  <c r="Y67" i="128" s="1"/>
  <c r="W66" i="128"/>
  <c r="Z66" i="128" s="1"/>
  <c r="V66" i="128"/>
  <c r="Y66" i="128" s="1"/>
  <c r="W65" i="128"/>
  <c r="Z65" i="128" s="1"/>
  <c r="V65" i="128"/>
  <c r="Y65" i="128" s="1"/>
  <c r="W64" i="128"/>
  <c r="V64" i="128"/>
  <c r="W62" i="128"/>
  <c r="Z62" i="128" s="1"/>
  <c r="V62" i="128"/>
  <c r="Y62" i="128" s="1"/>
  <c r="W61" i="128"/>
  <c r="Z61" i="128" s="1"/>
  <c r="V61" i="128"/>
  <c r="Y61" i="128" s="1"/>
  <c r="W60" i="128"/>
  <c r="Z60" i="128" s="1"/>
  <c r="V60" i="128"/>
  <c r="Y60" i="128" s="1"/>
  <c r="W59" i="128"/>
  <c r="Z59" i="128" s="1"/>
  <c r="V59" i="128"/>
  <c r="Y59" i="128" s="1"/>
  <c r="W58" i="128"/>
  <c r="Z58" i="128" s="1"/>
  <c r="V58" i="128"/>
  <c r="Y58" i="128" s="1"/>
  <c r="W57" i="128"/>
  <c r="Z57" i="128" s="1"/>
  <c r="V57" i="128"/>
  <c r="Y57" i="128" s="1"/>
  <c r="W56" i="128"/>
  <c r="Z56" i="128" s="1"/>
  <c r="V56" i="128"/>
  <c r="Y56" i="128" s="1"/>
  <c r="W55" i="128"/>
  <c r="Z55" i="128" s="1"/>
  <c r="V55" i="128"/>
  <c r="Y55" i="128" s="1"/>
  <c r="W54" i="128"/>
  <c r="Z54" i="128" s="1"/>
  <c r="V54" i="128"/>
  <c r="Y54" i="128" s="1"/>
  <c r="W53" i="128"/>
  <c r="Z53" i="128" s="1"/>
  <c r="V53" i="128"/>
  <c r="Y53" i="128" s="1"/>
  <c r="W52" i="128"/>
  <c r="Z52" i="128" s="1"/>
  <c r="V52" i="128"/>
  <c r="Y52" i="128" s="1"/>
  <c r="W51" i="128"/>
  <c r="Z51" i="128" s="1"/>
  <c r="V51" i="128"/>
  <c r="Y51" i="128" s="1"/>
  <c r="W50" i="128"/>
  <c r="Z50" i="128" s="1"/>
  <c r="V50" i="128"/>
  <c r="Y50" i="128" s="1"/>
  <c r="W49" i="128"/>
  <c r="Z49" i="128" s="1"/>
  <c r="V49" i="128"/>
  <c r="Y49" i="128" s="1"/>
  <c r="W48" i="128"/>
  <c r="Z48" i="128" s="1"/>
  <c r="V48" i="128"/>
  <c r="Y48" i="128" s="1"/>
  <c r="W47" i="128"/>
  <c r="Z47" i="128" s="1"/>
  <c r="V47" i="128"/>
  <c r="Y47" i="128" s="1"/>
  <c r="W46" i="128"/>
  <c r="Z46" i="128" s="1"/>
  <c r="V46" i="128"/>
  <c r="Y46" i="128" s="1"/>
  <c r="W45" i="128"/>
  <c r="Z45" i="128" s="1"/>
  <c r="V45" i="128"/>
  <c r="Y45" i="128" s="1"/>
  <c r="W44" i="128"/>
  <c r="Z44" i="128" s="1"/>
  <c r="V44" i="128"/>
  <c r="Y44" i="128" s="1"/>
  <c r="W43" i="128"/>
  <c r="V43" i="128"/>
  <c r="W41" i="128"/>
  <c r="Z41" i="128" s="1"/>
  <c r="V41" i="128"/>
  <c r="Y41" i="128" s="1"/>
  <c r="W40" i="128"/>
  <c r="Z40" i="128" s="1"/>
  <c r="V40" i="128"/>
  <c r="Y40" i="128" s="1"/>
  <c r="W39" i="128"/>
  <c r="Z39" i="128" s="1"/>
  <c r="V39" i="128"/>
  <c r="Y39" i="128" s="1"/>
  <c r="W38" i="128"/>
  <c r="Z38" i="128" s="1"/>
  <c r="V38" i="128"/>
  <c r="Y38" i="128" s="1"/>
  <c r="W37" i="128"/>
  <c r="Z37" i="128" s="1"/>
  <c r="V37" i="128"/>
  <c r="Y37" i="128" s="1"/>
  <c r="W36" i="128"/>
  <c r="Z36" i="128" s="1"/>
  <c r="V36" i="128"/>
  <c r="Y36" i="128" s="1"/>
  <c r="W35" i="128"/>
  <c r="Z35" i="128" s="1"/>
  <c r="V35" i="128"/>
  <c r="Y35" i="128" s="1"/>
  <c r="W34" i="128"/>
  <c r="Z34" i="128" s="1"/>
  <c r="V34" i="128"/>
  <c r="Y34" i="128" s="1"/>
  <c r="W33" i="128"/>
  <c r="Z33" i="128" s="1"/>
  <c r="V33" i="128"/>
  <c r="Y33" i="128" s="1"/>
  <c r="W32" i="128"/>
  <c r="Z32" i="128" s="1"/>
  <c r="V32" i="128"/>
  <c r="Y32" i="128" s="1"/>
  <c r="W31" i="128"/>
  <c r="Z31" i="128" s="1"/>
  <c r="V31" i="128"/>
  <c r="Y31" i="128" s="1"/>
  <c r="W30" i="128"/>
  <c r="Z30" i="128" s="1"/>
  <c r="V30" i="128"/>
  <c r="Y30" i="128" s="1"/>
  <c r="W29" i="128"/>
  <c r="Z29" i="128" s="1"/>
  <c r="V29" i="128"/>
  <c r="Y29" i="128" s="1"/>
  <c r="W28" i="128"/>
  <c r="Z28" i="128" s="1"/>
  <c r="V28" i="128"/>
  <c r="Y28" i="128" s="1"/>
  <c r="W27" i="128"/>
  <c r="Z27" i="128" s="1"/>
  <c r="V27" i="128"/>
  <c r="Y27" i="128" s="1"/>
  <c r="W26" i="128"/>
  <c r="Z26" i="128" s="1"/>
  <c r="V26" i="128"/>
  <c r="Y26" i="128" s="1"/>
  <c r="W25" i="128"/>
  <c r="Z25" i="128" s="1"/>
  <c r="V25" i="128"/>
  <c r="Y25" i="128" s="1"/>
  <c r="W24" i="128"/>
  <c r="Z24" i="128" s="1"/>
  <c r="V24" i="128"/>
  <c r="Y24" i="128" s="1"/>
  <c r="W23" i="128"/>
  <c r="Z23" i="128" s="1"/>
  <c r="V23" i="128"/>
  <c r="Y23" i="128" s="1"/>
  <c r="W22" i="128"/>
  <c r="Z22" i="128" s="1"/>
  <c r="V22" i="128"/>
  <c r="Y22" i="128" s="1"/>
  <c r="AB97" i="128"/>
  <c r="AB96" i="128"/>
  <c r="AB95" i="128"/>
  <c r="AB94" i="128"/>
  <c r="AB93" i="128"/>
  <c r="AB92" i="128"/>
  <c r="AB91" i="128"/>
  <c r="AB90" i="128"/>
  <c r="AB89" i="128"/>
  <c r="AB88" i="128"/>
  <c r="AB87" i="128"/>
  <c r="AB86" i="128"/>
  <c r="AB85" i="128"/>
  <c r="AB84" i="128"/>
  <c r="AB83" i="128"/>
  <c r="AB82" i="128"/>
  <c r="AB81" i="128"/>
  <c r="AB80" i="128"/>
  <c r="AB79" i="128"/>
  <c r="AB78" i="128"/>
  <c r="X74" i="128"/>
  <c r="X73" i="128"/>
  <c r="X72" i="128"/>
  <c r="X71" i="128"/>
  <c r="X70" i="128"/>
  <c r="X68" i="128"/>
  <c r="X67" i="128"/>
  <c r="X66" i="128"/>
  <c r="X65" i="128"/>
  <c r="X64" i="128"/>
  <c r="X62" i="128"/>
  <c r="X61" i="128"/>
  <c r="X60" i="128"/>
  <c r="X59" i="128"/>
  <c r="X58" i="128"/>
  <c r="X57" i="128"/>
  <c r="X56" i="128"/>
  <c r="X55" i="128"/>
  <c r="X54" i="128"/>
  <c r="X53" i="128"/>
  <c r="X52" i="128"/>
  <c r="X51" i="128"/>
  <c r="X50" i="128"/>
  <c r="X49" i="128"/>
  <c r="X48" i="128"/>
  <c r="X47" i="128"/>
  <c r="X46" i="128"/>
  <c r="X45" i="128"/>
  <c r="X44" i="128"/>
  <c r="X43" i="128"/>
  <c r="X41" i="128"/>
  <c r="X40" i="128"/>
  <c r="X39" i="128"/>
  <c r="X38" i="128"/>
  <c r="X37" i="128"/>
  <c r="X36" i="128"/>
  <c r="X35" i="128"/>
  <c r="X34" i="128"/>
  <c r="X33" i="128"/>
  <c r="X32" i="128"/>
  <c r="X31" i="128"/>
  <c r="X30" i="128"/>
  <c r="X29" i="128"/>
  <c r="X28" i="128"/>
  <c r="X27" i="128"/>
  <c r="X26" i="128"/>
  <c r="X25" i="128"/>
  <c r="X24" i="128"/>
  <c r="X23" i="128"/>
  <c r="X22" i="128"/>
  <c r="U12" i="128"/>
  <c r="V12" i="128"/>
  <c r="W12" i="128"/>
  <c r="X12" i="128"/>
  <c r="U13" i="128"/>
  <c r="V13" i="128"/>
  <c r="Y13" i="128" s="1"/>
  <c r="W13" i="128"/>
  <c r="Z13" i="128" s="1"/>
  <c r="X13" i="128"/>
  <c r="J14" i="128"/>
  <c r="U14" i="128"/>
  <c r="V14" i="128"/>
  <c r="Y14" i="128" s="1"/>
  <c r="W14" i="128"/>
  <c r="Z14" i="128" s="1"/>
  <c r="X14" i="128"/>
  <c r="U15" i="128"/>
  <c r="V15" i="128"/>
  <c r="Y15" i="128" s="1"/>
  <c r="W15" i="128"/>
  <c r="Z15" i="128" s="1"/>
  <c r="X15" i="128"/>
  <c r="V16" i="128"/>
  <c r="Y16" i="128" s="1"/>
  <c r="W16" i="128"/>
  <c r="Z16" i="128" s="1"/>
  <c r="X16" i="128"/>
  <c r="U17" i="128"/>
  <c r="V17" i="128"/>
  <c r="Y17" i="128" s="1"/>
  <c r="W17" i="128"/>
  <c r="Z17" i="128" s="1"/>
  <c r="X17" i="128"/>
  <c r="U18" i="128"/>
  <c r="V18" i="128"/>
  <c r="Y18" i="128" s="1"/>
  <c r="W18" i="128"/>
  <c r="Z18" i="128" s="1"/>
  <c r="X18" i="128"/>
  <c r="U19" i="128"/>
  <c r="V19" i="128"/>
  <c r="Y19" i="128" s="1"/>
  <c r="W19" i="128"/>
  <c r="Z19" i="128" s="1"/>
  <c r="X19" i="128"/>
  <c r="U20" i="128"/>
  <c r="V20" i="128"/>
  <c r="Y20" i="128" s="1"/>
  <c r="W20" i="128"/>
  <c r="Z20" i="128" s="1"/>
  <c r="X20" i="128"/>
  <c r="U21" i="128"/>
  <c r="V21" i="128"/>
  <c r="Y21" i="128" s="1"/>
  <c r="W21" i="128"/>
  <c r="Z21" i="128" s="1"/>
  <c r="X21" i="128"/>
  <c r="J46" i="128"/>
  <c r="D46" i="128"/>
  <c r="J57" i="128"/>
  <c r="D57" i="128"/>
  <c r="F57" i="128" s="1"/>
  <c r="J52" i="128"/>
  <c r="F52" i="128"/>
  <c r="D52" i="128"/>
  <c r="J22" i="128"/>
  <c r="J30" i="128"/>
  <c r="J38" i="128"/>
  <c r="D47" i="128"/>
  <c r="F47" i="128" s="1"/>
  <c r="D48" i="128"/>
  <c r="F48" i="128" s="1"/>
  <c r="D49" i="128"/>
  <c r="F49" i="128" s="1"/>
  <c r="D53" i="128"/>
  <c r="F53" i="128"/>
  <c r="D54" i="128"/>
  <c r="F54" i="128"/>
  <c r="D55" i="128"/>
  <c r="F55" i="128"/>
  <c r="D56" i="128"/>
  <c r="F56" i="128"/>
  <c r="G56" i="128" s="1"/>
  <c r="D58" i="128"/>
  <c r="F58" i="128" s="1"/>
  <c r="F60" i="128"/>
  <c r="G60" i="128" s="1"/>
  <c r="L60" i="128" s="1"/>
  <c r="T78" i="128"/>
  <c r="T98" i="128" s="1"/>
  <c r="G86" i="128" s="1"/>
  <c r="H81" i="128" s="1"/>
  <c r="Y78" i="128"/>
  <c r="Y98" i="128" s="1"/>
  <c r="J20" i="127"/>
  <c r="AA97" i="127"/>
  <c r="AA96" i="127"/>
  <c r="AA95" i="127"/>
  <c r="AA94" i="127"/>
  <c r="AA93" i="127"/>
  <c r="AA92" i="127"/>
  <c r="AA91" i="127"/>
  <c r="AA90" i="127"/>
  <c r="AA89" i="127"/>
  <c r="AA88" i="127"/>
  <c r="AA87" i="127"/>
  <c r="AA86" i="127"/>
  <c r="AA85" i="127"/>
  <c r="AA84" i="127"/>
  <c r="AA83" i="127"/>
  <c r="AA82" i="127"/>
  <c r="AA81" i="127"/>
  <c r="AA80" i="127"/>
  <c r="AA79" i="127"/>
  <c r="AA78" i="127"/>
  <c r="U74" i="127"/>
  <c r="U73" i="127"/>
  <c r="U72" i="127"/>
  <c r="U71" i="127"/>
  <c r="U70" i="127"/>
  <c r="U68" i="127"/>
  <c r="U67" i="127"/>
  <c r="U66" i="127"/>
  <c r="U65" i="127"/>
  <c r="U64" i="127"/>
  <c r="U62" i="127"/>
  <c r="U61" i="127"/>
  <c r="U60" i="127"/>
  <c r="U59" i="127"/>
  <c r="U58" i="127"/>
  <c r="U57" i="127"/>
  <c r="U56" i="127"/>
  <c r="U55" i="127"/>
  <c r="U54" i="127"/>
  <c r="U53" i="127"/>
  <c r="U52" i="127"/>
  <c r="U51" i="127"/>
  <c r="U50" i="127"/>
  <c r="U49" i="127"/>
  <c r="U48" i="127"/>
  <c r="U47" i="127"/>
  <c r="U46" i="127"/>
  <c r="U45" i="127"/>
  <c r="U44" i="127"/>
  <c r="U43" i="127"/>
  <c r="U41" i="127"/>
  <c r="U40" i="127"/>
  <c r="U39" i="127"/>
  <c r="U38" i="127"/>
  <c r="U37" i="127"/>
  <c r="U36" i="127"/>
  <c r="U35" i="127"/>
  <c r="U34" i="127"/>
  <c r="U33" i="127"/>
  <c r="U32" i="127"/>
  <c r="U31" i="127"/>
  <c r="U30" i="127"/>
  <c r="U29" i="127"/>
  <c r="U28" i="127"/>
  <c r="U27" i="127"/>
  <c r="U26" i="127"/>
  <c r="U25" i="127"/>
  <c r="U24" i="127"/>
  <c r="U23" i="127"/>
  <c r="U22" i="127"/>
  <c r="W74" i="127"/>
  <c r="Z74" i="127" s="1"/>
  <c r="V74" i="127"/>
  <c r="Y74" i="127" s="1"/>
  <c r="W73" i="127"/>
  <c r="Z73" i="127" s="1"/>
  <c r="V73" i="127"/>
  <c r="Y73" i="127" s="1"/>
  <c r="W72" i="127"/>
  <c r="Z72" i="127" s="1"/>
  <c r="V72" i="127"/>
  <c r="Y72" i="127" s="1"/>
  <c r="W71" i="127"/>
  <c r="Z71" i="127" s="1"/>
  <c r="V71" i="127"/>
  <c r="Y71" i="127" s="1"/>
  <c r="W70" i="127"/>
  <c r="V70" i="127"/>
  <c r="W68" i="127"/>
  <c r="Z68" i="127" s="1"/>
  <c r="V68" i="127"/>
  <c r="Y68" i="127" s="1"/>
  <c r="W67" i="127"/>
  <c r="Z67" i="127" s="1"/>
  <c r="V67" i="127"/>
  <c r="Y67" i="127" s="1"/>
  <c r="W66" i="127"/>
  <c r="Z66" i="127" s="1"/>
  <c r="V66" i="127"/>
  <c r="Y66" i="127" s="1"/>
  <c r="W65" i="127"/>
  <c r="Z65" i="127" s="1"/>
  <c r="V65" i="127"/>
  <c r="Y65" i="127" s="1"/>
  <c r="W64" i="127"/>
  <c r="V64" i="127"/>
  <c r="W62" i="127"/>
  <c r="Z62" i="127" s="1"/>
  <c r="V62" i="127"/>
  <c r="Y62" i="127" s="1"/>
  <c r="W61" i="127"/>
  <c r="Z61" i="127" s="1"/>
  <c r="V61" i="127"/>
  <c r="Y61" i="127" s="1"/>
  <c r="W60" i="127"/>
  <c r="Z60" i="127" s="1"/>
  <c r="V60" i="127"/>
  <c r="Y60" i="127" s="1"/>
  <c r="W59" i="127"/>
  <c r="Z59" i="127" s="1"/>
  <c r="V59" i="127"/>
  <c r="Y59" i="127" s="1"/>
  <c r="W58" i="127"/>
  <c r="Z58" i="127" s="1"/>
  <c r="V58" i="127"/>
  <c r="Y58" i="127" s="1"/>
  <c r="W57" i="127"/>
  <c r="Z57" i="127" s="1"/>
  <c r="V57" i="127"/>
  <c r="Y57" i="127" s="1"/>
  <c r="W56" i="127"/>
  <c r="Z56" i="127" s="1"/>
  <c r="V56" i="127"/>
  <c r="Y56" i="127" s="1"/>
  <c r="W55" i="127"/>
  <c r="Z55" i="127" s="1"/>
  <c r="V55" i="127"/>
  <c r="Y55" i="127" s="1"/>
  <c r="W54" i="127"/>
  <c r="Z54" i="127" s="1"/>
  <c r="V54" i="127"/>
  <c r="Y54" i="127" s="1"/>
  <c r="W53" i="127"/>
  <c r="Z53" i="127" s="1"/>
  <c r="V53" i="127"/>
  <c r="Y53" i="127" s="1"/>
  <c r="W52" i="127"/>
  <c r="Z52" i="127" s="1"/>
  <c r="V52" i="127"/>
  <c r="Y52" i="127" s="1"/>
  <c r="W51" i="127"/>
  <c r="Z51" i="127" s="1"/>
  <c r="V51" i="127"/>
  <c r="Y51" i="127" s="1"/>
  <c r="W50" i="127"/>
  <c r="Z50" i="127" s="1"/>
  <c r="V50" i="127"/>
  <c r="Y50" i="127" s="1"/>
  <c r="W49" i="127"/>
  <c r="Z49" i="127" s="1"/>
  <c r="V49" i="127"/>
  <c r="Y49" i="127" s="1"/>
  <c r="W48" i="127"/>
  <c r="Z48" i="127" s="1"/>
  <c r="V48" i="127"/>
  <c r="Y48" i="127" s="1"/>
  <c r="W47" i="127"/>
  <c r="Z47" i="127" s="1"/>
  <c r="V47" i="127"/>
  <c r="Y47" i="127" s="1"/>
  <c r="W46" i="127"/>
  <c r="Z46" i="127" s="1"/>
  <c r="V46" i="127"/>
  <c r="Y46" i="127" s="1"/>
  <c r="W45" i="127"/>
  <c r="Z45" i="127" s="1"/>
  <c r="V45" i="127"/>
  <c r="Y45" i="127" s="1"/>
  <c r="W44" i="127"/>
  <c r="Z44" i="127" s="1"/>
  <c r="V44" i="127"/>
  <c r="Y44" i="127" s="1"/>
  <c r="W43" i="127"/>
  <c r="V43" i="127"/>
  <c r="W41" i="127"/>
  <c r="Z41" i="127" s="1"/>
  <c r="V41" i="127"/>
  <c r="Y41" i="127" s="1"/>
  <c r="W40" i="127"/>
  <c r="Z40" i="127" s="1"/>
  <c r="V40" i="127"/>
  <c r="Y40" i="127" s="1"/>
  <c r="W39" i="127"/>
  <c r="Z39" i="127" s="1"/>
  <c r="V39" i="127"/>
  <c r="Y39" i="127" s="1"/>
  <c r="W38" i="127"/>
  <c r="Z38" i="127" s="1"/>
  <c r="V38" i="127"/>
  <c r="Y38" i="127" s="1"/>
  <c r="W37" i="127"/>
  <c r="Z37" i="127" s="1"/>
  <c r="V37" i="127"/>
  <c r="Y37" i="127" s="1"/>
  <c r="W36" i="127"/>
  <c r="Z36" i="127" s="1"/>
  <c r="V36" i="127"/>
  <c r="Y36" i="127" s="1"/>
  <c r="W35" i="127"/>
  <c r="Z35" i="127" s="1"/>
  <c r="V35" i="127"/>
  <c r="Y35" i="127" s="1"/>
  <c r="W34" i="127"/>
  <c r="Z34" i="127" s="1"/>
  <c r="V34" i="127"/>
  <c r="Y34" i="127" s="1"/>
  <c r="W33" i="127"/>
  <c r="Z33" i="127" s="1"/>
  <c r="V33" i="127"/>
  <c r="Y33" i="127" s="1"/>
  <c r="W32" i="127"/>
  <c r="Z32" i="127" s="1"/>
  <c r="V32" i="127"/>
  <c r="Y32" i="127" s="1"/>
  <c r="W31" i="127"/>
  <c r="Z31" i="127" s="1"/>
  <c r="V31" i="127"/>
  <c r="Y31" i="127" s="1"/>
  <c r="W30" i="127"/>
  <c r="Z30" i="127" s="1"/>
  <c r="V30" i="127"/>
  <c r="Y30" i="127" s="1"/>
  <c r="W29" i="127"/>
  <c r="Z29" i="127" s="1"/>
  <c r="V29" i="127"/>
  <c r="Y29" i="127" s="1"/>
  <c r="W28" i="127"/>
  <c r="Z28" i="127" s="1"/>
  <c r="V28" i="127"/>
  <c r="Y28" i="127" s="1"/>
  <c r="W27" i="127"/>
  <c r="Z27" i="127" s="1"/>
  <c r="V27" i="127"/>
  <c r="Y27" i="127" s="1"/>
  <c r="W26" i="127"/>
  <c r="Z26" i="127" s="1"/>
  <c r="V26" i="127"/>
  <c r="Y26" i="127" s="1"/>
  <c r="W25" i="127"/>
  <c r="Z25" i="127" s="1"/>
  <c r="V25" i="127"/>
  <c r="Y25" i="127" s="1"/>
  <c r="W24" i="127"/>
  <c r="Z24" i="127" s="1"/>
  <c r="V24" i="127"/>
  <c r="Y24" i="127" s="1"/>
  <c r="W23" i="127"/>
  <c r="Z23" i="127" s="1"/>
  <c r="V23" i="127"/>
  <c r="Y23" i="127" s="1"/>
  <c r="W22" i="127"/>
  <c r="Z22" i="127" s="1"/>
  <c r="V22" i="127"/>
  <c r="Y22" i="127" s="1"/>
  <c r="AB97" i="127"/>
  <c r="AB96" i="127"/>
  <c r="AB95" i="127"/>
  <c r="AB94" i="127"/>
  <c r="AB93" i="127"/>
  <c r="AB92" i="127"/>
  <c r="AB91" i="127"/>
  <c r="AB90" i="127"/>
  <c r="AB89" i="127"/>
  <c r="AB88" i="127"/>
  <c r="AB87" i="127"/>
  <c r="AB86" i="127"/>
  <c r="AB85" i="127"/>
  <c r="AB84" i="127"/>
  <c r="AB83" i="127"/>
  <c r="AB82" i="127"/>
  <c r="AB81" i="127"/>
  <c r="AB80" i="127"/>
  <c r="AB79" i="127"/>
  <c r="AB78" i="127"/>
  <c r="X74" i="127"/>
  <c r="X73" i="127"/>
  <c r="X72" i="127"/>
  <c r="X71" i="127"/>
  <c r="X70" i="127"/>
  <c r="X68" i="127"/>
  <c r="X67" i="127"/>
  <c r="X66" i="127"/>
  <c r="X65" i="127"/>
  <c r="X64" i="127"/>
  <c r="X62" i="127"/>
  <c r="X61" i="127"/>
  <c r="X60" i="127"/>
  <c r="X59" i="127"/>
  <c r="X58" i="127"/>
  <c r="X57" i="127"/>
  <c r="X56" i="127"/>
  <c r="X55" i="127"/>
  <c r="X54" i="127"/>
  <c r="X53" i="127"/>
  <c r="X52" i="127"/>
  <c r="X51" i="127"/>
  <c r="X50" i="127"/>
  <c r="X49" i="127"/>
  <c r="X48" i="127"/>
  <c r="X47" i="127"/>
  <c r="X46" i="127"/>
  <c r="X45" i="127"/>
  <c r="X44" i="127"/>
  <c r="X43" i="127"/>
  <c r="X41" i="127"/>
  <c r="X40" i="127"/>
  <c r="X39" i="127"/>
  <c r="X38" i="127"/>
  <c r="X37" i="127"/>
  <c r="X36" i="127"/>
  <c r="X35" i="127"/>
  <c r="X34" i="127"/>
  <c r="X33" i="127"/>
  <c r="X32" i="127"/>
  <c r="X31" i="127"/>
  <c r="X30" i="127"/>
  <c r="X29" i="127"/>
  <c r="X28" i="127"/>
  <c r="X27" i="127"/>
  <c r="X26" i="127"/>
  <c r="X25" i="127"/>
  <c r="X24" i="127"/>
  <c r="X23" i="127"/>
  <c r="X22" i="127"/>
  <c r="U12" i="127"/>
  <c r="V12" i="127"/>
  <c r="W12" i="127"/>
  <c r="X12" i="127"/>
  <c r="U13" i="127"/>
  <c r="V13" i="127"/>
  <c r="Y13" i="127" s="1"/>
  <c r="W13" i="127"/>
  <c r="Z13" i="127" s="1"/>
  <c r="X13" i="127"/>
  <c r="J14" i="127"/>
  <c r="U14" i="127"/>
  <c r="V14" i="127"/>
  <c r="Y14" i="127" s="1"/>
  <c r="W14" i="127"/>
  <c r="Z14" i="127" s="1"/>
  <c r="X14" i="127"/>
  <c r="U15" i="127"/>
  <c r="V15" i="127"/>
  <c r="Y15" i="127" s="1"/>
  <c r="W15" i="127"/>
  <c r="Z15" i="127" s="1"/>
  <c r="X15" i="127"/>
  <c r="U16" i="127"/>
  <c r="V16" i="127"/>
  <c r="Y16" i="127" s="1"/>
  <c r="W16" i="127"/>
  <c r="Z16" i="127" s="1"/>
  <c r="X16" i="127"/>
  <c r="U17" i="127"/>
  <c r="V17" i="127"/>
  <c r="Y17" i="127" s="1"/>
  <c r="W17" i="127"/>
  <c r="Z17" i="127" s="1"/>
  <c r="X17" i="127"/>
  <c r="U18" i="127"/>
  <c r="V18" i="127"/>
  <c r="Y18" i="127" s="1"/>
  <c r="W18" i="127"/>
  <c r="Z18" i="127" s="1"/>
  <c r="X18" i="127"/>
  <c r="U19" i="127"/>
  <c r="V19" i="127"/>
  <c r="Y19" i="127" s="1"/>
  <c r="W19" i="127"/>
  <c r="Z19" i="127" s="1"/>
  <c r="X19" i="127"/>
  <c r="U20" i="127"/>
  <c r="V20" i="127"/>
  <c r="Y20" i="127" s="1"/>
  <c r="W20" i="127"/>
  <c r="Z20" i="127" s="1"/>
  <c r="X20" i="127"/>
  <c r="U21" i="127"/>
  <c r="V21" i="127"/>
  <c r="Y21" i="127" s="1"/>
  <c r="W21" i="127"/>
  <c r="Z21" i="127" s="1"/>
  <c r="X21" i="127"/>
  <c r="D46" i="127"/>
  <c r="J57" i="127"/>
  <c r="D57" i="127"/>
  <c r="F57" i="127" s="1"/>
  <c r="J52" i="127"/>
  <c r="F52" i="127"/>
  <c r="D52" i="127"/>
  <c r="J22" i="127"/>
  <c r="J30" i="127"/>
  <c r="J38" i="127"/>
  <c r="D47" i="127"/>
  <c r="F47" i="127" s="1"/>
  <c r="D48" i="127"/>
  <c r="F48" i="127" s="1"/>
  <c r="D49" i="127"/>
  <c r="F49" i="127" s="1"/>
  <c r="D50" i="127"/>
  <c r="F50" i="127" s="1"/>
  <c r="D51" i="127"/>
  <c r="F51" i="127" s="1"/>
  <c r="D53" i="127"/>
  <c r="F53" i="127"/>
  <c r="D54" i="127"/>
  <c r="F54" i="127"/>
  <c r="D55" i="127"/>
  <c r="F55" i="127"/>
  <c r="D56" i="127"/>
  <c r="F56" i="127"/>
  <c r="D58" i="127"/>
  <c r="F58" i="127" s="1"/>
  <c r="F60" i="127"/>
  <c r="G60" i="127" s="1"/>
  <c r="L60" i="127" s="1"/>
  <c r="T78" i="127"/>
  <c r="T98" i="127" s="1"/>
  <c r="G86" i="127" s="1"/>
  <c r="H81" i="127" s="1"/>
  <c r="Y78" i="127"/>
  <c r="Y98" i="127" s="1"/>
  <c r="J20" i="126"/>
  <c r="AA97" i="126"/>
  <c r="AA96" i="126"/>
  <c r="AA95" i="126"/>
  <c r="AA94" i="126"/>
  <c r="AA93" i="126"/>
  <c r="AA92" i="126"/>
  <c r="AA91" i="126"/>
  <c r="AA90" i="126"/>
  <c r="AA89" i="126"/>
  <c r="AA88" i="126"/>
  <c r="AA87" i="126"/>
  <c r="AA86" i="126"/>
  <c r="AA85" i="126"/>
  <c r="AA84" i="126"/>
  <c r="AA83" i="126"/>
  <c r="AA82" i="126"/>
  <c r="AA81" i="126"/>
  <c r="AA80" i="126"/>
  <c r="AA79" i="126"/>
  <c r="AA78" i="126"/>
  <c r="U74" i="126"/>
  <c r="U73" i="126"/>
  <c r="U72" i="126"/>
  <c r="U71" i="126"/>
  <c r="U70" i="126"/>
  <c r="U68" i="126"/>
  <c r="U67" i="126"/>
  <c r="U66" i="126"/>
  <c r="U65" i="126"/>
  <c r="U64" i="126"/>
  <c r="U62" i="126"/>
  <c r="U61" i="126"/>
  <c r="U60" i="126"/>
  <c r="U59" i="126"/>
  <c r="U58" i="126"/>
  <c r="U57" i="126"/>
  <c r="U56" i="126"/>
  <c r="U55" i="126"/>
  <c r="U54" i="126"/>
  <c r="U53" i="126"/>
  <c r="U52" i="126"/>
  <c r="U51" i="126"/>
  <c r="U50" i="126"/>
  <c r="U49" i="126"/>
  <c r="U48" i="126"/>
  <c r="U47" i="126"/>
  <c r="U46" i="126"/>
  <c r="U45" i="126"/>
  <c r="U44" i="126"/>
  <c r="U43" i="126"/>
  <c r="U41" i="126"/>
  <c r="U40" i="126"/>
  <c r="U39" i="126"/>
  <c r="U38" i="126"/>
  <c r="U37" i="126"/>
  <c r="U36" i="126"/>
  <c r="U35" i="126"/>
  <c r="U34" i="126"/>
  <c r="U33" i="126"/>
  <c r="U32" i="126"/>
  <c r="U31" i="126"/>
  <c r="U30" i="126"/>
  <c r="U29" i="126"/>
  <c r="U28" i="126"/>
  <c r="U27" i="126"/>
  <c r="U26" i="126"/>
  <c r="U25" i="126"/>
  <c r="U24" i="126"/>
  <c r="U23" i="126"/>
  <c r="U22" i="126"/>
  <c r="W74" i="126"/>
  <c r="Z74" i="126" s="1"/>
  <c r="V74" i="126"/>
  <c r="Y74" i="126" s="1"/>
  <c r="W73" i="126"/>
  <c r="Z73" i="126" s="1"/>
  <c r="V73" i="126"/>
  <c r="Y73" i="126" s="1"/>
  <c r="W72" i="126"/>
  <c r="Z72" i="126" s="1"/>
  <c r="V72" i="126"/>
  <c r="Y72" i="126" s="1"/>
  <c r="W71" i="126"/>
  <c r="Z71" i="126" s="1"/>
  <c r="V71" i="126"/>
  <c r="Y71" i="126" s="1"/>
  <c r="W70" i="126"/>
  <c r="V70" i="126"/>
  <c r="W68" i="126"/>
  <c r="Z68" i="126" s="1"/>
  <c r="V68" i="126"/>
  <c r="Y68" i="126" s="1"/>
  <c r="W67" i="126"/>
  <c r="Z67" i="126" s="1"/>
  <c r="V67" i="126"/>
  <c r="Y67" i="126" s="1"/>
  <c r="W66" i="126"/>
  <c r="Z66" i="126" s="1"/>
  <c r="V66" i="126"/>
  <c r="Y66" i="126" s="1"/>
  <c r="W65" i="126"/>
  <c r="Z65" i="126" s="1"/>
  <c r="V65" i="126"/>
  <c r="Y65" i="126" s="1"/>
  <c r="W64" i="126"/>
  <c r="V64" i="126"/>
  <c r="W62" i="126"/>
  <c r="Z62" i="126" s="1"/>
  <c r="V62" i="126"/>
  <c r="Y62" i="126" s="1"/>
  <c r="W61" i="126"/>
  <c r="Z61" i="126" s="1"/>
  <c r="V61" i="126"/>
  <c r="Y61" i="126" s="1"/>
  <c r="W60" i="126"/>
  <c r="Z60" i="126" s="1"/>
  <c r="V60" i="126"/>
  <c r="Y60" i="126" s="1"/>
  <c r="W59" i="126"/>
  <c r="Z59" i="126" s="1"/>
  <c r="V59" i="126"/>
  <c r="Y59" i="126" s="1"/>
  <c r="W58" i="126"/>
  <c r="Z58" i="126" s="1"/>
  <c r="V58" i="126"/>
  <c r="Y58" i="126" s="1"/>
  <c r="W57" i="126"/>
  <c r="Z57" i="126" s="1"/>
  <c r="V57" i="126"/>
  <c r="Y57" i="126" s="1"/>
  <c r="W56" i="126"/>
  <c r="Z56" i="126" s="1"/>
  <c r="V56" i="126"/>
  <c r="Y56" i="126" s="1"/>
  <c r="W55" i="126"/>
  <c r="Z55" i="126" s="1"/>
  <c r="V55" i="126"/>
  <c r="Y55" i="126" s="1"/>
  <c r="W54" i="126"/>
  <c r="Z54" i="126" s="1"/>
  <c r="V54" i="126"/>
  <c r="Y54" i="126" s="1"/>
  <c r="W53" i="126"/>
  <c r="Z53" i="126" s="1"/>
  <c r="V53" i="126"/>
  <c r="Y53" i="126" s="1"/>
  <c r="W52" i="126"/>
  <c r="Z52" i="126" s="1"/>
  <c r="V52" i="126"/>
  <c r="Y52" i="126" s="1"/>
  <c r="W51" i="126"/>
  <c r="Z51" i="126" s="1"/>
  <c r="V51" i="126"/>
  <c r="Y51" i="126" s="1"/>
  <c r="W50" i="126"/>
  <c r="Z50" i="126" s="1"/>
  <c r="V50" i="126"/>
  <c r="Y50" i="126" s="1"/>
  <c r="W49" i="126"/>
  <c r="Z49" i="126" s="1"/>
  <c r="V49" i="126"/>
  <c r="Y49" i="126" s="1"/>
  <c r="W48" i="126"/>
  <c r="Z48" i="126" s="1"/>
  <c r="V48" i="126"/>
  <c r="Y48" i="126" s="1"/>
  <c r="W47" i="126"/>
  <c r="Z47" i="126" s="1"/>
  <c r="V47" i="126"/>
  <c r="Y47" i="126" s="1"/>
  <c r="W46" i="126"/>
  <c r="Z46" i="126" s="1"/>
  <c r="V46" i="126"/>
  <c r="Y46" i="126" s="1"/>
  <c r="W45" i="126"/>
  <c r="Z45" i="126" s="1"/>
  <c r="V45" i="126"/>
  <c r="Y45" i="126" s="1"/>
  <c r="W44" i="126"/>
  <c r="Z44" i="126" s="1"/>
  <c r="V44" i="126"/>
  <c r="Y44" i="126" s="1"/>
  <c r="W43" i="126"/>
  <c r="V43" i="126"/>
  <c r="W41" i="126"/>
  <c r="Z41" i="126" s="1"/>
  <c r="V41" i="126"/>
  <c r="Y41" i="126" s="1"/>
  <c r="W40" i="126"/>
  <c r="Z40" i="126" s="1"/>
  <c r="V40" i="126"/>
  <c r="Y40" i="126" s="1"/>
  <c r="W39" i="126"/>
  <c r="Z39" i="126" s="1"/>
  <c r="V39" i="126"/>
  <c r="Y39" i="126" s="1"/>
  <c r="W38" i="126"/>
  <c r="Z38" i="126" s="1"/>
  <c r="V38" i="126"/>
  <c r="Y38" i="126" s="1"/>
  <c r="W37" i="126"/>
  <c r="Z37" i="126" s="1"/>
  <c r="V37" i="126"/>
  <c r="Y37" i="126" s="1"/>
  <c r="W36" i="126"/>
  <c r="Z36" i="126" s="1"/>
  <c r="V36" i="126"/>
  <c r="Y36" i="126" s="1"/>
  <c r="W35" i="126"/>
  <c r="Z35" i="126" s="1"/>
  <c r="V35" i="126"/>
  <c r="Y35" i="126" s="1"/>
  <c r="W34" i="126"/>
  <c r="Z34" i="126" s="1"/>
  <c r="V34" i="126"/>
  <c r="Y34" i="126" s="1"/>
  <c r="W33" i="126"/>
  <c r="Z33" i="126" s="1"/>
  <c r="V33" i="126"/>
  <c r="Y33" i="126" s="1"/>
  <c r="W32" i="126"/>
  <c r="Z32" i="126" s="1"/>
  <c r="V32" i="126"/>
  <c r="Y32" i="126" s="1"/>
  <c r="W31" i="126"/>
  <c r="Z31" i="126" s="1"/>
  <c r="V31" i="126"/>
  <c r="Y31" i="126" s="1"/>
  <c r="W30" i="126"/>
  <c r="Z30" i="126" s="1"/>
  <c r="V30" i="126"/>
  <c r="Y30" i="126" s="1"/>
  <c r="W29" i="126"/>
  <c r="Z29" i="126" s="1"/>
  <c r="V29" i="126"/>
  <c r="Y29" i="126" s="1"/>
  <c r="W28" i="126"/>
  <c r="Z28" i="126" s="1"/>
  <c r="V28" i="126"/>
  <c r="Y28" i="126" s="1"/>
  <c r="W27" i="126"/>
  <c r="Z27" i="126" s="1"/>
  <c r="V27" i="126"/>
  <c r="Y27" i="126" s="1"/>
  <c r="W26" i="126"/>
  <c r="Z26" i="126" s="1"/>
  <c r="V26" i="126"/>
  <c r="Y26" i="126" s="1"/>
  <c r="W25" i="126"/>
  <c r="Z25" i="126" s="1"/>
  <c r="V25" i="126"/>
  <c r="Y25" i="126" s="1"/>
  <c r="W24" i="126"/>
  <c r="Z24" i="126" s="1"/>
  <c r="V24" i="126"/>
  <c r="Y24" i="126" s="1"/>
  <c r="W23" i="126"/>
  <c r="Z23" i="126" s="1"/>
  <c r="V23" i="126"/>
  <c r="Y23" i="126" s="1"/>
  <c r="W22" i="126"/>
  <c r="Z22" i="126" s="1"/>
  <c r="V22" i="126"/>
  <c r="Y22" i="126" s="1"/>
  <c r="AB97" i="126"/>
  <c r="AB96" i="126"/>
  <c r="AB95" i="126"/>
  <c r="AB94" i="126"/>
  <c r="AB93" i="126"/>
  <c r="AB92" i="126"/>
  <c r="AB91" i="126"/>
  <c r="AB90" i="126"/>
  <c r="AB89" i="126"/>
  <c r="AB88" i="126"/>
  <c r="AB87" i="126"/>
  <c r="AB86" i="126"/>
  <c r="AB85" i="126"/>
  <c r="AB84" i="126"/>
  <c r="AB83" i="126"/>
  <c r="AB82" i="126"/>
  <c r="AB81" i="126"/>
  <c r="AB80" i="126"/>
  <c r="AB79" i="126"/>
  <c r="AB78" i="126"/>
  <c r="X74" i="126"/>
  <c r="X73" i="126"/>
  <c r="X72" i="126"/>
  <c r="X71" i="126"/>
  <c r="X70" i="126"/>
  <c r="X68" i="126"/>
  <c r="X67" i="126"/>
  <c r="X66" i="126"/>
  <c r="X65" i="126"/>
  <c r="X64" i="126"/>
  <c r="X62" i="126"/>
  <c r="X61" i="126"/>
  <c r="X60" i="126"/>
  <c r="X59" i="126"/>
  <c r="X58" i="126"/>
  <c r="X57" i="126"/>
  <c r="X56" i="126"/>
  <c r="X55" i="126"/>
  <c r="X54" i="126"/>
  <c r="X53" i="126"/>
  <c r="X52" i="126"/>
  <c r="X51" i="126"/>
  <c r="X50" i="126"/>
  <c r="X49" i="126"/>
  <c r="X48" i="126"/>
  <c r="X47" i="126"/>
  <c r="X46" i="126"/>
  <c r="X45" i="126"/>
  <c r="X44" i="126"/>
  <c r="X43" i="126"/>
  <c r="X41" i="126"/>
  <c r="X40" i="126"/>
  <c r="X39" i="126"/>
  <c r="X38" i="126"/>
  <c r="X37" i="126"/>
  <c r="X36" i="126"/>
  <c r="X35" i="126"/>
  <c r="X34" i="126"/>
  <c r="X33" i="126"/>
  <c r="X32" i="126"/>
  <c r="X31" i="126"/>
  <c r="X30" i="126"/>
  <c r="X29" i="126"/>
  <c r="X28" i="126"/>
  <c r="X27" i="126"/>
  <c r="X26" i="126"/>
  <c r="X25" i="126"/>
  <c r="X24" i="126"/>
  <c r="X23" i="126"/>
  <c r="X22" i="126"/>
  <c r="U12" i="126"/>
  <c r="V12" i="126"/>
  <c r="W12" i="126"/>
  <c r="X12" i="126"/>
  <c r="U13" i="126"/>
  <c r="V13" i="126"/>
  <c r="Y13" i="126" s="1"/>
  <c r="W13" i="126"/>
  <c r="Z13" i="126" s="1"/>
  <c r="X13" i="126"/>
  <c r="J14" i="126"/>
  <c r="U14" i="126"/>
  <c r="V14" i="126"/>
  <c r="Y14" i="126" s="1"/>
  <c r="W14" i="126"/>
  <c r="Z14" i="126" s="1"/>
  <c r="X14" i="126"/>
  <c r="U15" i="126"/>
  <c r="V15" i="126"/>
  <c r="Y15" i="126" s="1"/>
  <c r="W15" i="126"/>
  <c r="Z15" i="126" s="1"/>
  <c r="X15" i="126"/>
  <c r="U16" i="126"/>
  <c r="V16" i="126"/>
  <c r="Y16" i="126" s="1"/>
  <c r="W16" i="126"/>
  <c r="Z16" i="126" s="1"/>
  <c r="X16" i="126"/>
  <c r="U17" i="126"/>
  <c r="V17" i="126"/>
  <c r="Y17" i="126" s="1"/>
  <c r="W17" i="126"/>
  <c r="Z17" i="126" s="1"/>
  <c r="X17" i="126"/>
  <c r="U18" i="126"/>
  <c r="V18" i="126"/>
  <c r="Y18" i="126" s="1"/>
  <c r="W18" i="126"/>
  <c r="Z18" i="126" s="1"/>
  <c r="X18" i="126"/>
  <c r="U19" i="126"/>
  <c r="V19" i="126"/>
  <c r="Y19" i="126" s="1"/>
  <c r="W19" i="126"/>
  <c r="Z19" i="126" s="1"/>
  <c r="X19" i="126"/>
  <c r="U20" i="126"/>
  <c r="V20" i="126"/>
  <c r="Y20" i="126" s="1"/>
  <c r="W20" i="126"/>
  <c r="Z20" i="126" s="1"/>
  <c r="X20" i="126"/>
  <c r="U21" i="126"/>
  <c r="V21" i="126"/>
  <c r="Y21" i="126" s="1"/>
  <c r="W21" i="126"/>
  <c r="Z21" i="126" s="1"/>
  <c r="X21" i="126"/>
  <c r="J46" i="126"/>
  <c r="D46" i="126"/>
  <c r="J57" i="126"/>
  <c r="D57" i="126"/>
  <c r="F57" i="126" s="1"/>
  <c r="J52" i="126"/>
  <c r="F52" i="126"/>
  <c r="D52" i="126"/>
  <c r="J22" i="126"/>
  <c r="J30" i="126"/>
  <c r="J38" i="126"/>
  <c r="D47" i="126"/>
  <c r="F47" i="126" s="1"/>
  <c r="D48" i="126"/>
  <c r="F48" i="126" s="1"/>
  <c r="D49" i="126"/>
  <c r="F49" i="126" s="1"/>
  <c r="D53" i="126"/>
  <c r="F53" i="126"/>
  <c r="D54" i="126"/>
  <c r="F54" i="126"/>
  <c r="D55" i="126"/>
  <c r="F55" i="126"/>
  <c r="D56" i="126"/>
  <c r="F56" i="126"/>
  <c r="D58" i="126"/>
  <c r="F58" i="126" s="1"/>
  <c r="F60" i="126"/>
  <c r="G60" i="126" s="1"/>
  <c r="L60" i="126" s="1"/>
  <c r="T78" i="126"/>
  <c r="T98" i="126" s="1"/>
  <c r="G86" i="126" s="1"/>
  <c r="H81" i="126" s="1"/>
  <c r="Y78" i="126"/>
  <c r="Y98" i="126" s="1"/>
  <c r="J20" i="125"/>
  <c r="AA97" i="125"/>
  <c r="AA96" i="125"/>
  <c r="AA95" i="125"/>
  <c r="AA94" i="125"/>
  <c r="AA93" i="125"/>
  <c r="AA92" i="125"/>
  <c r="AA91" i="125"/>
  <c r="AA90" i="125"/>
  <c r="AA89" i="125"/>
  <c r="AA88" i="125"/>
  <c r="AA87" i="125"/>
  <c r="AA86" i="125"/>
  <c r="AA85" i="125"/>
  <c r="AA84" i="125"/>
  <c r="AA83" i="125"/>
  <c r="AA82" i="125"/>
  <c r="AA81" i="125"/>
  <c r="AA80" i="125"/>
  <c r="AA79" i="125"/>
  <c r="AA78" i="125"/>
  <c r="U74" i="125"/>
  <c r="U73" i="125"/>
  <c r="U72" i="125"/>
  <c r="U71" i="125"/>
  <c r="U70" i="125"/>
  <c r="U68" i="125"/>
  <c r="U67" i="125"/>
  <c r="U66" i="125"/>
  <c r="U65" i="125"/>
  <c r="U64" i="125"/>
  <c r="U62" i="125"/>
  <c r="U61" i="125"/>
  <c r="U60" i="125"/>
  <c r="U59" i="125"/>
  <c r="U58" i="125"/>
  <c r="U57" i="125"/>
  <c r="U56" i="125"/>
  <c r="U55" i="125"/>
  <c r="U54" i="125"/>
  <c r="U53" i="125"/>
  <c r="U52" i="125"/>
  <c r="U51" i="125"/>
  <c r="U50" i="125"/>
  <c r="U49" i="125"/>
  <c r="U48" i="125"/>
  <c r="U47" i="125"/>
  <c r="U46" i="125"/>
  <c r="U45" i="125"/>
  <c r="U44" i="125"/>
  <c r="U43" i="125"/>
  <c r="U41" i="125"/>
  <c r="U40" i="125"/>
  <c r="U39" i="125"/>
  <c r="U38" i="125"/>
  <c r="U37" i="125"/>
  <c r="U36" i="125"/>
  <c r="U35" i="125"/>
  <c r="U34" i="125"/>
  <c r="U33" i="125"/>
  <c r="U32" i="125"/>
  <c r="U31" i="125"/>
  <c r="U30" i="125"/>
  <c r="U29" i="125"/>
  <c r="U28" i="125"/>
  <c r="U27" i="125"/>
  <c r="U26" i="125"/>
  <c r="U25" i="125"/>
  <c r="U24" i="125"/>
  <c r="U23" i="125"/>
  <c r="U22" i="125"/>
  <c r="W74" i="125"/>
  <c r="Z74" i="125" s="1"/>
  <c r="V74" i="125"/>
  <c r="Y74" i="125" s="1"/>
  <c r="W73" i="125"/>
  <c r="Z73" i="125" s="1"/>
  <c r="V73" i="125"/>
  <c r="Y73" i="125" s="1"/>
  <c r="W72" i="125"/>
  <c r="Z72" i="125" s="1"/>
  <c r="V72" i="125"/>
  <c r="Y72" i="125" s="1"/>
  <c r="W71" i="125"/>
  <c r="Z71" i="125" s="1"/>
  <c r="V71" i="125"/>
  <c r="Y71" i="125" s="1"/>
  <c r="W70" i="125"/>
  <c r="V70" i="125"/>
  <c r="W68" i="125"/>
  <c r="Z68" i="125" s="1"/>
  <c r="V68" i="125"/>
  <c r="Y68" i="125" s="1"/>
  <c r="W67" i="125"/>
  <c r="Z67" i="125" s="1"/>
  <c r="V67" i="125"/>
  <c r="Y67" i="125" s="1"/>
  <c r="W66" i="125"/>
  <c r="Z66" i="125" s="1"/>
  <c r="V66" i="125"/>
  <c r="Y66" i="125" s="1"/>
  <c r="W65" i="125"/>
  <c r="Z65" i="125" s="1"/>
  <c r="V65" i="125"/>
  <c r="Y65" i="125" s="1"/>
  <c r="W64" i="125"/>
  <c r="V64" i="125"/>
  <c r="W62" i="125"/>
  <c r="Z62" i="125" s="1"/>
  <c r="V62" i="125"/>
  <c r="Y62" i="125" s="1"/>
  <c r="W61" i="125"/>
  <c r="Z61" i="125" s="1"/>
  <c r="V61" i="125"/>
  <c r="Y61" i="125" s="1"/>
  <c r="W60" i="125"/>
  <c r="Z60" i="125" s="1"/>
  <c r="V60" i="125"/>
  <c r="Y60" i="125" s="1"/>
  <c r="W59" i="125"/>
  <c r="Z59" i="125" s="1"/>
  <c r="V59" i="125"/>
  <c r="Y59" i="125" s="1"/>
  <c r="W58" i="125"/>
  <c r="Z58" i="125" s="1"/>
  <c r="V58" i="125"/>
  <c r="Y58" i="125" s="1"/>
  <c r="W57" i="125"/>
  <c r="Z57" i="125" s="1"/>
  <c r="V57" i="125"/>
  <c r="Y57" i="125" s="1"/>
  <c r="W56" i="125"/>
  <c r="Z56" i="125" s="1"/>
  <c r="V56" i="125"/>
  <c r="Y56" i="125" s="1"/>
  <c r="W55" i="125"/>
  <c r="Z55" i="125" s="1"/>
  <c r="V55" i="125"/>
  <c r="Y55" i="125" s="1"/>
  <c r="W54" i="125"/>
  <c r="Z54" i="125" s="1"/>
  <c r="V54" i="125"/>
  <c r="Y54" i="125" s="1"/>
  <c r="W53" i="125"/>
  <c r="Z53" i="125" s="1"/>
  <c r="V53" i="125"/>
  <c r="Y53" i="125" s="1"/>
  <c r="W52" i="125"/>
  <c r="Z52" i="125" s="1"/>
  <c r="V52" i="125"/>
  <c r="Y52" i="125" s="1"/>
  <c r="W51" i="125"/>
  <c r="Z51" i="125" s="1"/>
  <c r="V51" i="125"/>
  <c r="Y51" i="125" s="1"/>
  <c r="W50" i="125"/>
  <c r="Z50" i="125" s="1"/>
  <c r="V50" i="125"/>
  <c r="Y50" i="125" s="1"/>
  <c r="W49" i="125"/>
  <c r="Z49" i="125" s="1"/>
  <c r="V49" i="125"/>
  <c r="Y49" i="125" s="1"/>
  <c r="W48" i="125"/>
  <c r="Z48" i="125" s="1"/>
  <c r="V48" i="125"/>
  <c r="Y48" i="125" s="1"/>
  <c r="W47" i="125"/>
  <c r="Z47" i="125" s="1"/>
  <c r="V47" i="125"/>
  <c r="Y47" i="125" s="1"/>
  <c r="W46" i="125"/>
  <c r="Z46" i="125" s="1"/>
  <c r="V46" i="125"/>
  <c r="Y46" i="125" s="1"/>
  <c r="W45" i="125"/>
  <c r="Z45" i="125" s="1"/>
  <c r="V45" i="125"/>
  <c r="Y45" i="125" s="1"/>
  <c r="W44" i="125"/>
  <c r="Z44" i="125" s="1"/>
  <c r="V44" i="125"/>
  <c r="Y44" i="125" s="1"/>
  <c r="W43" i="125"/>
  <c r="V43" i="125"/>
  <c r="W41" i="125"/>
  <c r="Z41" i="125" s="1"/>
  <c r="V41" i="125"/>
  <c r="Y41" i="125" s="1"/>
  <c r="W40" i="125"/>
  <c r="Z40" i="125" s="1"/>
  <c r="V40" i="125"/>
  <c r="Y40" i="125" s="1"/>
  <c r="W39" i="125"/>
  <c r="Z39" i="125" s="1"/>
  <c r="V39" i="125"/>
  <c r="Y39" i="125" s="1"/>
  <c r="W38" i="125"/>
  <c r="Z38" i="125" s="1"/>
  <c r="V38" i="125"/>
  <c r="Y38" i="125" s="1"/>
  <c r="W37" i="125"/>
  <c r="Z37" i="125" s="1"/>
  <c r="V37" i="125"/>
  <c r="Y37" i="125" s="1"/>
  <c r="W36" i="125"/>
  <c r="Z36" i="125" s="1"/>
  <c r="V36" i="125"/>
  <c r="Y36" i="125" s="1"/>
  <c r="W35" i="125"/>
  <c r="Z35" i="125" s="1"/>
  <c r="V35" i="125"/>
  <c r="Y35" i="125" s="1"/>
  <c r="W34" i="125"/>
  <c r="Z34" i="125" s="1"/>
  <c r="V34" i="125"/>
  <c r="Y34" i="125" s="1"/>
  <c r="W33" i="125"/>
  <c r="Z33" i="125" s="1"/>
  <c r="V33" i="125"/>
  <c r="Y33" i="125" s="1"/>
  <c r="W32" i="125"/>
  <c r="Z32" i="125" s="1"/>
  <c r="V32" i="125"/>
  <c r="Y32" i="125" s="1"/>
  <c r="W31" i="125"/>
  <c r="Z31" i="125" s="1"/>
  <c r="V31" i="125"/>
  <c r="Y31" i="125" s="1"/>
  <c r="W30" i="125"/>
  <c r="Z30" i="125" s="1"/>
  <c r="V30" i="125"/>
  <c r="Y30" i="125" s="1"/>
  <c r="W29" i="125"/>
  <c r="Z29" i="125" s="1"/>
  <c r="V29" i="125"/>
  <c r="Y29" i="125" s="1"/>
  <c r="W28" i="125"/>
  <c r="Z28" i="125" s="1"/>
  <c r="V28" i="125"/>
  <c r="Y28" i="125" s="1"/>
  <c r="W27" i="125"/>
  <c r="Z27" i="125" s="1"/>
  <c r="V27" i="125"/>
  <c r="Y27" i="125" s="1"/>
  <c r="W26" i="125"/>
  <c r="Z26" i="125" s="1"/>
  <c r="V26" i="125"/>
  <c r="Y26" i="125" s="1"/>
  <c r="W25" i="125"/>
  <c r="Z25" i="125" s="1"/>
  <c r="V25" i="125"/>
  <c r="Y25" i="125" s="1"/>
  <c r="W24" i="125"/>
  <c r="Z24" i="125" s="1"/>
  <c r="V24" i="125"/>
  <c r="Y24" i="125" s="1"/>
  <c r="W23" i="125"/>
  <c r="Z23" i="125" s="1"/>
  <c r="V23" i="125"/>
  <c r="Y23" i="125" s="1"/>
  <c r="W22" i="125"/>
  <c r="Z22" i="125" s="1"/>
  <c r="V22" i="125"/>
  <c r="Y22" i="125" s="1"/>
  <c r="AB97" i="125"/>
  <c r="AB96" i="125"/>
  <c r="AB95" i="125"/>
  <c r="AB94" i="125"/>
  <c r="AB93" i="125"/>
  <c r="AB92" i="125"/>
  <c r="AB91" i="125"/>
  <c r="AB90" i="125"/>
  <c r="AB89" i="125"/>
  <c r="AB88" i="125"/>
  <c r="AB87" i="125"/>
  <c r="AB86" i="125"/>
  <c r="AB85" i="125"/>
  <c r="AB84" i="125"/>
  <c r="AB83" i="125"/>
  <c r="AB82" i="125"/>
  <c r="AB81" i="125"/>
  <c r="AB80" i="125"/>
  <c r="AB79" i="125"/>
  <c r="AB78" i="125"/>
  <c r="X74" i="125"/>
  <c r="X73" i="125"/>
  <c r="X72" i="125"/>
  <c r="X71" i="125"/>
  <c r="X70" i="125"/>
  <c r="X68" i="125"/>
  <c r="X67" i="125"/>
  <c r="X66" i="125"/>
  <c r="X65" i="125"/>
  <c r="X64" i="125"/>
  <c r="X62" i="125"/>
  <c r="X61" i="125"/>
  <c r="X60" i="125"/>
  <c r="X59" i="125"/>
  <c r="X58" i="125"/>
  <c r="X57" i="125"/>
  <c r="X56" i="125"/>
  <c r="X55" i="125"/>
  <c r="X54" i="125"/>
  <c r="X53" i="125"/>
  <c r="X52" i="125"/>
  <c r="X51" i="125"/>
  <c r="X50" i="125"/>
  <c r="X49" i="125"/>
  <c r="X48" i="125"/>
  <c r="X47" i="125"/>
  <c r="X46" i="125"/>
  <c r="X45" i="125"/>
  <c r="X44" i="125"/>
  <c r="X43" i="125"/>
  <c r="X41" i="125"/>
  <c r="X40" i="125"/>
  <c r="X39" i="125"/>
  <c r="X38" i="125"/>
  <c r="X37" i="125"/>
  <c r="X36" i="125"/>
  <c r="X35" i="125"/>
  <c r="X34" i="125"/>
  <c r="X33" i="125"/>
  <c r="X32" i="125"/>
  <c r="X31" i="125"/>
  <c r="X30" i="125"/>
  <c r="X29" i="125"/>
  <c r="X28" i="125"/>
  <c r="X27" i="125"/>
  <c r="X26" i="125"/>
  <c r="X25" i="125"/>
  <c r="X24" i="125"/>
  <c r="X23" i="125"/>
  <c r="X22" i="125"/>
  <c r="U12" i="125"/>
  <c r="V12" i="125"/>
  <c r="W12" i="125"/>
  <c r="X12" i="125"/>
  <c r="U13" i="125"/>
  <c r="V13" i="125"/>
  <c r="Y13" i="125" s="1"/>
  <c r="W13" i="125"/>
  <c r="Z13" i="125" s="1"/>
  <c r="X13" i="125"/>
  <c r="J14" i="125"/>
  <c r="U14" i="125"/>
  <c r="V14" i="125"/>
  <c r="Y14" i="125" s="1"/>
  <c r="W14" i="125"/>
  <c r="Z14" i="125" s="1"/>
  <c r="X14" i="125"/>
  <c r="U15" i="125"/>
  <c r="V15" i="125"/>
  <c r="Y15" i="125" s="1"/>
  <c r="W15" i="125"/>
  <c r="Z15" i="125" s="1"/>
  <c r="X15" i="125"/>
  <c r="U16" i="125"/>
  <c r="V16" i="125"/>
  <c r="Y16" i="125" s="1"/>
  <c r="W16" i="125"/>
  <c r="Z16" i="125" s="1"/>
  <c r="X16" i="125"/>
  <c r="U17" i="125"/>
  <c r="V17" i="125"/>
  <c r="Y17" i="125" s="1"/>
  <c r="W17" i="125"/>
  <c r="Z17" i="125" s="1"/>
  <c r="X17" i="125"/>
  <c r="U18" i="125"/>
  <c r="V18" i="125"/>
  <c r="Y18" i="125" s="1"/>
  <c r="W18" i="125"/>
  <c r="Z18" i="125" s="1"/>
  <c r="X18" i="125"/>
  <c r="U19" i="125"/>
  <c r="V19" i="125"/>
  <c r="Y19" i="125" s="1"/>
  <c r="W19" i="125"/>
  <c r="Z19" i="125" s="1"/>
  <c r="X19" i="125"/>
  <c r="U20" i="125"/>
  <c r="V20" i="125"/>
  <c r="Y20" i="125" s="1"/>
  <c r="W20" i="125"/>
  <c r="Z20" i="125" s="1"/>
  <c r="X20" i="125"/>
  <c r="U21" i="125"/>
  <c r="V21" i="125"/>
  <c r="Y21" i="125" s="1"/>
  <c r="W21" i="125"/>
  <c r="Z21" i="125" s="1"/>
  <c r="X21" i="125"/>
  <c r="J46" i="125"/>
  <c r="D46" i="125"/>
  <c r="J57" i="125"/>
  <c r="D57" i="125"/>
  <c r="F57" i="125" s="1"/>
  <c r="J52" i="125"/>
  <c r="F52" i="125"/>
  <c r="D52" i="125"/>
  <c r="J22" i="125"/>
  <c r="J30" i="125"/>
  <c r="J38" i="125"/>
  <c r="D47" i="125"/>
  <c r="F47" i="125" s="1"/>
  <c r="D48" i="125"/>
  <c r="F48" i="125" s="1"/>
  <c r="D49" i="125"/>
  <c r="F49" i="125" s="1"/>
  <c r="D53" i="125"/>
  <c r="F53" i="125"/>
  <c r="D54" i="125"/>
  <c r="F54" i="125"/>
  <c r="D55" i="125"/>
  <c r="F55" i="125"/>
  <c r="D56" i="125"/>
  <c r="F56" i="125"/>
  <c r="D58" i="125"/>
  <c r="F58" i="125" s="1"/>
  <c r="F60" i="125"/>
  <c r="G60" i="125" s="1"/>
  <c r="L60" i="125" s="1"/>
  <c r="T78" i="125"/>
  <c r="T98" i="125" s="1"/>
  <c r="G86" i="125" s="1"/>
  <c r="H81" i="125" s="1"/>
  <c r="Y78" i="125"/>
  <c r="Y98" i="125" s="1"/>
  <c r="J20" i="124"/>
  <c r="AA97" i="124"/>
  <c r="AA96" i="124"/>
  <c r="AA95" i="124"/>
  <c r="AA94" i="124"/>
  <c r="AA93" i="124"/>
  <c r="AA92" i="124"/>
  <c r="AA91" i="124"/>
  <c r="AA90" i="124"/>
  <c r="AA89" i="124"/>
  <c r="AA88" i="124"/>
  <c r="AA87" i="124"/>
  <c r="AA86" i="124"/>
  <c r="AA85" i="124"/>
  <c r="AA84" i="124"/>
  <c r="AA83" i="124"/>
  <c r="AA82" i="124"/>
  <c r="AA81" i="124"/>
  <c r="AA80" i="124"/>
  <c r="AA79" i="124"/>
  <c r="AA78" i="124"/>
  <c r="U74" i="124"/>
  <c r="U73" i="124"/>
  <c r="U72" i="124"/>
  <c r="U71" i="124"/>
  <c r="U70" i="124"/>
  <c r="U68" i="124"/>
  <c r="U67" i="124"/>
  <c r="U66" i="124"/>
  <c r="U65" i="124"/>
  <c r="U64" i="124"/>
  <c r="U62" i="124"/>
  <c r="U61" i="124"/>
  <c r="U60" i="124"/>
  <c r="U59" i="124"/>
  <c r="U58" i="124"/>
  <c r="U57" i="124"/>
  <c r="U56" i="124"/>
  <c r="U55" i="124"/>
  <c r="U54" i="124"/>
  <c r="U53" i="124"/>
  <c r="U52" i="124"/>
  <c r="U51" i="124"/>
  <c r="U50" i="124"/>
  <c r="U49" i="124"/>
  <c r="U48" i="124"/>
  <c r="U47" i="124"/>
  <c r="U46" i="124"/>
  <c r="U45" i="124"/>
  <c r="U44" i="124"/>
  <c r="U43" i="124"/>
  <c r="U41" i="124"/>
  <c r="U40" i="124"/>
  <c r="U39" i="124"/>
  <c r="U38" i="124"/>
  <c r="U37" i="124"/>
  <c r="U36" i="124"/>
  <c r="U35" i="124"/>
  <c r="U34" i="124"/>
  <c r="U33" i="124"/>
  <c r="U32" i="124"/>
  <c r="U31" i="124"/>
  <c r="U30" i="124"/>
  <c r="U29" i="124"/>
  <c r="U28" i="124"/>
  <c r="U27" i="124"/>
  <c r="U26" i="124"/>
  <c r="U25" i="124"/>
  <c r="U24" i="124"/>
  <c r="U23" i="124"/>
  <c r="U22" i="124"/>
  <c r="W74" i="124"/>
  <c r="Z74" i="124" s="1"/>
  <c r="V74" i="124"/>
  <c r="Y74" i="124" s="1"/>
  <c r="W73" i="124"/>
  <c r="Z73" i="124" s="1"/>
  <c r="V73" i="124"/>
  <c r="Y73" i="124" s="1"/>
  <c r="W72" i="124"/>
  <c r="Z72" i="124" s="1"/>
  <c r="V72" i="124"/>
  <c r="Y72" i="124" s="1"/>
  <c r="W71" i="124"/>
  <c r="Z71" i="124" s="1"/>
  <c r="V71" i="124"/>
  <c r="Y71" i="124" s="1"/>
  <c r="W70" i="124"/>
  <c r="V70" i="124"/>
  <c r="W68" i="124"/>
  <c r="Z68" i="124" s="1"/>
  <c r="V68" i="124"/>
  <c r="Y68" i="124" s="1"/>
  <c r="W67" i="124"/>
  <c r="Z67" i="124" s="1"/>
  <c r="V67" i="124"/>
  <c r="Y67" i="124" s="1"/>
  <c r="W66" i="124"/>
  <c r="Z66" i="124" s="1"/>
  <c r="V66" i="124"/>
  <c r="Y66" i="124" s="1"/>
  <c r="W65" i="124"/>
  <c r="Z65" i="124" s="1"/>
  <c r="V65" i="124"/>
  <c r="Y65" i="124" s="1"/>
  <c r="W64" i="124"/>
  <c r="V64" i="124"/>
  <c r="W62" i="124"/>
  <c r="Z62" i="124" s="1"/>
  <c r="V62" i="124"/>
  <c r="Y62" i="124" s="1"/>
  <c r="W61" i="124"/>
  <c r="Z61" i="124" s="1"/>
  <c r="V61" i="124"/>
  <c r="Y61" i="124" s="1"/>
  <c r="W60" i="124"/>
  <c r="Z60" i="124" s="1"/>
  <c r="V60" i="124"/>
  <c r="Y60" i="124" s="1"/>
  <c r="W59" i="124"/>
  <c r="Z59" i="124" s="1"/>
  <c r="V59" i="124"/>
  <c r="Y59" i="124" s="1"/>
  <c r="W58" i="124"/>
  <c r="Z58" i="124" s="1"/>
  <c r="V58" i="124"/>
  <c r="Y58" i="124" s="1"/>
  <c r="W57" i="124"/>
  <c r="Z57" i="124" s="1"/>
  <c r="V57" i="124"/>
  <c r="Y57" i="124" s="1"/>
  <c r="W56" i="124"/>
  <c r="Z56" i="124" s="1"/>
  <c r="V56" i="124"/>
  <c r="Y56" i="124" s="1"/>
  <c r="W55" i="124"/>
  <c r="Z55" i="124" s="1"/>
  <c r="V55" i="124"/>
  <c r="Y55" i="124" s="1"/>
  <c r="W54" i="124"/>
  <c r="Z54" i="124" s="1"/>
  <c r="V54" i="124"/>
  <c r="Y54" i="124" s="1"/>
  <c r="W53" i="124"/>
  <c r="Z53" i="124" s="1"/>
  <c r="V53" i="124"/>
  <c r="Y53" i="124" s="1"/>
  <c r="W52" i="124"/>
  <c r="Z52" i="124" s="1"/>
  <c r="V52" i="124"/>
  <c r="Y52" i="124" s="1"/>
  <c r="W51" i="124"/>
  <c r="Z51" i="124" s="1"/>
  <c r="V51" i="124"/>
  <c r="Y51" i="124" s="1"/>
  <c r="W50" i="124"/>
  <c r="Z50" i="124" s="1"/>
  <c r="V50" i="124"/>
  <c r="Y50" i="124" s="1"/>
  <c r="W49" i="124"/>
  <c r="Z49" i="124" s="1"/>
  <c r="V49" i="124"/>
  <c r="Y49" i="124" s="1"/>
  <c r="W48" i="124"/>
  <c r="Z48" i="124" s="1"/>
  <c r="V48" i="124"/>
  <c r="Y48" i="124" s="1"/>
  <c r="W47" i="124"/>
  <c r="Z47" i="124" s="1"/>
  <c r="V47" i="124"/>
  <c r="Y47" i="124" s="1"/>
  <c r="W46" i="124"/>
  <c r="Z46" i="124" s="1"/>
  <c r="V46" i="124"/>
  <c r="Y46" i="124" s="1"/>
  <c r="W45" i="124"/>
  <c r="Z45" i="124" s="1"/>
  <c r="V45" i="124"/>
  <c r="Y45" i="124" s="1"/>
  <c r="W44" i="124"/>
  <c r="Z44" i="124" s="1"/>
  <c r="V44" i="124"/>
  <c r="Y44" i="124" s="1"/>
  <c r="W43" i="124"/>
  <c r="V43" i="124"/>
  <c r="W41" i="124"/>
  <c r="Z41" i="124" s="1"/>
  <c r="V41" i="124"/>
  <c r="Y41" i="124" s="1"/>
  <c r="W40" i="124"/>
  <c r="Z40" i="124" s="1"/>
  <c r="V40" i="124"/>
  <c r="Y40" i="124" s="1"/>
  <c r="W39" i="124"/>
  <c r="Z39" i="124" s="1"/>
  <c r="V39" i="124"/>
  <c r="Y39" i="124" s="1"/>
  <c r="W38" i="124"/>
  <c r="Z38" i="124" s="1"/>
  <c r="V38" i="124"/>
  <c r="Y38" i="124" s="1"/>
  <c r="W37" i="124"/>
  <c r="Z37" i="124" s="1"/>
  <c r="V37" i="124"/>
  <c r="Y37" i="124" s="1"/>
  <c r="W36" i="124"/>
  <c r="Z36" i="124" s="1"/>
  <c r="V36" i="124"/>
  <c r="Y36" i="124" s="1"/>
  <c r="W35" i="124"/>
  <c r="Z35" i="124" s="1"/>
  <c r="V35" i="124"/>
  <c r="Y35" i="124" s="1"/>
  <c r="W34" i="124"/>
  <c r="Z34" i="124" s="1"/>
  <c r="V34" i="124"/>
  <c r="Y34" i="124" s="1"/>
  <c r="W33" i="124"/>
  <c r="Z33" i="124" s="1"/>
  <c r="V33" i="124"/>
  <c r="Y33" i="124" s="1"/>
  <c r="W32" i="124"/>
  <c r="Z32" i="124" s="1"/>
  <c r="V32" i="124"/>
  <c r="Y32" i="124" s="1"/>
  <c r="W31" i="124"/>
  <c r="Z31" i="124" s="1"/>
  <c r="V31" i="124"/>
  <c r="Y31" i="124" s="1"/>
  <c r="W30" i="124"/>
  <c r="Z30" i="124" s="1"/>
  <c r="V30" i="124"/>
  <c r="Y30" i="124" s="1"/>
  <c r="W29" i="124"/>
  <c r="Z29" i="124" s="1"/>
  <c r="V29" i="124"/>
  <c r="Y29" i="124" s="1"/>
  <c r="W28" i="124"/>
  <c r="Z28" i="124" s="1"/>
  <c r="V28" i="124"/>
  <c r="Y28" i="124" s="1"/>
  <c r="W27" i="124"/>
  <c r="Z27" i="124" s="1"/>
  <c r="V27" i="124"/>
  <c r="Y27" i="124" s="1"/>
  <c r="W26" i="124"/>
  <c r="Z26" i="124" s="1"/>
  <c r="V26" i="124"/>
  <c r="Y26" i="124" s="1"/>
  <c r="W25" i="124"/>
  <c r="Z25" i="124" s="1"/>
  <c r="V25" i="124"/>
  <c r="Y25" i="124" s="1"/>
  <c r="W24" i="124"/>
  <c r="Z24" i="124" s="1"/>
  <c r="V24" i="124"/>
  <c r="Y24" i="124" s="1"/>
  <c r="W23" i="124"/>
  <c r="Z23" i="124" s="1"/>
  <c r="V23" i="124"/>
  <c r="Y23" i="124" s="1"/>
  <c r="W22" i="124"/>
  <c r="Z22" i="124" s="1"/>
  <c r="V22" i="124"/>
  <c r="Y22" i="124" s="1"/>
  <c r="AB97" i="124"/>
  <c r="AB96" i="124"/>
  <c r="AB95" i="124"/>
  <c r="AB94" i="124"/>
  <c r="AB93" i="124"/>
  <c r="AB92" i="124"/>
  <c r="AB91" i="124"/>
  <c r="AB90" i="124"/>
  <c r="AB89" i="124"/>
  <c r="AB88" i="124"/>
  <c r="AB87" i="124"/>
  <c r="AB86" i="124"/>
  <c r="AB85" i="124"/>
  <c r="AB84" i="124"/>
  <c r="AB83" i="124"/>
  <c r="AB82" i="124"/>
  <c r="AB81" i="124"/>
  <c r="AB80" i="124"/>
  <c r="AB79" i="124"/>
  <c r="AB78" i="124"/>
  <c r="X74" i="124"/>
  <c r="X73" i="124"/>
  <c r="X72" i="124"/>
  <c r="X71" i="124"/>
  <c r="X70" i="124"/>
  <c r="X68" i="124"/>
  <c r="X67" i="124"/>
  <c r="X66" i="124"/>
  <c r="X65" i="124"/>
  <c r="X64" i="124"/>
  <c r="X62" i="124"/>
  <c r="X61" i="124"/>
  <c r="X60" i="124"/>
  <c r="X59" i="124"/>
  <c r="X58" i="124"/>
  <c r="X57" i="124"/>
  <c r="X56" i="124"/>
  <c r="X55" i="124"/>
  <c r="X54" i="124"/>
  <c r="X53" i="124"/>
  <c r="X52" i="124"/>
  <c r="X51" i="124"/>
  <c r="X50" i="124"/>
  <c r="X49" i="124"/>
  <c r="X48" i="124"/>
  <c r="X47" i="124"/>
  <c r="X46" i="124"/>
  <c r="X45" i="124"/>
  <c r="X44" i="124"/>
  <c r="X43" i="124"/>
  <c r="X41" i="124"/>
  <c r="X40" i="124"/>
  <c r="X39" i="124"/>
  <c r="X38" i="124"/>
  <c r="X37" i="124"/>
  <c r="X36" i="124"/>
  <c r="X35" i="124"/>
  <c r="X34" i="124"/>
  <c r="X33" i="124"/>
  <c r="X32" i="124"/>
  <c r="X31" i="124"/>
  <c r="X30" i="124"/>
  <c r="X29" i="124"/>
  <c r="X28" i="124"/>
  <c r="X27" i="124"/>
  <c r="X26" i="124"/>
  <c r="X25" i="124"/>
  <c r="X24" i="124"/>
  <c r="X23" i="124"/>
  <c r="X22" i="124"/>
  <c r="U12" i="124"/>
  <c r="V12" i="124"/>
  <c r="W12" i="124"/>
  <c r="X12" i="124"/>
  <c r="U13" i="124"/>
  <c r="V13" i="124"/>
  <c r="Y13" i="124" s="1"/>
  <c r="W13" i="124"/>
  <c r="Z13" i="124" s="1"/>
  <c r="X13" i="124"/>
  <c r="J14" i="124"/>
  <c r="U14" i="124"/>
  <c r="V14" i="124"/>
  <c r="Y14" i="124" s="1"/>
  <c r="W14" i="124"/>
  <c r="Z14" i="124" s="1"/>
  <c r="X14" i="124"/>
  <c r="U15" i="124"/>
  <c r="V15" i="124"/>
  <c r="Y15" i="124" s="1"/>
  <c r="W15" i="124"/>
  <c r="Z15" i="124" s="1"/>
  <c r="X15" i="124"/>
  <c r="U16" i="124"/>
  <c r="V16" i="124"/>
  <c r="Y16" i="124" s="1"/>
  <c r="W16" i="124"/>
  <c r="Z16" i="124" s="1"/>
  <c r="X16" i="124"/>
  <c r="U17" i="124"/>
  <c r="V17" i="124"/>
  <c r="Y17" i="124" s="1"/>
  <c r="W17" i="124"/>
  <c r="Z17" i="124" s="1"/>
  <c r="X17" i="124"/>
  <c r="U18" i="124"/>
  <c r="V18" i="124"/>
  <c r="Y18" i="124" s="1"/>
  <c r="W18" i="124"/>
  <c r="Z18" i="124" s="1"/>
  <c r="X18" i="124"/>
  <c r="U19" i="124"/>
  <c r="V19" i="124"/>
  <c r="Y19" i="124" s="1"/>
  <c r="W19" i="124"/>
  <c r="Z19" i="124" s="1"/>
  <c r="X19" i="124"/>
  <c r="U20" i="124"/>
  <c r="V20" i="124"/>
  <c r="Y20" i="124" s="1"/>
  <c r="W20" i="124"/>
  <c r="Z20" i="124" s="1"/>
  <c r="X20" i="124"/>
  <c r="U21" i="124"/>
  <c r="V21" i="124"/>
  <c r="Y21" i="124" s="1"/>
  <c r="W21" i="124"/>
  <c r="Z21" i="124" s="1"/>
  <c r="X21" i="124"/>
  <c r="J46" i="124"/>
  <c r="D46" i="124"/>
  <c r="J57" i="124"/>
  <c r="D57" i="124"/>
  <c r="F57" i="124" s="1"/>
  <c r="J52" i="124"/>
  <c r="F52" i="124"/>
  <c r="D52" i="124"/>
  <c r="J22" i="124"/>
  <c r="J30" i="124"/>
  <c r="J38" i="124"/>
  <c r="D47" i="124"/>
  <c r="F47" i="124" s="1"/>
  <c r="D48" i="124"/>
  <c r="F48" i="124" s="1"/>
  <c r="D49" i="124"/>
  <c r="F49" i="124" s="1"/>
  <c r="D50" i="124"/>
  <c r="F50" i="124" s="1"/>
  <c r="D53" i="124"/>
  <c r="F53" i="124"/>
  <c r="D54" i="124"/>
  <c r="F54" i="124"/>
  <c r="D55" i="124"/>
  <c r="F55" i="124"/>
  <c r="D56" i="124"/>
  <c r="F56" i="124"/>
  <c r="D58" i="124"/>
  <c r="F58" i="124" s="1"/>
  <c r="F60" i="124"/>
  <c r="G60" i="124" s="1"/>
  <c r="L60" i="124" s="1"/>
  <c r="T78" i="124"/>
  <c r="T98" i="124" s="1"/>
  <c r="G86" i="124" s="1"/>
  <c r="H81" i="124" s="1"/>
  <c r="Y78" i="124"/>
  <c r="Y98" i="124" s="1"/>
  <c r="J20" i="123"/>
  <c r="AA97" i="123"/>
  <c r="AA96" i="123"/>
  <c r="AA95" i="123"/>
  <c r="AA94" i="123"/>
  <c r="AA93" i="123"/>
  <c r="AA92" i="123"/>
  <c r="AA91" i="123"/>
  <c r="AA90" i="123"/>
  <c r="AA89" i="123"/>
  <c r="AA88" i="123"/>
  <c r="AA87" i="123"/>
  <c r="AA86" i="123"/>
  <c r="AA85" i="123"/>
  <c r="AA84" i="123"/>
  <c r="AA83" i="123"/>
  <c r="AA82" i="123"/>
  <c r="AA81" i="123"/>
  <c r="AA80" i="123"/>
  <c r="AA79" i="123"/>
  <c r="AA78" i="123"/>
  <c r="U74" i="123"/>
  <c r="U73" i="123"/>
  <c r="U72" i="123"/>
  <c r="U71" i="123"/>
  <c r="U70" i="123"/>
  <c r="U68" i="123"/>
  <c r="U67" i="123"/>
  <c r="U66" i="123"/>
  <c r="U65" i="123"/>
  <c r="U64" i="123"/>
  <c r="U62" i="123"/>
  <c r="U61" i="123"/>
  <c r="U60" i="123"/>
  <c r="U59" i="123"/>
  <c r="U58" i="123"/>
  <c r="U57" i="123"/>
  <c r="U56" i="123"/>
  <c r="U55" i="123"/>
  <c r="U54" i="123"/>
  <c r="U53" i="123"/>
  <c r="U52" i="123"/>
  <c r="U51" i="123"/>
  <c r="U50" i="123"/>
  <c r="U49" i="123"/>
  <c r="U48" i="123"/>
  <c r="U47" i="123"/>
  <c r="U46" i="123"/>
  <c r="U45" i="123"/>
  <c r="U44" i="123"/>
  <c r="U43" i="123"/>
  <c r="U41" i="123"/>
  <c r="U40" i="123"/>
  <c r="U39" i="123"/>
  <c r="U38" i="123"/>
  <c r="U37" i="123"/>
  <c r="U36" i="123"/>
  <c r="U35" i="123"/>
  <c r="U34" i="123"/>
  <c r="U33" i="123"/>
  <c r="U32" i="123"/>
  <c r="U31" i="123"/>
  <c r="U30" i="123"/>
  <c r="U29" i="123"/>
  <c r="U28" i="123"/>
  <c r="U27" i="123"/>
  <c r="U26" i="123"/>
  <c r="U25" i="123"/>
  <c r="U24" i="123"/>
  <c r="U23" i="123"/>
  <c r="U22" i="123"/>
  <c r="W74" i="123"/>
  <c r="Z74" i="123" s="1"/>
  <c r="V74" i="123"/>
  <c r="Y74" i="123" s="1"/>
  <c r="W73" i="123"/>
  <c r="Z73" i="123" s="1"/>
  <c r="V73" i="123"/>
  <c r="Y73" i="123" s="1"/>
  <c r="W72" i="123"/>
  <c r="Z72" i="123" s="1"/>
  <c r="V72" i="123"/>
  <c r="Y72" i="123" s="1"/>
  <c r="W71" i="123"/>
  <c r="Z71" i="123" s="1"/>
  <c r="V71" i="123"/>
  <c r="Y71" i="123" s="1"/>
  <c r="W70" i="123"/>
  <c r="V70" i="123"/>
  <c r="W68" i="123"/>
  <c r="Z68" i="123" s="1"/>
  <c r="V68" i="123"/>
  <c r="Y68" i="123" s="1"/>
  <c r="W67" i="123"/>
  <c r="Z67" i="123" s="1"/>
  <c r="V67" i="123"/>
  <c r="Y67" i="123" s="1"/>
  <c r="W66" i="123"/>
  <c r="Z66" i="123" s="1"/>
  <c r="V66" i="123"/>
  <c r="Y66" i="123" s="1"/>
  <c r="W65" i="123"/>
  <c r="Z65" i="123" s="1"/>
  <c r="V65" i="123"/>
  <c r="Y65" i="123" s="1"/>
  <c r="W64" i="123"/>
  <c r="V64" i="123"/>
  <c r="W62" i="123"/>
  <c r="Z62" i="123" s="1"/>
  <c r="V62" i="123"/>
  <c r="Y62" i="123" s="1"/>
  <c r="W61" i="123"/>
  <c r="Z61" i="123" s="1"/>
  <c r="V61" i="123"/>
  <c r="Y61" i="123" s="1"/>
  <c r="W60" i="123"/>
  <c r="Z60" i="123" s="1"/>
  <c r="V60" i="123"/>
  <c r="Y60" i="123" s="1"/>
  <c r="W59" i="123"/>
  <c r="Z59" i="123" s="1"/>
  <c r="V59" i="123"/>
  <c r="Y59" i="123" s="1"/>
  <c r="W58" i="123"/>
  <c r="Z58" i="123" s="1"/>
  <c r="V58" i="123"/>
  <c r="Y58" i="123" s="1"/>
  <c r="W57" i="123"/>
  <c r="Z57" i="123" s="1"/>
  <c r="V57" i="123"/>
  <c r="Y57" i="123" s="1"/>
  <c r="W56" i="123"/>
  <c r="Z56" i="123" s="1"/>
  <c r="V56" i="123"/>
  <c r="Y56" i="123" s="1"/>
  <c r="W55" i="123"/>
  <c r="Z55" i="123" s="1"/>
  <c r="V55" i="123"/>
  <c r="Y55" i="123" s="1"/>
  <c r="W54" i="123"/>
  <c r="Z54" i="123" s="1"/>
  <c r="V54" i="123"/>
  <c r="Y54" i="123" s="1"/>
  <c r="W53" i="123"/>
  <c r="Z53" i="123" s="1"/>
  <c r="V53" i="123"/>
  <c r="Y53" i="123" s="1"/>
  <c r="W52" i="123"/>
  <c r="Z52" i="123" s="1"/>
  <c r="V52" i="123"/>
  <c r="Y52" i="123" s="1"/>
  <c r="W51" i="123"/>
  <c r="Z51" i="123" s="1"/>
  <c r="V51" i="123"/>
  <c r="Y51" i="123" s="1"/>
  <c r="W50" i="123"/>
  <c r="Z50" i="123" s="1"/>
  <c r="V50" i="123"/>
  <c r="Y50" i="123" s="1"/>
  <c r="W49" i="123"/>
  <c r="Z49" i="123" s="1"/>
  <c r="V49" i="123"/>
  <c r="Y49" i="123" s="1"/>
  <c r="W48" i="123"/>
  <c r="Z48" i="123" s="1"/>
  <c r="V48" i="123"/>
  <c r="Y48" i="123" s="1"/>
  <c r="W47" i="123"/>
  <c r="Z47" i="123" s="1"/>
  <c r="V47" i="123"/>
  <c r="Y47" i="123" s="1"/>
  <c r="W46" i="123"/>
  <c r="Z46" i="123" s="1"/>
  <c r="V46" i="123"/>
  <c r="Y46" i="123" s="1"/>
  <c r="W45" i="123"/>
  <c r="Z45" i="123" s="1"/>
  <c r="V45" i="123"/>
  <c r="Y45" i="123" s="1"/>
  <c r="W44" i="123"/>
  <c r="Z44" i="123" s="1"/>
  <c r="V44" i="123"/>
  <c r="Y44" i="123" s="1"/>
  <c r="W43" i="123"/>
  <c r="V43" i="123"/>
  <c r="W41" i="123"/>
  <c r="Z41" i="123" s="1"/>
  <c r="V41" i="123"/>
  <c r="Y41" i="123" s="1"/>
  <c r="W40" i="123"/>
  <c r="Z40" i="123" s="1"/>
  <c r="V40" i="123"/>
  <c r="Y40" i="123" s="1"/>
  <c r="W39" i="123"/>
  <c r="Z39" i="123" s="1"/>
  <c r="V39" i="123"/>
  <c r="Y39" i="123" s="1"/>
  <c r="W38" i="123"/>
  <c r="Z38" i="123" s="1"/>
  <c r="V38" i="123"/>
  <c r="Y38" i="123" s="1"/>
  <c r="W37" i="123"/>
  <c r="Z37" i="123" s="1"/>
  <c r="V37" i="123"/>
  <c r="Y37" i="123" s="1"/>
  <c r="W36" i="123"/>
  <c r="Z36" i="123" s="1"/>
  <c r="V36" i="123"/>
  <c r="Y36" i="123" s="1"/>
  <c r="W35" i="123"/>
  <c r="Z35" i="123" s="1"/>
  <c r="V35" i="123"/>
  <c r="Y35" i="123" s="1"/>
  <c r="W34" i="123"/>
  <c r="Z34" i="123" s="1"/>
  <c r="V34" i="123"/>
  <c r="Y34" i="123" s="1"/>
  <c r="W33" i="123"/>
  <c r="Z33" i="123" s="1"/>
  <c r="V33" i="123"/>
  <c r="Y33" i="123" s="1"/>
  <c r="W32" i="123"/>
  <c r="Z32" i="123" s="1"/>
  <c r="V32" i="123"/>
  <c r="Y32" i="123" s="1"/>
  <c r="W31" i="123"/>
  <c r="Z31" i="123" s="1"/>
  <c r="V31" i="123"/>
  <c r="Y31" i="123" s="1"/>
  <c r="W30" i="123"/>
  <c r="Z30" i="123" s="1"/>
  <c r="V30" i="123"/>
  <c r="Y30" i="123" s="1"/>
  <c r="W29" i="123"/>
  <c r="Z29" i="123" s="1"/>
  <c r="V29" i="123"/>
  <c r="Y29" i="123" s="1"/>
  <c r="W28" i="123"/>
  <c r="Z28" i="123" s="1"/>
  <c r="V28" i="123"/>
  <c r="Y28" i="123" s="1"/>
  <c r="W27" i="123"/>
  <c r="Z27" i="123" s="1"/>
  <c r="V27" i="123"/>
  <c r="Y27" i="123" s="1"/>
  <c r="W26" i="123"/>
  <c r="Z26" i="123" s="1"/>
  <c r="V26" i="123"/>
  <c r="Y26" i="123" s="1"/>
  <c r="W25" i="123"/>
  <c r="Z25" i="123" s="1"/>
  <c r="V25" i="123"/>
  <c r="Y25" i="123" s="1"/>
  <c r="W24" i="123"/>
  <c r="Z24" i="123" s="1"/>
  <c r="V24" i="123"/>
  <c r="Y24" i="123" s="1"/>
  <c r="W23" i="123"/>
  <c r="Z23" i="123" s="1"/>
  <c r="V23" i="123"/>
  <c r="Y23" i="123" s="1"/>
  <c r="W22" i="123"/>
  <c r="Z22" i="123" s="1"/>
  <c r="V22" i="123"/>
  <c r="Y22" i="123" s="1"/>
  <c r="AB97" i="123"/>
  <c r="AB96" i="123"/>
  <c r="AB95" i="123"/>
  <c r="AB94" i="123"/>
  <c r="AB93" i="123"/>
  <c r="AB92" i="123"/>
  <c r="AB91" i="123"/>
  <c r="AB90" i="123"/>
  <c r="AB89" i="123"/>
  <c r="AB88" i="123"/>
  <c r="AB87" i="123"/>
  <c r="AB86" i="123"/>
  <c r="AB85" i="123"/>
  <c r="AB84" i="123"/>
  <c r="AB83" i="123"/>
  <c r="AB82" i="123"/>
  <c r="AB81" i="123"/>
  <c r="AB80" i="123"/>
  <c r="AB79" i="123"/>
  <c r="AB78" i="123"/>
  <c r="X74" i="123"/>
  <c r="X73" i="123"/>
  <c r="X72" i="123"/>
  <c r="X71" i="123"/>
  <c r="X70" i="123"/>
  <c r="X68" i="123"/>
  <c r="X67" i="123"/>
  <c r="X66" i="123"/>
  <c r="X65" i="123"/>
  <c r="X64" i="123"/>
  <c r="X62" i="123"/>
  <c r="X61" i="123"/>
  <c r="X60" i="123"/>
  <c r="X59" i="123"/>
  <c r="X58" i="123"/>
  <c r="X57" i="123"/>
  <c r="X56" i="123"/>
  <c r="X55" i="123"/>
  <c r="X54" i="123"/>
  <c r="X53" i="123"/>
  <c r="X52" i="123"/>
  <c r="X51" i="123"/>
  <c r="X50" i="123"/>
  <c r="X49" i="123"/>
  <c r="X48" i="123"/>
  <c r="X47" i="123"/>
  <c r="X46" i="123"/>
  <c r="X45" i="123"/>
  <c r="X44" i="123"/>
  <c r="X43" i="123"/>
  <c r="X41" i="123"/>
  <c r="X40" i="123"/>
  <c r="X39" i="123"/>
  <c r="X38" i="123"/>
  <c r="X37" i="123"/>
  <c r="X36" i="123"/>
  <c r="X35" i="123"/>
  <c r="X34" i="123"/>
  <c r="X33" i="123"/>
  <c r="X32" i="123"/>
  <c r="X31" i="123"/>
  <c r="X30" i="123"/>
  <c r="X29" i="123"/>
  <c r="X28" i="123"/>
  <c r="X27" i="123"/>
  <c r="X26" i="123"/>
  <c r="X25" i="123"/>
  <c r="X24" i="123"/>
  <c r="X23" i="123"/>
  <c r="X22" i="123"/>
  <c r="U12" i="123"/>
  <c r="V12" i="123"/>
  <c r="W12" i="123"/>
  <c r="X12" i="123"/>
  <c r="U13" i="123"/>
  <c r="V13" i="123"/>
  <c r="Y13" i="123" s="1"/>
  <c r="W13" i="123"/>
  <c r="Z13" i="123" s="1"/>
  <c r="X13" i="123"/>
  <c r="J14" i="123"/>
  <c r="U14" i="123"/>
  <c r="V14" i="123"/>
  <c r="Y14" i="123" s="1"/>
  <c r="W14" i="123"/>
  <c r="Z14" i="123" s="1"/>
  <c r="X14" i="123"/>
  <c r="U15" i="123"/>
  <c r="V15" i="123"/>
  <c r="Y15" i="123" s="1"/>
  <c r="W15" i="123"/>
  <c r="Z15" i="123" s="1"/>
  <c r="X15" i="123"/>
  <c r="U16" i="123"/>
  <c r="V16" i="123"/>
  <c r="Y16" i="123" s="1"/>
  <c r="W16" i="123"/>
  <c r="Z16" i="123" s="1"/>
  <c r="X16" i="123"/>
  <c r="U17" i="123"/>
  <c r="V17" i="123"/>
  <c r="Y17" i="123" s="1"/>
  <c r="W17" i="123"/>
  <c r="Z17" i="123" s="1"/>
  <c r="X17" i="123"/>
  <c r="U18" i="123"/>
  <c r="V18" i="123"/>
  <c r="Y18" i="123" s="1"/>
  <c r="W18" i="123"/>
  <c r="Z18" i="123" s="1"/>
  <c r="X18" i="123"/>
  <c r="U19" i="123"/>
  <c r="V19" i="123"/>
  <c r="Y19" i="123" s="1"/>
  <c r="W19" i="123"/>
  <c r="Z19" i="123" s="1"/>
  <c r="X19" i="123"/>
  <c r="U20" i="123"/>
  <c r="V20" i="123"/>
  <c r="Y20" i="123" s="1"/>
  <c r="W20" i="123"/>
  <c r="Z20" i="123" s="1"/>
  <c r="X20" i="123"/>
  <c r="U21" i="123"/>
  <c r="V21" i="123"/>
  <c r="Y21" i="123" s="1"/>
  <c r="W21" i="123"/>
  <c r="Z21" i="123" s="1"/>
  <c r="X21" i="123"/>
  <c r="J46" i="123"/>
  <c r="D46" i="123"/>
  <c r="J57" i="123"/>
  <c r="D57" i="123"/>
  <c r="F57" i="123" s="1"/>
  <c r="J52" i="123"/>
  <c r="F52" i="123"/>
  <c r="D52" i="123"/>
  <c r="J22" i="123"/>
  <c r="J30" i="123"/>
  <c r="J38" i="123"/>
  <c r="D47" i="123"/>
  <c r="F47" i="123" s="1"/>
  <c r="D48" i="123"/>
  <c r="F48" i="123" s="1"/>
  <c r="D50" i="123"/>
  <c r="F50" i="123" s="1"/>
  <c r="D51" i="123"/>
  <c r="F51" i="123" s="1"/>
  <c r="D53" i="123"/>
  <c r="F53" i="123"/>
  <c r="D54" i="123"/>
  <c r="F54" i="123"/>
  <c r="D55" i="123"/>
  <c r="F55" i="123"/>
  <c r="D56" i="123"/>
  <c r="F56" i="123"/>
  <c r="D58" i="123"/>
  <c r="F58" i="123" s="1"/>
  <c r="F60" i="123"/>
  <c r="G60" i="123" s="1"/>
  <c r="L60" i="123" s="1"/>
  <c r="T78" i="123"/>
  <c r="T98" i="123" s="1"/>
  <c r="G86" i="123" s="1"/>
  <c r="H81" i="123" s="1"/>
  <c r="Y78" i="123"/>
  <c r="Y98" i="123" s="1"/>
  <c r="J20" i="122"/>
  <c r="AA97" i="122"/>
  <c r="AA96" i="122"/>
  <c r="AA95" i="122"/>
  <c r="AA94" i="122"/>
  <c r="AA93" i="122"/>
  <c r="AA92" i="122"/>
  <c r="AA91" i="122"/>
  <c r="AA90" i="122"/>
  <c r="AA89" i="122"/>
  <c r="AA88" i="122"/>
  <c r="AA87" i="122"/>
  <c r="AA86" i="122"/>
  <c r="AA85" i="122"/>
  <c r="AA84" i="122"/>
  <c r="AA83" i="122"/>
  <c r="AA82" i="122"/>
  <c r="AA81" i="122"/>
  <c r="AA80" i="122"/>
  <c r="AA79" i="122"/>
  <c r="AA78" i="122"/>
  <c r="U74" i="122"/>
  <c r="U73" i="122"/>
  <c r="U72" i="122"/>
  <c r="U71" i="122"/>
  <c r="U70" i="122"/>
  <c r="U68" i="122"/>
  <c r="U67" i="122"/>
  <c r="U66" i="122"/>
  <c r="U65" i="122"/>
  <c r="U64" i="122"/>
  <c r="U62" i="122"/>
  <c r="U61" i="122"/>
  <c r="U60" i="122"/>
  <c r="U59" i="122"/>
  <c r="U58" i="122"/>
  <c r="U57" i="122"/>
  <c r="U56" i="122"/>
  <c r="U55" i="122"/>
  <c r="U54" i="122"/>
  <c r="U53" i="122"/>
  <c r="U52" i="122"/>
  <c r="U51" i="122"/>
  <c r="U50" i="122"/>
  <c r="U49" i="122"/>
  <c r="U48" i="122"/>
  <c r="U47" i="122"/>
  <c r="U46" i="122"/>
  <c r="U45" i="122"/>
  <c r="U44" i="122"/>
  <c r="U43" i="122"/>
  <c r="U41" i="122"/>
  <c r="U40" i="122"/>
  <c r="U39" i="122"/>
  <c r="U38" i="122"/>
  <c r="U37" i="122"/>
  <c r="U36" i="122"/>
  <c r="U35" i="122"/>
  <c r="U34" i="122"/>
  <c r="U33" i="122"/>
  <c r="U32" i="122"/>
  <c r="U31" i="122"/>
  <c r="U30" i="122"/>
  <c r="U29" i="122"/>
  <c r="U28" i="122"/>
  <c r="U27" i="122"/>
  <c r="U26" i="122"/>
  <c r="U25" i="122"/>
  <c r="U24" i="122"/>
  <c r="U23" i="122"/>
  <c r="U22" i="122"/>
  <c r="W74" i="122"/>
  <c r="Z74" i="122" s="1"/>
  <c r="V74" i="122"/>
  <c r="Y74" i="122" s="1"/>
  <c r="W73" i="122"/>
  <c r="Z73" i="122" s="1"/>
  <c r="V73" i="122"/>
  <c r="Y73" i="122" s="1"/>
  <c r="W72" i="122"/>
  <c r="Z72" i="122" s="1"/>
  <c r="V72" i="122"/>
  <c r="Y72" i="122" s="1"/>
  <c r="W71" i="122"/>
  <c r="Z71" i="122" s="1"/>
  <c r="V71" i="122"/>
  <c r="Y71" i="122" s="1"/>
  <c r="W70" i="122"/>
  <c r="V70" i="122"/>
  <c r="W68" i="122"/>
  <c r="Z68" i="122" s="1"/>
  <c r="V68" i="122"/>
  <c r="Y68" i="122" s="1"/>
  <c r="W67" i="122"/>
  <c r="Z67" i="122" s="1"/>
  <c r="V67" i="122"/>
  <c r="Y67" i="122" s="1"/>
  <c r="W66" i="122"/>
  <c r="Z66" i="122" s="1"/>
  <c r="V66" i="122"/>
  <c r="Y66" i="122" s="1"/>
  <c r="W65" i="122"/>
  <c r="Z65" i="122" s="1"/>
  <c r="V65" i="122"/>
  <c r="Y65" i="122" s="1"/>
  <c r="W64" i="122"/>
  <c r="V64" i="122"/>
  <c r="W62" i="122"/>
  <c r="Z62" i="122" s="1"/>
  <c r="V62" i="122"/>
  <c r="Y62" i="122" s="1"/>
  <c r="W61" i="122"/>
  <c r="Z61" i="122" s="1"/>
  <c r="V61" i="122"/>
  <c r="Y61" i="122" s="1"/>
  <c r="W60" i="122"/>
  <c r="Z60" i="122" s="1"/>
  <c r="V60" i="122"/>
  <c r="Y60" i="122" s="1"/>
  <c r="W59" i="122"/>
  <c r="Z59" i="122" s="1"/>
  <c r="V59" i="122"/>
  <c r="Y59" i="122" s="1"/>
  <c r="W58" i="122"/>
  <c r="Z58" i="122" s="1"/>
  <c r="V58" i="122"/>
  <c r="Y58" i="122" s="1"/>
  <c r="W57" i="122"/>
  <c r="Z57" i="122" s="1"/>
  <c r="V57" i="122"/>
  <c r="Y57" i="122" s="1"/>
  <c r="W56" i="122"/>
  <c r="Z56" i="122" s="1"/>
  <c r="V56" i="122"/>
  <c r="Y56" i="122" s="1"/>
  <c r="W55" i="122"/>
  <c r="Z55" i="122" s="1"/>
  <c r="V55" i="122"/>
  <c r="Y55" i="122" s="1"/>
  <c r="W54" i="122"/>
  <c r="Z54" i="122" s="1"/>
  <c r="V54" i="122"/>
  <c r="Y54" i="122" s="1"/>
  <c r="W53" i="122"/>
  <c r="Z53" i="122" s="1"/>
  <c r="V53" i="122"/>
  <c r="Y53" i="122" s="1"/>
  <c r="W52" i="122"/>
  <c r="Z52" i="122" s="1"/>
  <c r="V52" i="122"/>
  <c r="Y52" i="122" s="1"/>
  <c r="W51" i="122"/>
  <c r="Z51" i="122" s="1"/>
  <c r="V51" i="122"/>
  <c r="Y51" i="122" s="1"/>
  <c r="W50" i="122"/>
  <c r="Z50" i="122" s="1"/>
  <c r="V50" i="122"/>
  <c r="Y50" i="122" s="1"/>
  <c r="W49" i="122"/>
  <c r="Z49" i="122" s="1"/>
  <c r="V49" i="122"/>
  <c r="Y49" i="122" s="1"/>
  <c r="W48" i="122"/>
  <c r="Z48" i="122" s="1"/>
  <c r="V48" i="122"/>
  <c r="Y48" i="122" s="1"/>
  <c r="W47" i="122"/>
  <c r="Z47" i="122" s="1"/>
  <c r="V47" i="122"/>
  <c r="Y47" i="122" s="1"/>
  <c r="W46" i="122"/>
  <c r="Z46" i="122" s="1"/>
  <c r="V46" i="122"/>
  <c r="Y46" i="122" s="1"/>
  <c r="W45" i="122"/>
  <c r="Z45" i="122" s="1"/>
  <c r="V45" i="122"/>
  <c r="Y45" i="122" s="1"/>
  <c r="W44" i="122"/>
  <c r="Z44" i="122" s="1"/>
  <c r="V44" i="122"/>
  <c r="Y44" i="122" s="1"/>
  <c r="W43" i="122"/>
  <c r="V43" i="122"/>
  <c r="W41" i="122"/>
  <c r="Z41" i="122" s="1"/>
  <c r="V41" i="122"/>
  <c r="Y41" i="122" s="1"/>
  <c r="W40" i="122"/>
  <c r="Z40" i="122" s="1"/>
  <c r="V40" i="122"/>
  <c r="Y40" i="122" s="1"/>
  <c r="W39" i="122"/>
  <c r="Z39" i="122" s="1"/>
  <c r="V39" i="122"/>
  <c r="Y39" i="122" s="1"/>
  <c r="W38" i="122"/>
  <c r="Z38" i="122" s="1"/>
  <c r="V38" i="122"/>
  <c r="Y38" i="122" s="1"/>
  <c r="W37" i="122"/>
  <c r="Z37" i="122" s="1"/>
  <c r="V37" i="122"/>
  <c r="Y37" i="122" s="1"/>
  <c r="W36" i="122"/>
  <c r="Z36" i="122" s="1"/>
  <c r="V36" i="122"/>
  <c r="Y36" i="122" s="1"/>
  <c r="W35" i="122"/>
  <c r="Z35" i="122" s="1"/>
  <c r="V35" i="122"/>
  <c r="Y35" i="122" s="1"/>
  <c r="W34" i="122"/>
  <c r="Z34" i="122" s="1"/>
  <c r="V34" i="122"/>
  <c r="Y34" i="122" s="1"/>
  <c r="W33" i="122"/>
  <c r="Z33" i="122" s="1"/>
  <c r="V33" i="122"/>
  <c r="Y33" i="122" s="1"/>
  <c r="W32" i="122"/>
  <c r="Z32" i="122" s="1"/>
  <c r="V32" i="122"/>
  <c r="Y32" i="122" s="1"/>
  <c r="W31" i="122"/>
  <c r="Z31" i="122" s="1"/>
  <c r="V31" i="122"/>
  <c r="Y31" i="122" s="1"/>
  <c r="W30" i="122"/>
  <c r="Z30" i="122" s="1"/>
  <c r="V30" i="122"/>
  <c r="Y30" i="122" s="1"/>
  <c r="W29" i="122"/>
  <c r="Z29" i="122" s="1"/>
  <c r="V29" i="122"/>
  <c r="Y29" i="122" s="1"/>
  <c r="W28" i="122"/>
  <c r="Z28" i="122" s="1"/>
  <c r="V28" i="122"/>
  <c r="Y28" i="122" s="1"/>
  <c r="W27" i="122"/>
  <c r="Z27" i="122" s="1"/>
  <c r="V27" i="122"/>
  <c r="Y27" i="122" s="1"/>
  <c r="W26" i="122"/>
  <c r="Z26" i="122" s="1"/>
  <c r="V26" i="122"/>
  <c r="Y26" i="122" s="1"/>
  <c r="W25" i="122"/>
  <c r="Z25" i="122" s="1"/>
  <c r="V25" i="122"/>
  <c r="Y25" i="122" s="1"/>
  <c r="W24" i="122"/>
  <c r="Z24" i="122" s="1"/>
  <c r="V24" i="122"/>
  <c r="Y24" i="122" s="1"/>
  <c r="W23" i="122"/>
  <c r="Z23" i="122" s="1"/>
  <c r="V23" i="122"/>
  <c r="Y23" i="122" s="1"/>
  <c r="W22" i="122"/>
  <c r="Z22" i="122" s="1"/>
  <c r="V22" i="122"/>
  <c r="Y22" i="122" s="1"/>
  <c r="AB97" i="122"/>
  <c r="AB96" i="122"/>
  <c r="AB95" i="122"/>
  <c r="AB94" i="122"/>
  <c r="AB93" i="122"/>
  <c r="AB92" i="122"/>
  <c r="AB91" i="122"/>
  <c r="AB90" i="122"/>
  <c r="AB89" i="122"/>
  <c r="AB88" i="122"/>
  <c r="AB87" i="122"/>
  <c r="AB86" i="122"/>
  <c r="AB85" i="122"/>
  <c r="AB84" i="122"/>
  <c r="AB83" i="122"/>
  <c r="AB82" i="122"/>
  <c r="AB81" i="122"/>
  <c r="AB80" i="122"/>
  <c r="AB79" i="122"/>
  <c r="AB78" i="122"/>
  <c r="X74" i="122"/>
  <c r="X73" i="122"/>
  <c r="X72" i="122"/>
  <c r="X71" i="122"/>
  <c r="X70" i="122"/>
  <c r="X68" i="122"/>
  <c r="X67" i="122"/>
  <c r="X66" i="122"/>
  <c r="X65" i="122"/>
  <c r="X64" i="122"/>
  <c r="X62" i="122"/>
  <c r="X61" i="122"/>
  <c r="X60" i="122"/>
  <c r="X59" i="122"/>
  <c r="X58" i="122"/>
  <c r="X57" i="122"/>
  <c r="X56" i="122"/>
  <c r="X55" i="122"/>
  <c r="X54" i="122"/>
  <c r="X53" i="122"/>
  <c r="X52" i="122"/>
  <c r="X51" i="122"/>
  <c r="X50" i="122"/>
  <c r="X49" i="122"/>
  <c r="X48" i="122"/>
  <c r="X47" i="122"/>
  <c r="X46" i="122"/>
  <c r="X45" i="122"/>
  <c r="X44" i="122"/>
  <c r="X43" i="122"/>
  <c r="X41" i="122"/>
  <c r="X40" i="122"/>
  <c r="X39" i="122"/>
  <c r="X38" i="122"/>
  <c r="X37" i="122"/>
  <c r="X36" i="122"/>
  <c r="X35" i="122"/>
  <c r="X34" i="122"/>
  <c r="X33" i="122"/>
  <c r="X32" i="122"/>
  <c r="X31" i="122"/>
  <c r="X30" i="122"/>
  <c r="X29" i="122"/>
  <c r="X28" i="122"/>
  <c r="X27" i="122"/>
  <c r="X26" i="122"/>
  <c r="X25" i="122"/>
  <c r="X24" i="122"/>
  <c r="X23" i="122"/>
  <c r="X22" i="122"/>
  <c r="U12" i="122"/>
  <c r="V12" i="122"/>
  <c r="W12" i="122"/>
  <c r="X12" i="122"/>
  <c r="U13" i="122"/>
  <c r="V13" i="122"/>
  <c r="Y13" i="122" s="1"/>
  <c r="W13" i="122"/>
  <c r="Z13" i="122" s="1"/>
  <c r="X13" i="122"/>
  <c r="J14" i="122"/>
  <c r="U14" i="122"/>
  <c r="V14" i="122"/>
  <c r="Y14" i="122" s="1"/>
  <c r="W14" i="122"/>
  <c r="Z14" i="122" s="1"/>
  <c r="X14" i="122"/>
  <c r="U15" i="122"/>
  <c r="V15" i="122"/>
  <c r="Y15" i="122" s="1"/>
  <c r="W15" i="122"/>
  <c r="Z15" i="122" s="1"/>
  <c r="X15" i="122"/>
  <c r="U16" i="122"/>
  <c r="V16" i="122"/>
  <c r="Y16" i="122" s="1"/>
  <c r="W16" i="122"/>
  <c r="Z16" i="122" s="1"/>
  <c r="X16" i="122"/>
  <c r="U17" i="122"/>
  <c r="V17" i="122"/>
  <c r="Y17" i="122" s="1"/>
  <c r="W17" i="122"/>
  <c r="Z17" i="122" s="1"/>
  <c r="X17" i="122"/>
  <c r="U18" i="122"/>
  <c r="V18" i="122"/>
  <c r="Y18" i="122" s="1"/>
  <c r="W18" i="122"/>
  <c r="Z18" i="122" s="1"/>
  <c r="X18" i="122"/>
  <c r="U19" i="122"/>
  <c r="V19" i="122"/>
  <c r="Y19" i="122" s="1"/>
  <c r="W19" i="122"/>
  <c r="Z19" i="122" s="1"/>
  <c r="X19" i="122"/>
  <c r="U20" i="122"/>
  <c r="V20" i="122"/>
  <c r="Y20" i="122" s="1"/>
  <c r="W20" i="122"/>
  <c r="Z20" i="122" s="1"/>
  <c r="X20" i="122"/>
  <c r="U21" i="122"/>
  <c r="V21" i="122"/>
  <c r="Y21" i="122" s="1"/>
  <c r="W21" i="122"/>
  <c r="Z21" i="122" s="1"/>
  <c r="X21" i="122"/>
  <c r="J46" i="122"/>
  <c r="D46" i="122"/>
  <c r="J57" i="122"/>
  <c r="D57" i="122"/>
  <c r="F57" i="122" s="1"/>
  <c r="J52" i="122"/>
  <c r="F52" i="122"/>
  <c r="D52" i="122"/>
  <c r="J22" i="122"/>
  <c r="J30" i="122"/>
  <c r="J38" i="122"/>
  <c r="D47" i="122"/>
  <c r="F47" i="122" s="1"/>
  <c r="D48" i="122"/>
  <c r="F48" i="122" s="1"/>
  <c r="D49" i="122"/>
  <c r="F49" i="122" s="1"/>
  <c r="D53" i="122"/>
  <c r="F53" i="122"/>
  <c r="D54" i="122"/>
  <c r="F54" i="122"/>
  <c r="D55" i="122"/>
  <c r="F55" i="122"/>
  <c r="D56" i="122"/>
  <c r="F56" i="122"/>
  <c r="D58" i="122"/>
  <c r="F58" i="122" s="1"/>
  <c r="F60" i="122"/>
  <c r="G60" i="122" s="1"/>
  <c r="L60" i="122" s="1"/>
  <c r="T78" i="122"/>
  <c r="T98" i="122" s="1"/>
  <c r="G86" i="122" s="1"/>
  <c r="H81" i="122" s="1"/>
  <c r="Y78" i="122"/>
  <c r="Y98" i="122" s="1"/>
  <c r="J20" i="121"/>
  <c r="AA97" i="121"/>
  <c r="AA96" i="121"/>
  <c r="AA95" i="121"/>
  <c r="AA94" i="121"/>
  <c r="AA93" i="121"/>
  <c r="AA92" i="121"/>
  <c r="AA91" i="121"/>
  <c r="AA90" i="121"/>
  <c r="AA89" i="121"/>
  <c r="AA88" i="121"/>
  <c r="AA87" i="121"/>
  <c r="AA86" i="121"/>
  <c r="AA85" i="121"/>
  <c r="AA84" i="121"/>
  <c r="AA83" i="121"/>
  <c r="AA82" i="121"/>
  <c r="AA81" i="121"/>
  <c r="AA80" i="121"/>
  <c r="AA79" i="121"/>
  <c r="AA78" i="121"/>
  <c r="U74" i="121"/>
  <c r="U73" i="121"/>
  <c r="U72" i="121"/>
  <c r="U71" i="121"/>
  <c r="U70" i="121"/>
  <c r="U68" i="121"/>
  <c r="U67" i="121"/>
  <c r="U66" i="121"/>
  <c r="U65" i="121"/>
  <c r="U64" i="121"/>
  <c r="U62" i="121"/>
  <c r="U61" i="121"/>
  <c r="U60" i="121"/>
  <c r="U59" i="121"/>
  <c r="U58" i="121"/>
  <c r="U57" i="121"/>
  <c r="U56" i="121"/>
  <c r="U55" i="121"/>
  <c r="U54" i="121"/>
  <c r="U53" i="121"/>
  <c r="U52" i="121"/>
  <c r="U51" i="121"/>
  <c r="U50" i="121"/>
  <c r="U49" i="121"/>
  <c r="U48" i="121"/>
  <c r="U47" i="121"/>
  <c r="U46" i="121"/>
  <c r="U45" i="121"/>
  <c r="U44" i="121"/>
  <c r="U43" i="121"/>
  <c r="U41" i="121"/>
  <c r="U40" i="121"/>
  <c r="U39" i="121"/>
  <c r="U38" i="121"/>
  <c r="U37" i="121"/>
  <c r="U36" i="121"/>
  <c r="U35" i="121"/>
  <c r="U34" i="121"/>
  <c r="U33" i="121"/>
  <c r="U32" i="121"/>
  <c r="U31" i="121"/>
  <c r="U30" i="121"/>
  <c r="U29" i="121"/>
  <c r="U28" i="121"/>
  <c r="U27" i="121"/>
  <c r="U26" i="121"/>
  <c r="U25" i="121"/>
  <c r="U24" i="121"/>
  <c r="U23" i="121"/>
  <c r="U22" i="121"/>
  <c r="W74" i="121"/>
  <c r="Z74" i="121" s="1"/>
  <c r="V74" i="121"/>
  <c r="Y74" i="121" s="1"/>
  <c r="W73" i="121"/>
  <c r="Z73" i="121" s="1"/>
  <c r="V73" i="121"/>
  <c r="Y73" i="121" s="1"/>
  <c r="W72" i="121"/>
  <c r="Z72" i="121" s="1"/>
  <c r="V72" i="121"/>
  <c r="Y72" i="121" s="1"/>
  <c r="W71" i="121"/>
  <c r="Z71" i="121" s="1"/>
  <c r="V71" i="121"/>
  <c r="Y71" i="121" s="1"/>
  <c r="W70" i="121"/>
  <c r="V70" i="121"/>
  <c r="W68" i="121"/>
  <c r="Z68" i="121" s="1"/>
  <c r="V68" i="121"/>
  <c r="Y68" i="121" s="1"/>
  <c r="W67" i="121"/>
  <c r="Z67" i="121" s="1"/>
  <c r="V67" i="121"/>
  <c r="Y67" i="121" s="1"/>
  <c r="W66" i="121"/>
  <c r="Z66" i="121" s="1"/>
  <c r="V66" i="121"/>
  <c r="Y66" i="121" s="1"/>
  <c r="W65" i="121"/>
  <c r="Z65" i="121" s="1"/>
  <c r="V65" i="121"/>
  <c r="Y65" i="121" s="1"/>
  <c r="W64" i="121"/>
  <c r="V64" i="121"/>
  <c r="W62" i="121"/>
  <c r="Z62" i="121" s="1"/>
  <c r="V62" i="121"/>
  <c r="Y62" i="121" s="1"/>
  <c r="W61" i="121"/>
  <c r="Z61" i="121" s="1"/>
  <c r="V61" i="121"/>
  <c r="Y61" i="121" s="1"/>
  <c r="W60" i="121"/>
  <c r="Z60" i="121" s="1"/>
  <c r="V60" i="121"/>
  <c r="Y60" i="121" s="1"/>
  <c r="W59" i="121"/>
  <c r="Z59" i="121" s="1"/>
  <c r="V59" i="121"/>
  <c r="Y59" i="121" s="1"/>
  <c r="W58" i="121"/>
  <c r="Z58" i="121" s="1"/>
  <c r="V58" i="121"/>
  <c r="Y58" i="121" s="1"/>
  <c r="W57" i="121"/>
  <c r="Z57" i="121" s="1"/>
  <c r="V57" i="121"/>
  <c r="Y57" i="121" s="1"/>
  <c r="W56" i="121"/>
  <c r="Z56" i="121" s="1"/>
  <c r="V56" i="121"/>
  <c r="Y56" i="121" s="1"/>
  <c r="W55" i="121"/>
  <c r="Z55" i="121" s="1"/>
  <c r="V55" i="121"/>
  <c r="Y55" i="121" s="1"/>
  <c r="W54" i="121"/>
  <c r="Z54" i="121" s="1"/>
  <c r="V54" i="121"/>
  <c r="Y54" i="121" s="1"/>
  <c r="W53" i="121"/>
  <c r="Z53" i="121" s="1"/>
  <c r="V53" i="121"/>
  <c r="Y53" i="121" s="1"/>
  <c r="W52" i="121"/>
  <c r="Z52" i="121" s="1"/>
  <c r="V52" i="121"/>
  <c r="Y52" i="121" s="1"/>
  <c r="W51" i="121"/>
  <c r="Z51" i="121" s="1"/>
  <c r="V51" i="121"/>
  <c r="Y51" i="121" s="1"/>
  <c r="W50" i="121"/>
  <c r="Z50" i="121" s="1"/>
  <c r="V50" i="121"/>
  <c r="Y50" i="121" s="1"/>
  <c r="W49" i="121"/>
  <c r="Z49" i="121" s="1"/>
  <c r="V49" i="121"/>
  <c r="Y49" i="121" s="1"/>
  <c r="W48" i="121"/>
  <c r="Z48" i="121" s="1"/>
  <c r="V48" i="121"/>
  <c r="Y48" i="121" s="1"/>
  <c r="W47" i="121"/>
  <c r="Z47" i="121" s="1"/>
  <c r="V47" i="121"/>
  <c r="Y47" i="121" s="1"/>
  <c r="W46" i="121"/>
  <c r="Z46" i="121" s="1"/>
  <c r="V46" i="121"/>
  <c r="Y46" i="121" s="1"/>
  <c r="W45" i="121"/>
  <c r="Z45" i="121" s="1"/>
  <c r="V45" i="121"/>
  <c r="Y45" i="121" s="1"/>
  <c r="W44" i="121"/>
  <c r="Z44" i="121" s="1"/>
  <c r="V44" i="121"/>
  <c r="Y44" i="121" s="1"/>
  <c r="W43" i="121"/>
  <c r="V43" i="121"/>
  <c r="W41" i="121"/>
  <c r="Z41" i="121" s="1"/>
  <c r="V41" i="121"/>
  <c r="Y41" i="121" s="1"/>
  <c r="W40" i="121"/>
  <c r="Z40" i="121" s="1"/>
  <c r="V40" i="121"/>
  <c r="Y40" i="121" s="1"/>
  <c r="W39" i="121"/>
  <c r="Z39" i="121" s="1"/>
  <c r="V39" i="121"/>
  <c r="Y39" i="121" s="1"/>
  <c r="W38" i="121"/>
  <c r="Z38" i="121" s="1"/>
  <c r="V38" i="121"/>
  <c r="Y38" i="121" s="1"/>
  <c r="W37" i="121"/>
  <c r="Z37" i="121" s="1"/>
  <c r="V37" i="121"/>
  <c r="Y37" i="121" s="1"/>
  <c r="W36" i="121"/>
  <c r="Z36" i="121" s="1"/>
  <c r="V36" i="121"/>
  <c r="Y36" i="121" s="1"/>
  <c r="W35" i="121"/>
  <c r="Z35" i="121" s="1"/>
  <c r="V35" i="121"/>
  <c r="Y35" i="121" s="1"/>
  <c r="W34" i="121"/>
  <c r="Z34" i="121" s="1"/>
  <c r="V34" i="121"/>
  <c r="Y34" i="121" s="1"/>
  <c r="W33" i="121"/>
  <c r="Z33" i="121" s="1"/>
  <c r="V33" i="121"/>
  <c r="Y33" i="121" s="1"/>
  <c r="W32" i="121"/>
  <c r="Z32" i="121" s="1"/>
  <c r="V32" i="121"/>
  <c r="Y32" i="121" s="1"/>
  <c r="W31" i="121"/>
  <c r="Z31" i="121" s="1"/>
  <c r="V31" i="121"/>
  <c r="Y31" i="121" s="1"/>
  <c r="W30" i="121"/>
  <c r="Z30" i="121" s="1"/>
  <c r="V30" i="121"/>
  <c r="Y30" i="121" s="1"/>
  <c r="W29" i="121"/>
  <c r="Z29" i="121" s="1"/>
  <c r="V29" i="121"/>
  <c r="Y29" i="121" s="1"/>
  <c r="W28" i="121"/>
  <c r="Z28" i="121" s="1"/>
  <c r="V28" i="121"/>
  <c r="Y28" i="121" s="1"/>
  <c r="W27" i="121"/>
  <c r="Z27" i="121" s="1"/>
  <c r="V27" i="121"/>
  <c r="Y27" i="121" s="1"/>
  <c r="W26" i="121"/>
  <c r="Z26" i="121" s="1"/>
  <c r="V26" i="121"/>
  <c r="Y26" i="121" s="1"/>
  <c r="W25" i="121"/>
  <c r="Z25" i="121" s="1"/>
  <c r="V25" i="121"/>
  <c r="Y25" i="121" s="1"/>
  <c r="W24" i="121"/>
  <c r="Z24" i="121" s="1"/>
  <c r="V24" i="121"/>
  <c r="Y24" i="121" s="1"/>
  <c r="W23" i="121"/>
  <c r="Z23" i="121" s="1"/>
  <c r="V23" i="121"/>
  <c r="Y23" i="121" s="1"/>
  <c r="W22" i="121"/>
  <c r="Z22" i="121" s="1"/>
  <c r="V22" i="121"/>
  <c r="Y22" i="121" s="1"/>
  <c r="AB97" i="121"/>
  <c r="AB96" i="121"/>
  <c r="AB95" i="121"/>
  <c r="AB94" i="121"/>
  <c r="AB93" i="121"/>
  <c r="AB92" i="121"/>
  <c r="AB91" i="121"/>
  <c r="AB90" i="121"/>
  <c r="AB89" i="121"/>
  <c r="AB88" i="121"/>
  <c r="AB87" i="121"/>
  <c r="AB86" i="121"/>
  <c r="AB85" i="121"/>
  <c r="AB84" i="121"/>
  <c r="AB83" i="121"/>
  <c r="AB82" i="121"/>
  <c r="AB81" i="121"/>
  <c r="AB80" i="121"/>
  <c r="AB79" i="121"/>
  <c r="AB78" i="121"/>
  <c r="X74" i="121"/>
  <c r="X73" i="121"/>
  <c r="X72" i="121"/>
  <c r="X71" i="121"/>
  <c r="X70" i="121"/>
  <c r="X68" i="121"/>
  <c r="X67" i="121"/>
  <c r="X66" i="121"/>
  <c r="X65" i="121"/>
  <c r="X64" i="121"/>
  <c r="X62" i="121"/>
  <c r="X61" i="121"/>
  <c r="X60" i="121"/>
  <c r="X59" i="121"/>
  <c r="X58" i="121"/>
  <c r="X57" i="121"/>
  <c r="X56" i="121"/>
  <c r="X55" i="121"/>
  <c r="X54" i="121"/>
  <c r="X53" i="121"/>
  <c r="X52" i="121"/>
  <c r="X51" i="121"/>
  <c r="X50" i="121"/>
  <c r="X49" i="121"/>
  <c r="X48" i="121"/>
  <c r="X47" i="121"/>
  <c r="X46" i="121"/>
  <c r="X45" i="121"/>
  <c r="X44" i="121"/>
  <c r="X43" i="121"/>
  <c r="X41" i="121"/>
  <c r="X40" i="121"/>
  <c r="X39" i="121"/>
  <c r="X38" i="121"/>
  <c r="X37" i="121"/>
  <c r="X36" i="121"/>
  <c r="X35" i="121"/>
  <c r="X34" i="121"/>
  <c r="X33" i="121"/>
  <c r="X32" i="121"/>
  <c r="X31" i="121"/>
  <c r="X30" i="121"/>
  <c r="X29" i="121"/>
  <c r="X28" i="121"/>
  <c r="X27" i="121"/>
  <c r="X26" i="121"/>
  <c r="X25" i="121"/>
  <c r="X24" i="121"/>
  <c r="X23" i="121"/>
  <c r="X22" i="121"/>
  <c r="U12" i="121"/>
  <c r="V12" i="121"/>
  <c r="W12" i="121"/>
  <c r="X12" i="121"/>
  <c r="U13" i="121"/>
  <c r="V13" i="121"/>
  <c r="Y13" i="121" s="1"/>
  <c r="W13" i="121"/>
  <c r="Z13" i="121" s="1"/>
  <c r="X13" i="121"/>
  <c r="J14" i="121"/>
  <c r="U14" i="121"/>
  <c r="V14" i="121"/>
  <c r="Y14" i="121" s="1"/>
  <c r="W14" i="121"/>
  <c r="Z14" i="121" s="1"/>
  <c r="X14" i="121"/>
  <c r="U15" i="121"/>
  <c r="V15" i="121"/>
  <c r="Y15" i="121" s="1"/>
  <c r="W15" i="121"/>
  <c r="Z15" i="121" s="1"/>
  <c r="X15" i="121"/>
  <c r="U16" i="121"/>
  <c r="V16" i="121"/>
  <c r="Y16" i="121" s="1"/>
  <c r="W16" i="121"/>
  <c r="Z16" i="121" s="1"/>
  <c r="X16" i="121"/>
  <c r="U17" i="121"/>
  <c r="V17" i="121"/>
  <c r="Y17" i="121" s="1"/>
  <c r="W17" i="121"/>
  <c r="Z17" i="121" s="1"/>
  <c r="X17" i="121"/>
  <c r="U18" i="121"/>
  <c r="V18" i="121"/>
  <c r="Y18" i="121" s="1"/>
  <c r="W18" i="121"/>
  <c r="Z18" i="121" s="1"/>
  <c r="X18" i="121"/>
  <c r="U19" i="121"/>
  <c r="V19" i="121"/>
  <c r="Y19" i="121" s="1"/>
  <c r="W19" i="121"/>
  <c r="Z19" i="121" s="1"/>
  <c r="X19" i="121"/>
  <c r="U20" i="121"/>
  <c r="V20" i="121"/>
  <c r="Y20" i="121" s="1"/>
  <c r="W20" i="121"/>
  <c r="Z20" i="121" s="1"/>
  <c r="X20" i="121"/>
  <c r="U21" i="121"/>
  <c r="V21" i="121"/>
  <c r="Y21" i="121" s="1"/>
  <c r="W21" i="121"/>
  <c r="Z21" i="121" s="1"/>
  <c r="X21" i="121"/>
  <c r="J46" i="121"/>
  <c r="D46" i="121"/>
  <c r="J57" i="121"/>
  <c r="D57" i="121"/>
  <c r="F57" i="121" s="1"/>
  <c r="J52" i="121"/>
  <c r="F52" i="121"/>
  <c r="D52" i="121"/>
  <c r="J22" i="121"/>
  <c r="J30" i="121"/>
  <c r="J38" i="121"/>
  <c r="D47" i="121"/>
  <c r="F47" i="121" s="1"/>
  <c r="D48" i="121"/>
  <c r="F48" i="121" s="1"/>
  <c r="D49" i="121"/>
  <c r="F49" i="121" s="1"/>
  <c r="D50" i="121"/>
  <c r="F50" i="121" s="1"/>
  <c r="D53" i="121"/>
  <c r="F53" i="121"/>
  <c r="D54" i="121"/>
  <c r="F54" i="121"/>
  <c r="D55" i="121"/>
  <c r="F55" i="121"/>
  <c r="D56" i="121"/>
  <c r="F56" i="121"/>
  <c r="D58" i="121"/>
  <c r="F58" i="121" s="1"/>
  <c r="F60" i="121"/>
  <c r="G60" i="121" s="1"/>
  <c r="L60" i="121" s="1"/>
  <c r="T78" i="121"/>
  <c r="T98" i="121" s="1"/>
  <c r="G86" i="121" s="1"/>
  <c r="H81" i="121" s="1"/>
  <c r="Y78" i="121"/>
  <c r="Y98" i="121" s="1"/>
  <c r="J20" i="120"/>
  <c r="AA97" i="120"/>
  <c r="AA96" i="120"/>
  <c r="AA95" i="120"/>
  <c r="AA94" i="120"/>
  <c r="AA93" i="120"/>
  <c r="AA92" i="120"/>
  <c r="AA91" i="120"/>
  <c r="AA90" i="120"/>
  <c r="AA89" i="120"/>
  <c r="AA88" i="120"/>
  <c r="AA87" i="120"/>
  <c r="AA86" i="120"/>
  <c r="AA85" i="120"/>
  <c r="AA84" i="120"/>
  <c r="AA83" i="120"/>
  <c r="AA82" i="120"/>
  <c r="AA81" i="120"/>
  <c r="AA80" i="120"/>
  <c r="AA79" i="120"/>
  <c r="AA78" i="120"/>
  <c r="U74" i="120"/>
  <c r="U73" i="120"/>
  <c r="U72" i="120"/>
  <c r="U71" i="120"/>
  <c r="U70" i="120"/>
  <c r="U68" i="120"/>
  <c r="U67" i="120"/>
  <c r="U66" i="120"/>
  <c r="U65" i="120"/>
  <c r="U64" i="120"/>
  <c r="U62" i="120"/>
  <c r="U61" i="120"/>
  <c r="U60" i="120"/>
  <c r="U59" i="120"/>
  <c r="U58" i="120"/>
  <c r="U57" i="120"/>
  <c r="U56" i="120"/>
  <c r="U55" i="120"/>
  <c r="U54" i="120"/>
  <c r="U53" i="120"/>
  <c r="U52" i="120"/>
  <c r="U51" i="120"/>
  <c r="U50" i="120"/>
  <c r="U49" i="120"/>
  <c r="U48" i="120"/>
  <c r="U47" i="120"/>
  <c r="U46" i="120"/>
  <c r="U45" i="120"/>
  <c r="U44" i="120"/>
  <c r="U43" i="120"/>
  <c r="U41" i="120"/>
  <c r="U40" i="120"/>
  <c r="U39" i="120"/>
  <c r="U38" i="120"/>
  <c r="U37" i="120"/>
  <c r="U36" i="120"/>
  <c r="U35" i="120"/>
  <c r="U34" i="120"/>
  <c r="U33" i="120"/>
  <c r="U32" i="120"/>
  <c r="U31" i="120"/>
  <c r="U30" i="120"/>
  <c r="U29" i="120"/>
  <c r="U28" i="120"/>
  <c r="U27" i="120"/>
  <c r="U26" i="120"/>
  <c r="U25" i="120"/>
  <c r="U24" i="120"/>
  <c r="U23" i="120"/>
  <c r="U22" i="120"/>
  <c r="W74" i="120"/>
  <c r="Z74" i="120" s="1"/>
  <c r="V74" i="120"/>
  <c r="Y74" i="120" s="1"/>
  <c r="W73" i="120"/>
  <c r="Z73" i="120" s="1"/>
  <c r="V73" i="120"/>
  <c r="Y73" i="120" s="1"/>
  <c r="W72" i="120"/>
  <c r="Z72" i="120" s="1"/>
  <c r="V72" i="120"/>
  <c r="Y72" i="120" s="1"/>
  <c r="W71" i="120"/>
  <c r="Z71" i="120" s="1"/>
  <c r="V71" i="120"/>
  <c r="Y71" i="120" s="1"/>
  <c r="W70" i="120"/>
  <c r="V70" i="120"/>
  <c r="W68" i="120"/>
  <c r="Z68" i="120" s="1"/>
  <c r="V68" i="120"/>
  <c r="Y68" i="120" s="1"/>
  <c r="W67" i="120"/>
  <c r="Z67" i="120" s="1"/>
  <c r="V67" i="120"/>
  <c r="Y67" i="120" s="1"/>
  <c r="W66" i="120"/>
  <c r="Z66" i="120" s="1"/>
  <c r="V66" i="120"/>
  <c r="Y66" i="120" s="1"/>
  <c r="W65" i="120"/>
  <c r="Z65" i="120" s="1"/>
  <c r="V65" i="120"/>
  <c r="Y65" i="120" s="1"/>
  <c r="W64" i="120"/>
  <c r="V64" i="120"/>
  <c r="W62" i="120"/>
  <c r="Z62" i="120" s="1"/>
  <c r="V62" i="120"/>
  <c r="Y62" i="120" s="1"/>
  <c r="W61" i="120"/>
  <c r="Z61" i="120" s="1"/>
  <c r="V61" i="120"/>
  <c r="Y61" i="120" s="1"/>
  <c r="W60" i="120"/>
  <c r="Z60" i="120" s="1"/>
  <c r="V60" i="120"/>
  <c r="Y60" i="120" s="1"/>
  <c r="W59" i="120"/>
  <c r="Z59" i="120" s="1"/>
  <c r="V59" i="120"/>
  <c r="Y59" i="120" s="1"/>
  <c r="W58" i="120"/>
  <c r="Z58" i="120" s="1"/>
  <c r="V58" i="120"/>
  <c r="Y58" i="120" s="1"/>
  <c r="W57" i="120"/>
  <c r="Z57" i="120" s="1"/>
  <c r="V57" i="120"/>
  <c r="Y57" i="120" s="1"/>
  <c r="W56" i="120"/>
  <c r="Z56" i="120" s="1"/>
  <c r="V56" i="120"/>
  <c r="Y56" i="120" s="1"/>
  <c r="W55" i="120"/>
  <c r="Z55" i="120" s="1"/>
  <c r="V55" i="120"/>
  <c r="Y55" i="120" s="1"/>
  <c r="W54" i="120"/>
  <c r="Z54" i="120" s="1"/>
  <c r="V54" i="120"/>
  <c r="Y54" i="120" s="1"/>
  <c r="W53" i="120"/>
  <c r="Z53" i="120" s="1"/>
  <c r="V53" i="120"/>
  <c r="Y53" i="120" s="1"/>
  <c r="W52" i="120"/>
  <c r="Z52" i="120" s="1"/>
  <c r="V52" i="120"/>
  <c r="Y52" i="120" s="1"/>
  <c r="W51" i="120"/>
  <c r="Z51" i="120" s="1"/>
  <c r="V51" i="120"/>
  <c r="Y51" i="120" s="1"/>
  <c r="W50" i="120"/>
  <c r="Z50" i="120" s="1"/>
  <c r="V50" i="120"/>
  <c r="Y50" i="120" s="1"/>
  <c r="W49" i="120"/>
  <c r="Z49" i="120" s="1"/>
  <c r="V49" i="120"/>
  <c r="Y49" i="120" s="1"/>
  <c r="W48" i="120"/>
  <c r="Z48" i="120" s="1"/>
  <c r="V48" i="120"/>
  <c r="Y48" i="120" s="1"/>
  <c r="W47" i="120"/>
  <c r="Z47" i="120" s="1"/>
  <c r="V47" i="120"/>
  <c r="Y47" i="120" s="1"/>
  <c r="W46" i="120"/>
  <c r="Z46" i="120" s="1"/>
  <c r="V46" i="120"/>
  <c r="Y46" i="120" s="1"/>
  <c r="W45" i="120"/>
  <c r="Z45" i="120" s="1"/>
  <c r="V45" i="120"/>
  <c r="Y45" i="120" s="1"/>
  <c r="W44" i="120"/>
  <c r="Z44" i="120" s="1"/>
  <c r="V44" i="120"/>
  <c r="Y44" i="120" s="1"/>
  <c r="W43" i="120"/>
  <c r="V43" i="120"/>
  <c r="W41" i="120"/>
  <c r="Z41" i="120" s="1"/>
  <c r="V41" i="120"/>
  <c r="Y41" i="120" s="1"/>
  <c r="W40" i="120"/>
  <c r="Z40" i="120" s="1"/>
  <c r="V40" i="120"/>
  <c r="Y40" i="120" s="1"/>
  <c r="W39" i="120"/>
  <c r="Z39" i="120" s="1"/>
  <c r="V39" i="120"/>
  <c r="Y39" i="120" s="1"/>
  <c r="W38" i="120"/>
  <c r="Z38" i="120" s="1"/>
  <c r="V38" i="120"/>
  <c r="Y38" i="120" s="1"/>
  <c r="W37" i="120"/>
  <c r="Z37" i="120" s="1"/>
  <c r="V37" i="120"/>
  <c r="Y37" i="120" s="1"/>
  <c r="W36" i="120"/>
  <c r="Z36" i="120" s="1"/>
  <c r="V36" i="120"/>
  <c r="Y36" i="120" s="1"/>
  <c r="W35" i="120"/>
  <c r="Z35" i="120" s="1"/>
  <c r="V35" i="120"/>
  <c r="Y35" i="120" s="1"/>
  <c r="W34" i="120"/>
  <c r="Z34" i="120" s="1"/>
  <c r="V34" i="120"/>
  <c r="Y34" i="120" s="1"/>
  <c r="W33" i="120"/>
  <c r="Z33" i="120" s="1"/>
  <c r="V33" i="120"/>
  <c r="Y33" i="120" s="1"/>
  <c r="W32" i="120"/>
  <c r="Z32" i="120" s="1"/>
  <c r="V32" i="120"/>
  <c r="Y32" i="120" s="1"/>
  <c r="W31" i="120"/>
  <c r="Z31" i="120" s="1"/>
  <c r="V31" i="120"/>
  <c r="Y31" i="120" s="1"/>
  <c r="W30" i="120"/>
  <c r="Z30" i="120" s="1"/>
  <c r="V30" i="120"/>
  <c r="Y30" i="120" s="1"/>
  <c r="W29" i="120"/>
  <c r="Z29" i="120" s="1"/>
  <c r="V29" i="120"/>
  <c r="Y29" i="120" s="1"/>
  <c r="W28" i="120"/>
  <c r="Z28" i="120" s="1"/>
  <c r="V28" i="120"/>
  <c r="Y28" i="120" s="1"/>
  <c r="W27" i="120"/>
  <c r="Z27" i="120" s="1"/>
  <c r="V27" i="120"/>
  <c r="Y27" i="120" s="1"/>
  <c r="W26" i="120"/>
  <c r="Z26" i="120" s="1"/>
  <c r="V26" i="120"/>
  <c r="Y26" i="120" s="1"/>
  <c r="W25" i="120"/>
  <c r="Z25" i="120" s="1"/>
  <c r="V25" i="120"/>
  <c r="Y25" i="120" s="1"/>
  <c r="W24" i="120"/>
  <c r="Z24" i="120" s="1"/>
  <c r="V24" i="120"/>
  <c r="Y24" i="120" s="1"/>
  <c r="W23" i="120"/>
  <c r="Z23" i="120" s="1"/>
  <c r="V23" i="120"/>
  <c r="Y23" i="120" s="1"/>
  <c r="W22" i="120"/>
  <c r="Z22" i="120" s="1"/>
  <c r="V22" i="120"/>
  <c r="Y22" i="120" s="1"/>
  <c r="AB97" i="120"/>
  <c r="AB96" i="120"/>
  <c r="AB95" i="120"/>
  <c r="AB94" i="120"/>
  <c r="AB93" i="120"/>
  <c r="AB92" i="120"/>
  <c r="AB91" i="120"/>
  <c r="AB90" i="120"/>
  <c r="AB89" i="120"/>
  <c r="AB88" i="120"/>
  <c r="AB87" i="120"/>
  <c r="AB86" i="120"/>
  <c r="AB85" i="120"/>
  <c r="AB84" i="120"/>
  <c r="AB83" i="120"/>
  <c r="AB82" i="120"/>
  <c r="AB81" i="120"/>
  <c r="AB80" i="120"/>
  <c r="AB79" i="120"/>
  <c r="AB78" i="120"/>
  <c r="X74" i="120"/>
  <c r="X73" i="120"/>
  <c r="X72" i="120"/>
  <c r="X71" i="120"/>
  <c r="X70" i="120"/>
  <c r="X68" i="120"/>
  <c r="X67" i="120"/>
  <c r="X66" i="120"/>
  <c r="X65" i="120"/>
  <c r="X64" i="120"/>
  <c r="X62" i="120"/>
  <c r="X61" i="120"/>
  <c r="X60" i="120"/>
  <c r="X59" i="120"/>
  <c r="X58" i="120"/>
  <c r="X57" i="120"/>
  <c r="X56" i="120"/>
  <c r="X55" i="120"/>
  <c r="X54" i="120"/>
  <c r="X53" i="120"/>
  <c r="X52" i="120"/>
  <c r="X51" i="120"/>
  <c r="X50" i="120"/>
  <c r="X49" i="120"/>
  <c r="X48" i="120"/>
  <c r="X47" i="120"/>
  <c r="X46" i="120"/>
  <c r="X45" i="120"/>
  <c r="X44" i="120"/>
  <c r="X43" i="120"/>
  <c r="X41" i="120"/>
  <c r="X40" i="120"/>
  <c r="X39" i="120"/>
  <c r="X38" i="120"/>
  <c r="X37" i="120"/>
  <c r="X36" i="120"/>
  <c r="X35" i="120"/>
  <c r="X34" i="120"/>
  <c r="X33" i="120"/>
  <c r="X32" i="120"/>
  <c r="X31" i="120"/>
  <c r="X30" i="120"/>
  <c r="X29" i="120"/>
  <c r="X28" i="120"/>
  <c r="X27" i="120"/>
  <c r="X26" i="120"/>
  <c r="X25" i="120"/>
  <c r="X24" i="120"/>
  <c r="X23" i="120"/>
  <c r="X22" i="120"/>
  <c r="U12" i="120"/>
  <c r="V12" i="120"/>
  <c r="W12" i="120"/>
  <c r="X12" i="120"/>
  <c r="U13" i="120"/>
  <c r="V13" i="120"/>
  <c r="Y13" i="120" s="1"/>
  <c r="W13" i="120"/>
  <c r="Z13" i="120" s="1"/>
  <c r="X13" i="120"/>
  <c r="J14" i="120"/>
  <c r="U14" i="120"/>
  <c r="V14" i="120"/>
  <c r="Y14" i="120" s="1"/>
  <c r="W14" i="120"/>
  <c r="Z14" i="120" s="1"/>
  <c r="X14" i="120"/>
  <c r="U15" i="120"/>
  <c r="V15" i="120"/>
  <c r="Y15" i="120" s="1"/>
  <c r="W15" i="120"/>
  <c r="Z15" i="120" s="1"/>
  <c r="X15" i="120"/>
  <c r="U16" i="120"/>
  <c r="V16" i="120"/>
  <c r="Y16" i="120" s="1"/>
  <c r="W16" i="120"/>
  <c r="Z16" i="120" s="1"/>
  <c r="X16" i="120"/>
  <c r="U17" i="120"/>
  <c r="V17" i="120"/>
  <c r="Y17" i="120" s="1"/>
  <c r="W17" i="120"/>
  <c r="Z17" i="120" s="1"/>
  <c r="X17" i="120"/>
  <c r="U18" i="120"/>
  <c r="V18" i="120"/>
  <c r="Y18" i="120" s="1"/>
  <c r="W18" i="120"/>
  <c r="Z18" i="120" s="1"/>
  <c r="X18" i="120"/>
  <c r="U19" i="120"/>
  <c r="V19" i="120"/>
  <c r="Y19" i="120" s="1"/>
  <c r="W19" i="120"/>
  <c r="Z19" i="120" s="1"/>
  <c r="X19" i="120"/>
  <c r="U20" i="120"/>
  <c r="V20" i="120"/>
  <c r="Y20" i="120" s="1"/>
  <c r="W20" i="120"/>
  <c r="Z20" i="120" s="1"/>
  <c r="X20" i="120"/>
  <c r="U21" i="120"/>
  <c r="V21" i="120"/>
  <c r="Y21" i="120" s="1"/>
  <c r="W21" i="120"/>
  <c r="Z21" i="120" s="1"/>
  <c r="X21" i="120"/>
  <c r="J46" i="120"/>
  <c r="D46" i="120"/>
  <c r="J57" i="120"/>
  <c r="D57" i="120"/>
  <c r="F57" i="120" s="1"/>
  <c r="J52" i="120"/>
  <c r="F52" i="120"/>
  <c r="D52" i="120"/>
  <c r="J22" i="120"/>
  <c r="J30" i="120"/>
  <c r="J38" i="120"/>
  <c r="D47" i="120"/>
  <c r="F47" i="120" s="1"/>
  <c r="D48" i="120"/>
  <c r="F48" i="120" s="1"/>
  <c r="D49" i="120"/>
  <c r="F49" i="120" s="1"/>
  <c r="D51" i="120"/>
  <c r="F51" i="120" s="1"/>
  <c r="D53" i="120"/>
  <c r="F53" i="120"/>
  <c r="D54" i="120"/>
  <c r="F54" i="120"/>
  <c r="D55" i="120"/>
  <c r="F55" i="120"/>
  <c r="D56" i="120"/>
  <c r="F56" i="120"/>
  <c r="D58" i="120"/>
  <c r="F58" i="120" s="1"/>
  <c r="F60" i="120"/>
  <c r="G60" i="120" s="1"/>
  <c r="L60" i="120" s="1"/>
  <c r="T78" i="120"/>
  <c r="T98" i="120" s="1"/>
  <c r="G86" i="120" s="1"/>
  <c r="H81" i="120" s="1"/>
  <c r="Y78" i="120"/>
  <c r="Y98" i="120" s="1"/>
  <c r="AA97" i="119"/>
  <c r="AA96" i="119"/>
  <c r="AA95" i="119"/>
  <c r="AA94" i="119"/>
  <c r="AA93" i="119"/>
  <c r="AA92" i="119"/>
  <c r="AA91" i="119"/>
  <c r="AA90" i="119"/>
  <c r="AA89" i="119"/>
  <c r="AA88" i="119"/>
  <c r="AA87" i="119"/>
  <c r="AA86" i="119"/>
  <c r="AA85" i="119"/>
  <c r="AA84" i="119"/>
  <c r="AA83" i="119"/>
  <c r="AA82" i="119"/>
  <c r="AA81" i="119"/>
  <c r="AA80" i="119"/>
  <c r="AA79" i="119"/>
  <c r="AA78" i="119"/>
  <c r="U74" i="119"/>
  <c r="U73" i="119"/>
  <c r="U72" i="119"/>
  <c r="U71" i="119"/>
  <c r="U70" i="119"/>
  <c r="U68" i="119"/>
  <c r="U67" i="119"/>
  <c r="U66" i="119"/>
  <c r="U65" i="119"/>
  <c r="U64" i="119"/>
  <c r="U62" i="119"/>
  <c r="U61" i="119"/>
  <c r="U60" i="119"/>
  <c r="U59" i="119"/>
  <c r="U58" i="119"/>
  <c r="U57" i="119"/>
  <c r="U56" i="119"/>
  <c r="U55" i="119"/>
  <c r="U54" i="119"/>
  <c r="U53" i="119"/>
  <c r="U52" i="119"/>
  <c r="U51" i="119"/>
  <c r="U50" i="119"/>
  <c r="U49" i="119"/>
  <c r="U48" i="119"/>
  <c r="U47" i="119"/>
  <c r="U46" i="119"/>
  <c r="U45" i="119"/>
  <c r="U44" i="119"/>
  <c r="U43" i="119"/>
  <c r="U41" i="119"/>
  <c r="U40" i="119"/>
  <c r="U39" i="119"/>
  <c r="U38" i="119"/>
  <c r="U37" i="119"/>
  <c r="U36" i="119"/>
  <c r="U35" i="119"/>
  <c r="U34" i="119"/>
  <c r="U33" i="119"/>
  <c r="U32" i="119"/>
  <c r="U31" i="119"/>
  <c r="U30" i="119"/>
  <c r="U29" i="119"/>
  <c r="U28" i="119"/>
  <c r="U27" i="119"/>
  <c r="U26" i="119"/>
  <c r="U25" i="119"/>
  <c r="U24" i="119"/>
  <c r="U23" i="119"/>
  <c r="U22" i="119"/>
  <c r="W74" i="119"/>
  <c r="Z74" i="119" s="1"/>
  <c r="V74" i="119"/>
  <c r="Y74" i="119" s="1"/>
  <c r="W73" i="119"/>
  <c r="Z73" i="119" s="1"/>
  <c r="V73" i="119"/>
  <c r="Y73" i="119" s="1"/>
  <c r="W72" i="119"/>
  <c r="Z72" i="119" s="1"/>
  <c r="V72" i="119"/>
  <c r="Y72" i="119" s="1"/>
  <c r="W71" i="119"/>
  <c r="Z71" i="119" s="1"/>
  <c r="V71" i="119"/>
  <c r="Y71" i="119" s="1"/>
  <c r="W70" i="119"/>
  <c r="V70" i="119"/>
  <c r="W68" i="119"/>
  <c r="Z68" i="119" s="1"/>
  <c r="V68" i="119"/>
  <c r="Y68" i="119" s="1"/>
  <c r="W67" i="119"/>
  <c r="Z67" i="119" s="1"/>
  <c r="V67" i="119"/>
  <c r="Y67" i="119" s="1"/>
  <c r="W66" i="119"/>
  <c r="Z66" i="119" s="1"/>
  <c r="V66" i="119"/>
  <c r="Y66" i="119" s="1"/>
  <c r="W65" i="119"/>
  <c r="Z65" i="119" s="1"/>
  <c r="V65" i="119"/>
  <c r="Y65" i="119" s="1"/>
  <c r="W64" i="119"/>
  <c r="V64" i="119"/>
  <c r="W62" i="119"/>
  <c r="Z62" i="119" s="1"/>
  <c r="V62" i="119"/>
  <c r="Y62" i="119" s="1"/>
  <c r="W61" i="119"/>
  <c r="Z61" i="119" s="1"/>
  <c r="V61" i="119"/>
  <c r="Y61" i="119" s="1"/>
  <c r="W60" i="119"/>
  <c r="Z60" i="119" s="1"/>
  <c r="V60" i="119"/>
  <c r="Y60" i="119" s="1"/>
  <c r="W59" i="119"/>
  <c r="Z59" i="119" s="1"/>
  <c r="V59" i="119"/>
  <c r="Y59" i="119" s="1"/>
  <c r="W58" i="119"/>
  <c r="Z58" i="119" s="1"/>
  <c r="V58" i="119"/>
  <c r="Y58" i="119" s="1"/>
  <c r="W57" i="119"/>
  <c r="Z57" i="119" s="1"/>
  <c r="V57" i="119"/>
  <c r="Y57" i="119" s="1"/>
  <c r="W56" i="119"/>
  <c r="Z56" i="119" s="1"/>
  <c r="V56" i="119"/>
  <c r="Y56" i="119" s="1"/>
  <c r="W55" i="119"/>
  <c r="Z55" i="119" s="1"/>
  <c r="V55" i="119"/>
  <c r="Y55" i="119" s="1"/>
  <c r="W54" i="119"/>
  <c r="Z54" i="119" s="1"/>
  <c r="V54" i="119"/>
  <c r="Y54" i="119" s="1"/>
  <c r="W53" i="119"/>
  <c r="Z53" i="119" s="1"/>
  <c r="V53" i="119"/>
  <c r="Y53" i="119" s="1"/>
  <c r="W52" i="119"/>
  <c r="Z52" i="119" s="1"/>
  <c r="V52" i="119"/>
  <c r="Y52" i="119" s="1"/>
  <c r="W51" i="119"/>
  <c r="Z51" i="119" s="1"/>
  <c r="V51" i="119"/>
  <c r="Y51" i="119" s="1"/>
  <c r="W50" i="119"/>
  <c r="Z50" i="119" s="1"/>
  <c r="V50" i="119"/>
  <c r="Y50" i="119" s="1"/>
  <c r="W49" i="119"/>
  <c r="Z49" i="119" s="1"/>
  <c r="V49" i="119"/>
  <c r="Y49" i="119" s="1"/>
  <c r="W48" i="119"/>
  <c r="Z48" i="119" s="1"/>
  <c r="V48" i="119"/>
  <c r="Y48" i="119" s="1"/>
  <c r="W47" i="119"/>
  <c r="Z47" i="119" s="1"/>
  <c r="V47" i="119"/>
  <c r="Y47" i="119" s="1"/>
  <c r="W46" i="119"/>
  <c r="Z46" i="119" s="1"/>
  <c r="V46" i="119"/>
  <c r="Y46" i="119" s="1"/>
  <c r="W45" i="119"/>
  <c r="Z45" i="119" s="1"/>
  <c r="V45" i="119"/>
  <c r="Y45" i="119" s="1"/>
  <c r="W44" i="119"/>
  <c r="Z44" i="119" s="1"/>
  <c r="V44" i="119"/>
  <c r="Y44" i="119" s="1"/>
  <c r="W43" i="119"/>
  <c r="V43" i="119"/>
  <c r="W41" i="119"/>
  <c r="Z41" i="119" s="1"/>
  <c r="V41" i="119"/>
  <c r="Y41" i="119" s="1"/>
  <c r="W40" i="119"/>
  <c r="Z40" i="119" s="1"/>
  <c r="V40" i="119"/>
  <c r="Y40" i="119" s="1"/>
  <c r="W39" i="119"/>
  <c r="Z39" i="119" s="1"/>
  <c r="V39" i="119"/>
  <c r="Y39" i="119" s="1"/>
  <c r="W38" i="119"/>
  <c r="Z38" i="119" s="1"/>
  <c r="V38" i="119"/>
  <c r="Y38" i="119" s="1"/>
  <c r="W37" i="119"/>
  <c r="Z37" i="119" s="1"/>
  <c r="V37" i="119"/>
  <c r="Y37" i="119" s="1"/>
  <c r="W36" i="119"/>
  <c r="Z36" i="119" s="1"/>
  <c r="V36" i="119"/>
  <c r="Y36" i="119" s="1"/>
  <c r="W35" i="119"/>
  <c r="Z35" i="119" s="1"/>
  <c r="V35" i="119"/>
  <c r="Y35" i="119" s="1"/>
  <c r="W34" i="119"/>
  <c r="Z34" i="119" s="1"/>
  <c r="V34" i="119"/>
  <c r="Y34" i="119" s="1"/>
  <c r="W33" i="119"/>
  <c r="Z33" i="119" s="1"/>
  <c r="V33" i="119"/>
  <c r="Y33" i="119" s="1"/>
  <c r="W32" i="119"/>
  <c r="Z32" i="119" s="1"/>
  <c r="V32" i="119"/>
  <c r="Y32" i="119" s="1"/>
  <c r="W31" i="119"/>
  <c r="Z31" i="119" s="1"/>
  <c r="V31" i="119"/>
  <c r="Y31" i="119" s="1"/>
  <c r="W30" i="119"/>
  <c r="Z30" i="119" s="1"/>
  <c r="V30" i="119"/>
  <c r="Y30" i="119" s="1"/>
  <c r="W29" i="119"/>
  <c r="Z29" i="119" s="1"/>
  <c r="V29" i="119"/>
  <c r="Y29" i="119" s="1"/>
  <c r="W28" i="119"/>
  <c r="Z28" i="119" s="1"/>
  <c r="V28" i="119"/>
  <c r="Y28" i="119" s="1"/>
  <c r="W27" i="119"/>
  <c r="Z27" i="119" s="1"/>
  <c r="V27" i="119"/>
  <c r="Y27" i="119" s="1"/>
  <c r="W26" i="119"/>
  <c r="Z26" i="119" s="1"/>
  <c r="V26" i="119"/>
  <c r="Y26" i="119" s="1"/>
  <c r="W25" i="119"/>
  <c r="Z25" i="119" s="1"/>
  <c r="V25" i="119"/>
  <c r="Y25" i="119" s="1"/>
  <c r="W24" i="119"/>
  <c r="Z24" i="119" s="1"/>
  <c r="V24" i="119"/>
  <c r="Y24" i="119" s="1"/>
  <c r="W23" i="119"/>
  <c r="Z23" i="119" s="1"/>
  <c r="V23" i="119"/>
  <c r="Y23" i="119" s="1"/>
  <c r="W22" i="119"/>
  <c r="Z22" i="119" s="1"/>
  <c r="V22" i="119"/>
  <c r="Y22" i="119" s="1"/>
  <c r="AB97" i="119"/>
  <c r="AB96" i="119"/>
  <c r="AB95" i="119"/>
  <c r="AB94" i="119"/>
  <c r="AB93" i="119"/>
  <c r="AB92" i="119"/>
  <c r="AB91" i="119"/>
  <c r="AB90" i="119"/>
  <c r="AB89" i="119"/>
  <c r="AB88" i="119"/>
  <c r="AB87" i="119"/>
  <c r="AB86" i="119"/>
  <c r="AB85" i="119"/>
  <c r="AB84" i="119"/>
  <c r="AB83" i="119"/>
  <c r="AB82" i="119"/>
  <c r="AB81" i="119"/>
  <c r="AB80" i="119"/>
  <c r="AB79" i="119"/>
  <c r="AB78" i="119"/>
  <c r="X74" i="119"/>
  <c r="X73" i="119"/>
  <c r="X72" i="119"/>
  <c r="X71" i="119"/>
  <c r="X70" i="119"/>
  <c r="X68" i="119"/>
  <c r="X67" i="119"/>
  <c r="X66" i="119"/>
  <c r="X65" i="119"/>
  <c r="X64" i="119"/>
  <c r="X62" i="119"/>
  <c r="X61" i="119"/>
  <c r="X60" i="119"/>
  <c r="X59" i="119"/>
  <c r="X58" i="119"/>
  <c r="X57" i="119"/>
  <c r="X56" i="119"/>
  <c r="X55" i="119"/>
  <c r="X54" i="119"/>
  <c r="X53" i="119"/>
  <c r="X52" i="119"/>
  <c r="X51" i="119"/>
  <c r="X50" i="119"/>
  <c r="X49" i="119"/>
  <c r="X48" i="119"/>
  <c r="X47" i="119"/>
  <c r="X46" i="119"/>
  <c r="X45" i="119"/>
  <c r="X44" i="119"/>
  <c r="X43" i="119"/>
  <c r="X41" i="119"/>
  <c r="X40" i="119"/>
  <c r="X39" i="119"/>
  <c r="X38" i="119"/>
  <c r="X37" i="119"/>
  <c r="X36" i="119"/>
  <c r="X35" i="119"/>
  <c r="X34" i="119"/>
  <c r="X33" i="119"/>
  <c r="X32" i="119"/>
  <c r="X31" i="119"/>
  <c r="X30" i="119"/>
  <c r="X29" i="119"/>
  <c r="X28" i="119"/>
  <c r="X27" i="119"/>
  <c r="X26" i="119"/>
  <c r="X25" i="119"/>
  <c r="X24" i="119"/>
  <c r="X23" i="119"/>
  <c r="X22" i="119"/>
  <c r="U12" i="119"/>
  <c r="V12" i="119"/>
  <c r="W12" i="119"/>
  <c r="X12" i="119"/>
  <c r="U13" i="119"/>
  <c r="V13" i="119"/>
  <c r="Y13" i="119" s="1"/>
  <c r="W13" i="119"/>
  <c r="Z13" i="119" s="1"/>
  <c r="X13" i="119"/>
  <c r="J14" i="119"/>
  <c r="U14" i="119"/>
  <c r="V14" i="119"/>
  <c r="Y14" i="119" s="1"/>
  <c r="W14" i="119"/>
  <c r="Z14" i="119" s="1"/>
  <c r="X14" i="119"/>
  <c r="U15" i="119"/>
  <c r="V15" i="119"/>
  <c r="Y15" i="119" s="1"/>
  <c r="W15" i="119"/>
  <c r="Z15" i="119" s="1"/>
  <c r="X15" i="119"/>
  <c r="U16" i="119"/>
  <c r="V16" i="119"/>
  <c r="Y16" i="119" s="1"/>
  <c r="W16" i="119"/>
  <c r="Z16" i="119" s="1"/>
  <c r="X16" i="119"/>
  <c r="U17" i="119"/>
  <c r="V17" i="119"/>
  <c r="Y17" i="119" s="1"/>
  <c r="W17" i="119"/>
  <c r="Z17" i="119" s="1"/>
  <c r="X17" i="119"/>
  <c r="U18" i="119"/>
  <c r="V18" i="119"/>
  <c r="Y18" i="119" s="1"/>
  <c r="W18" i="119"/>
  <c r="Z18" i="119" s="1"/>
  <c r="X18" i="119"/>
  <c r="U19" i="119"/>
  <c r="V19" i="119"/>
  <c r="Y19" i="119" s="1"/>
  <c r="W19" i="119"/>
  <c r="Z19" i="119" s="1"/>
  <c r="X19" i="119"/>
  <c r="U20" i="119"/>
  <c r="V20" i="119"/>
  <c r="Y20" i="119" s="1"/>
  <c r="W20" i="119"/>
  <c r="Z20" i="119" s="1"/>
  <c r="X20" i="119"/>
  <c r="U21" i="119"/>
  <c r="V21" i="119"/>
  <c r="Y21" i="119" s="1"/>
  <c r="W21" i="119"/>
  <c r="Z21" i="119" s="1"/>
  <c r="X21" i="119"/>
  <c r="J46" i="119"/>
  <c r="D46" i="119"/>
  <c r="J57" i="119"/>
  <c r="D57" i="119"/>
  <c r="F57" i="119" s="1"/>
  <c r="J52" i="119"/>
  <c r="F52" i="119"/>
  <c r="D52" i="119"/>
  <c r="J22" i="119"/>
  <c r="J30" i="119"/>
  <c r="J38" i="119"/>
  <c r="D47" i="119"/>
  <c r="F47" i="119" s="1"/>
  <c r="D48" i="119"/>
  <c r="F48" i="119" s="1"/>
  <c r="D49" i="119"/>
  <c r="F49" i="119" s="1"/>
  <c r="D50" i="119"/>
  <c r="F50" i="119" s="1"/>
  <c r="D53" i="119"/>
  <c r="F53" i="119"/>
  <c r="D54" i="119"/>
  <c r="F54" i="119"/>
  <c r="D55" i="119"/>
  <c r="F55" i="119"/>
  <c r="D56" i="119"/>
  <c r="F56" i="119"/>
  <c r="D58" i="119"/>
  <c r="F58" i="119" s="1"/>
  <c r="G58" i="119" s="1"/>
  <c r="L58" i="119" s="1"/>
  <c r="F60" i="119"/>
  <c r="G60" i="119" s="1"/>
  <c r="L60" i="119" s="1"/>
  <c r="T78" i="119"/>
  <c r="T98" i="119" s="1"/>
  <c r="G86" i="119" s="1"/>
  <c r="H81" i="119" s="1"/>
  <c r="Y78" i="119"/>
  <c r="Y98" i="119" s="1"/>
  <c r="J20" i="118"/>
  <c r="AA97" i="118"/>
  <c r="AA96" i="118"/>
  <c r="AA95" i="118"/>
  <c r="AA94" i="118"/>
  <c r="AA93" i="118"/>
  <c r="AA92" i="118"/>
  <c r="AA91" i="118"/>
  <c r="AA90" i="118"/>
  <c r="AA89" i="118"/>
  <c r="AA88" i="118"/>
  <c r="AA87" i="118"/>
  <c r="AA86" i="118"/>
  <c r="AA85" i="118"/>
  <c r="AA84" i="118"/>
  <c r="AA83" i="118"/>
  <c r="AA82" i="118"/>
  <c r="AA81" i="118"/>
  <c r="AA80" i="118"/>
  <c r="AA79" i="118"/>
  <c r="AA78" i="118"/>
  <c r="U74" i="118"/>
  <c r="U73" i="118"/>
  <c r="U72" i="118"/>
  <c r="U71" i="118"/>
  <c r="U70" i="118"/>
  <c r="U68" i="118"/>
  <c r="U67" i="118"/>
  <c r="U66" i="118"/>
  <c r="U65" i="118"/>
  <c r="U64" i="118"/>
  <c r="U62" i="118"/>
  <c r="U61" i="118"/>
  <c r="U60" i="118"/>
  <c r="U59" i="118"/>
  <c r="U58" i="118"/>
  <c r="U57" i="118"/>
  <c r="U56" i="118"/>
  <c r="U55" i="118"/>
  <c r="U54" i="118"/>
  <c r="U53" i="118"/>
  <c r="U52" i="118"/>
  <c r="U51" i="118"/>
  <c r="U50" i="118"/>
  <c r="U49" i="118"/>
  <c r="U48" i="118"/>
  <c r="U47" i="118"/>
  <c r="U46" i="118"/>
  <c r="U45" i="118"/>
  <c r="U44" i="118"/>
  <c r="U43" i="118"/>
  <c r="U41" i="118"/>
  <c r="U40" i="118"/>
  <c r="U39" i="118"/>
  <c r="U38" i="118"/>
  <c r="U37" i="118"/>
  <c r="U36" i="118"/>
  <c r="U35" i="118"/>
  <c r="U34" i="118"/>
  <c r="U33" i="118"/>
  <c r="U32" i="118"/>
  <c r="U31" i="118"/>
  <c r="U30" i="118"/>
  <c r="U29" i="118"/>
  <c r="U28" i="118"/>
  <c r="U27" i="118"/>
  <c r="U26" i="118"/>
  <c r="U25" i="118"/>
  <c r="U24" i="118"/>
  <c r="U23" i="118"/>
  <c r="U22" i="118"/>
  <c r="W74" i="118"/>
  <c r="Z74" i="118" s="1"/>
  <c r="V74" i="118"/>
  <c r="Y74" i="118" s="1"/>
  <c r="W73" i="118"/>
  <c r="Z73" i="118" s="1"/>
  <c r="V73" i="118"/>
  <c r="Y73" i="118" s="1"/>
  <c r="W72" i="118"/>
  <c r="Z72" i="118" s="1"/>
  <c r="V72" i="118"/>
  <c r="Y72" i="118" s="1"/>
  <c r="W71" i="118"/>
  <c r="Z71" i="118" s="1"/>
  <c r="V71" i="118"/>
  <c r="Y71" i="118" s="1"/>
  <c r="W70" i="118"/>
  <c r="V70" i="118"/>
  <c r="W68" i="118"/>
  <c r="Z68" i="118" s="1"/>
  <c r="V68" i="118"/>
  <c r="Y68" i="118" s="1"/>
  <c r="W67" i="118"/>
  <c r="Z67" i="118" s="1"/>
  <c r="V67" i="118"/>
  <c r="Y67" i="118" s="1"/>
  <c r="W66" i="118"/>
  <c r="Z66" i="118" s="1"/>
  <c r="V66" i="118"/>
  <c r="Y66" i="118" s="1"/>
  <c r="W65" i="118"/>
  <c r="Z65" i="118" s="1"/>
  <c r="V65" i="118"/>
  <c r="Y65" i="118" s="1"/>
  <c r="W64" i="118"/>
  <c r="V64" i="118"/>
  <c r="W62" i="118"/>
  <c r="Z62" i="118" s="1"/>
  <c r="V62" i="118"/>
  <c r="Y62" i="118" s="1"/>
  <c r="W61" i="118"/>
  <c r="Z61" i="118" s="1"/>
  <c r="V61" i="118"/>
  <c r="Y61" i="118" s="1"/>
  <c r="W60" i="118"/>
  <c r="Z60" i="118" s="1"/>
  <c r="V60" i="118"/>
  <c r="Y60" i="118" s="1"/>
  <c r="W59" i="118"/>
  <c r="Z59" i="118" s="1"/>
  <c r="V59" i="118"/>
  <c r="Y59" i="118" s="1"/>
  <c r="W58" i="118"/>
  <c r="Z58" i="118" s="1"/>
  <c r="V58" i="118"/>
  <c r="Y58" i="118" s="1"/>
  <c r="W57" i="118"/>
  <c r="Z57" i="118" s="1"/>
  <c r="V57" i="118"/>
  <c r="Y57" i="118" s="1"/>
  <c r="W56" i="118"/>
  <c r="Z56" i="118" s="1"/>
  <c r="V56" i="118"/>
  <c r="Y56" i="118" s="1"/>
  <c r="W55" i="118"/>
  <c r="Z55" i="118" s="1"/>
  <c r="V55" i="118"/>
  <c r="Y55" i="118" s="1"/>
  <c r="W54" i="118"/>
  <c r="Z54" i="118" s="1"/>
  <c r="V54" i="118"/>
  <c r="Y54" i="118" s="1"/>
  <c r="W53" i="118"/>
  <c r="Z53" i="118" s="1"/>
  <c r="V53" i="118"/>
  <c r="Y53" i="118" s="1"/>
  <c r="W52" i="118"/>
  <c r="Z52" i="118" s="1"/>
  <c r="V52" i="118"/>
  <c r="Y52" i="118" s="1"/>
  <c r="W51" i="118"/>
  <c r="Z51" i="118" s="1"/>
  <c r="V51" i="118"/>
  <c r="Y51" i="118" s="1"/>
  <c r="W50" i="118"/>
  <c r="Z50" i="118" s="1"/>
  <c r="V50" i="118"/>
  <c r="Y50" i="118" s="1"/>
  <c r="W49" i="118"/>
  <c r="Z49" i="118" s="1"/>
  <c r="V49" i="118"/>
  <c r="Y49" i="118" s="1"/>
  <c r="W48" i="118"/>
  <c r="Z48" i="118" s="1"/>
  <c r="V48" i="118"/>
  <c r="Y48" i="118" s="1"/>
  <c r="W47" i="118"/>
  <c r="Z47" i="118" s="1"/>
  <c r="V47" i="118"/>
  <c r="Y47" i="118" s="1"/>
  <c r="W46" i="118"/>
  <c r="Z46" i="118" s="1"/>
  <c r="V46" i="118"/>
  <c r="Y46" i="118" s="1"/>
  <c r="W45" i="118"/>
  <c r="Z45" i="118" s="1"/>
  <c r="V45" i="118"/>
  <c r="Y45" i="118" s="1"/>
  <c r="W44" i="118"/>
  <c r="Z44" i="118" s="1"/>
  <c r="V44" i="118"/>
  <c r="Y44" i="118" s="1"/>
  <c r="W43" i="118"/>
  <c r="V43" i="118"/>
  <c r="W41" i="118"/>
  <c r="Z41" i="118" s="1"/>
  <c r="V41" i="118"/>
  <c r="Y41" i="118" s="1"/>
  <c r="W40" i="118"/>
  <c r="Z40" i="118" s="1"/>
  <c r="V40" i="118"/>
  <c r="Y40" i="118" s="1"/>
  <c r="W39" i="118"/>
  <c r="Z39" i="118" s="1"/>
  <c r="V39" i="118"/>
  <c r="Y39" i="118" s="1"/>
  <c r="W38" i="118"/>
  <c r="Z38" i="118" s="1"/>
  <c r="V38" i="118"/>
  <c r="Y38" i="118" s="1"/>
  <c r="W37" i="118"/>
  <c r="Z37" i="118" s="1"/>
  <c r="V37" i="118"/>
  <c r="Y37" i="118" s="1"/>
  <c r="W36" i="118"/>
  <c r="Z36" i="118" s="1"/>
  <c r="V36" i="118"/>
  <c r="Y36" i="118" s="1"/>
  <c r="W35" i="118"/>
  <c r="Z35" i="118" s="1"/>
  <c r="V35" i="118"/>
  <c r="Y35" i="118" s="1"/>
  <c r="W34" i="118"/>
  <c r="Z34" i="118" s="1"/>
  <c r="V34" i="118"/>
  <c r="Y34" i="118" s="1"/>
  <c r="W33" i="118"/>
  <c r="Z33" i="118" s="1"/>
  <c r="V33" i="118"/>
  <c r="Y33" i="118" s="1"/>
  <c r="W32" i="118"/>
  <c r="Z32" i="118" s="1"/>
  <c r="V32" i="118"/>
  <c r="Y32" i="118" s="1"/>
  <c r="W31" i="118"/>
  <c r="Z31" i="118" s="1"/>
  <c r="V31" i="118"/>
  <c r="Y31" i="118" s="1"/>
  <c r="W30" i="118"/>
  <c r="Z30" i="118" s="1"/>
  <c r="V30" i="118"/>
  <c r="Y30" i="118" s="1"/>
  <c r="W29" i="118"/>
  <c r="Z29" i="118" s="1"/>
  <c r="V29" i="118"/>
  <c r="Y29" i="118" s="1"/>
  <c r="W28" i="118"/>
  <c r="Z28" i="118" s="1"/>
  <c r="V28" i="118"/>
  <c r="Y28" i="118" s="1"/>
  <c r="W27" i="118"/>
  <c r="Z27" i="118" s="1"/>
  <c r="V27" i="118"/>
  <c r="Y27" i="118" s="1"/>
  <c r="W26" i="118"/>
  <c r="Z26" i="118" s="1"/>
  <c r="V26" i="118"/>
  <c r="Y26" i="118" s="1"/>
  <c r="W25" i="118"/>
  <c r="Z25" i="118" s="1"/>
  <c r="V25" i="118"/>
  <c r="Y25" i="118" s="1"/>
  <c r="W24" i="118"/>
  <c r="Z24" i="118" s="1"/>
  <c r="V24" i="118"/>
  <c r="Y24" i="118" s="1"/>
  <c r="W23" i="118"/>
  <c r="Z23" i="118" s="1"/>
  <c r="V23" i="118"/>
  <c r="Y23" i="118" s="1"/>
  <c r="W22" i="118"/>
  <c r="Z22" i="118" s="1"/>
  <c r="V22" i="118"/>
  <c r="Y22" i="118" s="1"/>
  <c r="AB97" i="118"/>
  <c r="AB96" i="118"/>
  <c r="AB95" i="118"/>
  <c r="AB94" i="118"/>
  <c r="AB93" i="118"/>
  <c r="AB92" i="118"/>
  <c r="AB91" i="118"/>
  <c r="AB90" i="118"/>
  <c r="AB89" i="118"/>
  <c r="AB88" i="118"/>
  <c r="AB87" i="118"/>
  <c r="AB86" i="118"/>
  <c r="AB85" i="118"/>
  <c r="AB84" i="118"/>
  <c r="AB83" i="118"/>
  <c r="AB82" i="118"/>
  <c r="AB81" i="118"/>
  <c r="AB80" i="118"/>
  <c r="AB79" i="118"/>
  <c r="AB78" i="118"/>
  <c r="X74" i="118"/>
  <c r="X73" i="118"/>
  <c r="X72" i="118"/>
  <c r="X71" i="118"/>
  <c r="X70" i="118"/>
  <c r="X68" i="118"/>
  <c r="X67" i="118"/>
  <c r="X66" i="118"/>
  <c r="X65" i="118"/>
  <c r="X64" i="118"/>
  <c r="X62" i="118"/>
  <c r="X61" i="118"/>
  <c r="X60" i="118"/>
  <c r="X59" i="118"/>
  <c r="X58" i="118"/>
  <c r="X57" i="118"/>
  <c r="X56" i="118"/>
  <c r="X55" i="118"/>
  <c r="X54" i="118"/>
  <c r="X53" i="118"/>
  <c r="X52" i="118"/>
  <c r="X51" i="118"/>
  <c r="X50" i="118"/>
  <c r="X49" i="118"/>
  <c r="X48" i="118"/>
  <c r="X47" i="118"/>
  <c r="X46" i="118"/>
  <c r="X45" i="118"/>
  <c r="X44" i="118"/>
  <c r="X43" i="118"/>
  <c r="X41" i="118"/>
  <c r="X40" i="118"/>
  <c r="X39" i="118"/>
  <c r="X38" i="118"/>
  <c r="X37" i="118"/>
  <c r="X36" i="118"/>
  <c r="X35" i="118"/>
  <c r="X34" i="118"/>
  <c r="X33" i="118"/>
  <c r="X32" i="118"/>
  <c r="X31" i="118"/>
  <c r="X30" i="118"/>
  <c r="X29" i="118"/>
  <c r="X28" i="118"/>
  <c r="X27" i="118"/>
  <c r="X26" i="118"/>
  <c r="X25" i="118"/>
  <c r="X24" i="118"/>
  <c r="X23" i="118"/>
  <c r="X22" i="118"/>
  <c r="U12" i="118"/>
  <c r="V12" i="118"/>
  <c r="W12" i="118"/>
  <c r="X12" i="118"/>
  <c r="U13" i="118"/>
  <c r="V13" i="118"/>
  <c r="Y13" i="118" s="1"/>
  <c r="W13" i="118"/>
  <c r="Z13" i="118" s="1"/>
  <c r="X13" i="118"/>
  <c r="J14" i="118"/>
  <c r="U14" i="118"/>
  <c r="V14" i="118"/>
  <c r="Y14" i="118" s="1"/>
  <c r="W14" i="118"/>
  <c r="Z14" i="118" s="1"/>
  <c r="X14" i="118"/>
  <c r="U15" i="118"/>
  <c r="V15" i="118"/>
  <c r="Y15" i="118" s="1"/>
  <c r="W15" i="118"/>
  <c r="Z15" i="118" s="1"/>
  <c r="X15" i="118"/>
  <c r="U16" i="118"/>
  <c r="V16" i="118"/>
  <c r="Y16" i="118" s="1"/>
  <c r="W16" i="118"/>
  <c r="Z16" i="118" s="1"/>
  <c r="X16" i="118"/>
  <c r="U17" i="118"/>
  <c r="V17" i="118"/>
  <c r="Y17" i="118" s="1"/>
  <c r="W17" i="118"/>
  <c r="Z17" i="118" s="1"/>
  <c r="X17" i="118"/>
  <c r="U18" i="118"/>
  <c r="V18" i="118"/>
  <c r="Y18" i="118" s="1"/>
  <c r="W18" i="118"/>
  <c r="Z18" i="118" s="1"/>
  <c r="X18" i="118"/>
  <c r="U19" i="118"/>
  <c r="V19" i="118"/>
  <c r="Y19" i="118" s="1"/>
  <c r="W19" i="118"/>
  <c r="Z19" i="118" s="1"/>
  <c r="X19" i="118"/>
  <c r="U20" i="118"/>
  <c r="V20" i="118"/>
  <c r="Y20" i="118" s="1"/>
  <c r="W20" i="118"/>
  <c r="Z20" i="118" s="1"/>
  <c r="X20" i="118"/>
  <c r="U21" i="118"/>
  <c r="V21" i="118"/>
  <c r="Y21" i="118" s="1"/>
  <c r="W21" i="118"/>
  <c r="Z21" i="118" s="1"/>
  <c r="X21" i="118"/>
  <c r="J46" i="118"/>
  <c r="D46" i="118"/>
  <c r="J57" i="118"/>
  <c r="D57" i="118"/>
  <c r="F57" i="118" s="1"/>
  <c r="J52" i="118"/>
  <c r="F52" i="118"/>
  <c r="D52" i="118"/>
  <c r="J22" i="118"/>
  <c r="J30" i="118"/>
  <c r="J38" i="118"/>
  <c r="D47" i="118"/>
  <c r="F47" i="118" s="1"/>
  <c r="D48" i="118"/>
  <c r="F48" i="118" s="1"/>
  <c r="D49" i="118"/>
  <c r="F49" i="118" s="1"/>
  <c r="D50" i="118"/>
  <c r="F50" i="118" s="1"/>
  <c r="D53" i="118"/>
  <c r="F53" i="118"/>
  <c r="D54" i="118"/>
  <c r="F54" i="118"/>
  <c r="G54" i="118" s="1"/>
  <c r="D55" i="118"/>
  <c r="F55" i="118"/>
  <c r="G55" i="118" s="1"/>
  <c r="D56" i="118"/>
  <c r="F56" i="118"/>
  <c r="G56" i="118" s="1"/>
  <c r="D58" i="118"/>
  <c r="F58" i="118" s="1"/>
  <c r="G58" i="118"/>
  <c r="L58" i="118" s="1"/>
  <c r="F60" i="118"/>
  <c r="G60" i="118" s="1"/>
  <c r="L60" i="118" s="1"/>
  <c r="T78" i="118"/>
  <c r="T98" i="118" s="1"/>
  <c r="G86" i="118" s="1"/>
  <c r="H81" i="118" s="1"/>
  <c r="Y78" i="118"/>
  <c r="Y98" i="118" s="1"/>
  <c r="J20" i="117"/>
  <c r="AA97" i="117"/>
  <c r="AA96" i="117"/>
  <c r="AA95" i="117"/>
  <c r="AA94" i="117"/>
  <c r="AA93" i="117"/>
  <c r="AA92" i="117"/>
  <c r="AA91" i="117"/>
  <c r="AA90" i="117"/>
  <c r="AA89" i="117"/>
  <c r="AA88" i="117"/>
  <c r="AA87" i="117"/>
  <c r="AA86" i="117"/>
  <c r="AA85" i="117"/>
  <c r="AA84" i="117"/>
  <c r="AA83" i="117"/>
  <c r="AA82" i="117"/>
  <c r="AA81" i="117"/>
  <c r="AA80" i="117"/>
  <c r="AA79" i="117"/>
  <c r="AA78" i="117"/>
  <c r="U74" i="117"/>
  <c r="U73" i="117"/>
  <c r="U72" i="117"/>
  <c r="U71" i="117"/>
  <c r="U70" i="117"/>
  <c r="U68" i="117"/>
  <c r="U67" i="117"/>
  <c r="U66" i="117"/>
  <c r="U65" i="117"/>
  <c r="U64" i="117"/>
  <c r="U62" i="117"/>
  <c r="U61" i="117"/>
  <c r="U60" i="117"/>
  <c r="U59" i="117"/>
  <c r="U58" i="117"/>
  <c r="U57" i="117"/>
  <c r="U56" i="117"/>
  <c r="U55" i="117"/>
  <c r="U54" i="117"/>
  <c r="U53" i="117"/>
  <c r="U52" i="117"/>
  <c r="U51" i="117"/>
  <c r="U50" i="117"/>
  <c r="U49" i="117"/>
  <c r="U48" i="117"/>
  <c r="U47" i="117"/>
  <c r="U46" i="117"/>
  <c r="U45" i="117"/>
  <c r="U44" i="117"/>
  <c r="U43" i="117"/>
  <c r="U41" i="117"/>
  <c r="U40" i="117"/>
  <c r="U39" i="117"/>
  <c r="U38" i="117"/>
  <c r="U37" i="117"/>
  <c r="U36" i="117"/>
  <c r="U35" i="117"/>
  <c r="U34" i="117"/>
  <c r="U33" i="117"/>
  <c r="U32" i="117"/>
  <c r="U31" i="117"/>
  <c r="U30" i="117"/>
  <c r="U29" i="117"/>
  <c r="U28" i="117"/>
  <c r="U27" i="117"/>
  <c r="U26" i="117"/>
  <c r="U25" i="117"/>
  <c r="U24" i="117"/>
  <c r="U23" i="117"/>
  <c r="U22" i="117"/>
  <c r="W74" i="117"/>
  <c r="Z74" i="117" s="1"/>
  <c r="V74" i="117"/>
  <c r="Y74" i="117" s="1"/>
  <c r="W73" i="117"/>
  <c r="Z73" i="117" s="1"/>
  <c r="V73" i="117"/>
  <c r="Y73" i="117" s="1"/>
  <c r="W72" i="117"/>
  <c r="Z72" i="117" s="1"/>
  <c r="V72" i="117"/>
  <c r="Y72" i="117" s="1"/>
  <c r="W71" i="117"/>
  <c r="Z71" i="117" s="1"/>
  <c r="V71" i="117"/>
  <c r="Y71" i="117" s="1"/>
  <c r="W70" i="117"/>
  <c r="V70" i="117"/>
  <c r="W68" i="117"/>
  <c r="Z68" i="117" s="1"/>
  <c r="V68" i="117"/>
  <c r="Y68" i="117" s="1"/>
  <c r="W67" i="117"/>
  <c r="Z67" i="117" s="1"/>
  <c r="V67" i="117"/>
  <c r="Y67" i="117" s="1"/>
  <c r="W66" i="117"/>
  <c r="Z66" i="117" s="1"/>
  <c r="V66" i="117"/>
  <c r="Y66" i="117" s="1"/>
  <c r="W65" i="117"/>
  <c r="Z65" i="117" s="1"/>
  <c r="V65" i="117"/>
  <c r="Y65" i="117" s="1"/>
  <c r="W64" i="117"/>
  <c r="V64" i="117"/>
  <c r="W62" i="117"/>
  <c r="Z62" i="117" s="1"/>
  <c r="V62" i="117"/>
  <c r="Y62" i="117" s="1"/>
  <c r="W61" i="117"/>
  <c r="Z61" i="117" s="1"/>
  <c r="V61" i="117"/>
  <c r="Y61" i="117" s="1"/>
  <c r="W60" i="117"/>
  <c r="Z60" i="117" s="1"/>
  <c r="V60" i="117"/>
  <c r="Y60" i="117" s="1"/>
  <c r="W59" i="117"/>
  <c r="Z59" i="117" s="1"/>
  <c r="V59" i="117"/>
  <c r="Y59" i="117" s="1"/>
  <c r="W58" i="117"/>
  <c r="Z58" i="117" s="1"/>
  <c r="V58" i="117"/>
  <c r="Y58" i="117" s="1"/>
  <c r="W57" i="117"/>
  <c r="Z57" i="117" s="1"/>
  <c r="V57" i="117"/>
  <c r="Y57" i="117" s="1"/>
  <c r="W56" i="117"/>
  <c r="Z56" i="117" s="1"/>
  <c r="V56" i="117"/>
  <c r="Y56" i="117" s="1"/>
  <c r="W55" i="117"/>
  <c r="Z55" i="117" s="1"/>
  <c r="V55" i="117"/>
  <c r="Y55" i="117" s="1"/>
  <c r="W54" i="117"/>
  <c r="Z54" i="117" s="1"/>
  <c r="V54" i="117"/>
  <c r="Y54" i="117" s="1"/>
  <c r="W53" i="117"/>
  <c r="Z53" i="117" s="1"/>
  <c r="V53" i="117"/>
  <c r="Y53" i="117" s="1"/>
  <c r="W52" i="117"/>
  <c r="Z52" i="117" s="1"/>
  <c r="V52" i="117"/>
  <c r="Y52" i="117" s="1"/>
  <c r="W51" i="117"/>
  <c r="Z51" i="117" s="1"/>
  <c r="V51" i="117"/>
  <c r="Y51" i="117" s="1"/>
  <c r="W50" i="117"/>
  <c r="Z50" i="117" s="1"/>
  <c r="V50" i="117"/>
  <c r="Y50" i="117" s="1"/>
  <c r="W49" i="117"/>
  <c r="Z49" i="117" s="1"/>
  <c r="V49" i="117"/>
  <c r="Y49" i="117" s="1"/>
  <c r="W48" i="117"/>
  <c r="Z48" i="117" s="1"/>
  <c r="V48" i="117"/>
  <c r="Y48" i="117" s="1"/>
  <c r="W47" i="117"/>
  <c r="Z47" i="117" s="1"/>
  <c r="V47" i="117"/>
  <c r="Y47" i="117" s="1"/>
  <c r="W46" i="117"/>
  <c r="Z46" i="117" s="1"/>
  <c r="V46" i="117"/>
  <c r="Y46" i="117" s="1"/>
  <c r="W45" i="117"/>
  <c r="Z45" i="117" s="1"/>
  <c r="V45" i="117"/>
  <c r="Y45" i="117" s="1"/>
  <c r="W44" i="117"/>
  <c r="Z44" i="117" s="1"/>
  <c r="V44" i="117"/>
  <c r="Y44" i="117" s="1"/>
  <c r="W43" i="117"/>
  <c r="V43" i="117"/>
  <c r="W41" i="117"/>
  <c r="Z41" i="117" s="1"/>
  <c r="V41" i="117"/>
  <c r="Y41" i="117" s="1"/>
  <c r="W40" i="117"/>
  <c r="Z40" i="117" s="1"/>
  <c r="V40" i="117"/>
  <c r="Y40" i="117" s="1"/>
  <c r="W39" i="117"/>
  <c r="Z39" i="117" s="1"/>
  <c r="V39" i="117"/>
  <c r="Y39" i="117" s="1"/>
  <c r="W38" i="117"/>
  <c r="Z38" i="117" s="1"/>
  <c r="V38" i="117"/>
  <c r="Y38" i="117" s="1"/>
  <c r="W37" i="117"/>
  <c r="Z37" i="117" s="1"/>
  <c r="V37" i="117"/>
  <c r="Y37" i="117" s="1"/>
  <c r="W36" i="117"/>
  <c r="Z36" i="117" s="1"/>
  <c r="V36" i="117"/>
  <c r="Y36" i="117" s="1"/>
  <c r="W35" i="117"/>
  <c r="Z35" i="117" s="1"/>
  <c r="V35" i="117"/>
  <c r="Y35" i="117" s="1"/>
  <c r="W34" i="117"/>
  <c r="Z34" i="117" s="1"/>
  <c r="V34" i="117"/>
  <c r="Y34" i="117" s="1"/>
  <c r="W33" i="117"/>
  <c r="Z33" i="117" s="1"/>
  <c r="V33" i="117"/>
  <c r="Y33" i="117" s="1"/>
  <c r="W32" i="117"/>
  <c r="Z32" i="117" s="1"/>
  <c r="V32" i="117"/>
  <c r="Y32" i="117" s="1"/>
  <c r="W31" i="117"/>
  <c r="Z31" i="117" s="1"/>
  <c r="V31" i="117"/>
  <c r="Y31" i="117" s="1"/>
  <c r="W30" i="117"/>
  <c r="Z30" i="117" s="1"/>
  <c r="V30" i="117"/>
  <c r="Y30" i="117" s="1"/>
  <c r="W29" i="117"/>
  <c r="Z29" i="117" s="1"/>
  <c r="V29" i="117"/>
  <c r="Y29" i="117" s="1"/>
  <c r="W28" i="117"/>
  <c r="Z28" i="117" s="1"/>
  <c r="V28" i="117"/>
  <c r="Y28" i="117" s="1"/>
  <c r="W27" i="117"/>
  <c r="Z27" i="117" s="1"/>
  <c r="V27" i="117"/>
  <c r="Y27" i="117" s="1"/>
  <c r="W26" i="117"/>
  <c r="Z26" i="117" s="1"/>
  <c r="V26" i="117"/>
  <c r="Y26" i="117" s="1"/>
  <c r="W25" i="117"/>
  <c r="Z25" i="117" s="1"/>
  <c r="V25" i="117"/>
  <c r="Y25" i="117" s="1"/>
  <c r="W24" i="117"/>
  <c r="Z24" i="117" s="1"/>
  <c r="V24" i="117"/>
  <c r="Y24" i="117" s="1"/>
  <c r="W23" i="117"/>
  <c r="Z23" i="117" s="1"/>
  <c r="V23" i="117"/>
  <c r="Y23" i="117" s="1"/>
  <c r="W22" i="117"/>
  <c r="Z22" i="117" s="1"/>
  <c r="V22" i="117"/>
  <c r="Y22" i="117" s="1"/>
  <c r="AB97" i="117"/>
  <c r="AB96" i="117"/>
  <c r="AB95" i="117"/>
  <c r="AB94" i="117"/>
  <c r="AB93" i="117"/>
  <c r="AB92" i="117"/>
  <c r="AB91" i="117"/>
  <c r="AB90" i="117"/>
  <c r="AB89" i="117"/>
  <c r="AB88" i="117"/>
  <c r="AB87" i="117"/>
  <c r="AB86" i="117"/>
  <c r="AB85" i="117"/>
  <c r="AB84" i="117"/>
  <c r="AB83" i="117"/>
  <c r="AB82" i="117"/>
  <c r="AB81" i="117"/>
  <c r="AB80" i="117"/>
  <c r="AB79" i="117"/>
  <c r="AB78" i="117"/>
  <c r="X74" i="117"/>
  <c r="X73" i="117"/>
  <c r="X72" i="117"/>
  <c r="X71" i="117"/>
  <c r="X70" i="117"/>
  <c r="X68" i="117"/>
  <c r="X67" i="117"/>
  <c r="X66" i="117"/>
  <c r="X65" i="117"/>
  <c r="X64" i="117"/>
  <c r="X62" i="117"/>
  <c r="X61" i="117"/>
  <c r="X60" i="117"/>
  <c r="X59" i="117"/>
  <c r="X58" i="117"/>
  <c r="X57" i="117"/>
  <c r="X56" i="117"/>
  <c r="X55" i="117"/>
  <c r="X54" i="117"/>
  <c r="X53" i="117"/>
  <c r="X52" i="117"/>
  <c r="X51" i="117"/>
  <c r="X50" i="117"/>
  <c r="X49" i="117"/>
  <c r="X48" i="117"/>
  <c r="X47" i="117"/>
  <c r="X46" i="117"/>
  <c r="X45" i="117"/>
  <c r="X44" i="117"/>
  <c r="X43" i="117"/>
  <c r="X41" i="117"/>
  <c r="X40" i="117"/>
  <c r="X39" i="117"/>
  <c r="X38" i="117"/>
  <c r="X37" i="117"/>
  <c r="X36" i="117"/>
  <c r="X35" i="117"/>
  <c r="X34" i="117"/>
  <c r="X33" i="117"/>
  <c r="X32" i="117"/>
  <c r="X31" i="117"/>
  <c r="X30" i="117"/>
  <c r="X29" i="117"/>
  <c r="X28" i="117"/>
  <c r="X27" i="117"/>
  <c r="X26" i="117"/>
  <c r="X25" i="117"/>
  <c r="X24" i="117"/>
  <c r="X23" i="117"/>
  <c r="X22" i="117"/>
  <c r="U12" i="117"/>
  <c r="V12" i="117"/>
  <c r="W12" i="117"/>
  <c r="X12" i="117"/>
  <c r="U13" i="117"/>
  <c r="V13" i="117"/>
  <c r="Y13" i="117" s="1"/>
  <c r="W13" i="117"/>
  <c r="Z13" i="117" s="1"/>
  <c r="X13" i="117"/>
  <c r="J14" i="117"/>
  <c r="U14" i="117"/>
  <c r="V14" i="117"/>
  <c r="Y14" i="117" s="1"/>
  <c r="W14" i="117"/>
  <c r="Z14" i="117" s="1"/>
  <c r="X14" i="117"/>
  <c r="U15" i="117"/>
  <c r="V15" i="117"/>
  <c r="Y15" i="117" s="1"/>
  <c r="W15" i="117"/>
  <c r="Z15" i="117" s="1"/>
  <c r="X15" i="117"/>
  <c r="U16" i="117"/>
  <c r="V16" i="117"/>
  <c r="Y16" i="117" s="1"/>
  <c r="W16" i="117"/>
  <c r="Z16" i="117" s="1"/>
  <c r="X16" i="117"/>
  <c r="U17" i="117"/>
  <c r="V17" i="117"/>
  <c r="Y17" i="117" s="1"/>
  <c r="W17" i="117"/>
  <c r="Z17" i="117" s="1"/>
  <c r="X17" i="117"/>
  <c r="U18" i="117"/>
  <c r="V18" i="117"/>
  <c r="Y18" i="117" s="1"/>
  <c r="W18" i="117"/>
  <c r="Z18" i="117" s="1"/>
  <c r="X18" i="117"/>
  <c r="U19" i="117"/>
  <c r="V19" i="117"/>
  <c r="Y19" i="117" s="1"/>
  <c r="W19" i="117"/>
  <c r="Z19" i="117" s="1"/>
  <c r="X19" i="117"/>
  <c r="U20" i="117"/>
  <c r="V20" i="117"/>
  <c r="Y20" i="117" s="1"/>
  <c r="W20" i="117"/>
  <c r="Z20" i="117" s="1"/>
  <c r="X20" i="117"/>
  <c r="U21" i="117"/>
  <c r="V21" i="117"/>
  <c r="Y21" i="117" s="1"/>
  <c r="W21" i="117"/>
  <c r="Z21" i="117" s="1"/>
  <c r="X21" i="117"/>
  <c r="J46" i="117"/>
  <c r="D46" i="117"/>
  <c r="J57" i="117"/>
  <c r="D57" i="117"/>
  <c r="F57" i="117" s="1"/>
  <c r="J52" i="117"/>
  <c r="J22" i="117"/>
  <c r="J30" i="117"/>
  <c r="J38" i="117"/>
  <c r="D47" i="117"/>
  <c r="F47" i="117" s="1"/>
  <c r="D48" i="117"/>
  <c r="F48" i="117" s="1"/>
  <c r="D49" i="117"/>
  <c r="F49" i="117" s="1"/>
  <c r="D53" i="117"/>
  <c r="D54" i="117"/>
  <c r="F54" i="117"/>
  <c r="D55" i="117"/>
  <c r="F55" i="117"/>
  <c r="D56" i="117"/>
  <c r="F56" i="117"/>
  <c r="D58" i="117"/>
  <c r="F58" i="117" s="1"/>
  <c r="F60" i="117"/>
  <c r="G60" i="117" s="1"/>
  <c r="L60" i="117" s="1"/>
  <c r="T78" i="117"/>
  <c r="T98" i="117" s="1"/>
  <c r="G79" i="117" s="1"/>
  <c r="G86" i="117" s="1"/>
  <c r="H81" i="117" s="1"/>
  <c r="Y78" i="117"/>
  <c r="Y98" i="117" s="1"/>
  <c r="J20" i="116"/>
  <c r="AA97" i="116"/>
  <c r="AA96" i="116"/>
  <c r="AA95" i="116"/>
  <c r="AA94" i="116"/>
  <c r="AA93" i="116"/>
  <c r="AA92" i="116"/>
  <c r="AA91" i="116"/>
  <c r="AA90" i="116"/>
  <c r="AA89" i="116"/>
  <c r="AA88" i="116"/>
  <c r="AA87" i="116"/>
  <c r="AA86" i="116"/>
  <c r="AA85" i="116"/>
  <c r="AA84" i="116"/>
  <c r="AA83" i="116"/>
  <c r="AA82" i="116"/>
  <c r="AA81" i="116"/>
  <c r="AA80" i="116"/>
  <c r="AA79" i="116"/>
  <c r="AA78" i="116"/>
  <c r="U74" i="116"/>
  <c r="U73" i="116"/>
  <c r="U72" i="116"/>
  <c r="U71" i="116"/>
  <c r="U70" i="116"/>
  <c r="U68" i="116"/>
  <c r="U67" i="116"/>
  <c r="U66" i="116"/>
  <c r="U65" i="116"/>
  <c r="U64" i="116"/>
  <c r="U62" i="116"/>
  <c r="U61" i="116"/>
  <c r="U60" i="116"/>
  <c r="U59" i="116"/>
  <c r="U58" i="116"/>
  <c r="U57" i="116"/>
  <c r="U56" i="116"/>
  <c r="U55" i="116"/>
  <c r="U54" i="116"/>
  <c r="U53" i="116"/>
  <c r="U52" i="116"/>
  <c r="U51" i="116"/>
  <c r="U50" i="116"/>
  <c r="U49" i="116"/>
  <c r="U48" i="116"/>
  <c r="U47" i="116"/>
  <c r="U46" i="116"/>
  <c r="U45" i="116"/>
  <c r="U44" i="116"/>
  <c r="U43" i="116"/>
  <c r="U41" i="116"/>
  <c r="U40" i="116"/>
  <c r="U39" i="116"/>
  <c r="U38" i="116"/>
  <c r="U37" i="116"/>
  <c r="U36" i="116"/>
  <c r="U35" i="116"/>
  <c r="U34" i="116"/>
  <c r="U33" i="116"/>
  <c r="U32" i="116"/>
  <c r="U31" i="116"/>
  <c r="U30" i="116"/>
  <c r="U29" i="116"/>
  <c r="U28" i="116"/>
  <c r="U27" i="116"/>
  <c r="U26" i="116"/>
  <c r="U25" i="116"/>
  <c r="U24" i="116"/>
  <c r="U23" i="116"/>
  <c r="U22" i="116"/>
  <c r="W74" i="116"/>
  <c r="Z74" i="116" s="1"/>
  <c r="V74" i="116"/>
  <c r="Y74" i="116" s="1"/>
  <c r="W73" i="116"/>
  <c r="Z73" i="116" s="1"/>
  <c r="V73" i="116"/>
  <c r="Y73" i="116" s="1"/>
  <c r="W72" i="116"/>
  <c r="Z72" i="116" s="1"/>
  <c r="V72" i="116"/>
  <c r="Y72" i="116" s="1"/>
  <c r="W71" i="116"/>
  <c r="Z71" i="116" s="1"/>
  <c r="V71" i="116"/>
  <c r="Y71" i="116" s="1"/>
  <c r="W70" i="116"/>
  <c r="V70" i="116"/>
  <c r="W68" i="116"/>
  <c r="Z68" i="116" s="1"/>
  <c r="V68" i="116"/>
  <c r="Y68" i="116" s="1"/>
  <c r="W67" i="116"/>
  <c r="Z67" i="116" s="1"/>
  <c r="V67" i="116"/>
  <c r="Y67" i="116" s="1"/>
  <c r="W66" i="116"/>
  <c r="Z66" i="116" s="1"/>
  <c r="V66" i="116"/>
  <c r="Y66" i="116" s="1"/>
  <c r="W65" i="116"/>
  <c r="Z65" i="116" s="1"/>
  <c r="V65" i="116"/>
  <c r="Y65" i="116" s="1"/>
  <c r="W64" i="116"/>
  <c r="V64" i="116"/>
  <c r="W62" i="116"/>
  <c r="Z62" i="116" s="1"/>
  <c r="V62" i="116"/>
  <c r="Y62" i="116" s="1"/>
  <c r="W61" i="116"/>
  <c r="Z61" i="116" s="1"/>
  <c r="V61" i="116"/>
  <c r="Y61" i="116" s="1"/>
  <c r="W60" i="116"/>
  <c r="Z60" i="116" s="1"/>
  <c r="V60" i="116"/>
  <c r="Y60" i="116" s="1"/>
  <c r="W59" i="116"/>
  <c r="Z59" i="116" s="1"/>
  <c r="V59" i="116"/>
  <c r="Y59" i="116" s="1"/>
  <c r="W58" i="116"/>
  <c r="Z58" i="116" s="1"/>
  <c r="V58" i="116"/>
  <c r="Y58" i="116" s="1"/>
  <c r="W57" i="116"/>
  <c r="Z57" i="116" s="1"/>
  <c r="V57" i="116"/>
  <c r="Y57" i="116" s="1"/>
  <c r="W56" i="116"/>
  <c r="Z56" i="116" s="1"/>
  <c r="V56" i="116"/>
  <c r="Y56" i="116" s="1"/>
  <c r="W55" i="116"/>
  <c r="Z55" i="116" s="1"/>
  <c r="V55" i="116"/>
  <c r="Y55" i="116" s="1"/>
  <c r="W54" i="116"/>
  <c r="Z54" i="116" s="1"/>
  <c r="V54" i="116"/>
  <c r="Y54" i="116" s="1"/>
  <c r="W53" i="116"/>
  <c r="Z53" i="116" s="1"/>
  <c r="V53" i="116"/>
  <c r="Y53" i="116" s="1"/>
  <c r="W52" i="116"/>
  <c r="Z52" i="116" s="1"/>
  <c r="V52" i="116"/>
  <c r="Y52" i="116" s="1"/>
  <c r="W51" i="116"/>
  <c r="Z51" i="116" s="1"/>
  <c r="V51" i="116"/>
  <c r="Y51" i="116" s="1"/>
  <c r="W50" i="116"/>
  <c r="Z50" i="116" s="1"/>
  <c r="V50" i="116"/>
  <c r="Y50" i="116" s="1"/>
  <c r="W49" i="116"/>
  <c r="Z49" i="116" s="1"/>
  <c r="V49" i="116"/>
  <c r="Y49" i="116" s="1"/>
  <c r="W48" i="116"/>
  <c r="Z48" i="116" s="1"/>
  <c r="V48" i="116"/>
  <c r="Y48" i="116" s="1"/>
  <c r="W47" i="116"/>
  <c r="Z47" i="116" s="1"/>
  <c r="V47" i="116"/>
  <c r="Y47" i="116" s="1"/>
  <c r="W46" i="116"/>
  <c r="Z46" i="116" s="1"/>
  <c r="V46" i="116"/>
  <c r="Y46" i="116" s="1"/>
  <c r="W45" i="116"/>
  <c r="Z45" i="116" s="1"/>
  <c r="V45" i="116"/>
  <c r="Y45" i="116" s="1"/>
  <c r="W44" i="116"/>
  <c r="Z44" i="116" s="1"/>
  <c r="V44" i="116"/>
  <c r="Y44" i="116" s="1"/>
  <c r="W43" i="116"/>
  <c r="V43" i="116"/>
  <c r="W41" i="116"/>
  <c r="Z41" i="116" s="1"/>
  <c r="V41" i="116"/>
  <c r="Y41" i="116" s="1"/>
  <c r="W40" i="116"/>
  <c r="Z40" i="116" s="1"/>
  <c r="V40" i="116"/>
  <c r="Y40" i="116" s="1"/>
  <c r="W39" i="116"/>
  <c r="Z39" i="116" s="1"/>
  <c r="V39" i="116"/>
  <c r="Y39" i="116" s="1"/>
  <c r="W38" i="116"/>
  <c r="Z38" i="116" s="1"/>
  <c r="V38" i="116"/>
  <c r="Y38" i="116" s="1"/>
  <c r="W37" i="116"/>
  <c r="Z37" i="116" s="1"/>
  <c r="V37" i="116"/>
  <c r="Y37" i="116" s="1"/>
  <c r="W36" i="116"/>
  <c r="Z36" i="116" s="1"/>
  <c r="V36" i="116"/>
  <c r="Y36" i="116" s="1"/>
  <c r="W35" i="116"/>
  <c r="Z35" i="116" s="1"/>
  <c r="V35" i="116"/>
  <c r="Y35" i="116" s="1"/>
  <c r="W34" i="116"/>
  <c r="Z34" i="116" s="1"/>
  <c r="V34" i="116"/>
  <c r="Y34" i="116" s="1"/>
  <c r="W33" i="116"/>
  <c r="Z33" i="116" s="1"/>
  <c r="V33" i="116"/>
  <c r="Y33" i="116" s="1"/>
  <c r="W32" i="116"/>
  <c r="Z32" i="116" s="1"/>
  <c r="V32" i="116"/>
  <c r="Y32" i="116" s="1"/>
  <c r="W31" i="116"/>
  <c r="Z31" i="116" s="1"/>
  <c r="V31" i="116"/>
  <c r="Y31" i="116" s="1"/>
  <c r="W30" i="116"/>
  <c r="Z30" i="116" s="1"/>
  <c r="V30" i="116"/>
  <c r="Y30" i="116" s="1"/>
  <c r="W29" i="116"/>
  <c r="Z29" i="116" s="1"/>
  <c r="V29" i="116"/>
  <c r="Y29" i="116" s="1"/>
  <c r="W28" i="116"/>
  <c r="Z28" i="116" s="1"/>
  <c r="V28" i="116"/>
  <c r="Y28" i="116" s="1"/>
  <c r="W27" i="116"/>
  <c r="Z27" i="116" s="1"/>
  <c r="V27" i="116"/>
  <c r="Y27" i="116" s="1"/>
  <c r="W26" i="116"/>
  <c r="Z26" i="116" s="1"/>
  <c r="V26" i="116"/>
  <c r="Y26" i="116" s="1"/>
  <c r="W25" i="116"/>
  <c r="Z25" i="116" s="1"/>
  <c r="V25" i="116"/>
  <c r="Y25" i="116" s="1"/>
  <c r="W24" i="116"/>
  <c r="Z24" i="116" s="1"/>
  <c r="V24" i="116"/>
  <c r="Y24" i="116" s="1"/>
  <c r="W23" i="116"/>
  <c r="Z23" i="116" s="1"/>
  <c r="V23" i="116"/>
  <c r="Y23" i="116" s="1"/>
  <c r="W22" i="116"/>
  <c r="Z22" i="116" s="1"/>
  <c r="V22" i="116"/>
  <c r="Y22" i="116" s="1"/>
  <c r="AB97" i="116"/>
  <c r="AB96" i="116"/>
  <c r="AB95" i="116"/>
  <c r="AB94" i="116"/>
  <c r="AB93" i="116"/>
  <c r="AB92" i="116"/>
  <c r="AB91" i="116"/>
  <c r="AB90" i="116"/>
  <c r="AB89" i="116"/>
  <c r="AB88" i="116"/>
  <c r="AB87" i="116"/>
  <c r="AB86" i="116"/>
  <c r="AB85" i="116"/>
  <c r="AB84" i="116"/>
  <c r="AB83" i="116"/>
  <c r="AB82" i="116"/>
  <c r="AB81" i="116"/>
  <c r="AB80" i="116"/>
  <c r="AB79" i="116"/>
  <c r="AB78" i="116"/>
  <c r="X74" i="116"/>
  <c r="X73" i="116"/>
  <c r="X72" i="116"/>
  <c r="X71" i="116"/>
  <c r="X70" i="116"/>
  <c r="X68" i="116"/>
  <c r="X67" i="116"/>
  <c r="X66" i="116"/>
  <c r="X65" i="116"/>
  <c r="X64" i="116"/>
  <c r="X62" i="116"/>
  <c r="X61" i="116"/>
  <c r="X60" i="116"/>
  <c r="X59" i="116"/>
  <c r="X58" i="116"/>
  <c r="X57" i="116"/>
  <c r="X56" i="116"/>
  <c r="X55" i="116"/>
  <c r="X54" i="116"/>
  <c r="X53" i="116"/>
  <c r="X52" i="116"/>
  <c r="X51" i="116"/>
  <c r="X50" i="116"/>
  <c r="X49" i="116"/>
  <c r="X48" i="116"/>
  <c r="X47" i="116"/>
  <c r="X46" i="116"/>
  <c r="X45" i="116"/>
  <c r="X44" i="116"/>
  <c r="X43" i="116"/>
  <c r="X41" i="116"/>
  <c r="X40" i="116"/>
  <c r="X39" i="116"/>
  <c r="X38" i="116"/>
  <c r="X37" i="116"/>
  <c r="X36" i="116"/>
  <c r="X35" i="116"/>
  <c r="X34" i="116"/>
  <c r="X33" i="116"/>
  <c r="X32" i="116"/>
  <c r="X31" i="116"/>
  <c r="X30" i="116"/>
  <c r="X29" i="116"/>
  <c r="X28" i="116"/>
  <c r="X27" i="116"/>
  <c r="X26" i="116"/>
  <c r="X25" i="116"/>
  <c r="X24" i="116"/>
  <c r="X23" i="116"/>
  <c r="X22" i="116"/>
  <c r="U12" i="116"/>
  <c r="V12" i="116"/>
  <c r="W12" i="116"/>
  <c r="X12" i="116"/>
  <c r="U13" i="116"/>
  <c r="V13" i="116"/>
  <c r="Y13" i="116" s="1"/>
  <c r="W13" i="116"/>
  <c r="Z13" i="116" s="1"/>
  <c r="X13" i="116"/>
  <c r="J14" i="116"/>
  <c r="U14" i="116"/>
  <c r="V14" i="116"/>
  <c r="Y14" i="116" s="1"/>
  <c r="W14" i="116"/>
  <c r="Z14" i="116" s="1"/>
  <c r="X14" i="116"/>
  <c r="U15" i="116"/>
  <c r="V15" i="116"/>
  <c r="Y15" i="116" s="1"/>
  <c r="W15" i="116"/>
  <c r="Z15" i="116" s="1"/>
  <c r="X15" i="116"/>
  <c r="U16" i="116"/>
  <c r="V16" i="116"/>
  <c r="Y16" i="116" s="1"/>
  <c r="W16" i="116"/>
  <c r="Z16" i="116" s="1"/>
  <c r="X16" i="116"/>
  <c r="U17" i="116"/>
  <c r="V17" i="116"/>
  <c r="Y17" i="116" s="1"/>
  <c r="W17" i="116"/>
  <c r="Z17" i="116" s="1"/>
  <c r="X17" i="116"/>
  <c r="U18" i="116"/>
  <c r="V18" i="116"/>
  <c r="Y18" i="116" s="1"/>
  <c r="W18" i="116"/>
  <c r="Z18" i="116" s="1"/>
  <c r="X18" i="116"/>
  <c r="U19" i="116"/>
  <c r="V19" i="116"/>
  <c r="Y19" i="116" s="1"/>
  <c r="W19" i="116"/>
  <c r="Z19" i="116" s="1"/>
  <c r="X19" i="116"/>
  <c r="U20" i="116"/>
  <c r="V20" i="116"/>
  <c r="Y20" i="116" s="1"/>
  <c r="W20" i="116"/>
  <c r="Z20" i="116" s="1"/>
  <c r="X20" i="116"/>
  <c r="U21" i="116"/>
  <c r="V21" i="116"/>
  <c r="Y21" i="116" s="1"/>
  <c r="W21" i="116"/>
  <c r="Z21" i="116" s="1"/>
  <c r="X21" i="116"/>
  <c r="J46" i="116"/>
  <c r="D46" i="116"/>
  <c r="J57" i="116"/>
  <c r="D57" i="116"/>
  <c r="F57" i="116" s="1"/>
  <c r="J52" i="116"/>
  <c r="F52" i="116"/>
  <c r="D52" i="116"/>
  <c r="J22" i="116"/>
  <c r="J30" i="116"/>
  <c r="J38" i="116"/>
  <c r="D47" i="116"/>
  <c r="F47" i="116" s="1"/>
  <c r="D48" i="116"/>
  <c r="F48" i="116" s="1"/>
  <c r="D49" i="116"/>
  <c r="F49" i="116" s="1"/>
  <c r="D50" i="116"/>
  <c r="F50" i="116" s="1"/>
  <c r="D53" i="116"/>
  <c r="F53" i="116"/>
  <c r="D54" i="116"/>
  <c r="F54" i="116"/>
  <c r="D55" i="116"/>
  <c r="F55" i="116"/>
  <c r="D56" i="116"/>
  <c r="F56" i="116"/>
  <c r="G56" i="116" s="1"/>
  <c r="D58" i="116"/>
  <c r="F58" i="116" s="1"/>
  <c r="F60" i="116"/>
  <c r="G60" i="116" s="1"/>
  <c r="L60" i="116" s="1"/>
  <c r="T78" i="116"/>
  <c r="T98" i="116" s="1"/>
  <c r="G86" i="116" s="1"/>
  <c r="Y78" i="116"/>
  <c r="Y98" i="116" s="1"/>
  <c r="AA97" i="115"/>
  <c r="AA96" i="115"/>
  <c r="AA95" i="115"/>
  <c r="AA94" i="115"/>
  <c r="AA93" i="115"/>
  <c r="AA92" i="115"/>
  <c r="AA91" i="115"/>
  <c r="AA90" i="115"/>
  <c r="AA89" i="115"/>
  <c r="AA88" i="115"/>
  <c r="AA87" i="115"/>
  <c r="AA86" i="115"/>
  <c r="AA85" i="115"/>
  <c r="AA84" i="115"/>
  <c r="AA83" i="115"/>
  <c r="AA82" i="115"/>
  <c r="AA81" i="115"/>
  <c r="AA80" i="115"/>
  <c r="AA79" i="115"/>
  <c r="AA78" i="115"/>
  <c r="U74" i="115"/>
  <c r="U73" i="115"/>
  <c r="U72" i="115"/>
  <c r="U71" i="115"/>
  <c r="U70" i="115"/>
  <c r="U68" i="115"/>
  <c r="U67" i="115"/>
  <c r="U66" i="115"/>
  <c r="U65" i="115"/>
  <c r="U64" i="115"/>
  <c r="U62" i="115"/>
  <c r="U61" i="115"/>
  <c r="U60" i="115"/>
  <c r="U59" i="115"/>
  <c r="U58" i="115"/>
  <c r="U57" i="115"/>
  <c r="U56" i="115"/>
  <c r="U55" i="115"/>
  <c r="U54" i="115"/>
  <c r="U53" i="115"/>
  <c r="U52" i="115"/>
  <c r="U51" i="115"/>
  <c r="U50" i="115"/>
  <c r="U49" i="115"/>
  <c r="U48" i="115"/>
  <c r="U47" i="115"/>
  <c r="U46" i="115"/>
  <c r="U45" i="115"/>
  <c r="U44" i="115"/>
  <c r="U43" i="115"/>
  <c r="U41" i="115"/>
  <c r="U40" i="115"/>
  <c r="U39" i="115"/>
  <c r="U38" i="115"/>
  <c r="U37" i="115"/>
  <c r="U36" i="115"/>
  <c r="U35" i="115"/>
  <c r="U34" i="115"/>
  <c r="U33" i="115"/>
  <c r="U32" i="115"/>
  <c r="U31" i="115"/>
  <c r="U30" i="115"/>
  <c r="U29" i="115"/>
  <c r="U28" i="115"/>
  <c r="U27" i="115"/>
  <c r="U26" i="115"/>
  <c r="U25" i="115"/>
  <c r="U24" i="115"/>
  <c r="U23" i="115"/>
  <c r="U22" i="115"/>
  <c r="W74" i="115"/>
  <c r="Z74" i="115" s="1"/>
  <c r="V74" i="115"/>
  <c r="Y74" i="115" s="1"/>
  <c r="W73" i="115"/>
  <c r="Z73" i="115" s="1"/>
  <c r="V73" i="115"/>
  <c r="Y73" i="115" s="1"/>
  <c r="W72" i="115"/>
  <c r="Z72" i="115" s="1"/>
  <c r="V72" i="115"/>
  <c r="Y72" i="115" s="1"/>
  <c r="W71" i="115"/>
  <c r="Z71" i="115" s="1"/>
  <c r="V71" i="115"/>
  <c r="Y71" i="115" s="1"/>
  <c r="W70" i="115"/>
  <c r="V70" i="115"/>
  <c r="W68" i="115"/>
  <c r="Z68" i="115" s="1"/>
  <c r="V68" i="115"/>
  <c r="Y68" i="115" s="1"/>
  <c r="W67" i="115"/>
  <c r="Z67" i="115" s="1"/>
  <c r="V67" i="115"/>
  <c r="Y67" i="115" s="1"/>
  <c r="W66" i="115"/>
  <c r="Z66" i="115" s="1"/>
  <c r="V66" i="115"/>
  <c r="Y66" i="115" s="1"/>
  <c r="W65" i="115"/>
  <c r="Z65" i="115" s="1"/>
  <c r="V65" i="115"/>
  <c r="Y65" i="115" s="1"/>
  <c r="W64" i="115"/>
  <c r="V64" i="115"/>
  <c r="W62" i="115"/>
  <c r="Z62" i="115" s="1"/>
  <c r="V62" i="115"/>
  <c r="Y62" i="115" s="1"/>
  <c r="W61" i="115"/>
  <c r="Z61" i="115" s="1"/>
  <c r="V61" i="115"/>
  <c r="Y61" i="115" s="1"/>
  <c r="W60" i="115"/>
  <c r="Z60" i="115" s="1"/>
  <c r="V60" i="115"/>
  <c r="Y60" i="115" s="1"/>
  <c r="W59" i="115"/>
  <c r="Z59" i="115" s="1"/>
  <c r="V59" i="115"/>
  <c r="Y59" i="115" s="1"/>
  <c r="W58" i="115"/>
  <c r="Z58" i="115" s="1"/>
  <c r="V58" i="115"/>
  <c r="Y58" i="115" s="1"/>
  <c r="W57" i="115"/>
  <c r="Z57" i="115" s="1"/>
  <c r="V57" i="115"/>
  <c r="Y57" i="115" s="1"/>
  <c r="W56" i="115"/>
  <c r="Z56" i="115" s="1"/>
  <c r="V56" i="115"/>
  <c r="Y56" i="115" s="1"/>
  <c r="W55" i="115"/>
  <c r="Z55" i="115" s="1"/>
  <c r="V55" i="115"/>
  <c r="Y55" i="115" s="1"/>
  <c r="W54" i="115"/>
  <c r="Z54" i="115" s="1"/>
  <c r="V54" i="115"/>
  <c r="Y54" i="115" s="1"/>
  <c r="W53" i="115"/>
  <c r="Z53" i="115" s="1"/>
  <c r="V53" i="115"/>
  <c r="Y53" i="115" s="1"/>
  <c r="W52" i="115"/>
  <c r="Z52" i="115" s="1"/>
  <c r="V52" i="115"/>
  <c r="Y52" i="115" s="1"/>
  <c r="W51" i="115"/>
  <c r="Z51" i="115" s="1"/>
  <c r="V51" i="115"/>
  <c r="Y51" i="115" s="1"/>
  <c r="W50" i="115"/>
  <c r="Z50" i="115" s="1"/>
  <c r="V50" i="115"/>
  <c r="Y50" i="115" s="1"/>
  <c r="W49" i="115"/>
  <c r="Z49" i="115" s="1"/>
  <c r="V49" i="115"/>
  <c r="Y49" i="115" s="1"/>
  <c r="W48" i="115"/>
  <c r="Z48" i="115" s="1"/>
  <c r="V48" i="115"/>
  <c r="Y48" i="115" s="1"/>
  <c r="W47" i="115"/>
  <c r="Z47" i="115" s="1"/>
  <c r="V47" i="115"/>
  <c r="Y47" i="115" s="1"/>
  <c r="W46" i="115"/>
  <c r="Z46" i="115" s="1"/>
  <c r="V46" i="115"/>
  <c r="Y46" i="115" s="1"/>
  <c r="W45" i="115"/>
  <c r="Z45" i="115" s="1"/>
  <c r="V45" i="115"/>
  <c r="Y45" i="115" s="1"/>
  <c r="W44" i="115"/>
  <c r="Z44" i="115" s="1"/>
  <c r="V44" i="115"/>
  <c r="Y44" i="115" s="1"/>
  <c r="W43" i="115"/>
  <c r="V43" i="115"/>
  <c r="W41" i="115"/>
  <c r="Z41" i="115" s="1"/>
  <c r="V41" i="115"/>
  <c r="Y41" i="115" s="1"/>
  <c r="W40" i="115"/>
  <c r="Z40" i="115" s="1"/>
  <c r="V40" i="115"/>
  <c r="Y40" i="115" s="1"/>
  <c r="W39" i="115"/>
  <c r="Z39" i="115" s="1"/>
  <c r="V39" i="115"/>
  <c r="Y39" i="115" s="1"/>
  <c r="W38" i="115"/>
  <c r="Z38" i="115" s="1"/>
  <c r="V38" i="115"/>
  <c r="Y38" i="115" s="1"/>
  <c r="W37" i="115"/>
  <c r="Z37" i="115" s="1"/>
  <c r="V37" i="115"/>
  <c r="Y37" i="115" s="1"/>
  <c r="W36" i="115"/>
  <c r="Z36" i="115" s="1"/>
  <c r="V36" i="115"/>
  <c r="Y36" i="115" s="1"/>
  <c r="W35" i="115"/>
  <c r="Z35" i="115" s="1"/>
  <c r="V35" i="115"/>
  <c r="Y35" i="115" s="1"/>
  <c r="W34" i="115"/>
  <c r="Z34" i="115" s="1"/>
  <c r="V34" i="115"/>
  <c r="Y34" i="115" s="1"/>
  <c r="W33" i="115"/>
  <c r="Z33" i="115" s="1"/>
  <c r="V33" i="115"/>
  <c r="Y33" i="115" s="1"/>
  <c r="W32" i="115"/>
  <c r="Z32" i="115" s="1"/>
  <c r="V32" i="115"/>
  <c r="Y32" i="115" s="1"/>
  <c r="W31" i="115"/>
  <c r="Z31" i="115" s="1"/>
  <c r="V31" i="115"/>
  <c r="Y31" i="115" s="1"/>
  <c r="W30" i="115"/>
  <c r="Z30" i="115" s="1"/>
  <c r="V30" i="115"/>
  <c r="Y30" i="115" s="1"/>
  <c r="W29" i="115"/>
  <c r="Z29" i="115" s="1"/>
  <c r="V29" i="115"/>
  <c r="Y29" i="115" s="1"/>
  <c r="W28" i="115"/>
  <c r="Z28" i="115" s="1"/>
  <c r="V28" i="115"/>
  <c r="Y28" i="115" s="1"/>
  <c r="W27" i="115"/>
  <c r="Z27" i="115" s="1"/>
  <c r="V27" i="115"/>
  <c r="Y27" i="115" s="1"/>
  <c r="W26" i="115"/>
  <c r="Z26" i="115" s="1"/>
  <c r="V26" i="115"/>
  <c r="Y26" i="115" s="1"/>
  <c r="W25" i="115"/>
  <c r="Z25" i="115" s="1"/>
  <c r="V25" i="115"/>
  <c r="Y25" i="115" s="1"/>
  <c r="W24" i="115"/>
  <c r="Z24" i="115" s="1"/>
  <c r="V24" i="115"/>
  <c r="Y24" i="115" s="1"/>
  <c r="W23" i="115"/>
  <c r="Z23" i="115" s="1"/>
  <c r="V23" i="115"/>
  <c r="Y23" i="115" s="1"/>
  <c r="W22" i="115"/>
  <c r="Z22" i="115" s="1"/>
  <c r="V22" i="115"/>
  <c r="Y22" i="115" s="1"/>
  <c r="AB97" i="115"/>
  <c r="AB96" i="115"/>
  <c r="AB95" i="115"/>
  <c r="AB94" i="115"/>
  <c r="AB93" i="115"/>
  <c r="AB92" i="115"/>
  <c r="AB91" i="115"/>
  <c r="AB90" i="115"/>
  <c r="AB89" i="115"/>
  <c r="AB88" i="115"/>
  <c r="AB87" i="115"/>
  <c r="AB86" i="115"/>
  <c r="AB85" i="115"/>
  <c r="AB84" i="115"/>
  <c r="AB83" i="115"/>
  <c r="AB82" i="115"/>
  <c r="AB81" i="115"/>
  <c r="AB80" i="115"/>
  <c r="AB79" i="115"/>
  <c r="AB78" i="115"/>
  <c r="X74" i="115"/>
  <c r="X73" i="115"/>
  <c r="X72" i="115"/>
  <c r="X71" i="115"/>
  <c r="X70" i="115"/>
  <c r="X68" i="115"/>
  <c r="X67" i="115"/>
  <c r="X66" i="115"/>
  <c r="X65" i="115"/>
  <c r="X64" i="115"/>
  <c r="X62" i="115"/>
  <c r="X61" i="115"/>
  <c r="X60" i="115"/>
  <c r="X59" i="115"/>
  <c r="X58" i="115"/>
  <c r="X57" i="115"/>
  <c r="X56" i="115"/>
  <c r="X55" i="115"/>
  <c r="X54" i="115"/>
  <c r="X53" i="115"/>
  <c r="X52" i="115"/>
  <c r="X51" i="115"/>
  <c r="X50" i="115"/>
  <c r="X49" i="115"/>
  <c r="X48" i="115"/>
  <c r="X47" i="115"/>
  <c r="X46" i="115"/>
  <c r="X45" i="115"/>
  <c r="X44" i="115"/>
  <c r="X43" i="115"/>
  <c r="X41" i="115"/>
  <c r="X40" i="115"/>
  <c r="X39" i="115"/>
  <c r="X38" i="115"/>
  <c r="X37" i="115"/>
  <c r="X36" i="115"/>
  <c r="X35" i="115"/>
  <c r="X34" i="115"/>
  <c r="X33" i="115"/>
  <c r="X32" i="115"/>
  <c r="X31" i="115"/>
  <c r="X30" i="115"/>
  <c r="X29" i="115"/>
  <c r="X28" i="115"/>
  <c r="X27" i="115"/>
  <c r="X26" i="115"/>
  <c r="X25" i="115"/>
  <c r="X24" i="115"/>
  <c r="X23" i="115"/>
  <c r="X22" i="115"/>
  <c r="U12" i="115"/>
  <c r="V12" i="115"/>
  <c r="W12" i="115"/>
  <c r="X12" i="115"/>
  <c r="U13" i="115"/>
  <c r="V13" i="115"/>
  <c r="Y13" i="115" s="1"/>
  <c r="W13" i="115"/>
  <c r="Z13" i="115" s="1"/>
  <c r="X13" i="115"/>
  <c r="U14" i="115"/>
  <c r="V14" i="115"/>
  <c r="Y14" i="115" s="1"/>
  <c r="W14" i="115"/>
  <c r="Z14" i="115" s="1"/>
  <c r="X14" i="115"/>
  <c r="U15" i="115"/>
  <c r="V15" i="115"/>
  <c r="Y15" i="115" s="1"/>
  <c r="W15" i="115"/>
  <c r="Z15" i="115" s="1"/>
  <c r="X15" i="115"/>
  <c r="U16" i="115"/>
  <c r="V16" i="115"/>
  <c r="Y16" i="115" s="1"/>
  <c r="W16" i="115"/>
  <c r="Z16" i="115" s="1"/>
  <c r="X16" i="115"/>
  <c r="U17" i="115"/>
  <c r="V17" i="115"/>
  <c r="Y17" i="115" s="1"/>
  <c r="W17" i="115"/>
  <c r="Z17" i="115" s="1"/>
  <c r="X17" i="115"/>
  <c r="U18" i="115"/>
  <c r="V18" i="115"/>
  <c r="Y18" i="115" s="1"/>
  <c r="W18" i="115"/>
  <c r="Z18" i="115" s="1"/>
  <c r="X18" i="115"/>
  <c r="U19" i="115"/>
  <c r="V19" i="115"/>
  <c r="Y19" i="115" s="1"/>
  <c r="W19" i="115"/>
  <c r="Z19" i="115" s="1"/>
  <c r="X19" i="115"/>
  <c r="U20" i="115"/>
  <c r="V20" i="115"/>
  <c r="Y20" i="115" s="1"/>
  <c r="W20" i="115"/>
  <c r="Z20" i="115" s="1"/>
  <c r="X20" i="115"/>
  <c r="U21" i="115"/>
  <c r="V21" i="115"/>
  <c r="Y21" i="115" s="1"/>
  <c r="W21" i="115"/>
  <c r="Z21" i="115" s="1"/>
  <c r="X21" i="115"/>
  <c r="J46" i="115"/>
  <c r="D46" i="115"/>
  <c r="J57" i="115"/>
  <c r="D57" i="115"/>
  <c r="F57" i="115" s="1"/>
  <c r="J52" i="115"/>
  <c r="F52" i="115"/>
  <c r="D52" i="115"/>
  <c r="J38" i="115"/>
  <c r="D47" i="115"/>
  <c r="F47" i="115" s="1"/>
  <c r="D48" i="115"/>
  <c r="F48" i="115" s="1"/>
  <c r="D49" i="115"/>
  <c r="F49" i="115" s="1"/>
  <c r="D50" i="115"/>
  <c r="F50" i="115" s="1"/>
  <c r="D51" i="115"/>
  <c r="F51" i="115" s="1"/>
  <c r="D53" i="115"/>
  <c r="F53" i="115"/>
  <c r="D54" i="115"/>
  <c r="F54" i="115"/>
  <c r="D55" i="115"/>
  <c r="F55" i="115"/>
  <c r="D56" i="115"/>
  <c r="F56" i="115"/>
  <c r="D58" i="115"/>
  <c r="F58" i="115" s="1"/>
  <c r="F60" i="115"/>
  <c r="G60" i="115" s="1"/>
  <c r="L60" i="115" s="1"/>
  <c r="T78" i="115"/>
  <c r="T98" i="115" s="1"/>
  <c r="G86" i="115" s="1"/>
  <c r="H81" i="115" s="1"/>
  <c r="Y78" i="115"/>
  <c r="Y98" i="115" s="1"/>
  <c r="J20" i="114"/>
  <c r="AA97" i="114"/>
  <c r="AA96" i="114"/>
  <c r="AA95" i="114"/>
  <c r="AA94" i="114"/>
  <c r="AA93" i="114"/>
  <c r="AA92" i="114"/>
  <c r="AA91" i="114"/>
  <c r="AA90" i="114"/>
  <c r="AA89" i="114"/>
  <c r="AA88" i="114"/>
  <c r="AA87" i="114"/>
  <c r="AA86" i="114"/>
  <c r="AA85" i="114"/>
  <c r="AA84" i="114"/>
  <c r="AA83" i="114"/>
  <c r="AA82" i="114"/>
  <c r="AA81" i="114"/>
  <c r="AA80" i="114"/>
  <c r="AA79" i="114"/>
  <c r="AA78" i="114"/>
  <c r="U74" i="114"/>
  <c r="U73" i="114"/>
  <c r="U72" i="114"/>
  <c r="U71" i="114"/>
  <c r="U70" i="114"/>
  <c r="U68" i="114"/>
  <c r="U67" i="114"/>
  <c r="U66" i="114"/>
  <c r="U65" i="114"/>
  <c r="U64" i="114"/>
  <c r="U62" i="114"/>
  <c r="U61" i="114"/>
  <c r="U60" i="114"/>
  <c r="U59" i="114"/>
  <c r="U58" i="114"/>
  <c r="U57" i="114"/>
  <c r="U56" i="114"/>
  <c r="U55" i="114"/>
  <c r="U54" i="114"/>
  <c r="U53" i="114"/>
  <c r="U52" i="114"/>
  <c r="U51" i="114"/>
  <c r="U50" i="114"/>
  <c r="U49" i="114"/>
  <c r="U48" i="114"/>
  <c r="U47" i="114"/>
  <c r="U46" i="114"/>
  <c r="U45" i="114"/>
  <c r="U44" i="114"/>
  <c r="U43" i="114"/>
  <c r="U41" i="114"/>
  <c r="U40" i="114"/>
  <c r="U39" i="114"/>
  <c r="U38" i="114"/>
  <c r="U37" i="114"/>
  <c r="U36" i="114"/>
  <c r="U35" i="114"/>
  <c r="U34" i="114"/>
  <c r="U33" i="114"/>
  <c r="U32" i="114"/>
  <c r="U31" i="114"/>
  <c r="U30" i="114"/>
  <c r="U29" i="114"/>
  <c r="U28" i="114"/>
  <c r="U27" i="114"/>
  <c r="U26" i="114"/>
  <c r="U25" i="114"/>
  <c r="U24" i="114"/>
  <c r="U23" i="114"/>
  <c r="U22" i="114"/>
  <c r="W74" i="114"/>
  <c r="Z74" i="114" s="1"/>
  <c r="V74" i="114"/>
  <c r="Y74" i="114" s="1"/>
  <c r="W73" i="114"/>
  <c r="Z73" i="114" s="1"/>
  <c r="V73" i="114"/>
  <c r="Y73" i="114" s="1"/>
  <c r="W72" i="114"/>
  <c r="Z72" i="114" s="1"/>
  <c r="V72" i="114"/>
  <c r="Y72" i="114" s="1"/>
  <c r="W71" i="114"/>
  <c r="Z71" i="114" s="1"/>
  <c r="V71" i="114"/>
  <c r="Y71" i="114" s="1"/>
  <c r="W70" i="114"/>
  <c r="V70" i="114"/>
  <c r="W68" i="114"/>
  <c r="Z68" i="114" s="1"/>
  <c r="V68" i="114"/>
  <c r="Y68" i="114" s="1"/>
  <c r="W67" i="114"/>
  <c r="Z67" i="114" s="1"/>
  <c r="V67" i="114"/>
  <c r="Y67" i="114" s="1"/>
  <c r="W66" i="114"/>
  <c r="Z66" i="114" s="1"/>
  <c r="V66" i="114"/>
  <c r="Y66" i="114" s="1"/>
  <c r="W65" i="114"/>
  <c r="Z65" i="114" s="1"/>
  <c r="V65" i="114"/>
  <c r="Y65" i="114" s="1"/>
  <c r="W64" i="114"/>
  <c r="V64" i="114"/>
  <c r="W62" i="114"/>
  <c r="Z62" i="114" s="1"/>
  <c r="V62" i="114"/>
  <c r="Y62" i="114" s="1"/>
  <c r="W61" i="114"/>
  <c r="Z61" i="114" s="1"/>
  <c r="V61" i="114"/>
  <c r="Y61" i="114" s="1"/>
  <c r="W60" i="114"/>
  <c r="Z60" i="114" s="1"/>
  <c r="V60" i="114"/>
  <c r="Y60" i="114" s="1"/>
  <c r="W59" i="114"/>
  <c r="Z59" i="114" s="1"/>
  <c r="V59" i="114"/>
  <c r="Y59" i="114" s="1"/>
  <c r="W58" i="114"/>
  <c r="Z58" i="114" s="1"/>
  <c r="V58" i="114"/>
  <c r="Y58" i="114" s="1"/>
  <c r="W57" i="114"/>
  <c r="Z57" i="114" s="1"/>
  <c r="V57" i="114"/>
  <c r="Y57" i="114" s="1"/>
  <c r="W56" i="114"/>
  <c r="Z56" i="114" s="1"/>
  <c r="V56" i="114"/>
  <c r="Y56" i="114" s="1"/>
  <c r="W55" i="114"/>
  <c r="Z55" i="114" s="1"/>
  <c r="V55" i="114"/>
  <c r="Y55" i="114" s="1"/>
  <c r="W54" i="114"/>
  <c r="Z54" i="114" s="1"/>
  <c r="V54" i="114"/>
  <c r="Y54" i="114" s="1"/>
  <c r="W53" i="114"/>
  <c r="Z53" i="114" s="1"/>
  <c r="V53" i="114"/>
  <c r="Y53" i="114" s="1"/>
  <c r="W52" i="114"/>
  <c r="Z52" i="114" s="1"/>
  <c r="V52" i="114"/>
  <c r="Y52" i="114" s="1"/>
  <c r="W51" i="114"/>
  <c r="Z51" i="114" s="1"/>
  <c r="V51" i="114"/>
  <c r="Y51" i="114" s="1"/>
  <c r="W50" i="114"/>
  <c r="Z50" i="114" s="1"/>
  <c r="V50" i="114"/>
  <c r="Y50" i="114" s="1"/>
  <c r="W49" i="114"/>
  <c r="Z49" i="114" s="1"/>
  <c r="V49" i="114"/>
  <c r="Y49" i="114" s="1"/>
  <c r="W48" i="114"/>
  <c r="Z48" i="114" s="1"/>
  <c r="V48" i="114"/>
  <c r="Y48" i="114" s="1"/>
  <c r="W47" i="114"/>
  <c r="Z47" i="114" s="1"/>
  <c r="V47" i="114"/>
  <c r="Y47" i="114" s="1"/>
  <c r="W46" i="114"/>
  <c r="Z46" i="114" s="1"/>
  <c r="V46" i="114"/>
  <c r="Y46" i="114" s="1"/>
  <c r="W45" i="114"/>
  <c r="Z45" i="114" s="1"/>
  <c r="V45" i="114"/>
  <c r="Y45" i="114" s="1"/>
  <c r="W44" i="114"/>
  <c r="Z44" i="114" s="1"/>
  <c r="V44" i="114"/>
  <c r="Y44" i="114" s="1"/>
  <c r="W43" i="114"/>
  <c r="V43" i="114"/>
  <c r="W41" i="114"/>
  <c r="Z41" i="114" s="1"/>
  <c r="V41" i="114"/>
  <c r="Y41" i="114" s="1"/>
  <c r="W40" i="114"/>
  <c r="Z40" i="114" s="1"/>
  <c r="V40" i="114"/>
  <c r="Y40" i="114" s="1"/>
  <c r="W39" i="114"/>
  <c r="Z39" i="114" s="1"/>
  <c r="V39" i="114"/>
  <c r="Y39" i="114" s="1"/>
  <c r="W38" i="114"/>
  <c r="Z38" i="114" s="1"/>
  <c r="V38" i="114"/>
  <c r="Y38" i="114" s="1"/>
  <c r="W37" i="114"/>
  <c r="Z37" i="114" s="1"/>
  <c r="V37" i="114"/>
  <c r="Y37" i="114" s="1"/>
  <c r="W36" i="114"/>
  <c r="Z36" i="114" s="1"/>
  <c r="V36" i="114"/>
  <c r="Y36" i="114" s="1"/>
  <c r="W35" i="114"/>
  <c r="Z35" i="114" s="1"/>
  <c r="V35" i="114"/>
  <c r="Y35" i="114" s="1"/>
  <c r="W34" i="114"/>
  <c r="Z34" i="114" s="1"/>
  <c r="V34" i="114"/>
  <c r="Y34" i="114" s="1"/>
  <c r="W33" i="114"/>
  <c r="Z33" i="114" s="1"/>
  <c r="V33" i="114"/>
  <c r="Y33" i="114" s="1"/>
  <c r="W32" i="114"/>
  <c r="Z32" i="114" s="1"/>
  <c r="V32" i="114"/>
  <c r="Y32" i="114" s="1"/>
  <c r="W31" i="114"/>
  <c r="Z31" i="114" s="1"/>
  <c r="V31" i="114"/>
  <c r="Y31" i="114" s="1"/>
  <c r="W30" i="114"/>
  <c r="Z30" i="114" s="1"/>
  <c r="V30" i="114"/>
  <c r="Y30" i="114" s="1"/>
  <c r="W29" i="114"/>
  <c r="Z29" i="114" s="1"/>
  <c r="V29" i="114"/>
  <c r="Y29" i="114" s="1"/>
  <c r="W28" i="114"/>
  <c r="Z28" i="114" s="1"/>
  <c r="V28" i="114"/>
  <c r="Y28" i="114" s="1"/>
  <c r="W27" i="114"/>
  <c r="Z27" i="114" s="1"/>
  <c r="V27" i="114"/>
  <c r="Y27" i="114" s="1"/>
  <c r="W26" i="114"/>
  <c r="Z26" i="114" s="1"/>
  <c r="V26" i="114"/>
  <c r="Y26" i="114" s="1"/>
  <c r="W25" i="114"/>
  <c r="Z25" i="114" s="1"/>
  <c r="V25" i="114"/>
  <c r="Y25" i="114" s="1"/>
  <c r="W24" i="114"/>
  <c r="Z24" i="114" s="1"/>
  <c r="V24" i="114"/>
  <c r="Y24" i="114" s="1"/>
  <c r="W23" i="114"/>
  <c r="Z23" i="114" s="1"/>
  <c r="V23" i="114"/>
  <c r="Y23" i="114" s="1"/>
  <c r="W22" i="114"/>
  <c r="Z22" i="114" s="1"/>
  <c r="V22" i="114"/>
  <c r="Y22" i="114" s="1"/>
  <c r="AB97" i="114"/>
  <c r="AB96" i="114"/>
  <c r="AB95" i="114"/>
  <c r="AB94" i="114"/>
  <c r="AB93" i="114"/>
  <c r="AB92" i="114"/>
  <c r="AB91" i="114"/>
  <c r="AB90" i="114"/>
  <c r="AB89" i="114"/>
  <c r="AB88" i="114"/>
  <c r="AB87" i="114"/>
  <c r="AB86" i="114"/>
  <c r="AB85" i="114"/>
  <c r="AB84" i="114"/>
  <c r="AB83" i="114"/>
  <c r="AB82" i="114"/>
  <c r="AB81" i="114"/>
  <c r="AB80" i="114"/>
  <c r="AB79" i="114"/>
  <c r="AB78" i="114"/>
  <c r="X74" i="114"/>
  <c r="X73" i="114"/>
  <c r="X72" i="114"/>
  <c r="X71" i="114"/>
  <c r="X70" i="114"/>
  <c r="X68" i="114"/>
  <c r="X67" i="114"/>
  <c r="X66" i="114"/>
  <c r="X65" i="114"/>
  <c r="X64" i="114"/>
  <c r="X62" i="114"/>
  <c r="X61" i="114"/>
  <c r="X60" i="114"/>
  <c r="X59" i="114"/>
  <c r="X58" i="114"/>
  <c r="X57" i="114"/>
  <c r="X56" i="114"/>
  <c r="X55" i="114"/>
  <c r="X54" i="114"/>
  <c r="X53" i="114"/>
  <c r="X52" i="114"/>
  <c r="X51" i="114"/>
  <c r="X50" i="114"/>
  <c r="X49" i="114"/>
  <c r="X48" i="114"/>
  <c r="X47" i="114"/>
  <c r="X46" i="114"/>
  <c r="X45" i="114"/>
  <c r="X44" i="114"/>
  <c r="X43" i="114"/>
  <c r="X41" i="114"/>
  <c r="X40" i="114"/>
  <c r="X39" i="114"/>
  <c r="X38" i="114"/>
  <c r="X37" i="114"/>
  <c r="X36" i="114"/>
  <c r="X35" i="114"/>
  <c r="X34" i="114"/>
  <c r="X33" i="114"/>
  <c r="X32" i="114"/>
  <c r="X31" i="114"/>
  <c r="X30" i="114"/>
  <c r="X29" i="114"/>
  <c r="X28" i="114"/>
  <c r="X27" i="114"/>
  <c r="X26" i="114"/>
  <c r="X25" i="114"/>
  <c r="X24" i="114"/>
  <c r="X23" i="114"/>
  <c r="X22" i="114"/>
  <c r="U12" i="114"/>
  <c r="V12" i="114"/>
  <c r="W12" i="114"/>
  <c r="X12" i="114"/>
  <c r="U13" i="114"/>
  <c r="V13" i="114"/>
  <c r="Y13" i="114" s="1"/>
  <c r="W13" i="114"/>
  <c r="Z13" i="114" s="1"/>
  <c r="X13" i="114"/>
  <c r="J14" i="114"/>
  <c r="U14" i="114"/>
  <c r="V14" i="114"/>
  <c r="Y14" i="114" s="1"/>
  <c r="W14" i="114"/>
  <c r="Z14" i="114" s="1"/>
  <c r="X14" i="114"/>
  <c r="U15" i="114"/>
  <c r="V15" i="114"/>
  <c r="Y15" i="114" s="1"/>
  <c r="W15" i="114"/>
  <c r="Z15" i="114" s="1"/>
  <c r="X15" i="114"/>
  <c r="U16" i="114"/>
  <c r="V16" i="114"/>
  <c r="Y16" i="114" s="1"/>
  <c r="W16" i="114"/>
  <c r="Z16" i="114" s="1"/>
  <c r="X16" i="114"/>
  <c r="U17" i="114"/>
  <c r="V17" i="114"/>
  <c r="Y17" i="114" s="1"/>
  <c r="W17" i="114"/>
  <c r="Z17" i="114" s="1"/>
  <c r="X17" i="114"/>
  <c r="U18" i="114"/>
  <c r="V18" i="114"/>
  <c r="Y18" i="114" s="1"/>
  <c r="W18" i="114"/>
  <c r="Z18" i="114" s="1"/>
  <c r="X18" i="114"/>
  <c r="U19" i="114"/>
  <c r="V19" i="114"/>
  <c r="Y19" i="114" s="1"/>
  <c r="W19" i="114"/>
  <c r="Z19" i="114" s="1"/>
  <c r="X19" i="114"/>
  <c r="U20" i="114"/>
  <c r="V20" i="114"/>
  <c r="Y20" i="114" s="1"/>
  <c r="W20" i="114"/>
  <c r="Z20" i="114" s="1"/>
  <c r="X20" i="114"/>
  <c r="U21" i="114"/>
  <c r="V21" i="114"/>
  <c r="Y21" i="114" s="1"/>
  <c r="W21" i="114"/>
  <c r="Z21" i="114" s="1"/>
  <c r="X21" i="114"/>
  <c r="J46" i="114"/>
  <c r="D46" i="114"/>
  <c r="J57" i="114"/>
  <c r="D57" i="114"/>
  <c r="F57" i="114" s="1"/>
  <c r="J52" i="114"/>
  <c r="F52" i="114"/>
  <c r="D52" i="114"/>
  <c r="J22" i="114"/>
  <c r="J30" i="114"/>
  <c r="J38" i="114"/>
  <c r="D47" i="114"/>
  <c r="F47" i="114" s="1"/>
  <c r="D48" i="114"/>
  <c r="F48" i="114" s="1"/>
  <c r="D49" i="114"/>
  <c r="F49" i="114" s="1"/>
  <c r="D50" i="114"/>
  <c r="F50" i="114" s="1"/>
  <c r="D53" i="114"/>
  <c r="F53" i="114"/>
  <c r="D54" i="114"/>
  <c r="F54" i="114"/>
  <c r="D55" i="114"/>
  <c r="F55" i="114"/>
  <c r="D56" i="114"/>
  <c r="F56" i="114"/>
  <c r="D58" i="114"/>
  <c r="F58" i="114" s="1"/>
  <c r="F60" i="114"/>
  <c r="G60" i="114" s="1"/>
  <c r="L60" i="114" s="1"/>
  <c r="T78" i="114"/>
  <c r="T98" i="114" s="1"/>
  <c r="G86" i="114" s="1"/>
  <c r="H81" i="114" s="1"/>
  <c r="Y78" i="114"/>
  <c r="Y98" i="114" s="1"/>
  <c r="J20" i="113"/>
  <c r="AA97" i="113"/>
  <c r="AA96" i="113"/>
  <c r="AA95" i="113"/>
  <c r="AA94" i="113"/>
  <c r="AA93" i="113"/>
  <c r="AA92" i="113"/>
  <c r="AA91" i="113"/>
  <c r="AA90" i="113"/>
  <c r="AA89" i="113"/>
  <c r="AA88" i="113"/>
  <c r="AA87" i="113"/>
  <c r="AA86" i="113"/>
  <c r="AA85" i="113"/>
  <c r="AA84" i="113"/>
  <c r="AA83" i="113"/>
  <c r="AA82" i="113"/>
  <c r="AA81" i="113"/>
  <c r="AA80" i="113"/>
  <c r="AA79" i="113"/>
  <c r="AA78" i="113"/>
  <c r="U74" i="113"/>
  <c r="U73" i="113"/>
  <c r="U72" i="113"/>
  <c r="U71" i="113"/>
  <c r="U70" i="113"/>
  <c r="U68" i="113"/>
  <c r="U67" i="113"/>
  <c r="U66" i="113"/>
  <c r="U65" i="113"/>
  <c r="U64" i="113"/>
  <c r="U62" i="113"/>
  <c r="U61" i="113"/>
  <c r="U60" i="113"/>
  <c r="U59" i="113"/>
  <c r="U58" i="113"/>
  <c r="U57" i="113"/>
  <c r="U56" i="113"/>
  <c r="U55" i="113"/>
  <c r="U54" i="113"/>
  <c r="U53" i="113"/>
  <c r="U52" i="113"/>
  <c r="U51" i="113"/>
  <c r="U50" i="113"/>
  <c r="U49" i="113"/>
  <c r="U48" i="113"/>
  <c r="U47" i="113"/>
  <c r="U46" i="113"/>
  <c r="U45" i="113"/>
  <c r="U44" i="113"/>
  <c r="U43" i="113"/>
  <c r="U41" i="113"/>
  <c r="U40" i="113"/>
  <c r="U39" i="113"/>
  <c r="U38" i="113"/>
  <c r="U37" i="113"/>
  <c r="U36" i="113"/>
  <c r="U35" i="113"/>
  <c r="U34" i="113"/>
  <c r="U33" i="113"/>
  <c r="U32" i="113"/>
  <c r="U31" i="113"/>
  <c r="U30" i="113"/>
  <c r="U29" i="113"/>
  <c r="U28" i="113"/>
  <c r="U27" i="113"/>
  <c r="U26" i="113"/>
  <c r="U25" i="113"/>
  <c r="U24" i="113"/>
  <c r="U23" i="113"/>
  <c r="U22" i="113"/>
  <c r="W74" i="113"/>
  <c r="Z74" i="113" s="1"/>
  <c r="V74" i="113"/>
  <c r="Y74" i="113" s="1"/>
  <c r="W73" i="113"/>
  <c r="Z73" i="113" s="1"/>
  <c r="V73" i="113"/>
  <c r="Y73" i="113" s="1"/>
  <c r="W72" i="113"/>
  <c r="Z72" i="113" s="1"/>
  <c r="V72" i="113"/>
  <c r="Y72" i="113" s="1"/>
  <c r="W71" i="113"/>
  <c r="Z71" i="113" s="1"/>
  <c r="V71" i="113"/>
  <c r="Y71" i="113" s="1"/>
  <c r="W70" i="113"/>
  <c r="V70" i="113"/>
  <c r="W68" i="113"/>
  <c r="Z68" i="113" s="1"/>
  <c r="V68" i="113"/>
  <c r="Y68" i="113" s="1"/>
  <c r="W67" i="113"/>
  <c r="Z67" i="113" s="1"/>
  <c r="V67" i="113"/>
  <c r="Y67" i="113" s="1"/>
  <c r="W66" i="113"/>
  <c r="Z66" i="113" s="1"/>
  <c r="V66" i="113"/>
  <c r="Y66" i="113" s="1"/>
  <c r="W65" i="113"/>
  <c r="Z65" i="113" s="1"/>
  <c r="V65" i="113"/>
  <c r="Y65" i="113" s="1"/>
  <c r="W64" i="113"/>
  <c r="V64" i="113"/>
  <c r="W62" i="113"/>
  <c r="Z62" i="113" s="1"/>
  <c r="V62" i="113"/>
  <c r="Y62" i="113" s="1"/>
  <c r="W61" i="113"/>
  <c r="Z61" i="113" s="1"/>
  <c r="V61" i="113"/>
  <c r="Y61" i="113" s="1"/>
  <c r="W60" i="113"/>
  <c r="Z60" i="113" s="1"/>
  <c r="V60" i="113"/>
  <c r="Y60" i="113" s="1"/>
  <c r="W59" i="113"/>
  <c r="Z59" i="113" s="1"/>
  <c r="V59" i="113"/>
  <c r="Y59" i="113" s="1"/>
  <c r="W58" i="113"/>
  <c r="Z58" i="113" s="1"/>
  <c r="V58" i="113"/>
  <c r="Y58" i="113" s="1"/>
  <c r="W57" i="113"/>
  <c r="Z57" i="113" s="1"/>
  <c r="V57" i="113"/>
  <c r="Y57" i="113" s="1"/>
  <c r="W56" i="113"/>
  <c r="Z56" i="113" s="1"/>
  <c r="V56" i="113"/>
  <c r="Y56" i="113" s="1"/>
  <c r="W55" i="113"/>
  <c r="Z55" i="113" s="1"/>
  <c r="V55" i="113"/>
  <c r="Y55" i="113" s="1"/>
  <c r="W54" i="113"/>
  <c r="Z54" i="113" s="1"/>
  <c r="V54" i="113"/>
  <c r="Y54" i="113" s="1"/>
  <c r="W53" i="113"/>
  <c r="Z53" i="113" s="1"/>
  <c r="V53" i="113"/>
  <c r="Y53" i="113" s="1"/>
  <c r="W52" i="113"/>
  <c r="Z52" i="113" s="1"/>
  <c r="V52" i="113"/>
  <c r="Y52" i="113" s="1"/>
  <c r="W51" i="113"/>
  <c r="Z51" i="113" s="1"/>
  <c r="V51" i="113"/>
  <c r="Y51" i="113" s="1"/>
  <c r="W50" i="113"/>
  <c r="Z50" i="113" s="1"/>
  <c r="V50" i="113"/>
  <c r="Y50" i="113" s="1"/>
  <c r="W49" i="113"/>
  <c r="Z49" i="113" s="1"/>
  <c r="V49" i="113"/>
  <c r="Y49" i="113" s="1"/>
  <c r="W48" i="113"/>
  <c r="Z48" i="113" s="1"/>
  <c r="V48" i="113"/>
  <c r="Y48" i="113" s="1"/>
  <c r="W47" i="113"/>
  <c r="Z47" i="113" s="1"/>
  <c r="V47" i="113"/>
  <c r="Y47" i="113" s="1"/>
  <c r="W46" i="113"/>
  <c r="Z46" i="113" s="1"/>
  <c r="V46" i="113"/>
  <c r="Y46" i="113" s="1"/>
  <c r="W45" i="113"/>
  <c r="Z45" i="113" s="1"/>
  <c r="V45" i="113"/>
  <c r="Y45" i="113" s="1"/>
  <c r="W44" i="113"/>
  <c r="Z44" i="113" s="1"/>
  <c r="V44" i="113"/>
  <c r="Y44" i="113" s="1"/>
  <c r="W43" i="113"/>
  <c r="V43" i="113"/>
  <c r="W41" i="113"/>
  <c r="Z41" i="113" s="1"/>
  <c r="V41" i="113"/>
  <c r="Y41" i="113" s="1"/>
  <c r="W40" i="113"/>
  <c r="Z40" i="113" s="1"/>
  <c r="V40" i="113"/>
  <c r="Y40" i="113" s="1"/>
  <c r="W39" i="113"/>
  <c r="Z39" i="113" s="1"/>
  <c r="V39" i="113"/>
  <c r="Y39" i="113" s="1"/>
  <c r="W38" i="113"/>
  <c r="Z38" i="113" s="1"/>
  <c r="V38" i="113"/>
  <c r="Y38" i="113" s="1"/>
  <c r="W37" i="113"/>
  <c r="Z37" i="113" s="1"/>
  <c r="V37" i="113"/>
  <c r="Y37" i="113" s="1"/>
  <c r="W36" i="113"/>
  <c r="Z36" i="113" s="1"/>
  <c r="V36" i="113"/>
  <c r="Y36" i="113" s="1"/>
  <c r="W35" i="113"/>
  <c r="Z35" i="113" s="1"/>
  <c r="V35" i="113"/>
  <c r="Y35" i="113" s="1"/>
  <c r="W34" i="113"/>
  <c r="Z34" i="113" s="1"/>
  <c r="V34" i="113"/>
  <c r="Y34" i="113" s="1"/>
  <c r="W33" i="113"/>
  <c r="Z33" i="113" s="1"/>
  <c r="V33" i="113"/>
  <c r="Y33" i="113" s="1"/>
  <c r="W32" i="113"/>
  <c r="Z32" i="113" s="1"/>
  <c r="V32" i="113"/>
  <c r="Y32" i="113" s="1"/>
  <c r="W31" i="113"/>
  <c r="Z31" i="113" s="1"/>
  <c r="V31" i="113"/>
  <c r="Y31" i="113" s="1"/>
  <c r="W30" i="113"/>
  <c r="Z30" i="113" s="1"/>
  <c r="V30" i="113"/>
  <c r="Y30" i="113" s="1"/>
  <c r="W29" i="113"/>
  <c r="Z29" i="113" s="1"/>
  <c r="V29" i="113"/>
  <c r="Y29" i="113" s="1"/>
  <c r="W28" i="113"/>
  <c r="Z28" i="113" s="1"/>
  <c r="V28" i="113"/>
  <c r="Y28" i="113" s="1"/>
  <c r="W27" i="113"/>
  <c r="Z27" i="113" s="1"/>
  <c r="V27" i="113"/>
  <c r="Y27" i="113" s="1"/>
  <c r="W26" i="113"/>
  <c r="Z26" i="113" s="1"/>
  <c r="V26" i="113"/>
  <c r="Y26" i="113" s="1"/>
  <c r="W25" i="113"/>
  <c r="Z25" i="113" s="1"/>
  <c r="V25" i="113"/>
  <c r="Y25" i="113" s="1"/>
  <c r="W24" i="113"/>
  <c r="Z24" i="113" s="1"/>
  <c r="V24" i="113"/>
  <c r="Y24" i="113" s="1"/>
  <c r="W23" i="113"/>
  <c r="Z23" i="113" s="1"/>
  <c r="V23" i="113"/>
  <c r="Y23" i="113" s="1"/>
  <c r="W22" i="113"/>
  <c r="Z22" i="113" s="1"/>
  <c r="V22" i="113"/>
  <c r="Y22" i="113" s="1"/>
  <c r="AB97" i="113"/>
  <c r="AB96" i="113"/>
  <c r="AB95" i="113"/>
  <c r="AB94" i="113"/>
  <c r="AB93" i="113"/>
  <c r="AB92" i="113"/>
  <c r="AB91" i="113"/>
  <c r="AB90" i="113"/>
  <c r="AB89" i="113"/>
  <c r="AB88" i="113"/>
  <c r="AB87" i="113"/>
  <c r="AB86" i="113"/>
  <c r="AB85" i="113"/>
  <c r="AB84" i="113"/>
  <c r="AB83" i="113"/>
  <c r="AB82" i="113"/>
  <c r="AB81" i="113"/>
  <c r="AB80" i="113"/>
  <c r="AB79" i="113"/>
  <c r="AB78" i="113"/>
  <c r="X74" i="113"/>
  <c r="X73" i="113"/>
  <c r="X72" i="113"/>
  <c r="X71" i="113"/>
  <c r="X70" i="113"/>
  <c r="X68" i="113"/>
  <c r="X67" i="113"/>
  <c r="X66" i="113"/>
  <c r="X65" i="113"/>
  <c r="X64" i="113"/>
  <c r="X62" i="113"/>
  <c r="X61" i="113"/>
  <c r="X60" i="113"/>
  <c r="X59" i="113"/>
  <c r="X58" i="113"/>
  <c r="X57" i="113"/>
  <c r="X56" i="113"/>
  <c r="X55" i="113"/>
  <c r="X54" i="113"/>
  <c r="X53" i="113"/>
  <c r="X52" i="113"/>
  <c r="X51" i="113"/>
  <c r="X50" i="113"/>
  <c r="X49" i="113"/>
  <c r="X48" i="113"/>
  <c r="X47" i="113"/>
  <c r="X46" i="113"/>
  <c r="X45" i="113"/>
  <c r="X44" i="113"/>
  <c r="X43" i="113"/>
  <c r="X41" i="113"/>
  <c r="X40" i="113"/>
  <c r="X39" i="113"/>
  <c r="X38" i="113"/>
  <c r="X37" i="113"/>
  <c r="X36" i="113"/>
  <c r="X35" i="113"/>
  <c r="X34" i="113"/>
  <c r="X33" i="113"/>
  <c r="X32" i="113"/>
  <c r="X31" i="113"/>
  <c r="X30" i="113"/>
  <c r="X29" i="113"/>
  <c r="X28" i="113"/>
  <c r="X27" i="113"/>
  <c r="X26" i="113"/>
  <c r="X25" i="113"/>
  <c r="X24" i="113"/>
  <c r="X23" i="113"/>
  <c r="X22" i="113"/>
  <c r="U12" i="113"/>
  <c r="V12" i="113"/>
  <c r="W12" i="113"/>
  <c r="X12" i="113"/>
  <c r="U13" i="113"/>
  <c r="V13" i="113"/>
  <c r="Y13" i="113" s="1"/>
  <c r="W13" i="113"/>
  <c r="Z13" i="113" s="1"/>
  <c r="X13" i="113"/>
  <c r="J14" i="113"/>
  <c r="U14" i="113"/>
  <c r="V14" i="113"/>
  <c r="Y14" i="113" s="1"/>
  <c r="W14" i="113"/>
  <c r="Z14" i="113" s="1"/>
  <c r="X14" i="113"/>
  <c r="U15" i="113"/>
  <c r="V15" i="113"/>
  <c r="Y15" i="113" s="1"/>
  <c r="W15" i="113"/>
  <c r="Z15" i="113" s="1"/>
  <c r="X15" i="113"/>
  <c r="U16" i="113"/>
  <c r="V16" i="113"/>
  <c r="Y16" i="113" s="1"/>
  <c r="W16" i="113"/>
  <c r="Z16" i="113" s="1"/>
  <c r="X16" i="113"/>
  <c r="U17" i="113"/>
  <c r="V17" i="113"/>
  <c r="Y17" i="113" s="1"/>
  <c r="W17" i="113"/>
  <c r="Z17" i="113" s="1"/>
  <c r="X17" i="113"/>
  <c r="U18" i="113"/>
  <c r="V18" i="113"/>
  <c r="Y18" i="113" s="1"/>
  <c r="W18" i="113"/>
  <c r="Z18" i="113" s="1"/>
  <c r="X18" i="113"/>
  <c r="U19" i="113"/>
  <c r="V19" i="113"/>
  <c r="Y19" i="113" s="1"/>
  <c r="W19" i="113"/>
  <c r="Z19" i="113" s="1"/>
  <c r="X19" i="113"/>
  <c r="U20" i="113"/>
  <c r="V20" i="113"/>
  <c r="Y20" i="113" s="1"/>
  <c r="W20" i="113"/>
  <c r="Z20" i="113" s="1"/>
  <c r="X20" i="113"/>
  <c r="U21" i="113"/>
  <c r="V21" i="113"/>
  <c r="Y21" i="113" s="1"/>
  <c r="W21" i="113"/>
  <c r="Z21" i="113" s="1"/>
  <c r="X21" i="113"/>
  <c r="J46" i="113"/>
  <c r="D46" i="113"/>
  <c r="J57" i="113"/>
  <c r="D57" i="113"/>
  <c r="F57" i="113" s="1"/>
  <c r="J52" i="113"/>
  <c r="F52" i="113"/>
  <c r="D52" i="113"/>
  <c r="J22" i="113"/>
  <c r="J30" i="113"/>
  <c r="J38" i="113"/>
  <c r="D47" i="113"/>
  <c r="F47" i="113" s="1"/>
  <c r="D48" i="113"/>
  <c r="F48" i="113" s="1"/>
  <c r="D49" i="113"/>
  <c r="F49" i="113" s="1"/>
  <c r="D50" i="113"/>
  <c r="F50" i="113" s="1"/>
  <c r="D53" i="113"/>
  <c r="F53" i="113"/>
  <c r="D54" i="113"/>
  <c r="F54" i="113"/>
  <c r="D55" i="113"/>
  <c r="F55" i="113"/>
  <c r="D56" i="113"/>
  <c r="F56" i="113"/>
  <c r="D58" i="113"/>
  <c r="F58" i="113" s="1"/>
  <c r="F60" i="113"/>
  <c r="G60" i="113" s="1"/>
  <c r="L60" i="113" s="1"/>
  <c r="T78" i="113"/>
  <c r="T98" i="113" s="1"/>
  <c r="G86" i="113" s="1"/>
  <c r="H81" i="113" s="1"/>
  <c r="Y78" i="113"/>
  <c r="Y98" i="113" s="1"/>
  <c r="J20" i="112"/>
  <c r="AA97" i="112"/>
  <c r="AA96" i="112"/>
  <c r="AA95" i="112"/>
  <c r="AA94" i="112"/>
  <c r="AA93" i="112"/>
  <c r="AA92" i="112"/>
  <c r="AA91" i="112"/>
  <c r="AA90" i="112"/>
  <c r="AA89" i="112"/>
  <c r="AA88" i="112"/>
  <c r="AA87" i="112"/>
  <c r="AA86" i="112"/>
  <c r="AA85" i="112"/>
  <c r="AA84" i="112"/>
  <c r="AA83" i="112"/>
  <c r="AA82" i="112"/>
  <c r="AA81" i="112"/>
  <c r="AA80" i="112"/>
  <c r="AA79" i="112"/>
  <c r="AA78" i="112"/>
  <c r="U74" i="112"/>
  <c r="U73" i="112"/>
  <c r="U72" i="112"/>
  <c r="U71" i="112"/>
  <c r="U70" i="112"/>
  <c r="U68" i="112"/>
  <c r="U67" i="112"/>
  <c r="U66" i="112"/>
  <c r="U65" i="112"/>
  <c r="U64" i="112"/>
  <c r="U62" i="112"/>
  <c r="U61" i="112"/>
  <c r="U60" i="112"/>
  <c r="U59" i="112"/>
  <c r="U58" i="112"/>
  <c r="U57" i="112"/>
  <c r="U56" i="112"/>
  <c r="U55" i="112"/>
  <c r="U54" i="112"/>
  <c r="U53" i="112"/>
  <c r="U52" i="112"/>
  <c r="U51" i="112"/>
  <c r="U50" i="112"/>
  <c r="U49" i="112"/>
  <c r="U48" i="112"/>
  <c r="U47" i="112"/>
  <c r="U46" i="112"/>
  <c r="U45" i="112"/>
  <c r="U44" i="112"/>
  <c r="U43" i="112"/>
  <c r="U41" i="112"/>
  <c r="U40" i="112"/>
  <c r="U39" i="112"/>
  <c r="U38" i="112"/>
  <c r="U37" i="112"/>
  <c r="U36" i="112"/>
  <c r="U35" i="112"/>
  <c r="U34" i="112"/>
  <c r="U33" i="112"/>
  <c r="U32" i="112"/>
  <c r="U31" i="112"/>
  <c r="U30" i="112"/>
  <c r="U29" i="112"/>
  <c r="U28" i="112"/>
  <c r="U27" i="112"/>
  <c r="U26" i="112"/>
  <c r="U25" i="112"/>
  <c r="U24" i="112"/>
  <c r="U23" i="112"/>
  <c r="U22" i="112"/>
  <c r="W74" i="112"/>
  <c r="Z74" i="112" s="1"/>
  <c r="V74" i="112"/>
  <c r="Y74" i="112" s="1"/>
  <c r="W73" i="112"/>
  <c r="Z73" i="112" s="1"/>
  <c r="V73" i="112"/>
  <c r="Y73" i="112" s="1"/>
  <c r="W72" i="112"/>
  <c r="Z72" i="112" s="1"/>
  <c r="V72" i="112"/>
  <c r="Y72" i="112" s="1"/>
  <c r="W71" i="112"/>
  <c r="Z71" i="112" s="1"/>
  <c r="V71" i="112"/>
  <c r="Y71" i="112" s="1"/>
  <c r="W70" i="112"/>
  <c r="V70" i="112"/>
  <c r="W68" i="112"/>
  <c r="Z68" i="112" s="1"/>
  <c r="V68" i="112"/>
  <c r="Y68" i="112" s="1"/>
  <c r="W67" i="112"/>
  <c r="Z67" i="112" s="1"/>
  <c r="V67" i="112"/>
  <c r="Y67" i="112" s="1"/>
  <c r="W66" i="112"/>
  <c r="Z66" i="112" s="1"/>
  <c r="V66" i="112"/>
  <c r="Y66" i="112" s="1"/>
  <c r="W65" i="112"/>
  <c r="Z65" i="112" s="1"/>
  <c r="V65" i="112"/>
  <c r="Y65" i="112" s="1"/>
  <c r="W64" i="112"/>
  <c r="V64" i="112"/>
  <c r="W62" i="112"/>
  <c r="Z62" i="112" s="1"/>
  <c r="V62" i="112"/>
  <c r="Y62" i="112" s="1"/>
  <c r="W61" i="112"/>
  <c r="Z61" i="112" s="1"/>
  <c r="V61" i="112"/>
  <c r="Y61" i="112" s="1"/>
  <c r="W60" i="112"/>
  <c r="Z60" i="112" s="1"/>
  <c r="V60" i="112"/>
  <c r="Y60" i="112" s="1"/>
  <c r="W59" i="112"/>
  <c r="Z59" i="112" s="1"/>
  <c r="V59" i="112"/>
  <c r="Y59" i="112" s="1"/>
  <c r="W58" i="112"/>
  <c r="Z58" i="112" s="1"/>
  <c r="V58" i="112"/>
  <c r="Y58" i="112" s="1"/>
  <c r="W57" i="112"/>
  <c r="Z57" i="112" s="1"/>
  <c r="V57" i="112"/>
  <c r="Y57" i="112" s="1"/>
  <c r="W56" i="112"/>
  <c r="Z56" i="112" s="1"/>
  <c r="V56" i="112"/>
  <c r="Y56" i="112" s="1"/>
  <c r="W55" i="112"/>
  <c r="Z55" i="112" s="1"/>
  <c r="V55" i="112"/>
  <c r="Y55" i="112" s="1"/>
  <c r="W54" i="112"/>
  <c r="Z54" i="112" s="1"/>
  <c r="V54" i="112"/>
  <c r="Y54" i="112" s="1"/>
  <c r="W53" i="112"/>
  <c r="Z53" i="112" s="1"/>
  <c r="V53" i="112"/>
  <c r="Y53" i="112" s="1"/>
  <c r="W52" i="112"/>
  <c r="Z52" i="112" s="1"/>
  <c r="V52" i="112"/>
  <c r="Y52" i="112" s="1"/>
  <c r="W51" i="112"/>
  <c r="Z51" i="112" s="1"/>
  <c r="V51" i="112"/>
  <c r="Y51" i="112" s="1"/>
  <c r="W50" i="112"/>
  <c r="Z50" i="112" s="1"/>
  <c r="V50" i="112"/>
  <c r="Y50" i="112" s="1"/>
  <c r="W49" i="112"/>
  <c r="Z49" i="112" s="1"/>
  <c r="V49" i="112"/>
  <c r="Y49" i="112" s="1"/>
  <c r="W48" i="112"/>
  <c r="Z48" i="112" s="1"/>
  <c r="V48" i="112"/>
  <c r="Y48" i="112" s="1"/>
  <c r="W47" i="112"/>
  <c r="Z47" i="112" s="1"/>
  <c r="V47" i="112"/>
  <c r="Y47" i="112" s="1"/>
  <c r="W46" i="112"/>
  <c r="Z46" i="112" s="1"/>
  <c r="V46" i="112"/>
  <c r="Y46" i="112" s="1"/>
  <c r="W45" i="112"/>
  <c r="Z45" i="112" s="1"/>
  <c r="V45" i="112"/>
  <c r="Y45" i="112" s="1"/>
  <c r="W44" i="112"/>
  <c r="Z44" i="112" s="1"/>
  <c r="V44" i="112"/>
  <c r="Y44" i="112" s="1"/>
  <c r="W43" i="112"/>
  <c r="V43" i="112"/>
  <c r="W41" i="112"/>
  <c r="Z41" i="112" s="1"/>
  <c r="V41" i="112"/>
  <c r="Y41" i="112" s="1"/>
  <c r="W40" i="112"/>
  <c r="Z40" i="112" s="1"/>
  <c r="V40" i="112"/>
  <c r="Y40" i="112" s="1"/>
  <c r="W39" i="112"/>
  <c r="Z39" i="112" s="1"/>
  <c r="V39" i="112"/>
  <c r="Y39" i="112" s="1"/>
  <c r="W38" i="112"/>
  <c r="Z38" i="112" s="1"/>
  <c r="V38" i="112"/>
  <c r="Y38" i="112" s="1"/>
  <c r="W37" i="112"/>
  <c r="Z37" i="112" s="1"/>
  <c r="V37" i="112"/>
  <c r="Y37" i="112" s="1"/>
  <c r="W36" i="112"/>
  <c r="Z36" i="112" s="1"/>
  <c r="V36" i="112"/>
  <c r="Y36" i="112" s="1"/>
  <c r="W35" i="112"/>
  <c r="Z35" i="112" s="1"/>
  <c r="V35" i="112"/>
  <c r="Y35" i="112" s="1"/>
  <c r="W34" i="112"/>
  <c r="Z34" i="112" s="1"/>
  <c r="V34" i="112"/>
  <c r="Y34" i="112" s="1"/>
  <c r="W33" i="112"/>
  <c r="Z33" i="112" s="1"/>
  <c r="V33" i="112"/>
  <c r="Y33" i="112" s="1"/>
  <c r="W32" i="112"/>
  <c r="Z32" i="112" s="1"/>
  <c r="V32" i="112"/>
  <c r="Y32" i="112" s="1"/>
  <c r="W31" i="112"/>
  <c r="Z31" i="112" s="1"/>
  <c r="V31" i="112"/>
  <c r="Y31" i="112" s="1"/>
  <c r="W30" i="112"/>
  <c r="Z30" i="112" s="1"/>
  <c r="V30" i="112"/>
  <c r="Y30" i="112" s="1"/>
  <c r="W29" i="112"/>
  <c r="Z29" i="112" s="1"/>
  <c r="V29" i="112"/>
  <c r="Y29" i="112" s="1"/>
  <c r="W28" i="112"/>
  <c r="Z28" i="112" s="1"/>
  <c r="V28" i="112"/>
  <c r="Y28" i="112" s="1"/>
  <c r="W27" i="112"/>
  <c r="Z27" i="112" s="1"/>
  <c r="V27" i="112"/>
  <c r="Y27" i="112" s="1"/>
  <c r="W26" i="112"/>
  <c r="Z26" i="112" s="1"/>
  <c r="V26" i="112"/>
  <c r="Y26" i="112" s="1"/>
  <c r="W25" i="112"/>
  <c r="Z25" i="112" s="1"/>
  <c r="V25" i="112"/>
  <c r="Y25" i="112" s="1"/>
  <c r="W24" i="112"/>
  <c r="Z24" i="112" s="1"/>
  <c r="V24" i="112"/>
  <c r="Y24" i="112" s="1"/>
  <c r="W23" i="112"/>
  <c r="Z23" i="112" s="1"/>
  <c r="V23" i="112"/>
  <c r="Y23" i="112" s="1"/>
  <c r="W22" i="112"/>
  <c r="Z22" i="112" s="1"/>
  <c r="V22" i="112"/>
  <c r="Y22" i="112" s="1"/>
  <c r="AB97" i="112"/>
  <c r="AB96" i="112"/>
  <c r="AB95" i="112"/>
  <c r="AB94" i="112"/>
  <c r="AB93" i="112"/>
  <c r="AB92" i="112"/>
  <c r="AB91" i="112"/>
  <c r="AB90" i="112"/>
  <c r="AB89" i="112"/>
  <c r="AB88" i="112"/>
  <c r="AB87" i="112"/>
  <c r="AB86" i="112"/>
  <c r="AB85" i="112"/>
  <c r="AB84" i="112"/>
  <c r="AB83" i="112"/>
  <c r="AB82" i="112"/>
  <c r="AB81" i="112"/>
  <c r="AB80" i="112"/>
  <c r="AB79" i="112"/>
  <c r="AB78" i="112"/>
  <c r="X74" i="112"/>
  <c r="X73" i="112"/>
  <c r="X72" i="112"/>
  <c r="X71" i="112"/>
  <c r="X70" i="112"/>
  <c r="X68" i="112"/>
  <c r="X67" i="112"/>
  <c r="X66" i="112"/>
  <c r="X65" i="112"/>
  <c r="X64" i="112"/>
  <c r="X62" i="112"/>
  <c r="X61" i="112"/>
  <c r="X60" i="112"/>
  <c r="X59" i="112"/>
  <c r="X58" i="112"/>
  <c r="X57" i="112"/>
  <c r="X56" i="112"/>
  <c r="X55" i="112"/>
  <c r="X54" i="112"/>
  <c r="X53" i="112"/>
  <c r="X52" i="112"/>
  <c r="X51" i="112"/>
  <c r="X50" i="112"/>
  <c r="X49" i="112"/>
  <c r="X48" i="112"/>
  <c r="X47" i="112"/>
  <c r="X46" i="112"/>
  <c r="X45" i="112"/>
  <c r="X44" i="112"/>
  <c r="X43" i="112"/>
  <c r="X41" i="112"/>
  <c r="X40" i="112"/>
  <c r="X39" i="112"/>
  <c r="X38" i="112"/>
  <c r="X37" i="112"/>
  <c r="X36" i="112"/>
  <c r="X35" i="112"/>
  <c r="X34" i="112"/>
  <c r="X33" i="112"/>
  <c r="X32" i="112"/>
  <c r="X31" i="112"/>
  <c r="X30" i="112"/>
  <c r="X29" i="112"/>
  <c r="X28" i="112"/>
  <c r="X27" i="112"/>
  <c r="X26" i="112"/>
  <c r="X25" i="112"/>
  <c r="X24" i="112"/>
  <c r="X23" i="112"/>
  <c r="X22" i="112"/>
  <c r="U12" i="112"/>
  <c r="V12" i="112"/>
  <c r="W12" i="112"/>
  <c r="X12" i="112"/>
  <c r="U13" i="112"/>
  <c r="V13" i="112"/>
  <c r="Y13" i="112" s="1"/>
  <c r="W13" i="112"/>
  <c r="Z13" i="112" s="1"/>
  <c r="X13" i="112"/>
  <c r="J14" i="112"/>
  <c r="U14" i="112"/>
  <c r="V14" i="112"/>
  <c r="Y14" i="112" s="1"/>
  <c r="W14" i="112"/>
  <c r="Z14" i="112" s="1"/>
  <c r="X14" i="112"/>
  <c r="U15" i="112"/>
  <c r="V15" i="112"/>
  <c r="Y15" i="112" s="1"/>
  <c r="W15" i="112"/>
  <c r="Z15" i="112" s="1"/>
  <c r="X15" i="112"/>
  <c r="U16" i="112"/>
  <c r="V16" i="112"/>
  <c r="Y16" i="112" s="1"/>
  <c r="W16" i="112"/>
  <c r="Z16" i="112" s="1"/>
  <c r="X16" i="112"/>
  <c r="U17" i="112"/>
  <c r="V17" i="112"/>
  <c r="Y17" i="112" s="1"/>
  <c r="W17" i="112"/>
  <c r="Z17" i="112" s="1"/>
  <c r="X17" i="112"/>
  <c r="U18" i="112"/>
  <c r="V18" i="112"/>
  <c r="Y18" i="112" s="1"/>
  <c r="W18" i="112"/>
  <c r="Z18" i="112" s="1"/>
  <c r="X18" i="112"/>
  <c r="U19" i="112"/>
  <c r="V19" i="112"/>
  <c r="Y19" i="112" s="1"/>
  <c r="W19" i="112"/>
  <c r="Z19" i="112" s="1"/>
  <c r="X19" i="112"/>
  <c r="U20" i="112"/>
  <c r="V20" i="112"/>
  <c r="Y20" i="112" s="1"/>
  <c r="W20" i="112"/>
  <c r="Z20" i="112" s="1"/>
  <c r="X20" i="112"/>
  <c r="U21" i="112"/>
  <c r="V21" i="112"/>
  <c r="Y21" i="112" s="1"/>
  <c r="W21" i="112"/>
  <c r="Z21" i="112" s="1"/>
  <c r="X21" i="112"/>
  <c r="J46" i="112"/>
  <c r="D46" i="112"/>
  <c r="J57" i="112"/>
  <c r="D57" i="112"/>
  <c r="F57" i="112" s="1"/>
  <c r="J52" i="112"/>
  <c r="F52" i="112"/>
  <c r="D52" i="112"/>
  <c r="J22" i="112"/>
  <c r="J30" i="112"/>
  <c r="J38" i="112"/>
  <c r="D47" i="112"/>
  <c r="F47" i="112" s="1"/>
  <c r="D48" i="112"/>
  <c r="F48" i="112" s="1"/>
  <c r="D49" i="112"/>
  <c r="F49" i="112" s="1"/>
  <c r="D50" i="112"/>
  <c r="F50" i="112" s="1"/>
  <c r="D51" i="112"/>
  <c r="F51" i="112" s="1"/>
  <c r="D53" i="112"/>
  <c r="F53" i="112"/>
  <c r="D54" i="112"/>
  <c r="F54" i="112"/>
  <c r="D55" i="112"/>
  <c r="F55" i="112"/>
  <c r="D56" i="112"/>
  <c r="F56" i="112"/>
  <c r="D58" i="112"/>
  <c r="F58" i="112" s="1"/>
  <c r="F60" i="112"/>
  <c r="G60" i="112" s="1"/>
  <c r="L60" i="112" s="1"/>
  <c r="T78" i="112"/>
  <c r="T98" i="112" s="1"/>
  <c r="G86" i="112" s="1"/>
  <c r="H81" i="112" s="1"/>
  <c r="Y78" i="112"/>
  <c r="Y98" i="112" s="1"/>
  <c r="J20" i="111"/>
  <c r="AA97" i="111"/>
  <c r="AA96" i="111"/>
  <c r="AA95" i="111"/>
  <c r="AA94" i="111"/>
  <c r="AA93" i="111"/>
  <c r="AA92" i="111"/>
  <c r="AA91" i="111"/>
  <c r="AA90" i="111"/>
  <c r="AA89" i="111"/>
  <c r="AA88" i="111"/>
  <c r="AA87" i="111"/>
  <c r="AA86" i="111"/>
  <c r="AA85" i="111"/>
  <c r="AA84" i="111"/>
  <c r="AA83" i="111"/>
  <c r="AA82" i="111"/>
  <c r="AA81" i="111"/>
  <c r="AA80" i="111"/>
  <c r="AA79" i="111"/>
  <c r="AA78" i="111"/>
  <c r="U74" i="111"/>
  <c r="U73" i="111"/>
  <c r="U72" i="111"/>
  <c r="U71" i="111"/>
  <c r="U70" i="111"/>
  <c r="U68" i="111"/>
  <c r="U67" i="111"/>
  <c r="U66" i="111"/>
  <c r="U65" i="111"/>
  <c r="U64" i="111"/>
  <c r="U62" i="111"/>
  <c r="U61" i="111"/>
  <c r="U60" i="111"/>
  <c r="U59" i="111"/>
  <c r="U58" i="111"/>
  <c r="U57" i="111"/>
  <c r="U56" i="111"/>
  <c r="U55" i="111"/>
  <c r="U54" i="111"/>
  <c r="U53" i="111"/>
  <c r="U52" i="111"/>
  <c r="U51" i="111"/>
  <c r="U50" i="111"/>
  <c r="U49" i="111"/>
  <c r="U48" i="111"/>
  <c r="U47" i="111"/>
  <c r="U46" i="111"/>
  <c r="U45" i="111"/>
  <c r="U44" i="111"/>
  <c r="U43" i="111"/>
  <c r="U41" i="111"/>
  <c r="U40" i="111"/>
  <c r="U39" i="111"/>
  <c r="U38" i="111"/>
  <c r="U37" i="111"/>
  <c r="U36" i="111"/>
  <c r="U35" i="111"/>
  <c r="U34" i="111"/>
  <c r="U33" i="111"/>
  <c r="U32" i="111"/>
  <c r="U31" i="111"/>
  <c r="U30" i="111"/>
  <c r="U29" i="111"/>
  <c r="U28" i="111"/>
  <c r="U27" i="111"/>
  <c r="U26" i="111"/>
  <c r="U25" i="111"/>
  <c r="U24" i="111"/>
  <c r="U23" i="111"/>
  <c r="U22" i="111"/>
  <c r="W74" i="111"/>
  <c r="Z74" i="111" s="1"/>
  <c r="V74" i="111"/>
  <c r="Y74" i="111" s="1"/>
  <c r="W73" i="111"/>
  <c r="Z73" i="111" s="1"/>
  <c r="V73" i="111"/>
  <c r="Y73" i="111" s="1"/>
  <c r="W72" i="111"/>
  <c r="Z72" i="111" s="1"/>
  <c r="V72" i="111"/>
  <c r="Y72" i="111" s="1"/>
  <c r="W71" i="111"/>
  <c r="Z71" i="111" s="1"/>
  <c r="V71" i="111"/>
  <c r="Y71" i="111" s="1"/>
  <c r="W70" i="111"/>
  <c r="V70" i="111"/>
  <c r="W68" i="111"/>
  <c r="Z68" i="111" s="1"/>
  <c r="V68" i="111"/>
  <c r="Y68" i="111" s="1"/>
  <c r="W67" i="111"/>
  <c r="Z67" i="111" s="1"/>
  <c r="V67" i="111"/>
  <c r="Y67" i="111" s="1"/>
  <c r="W66" i="111"/>
  <c r="Z66" i="111" s="1"/>
  <c r="V66" i="111"/>
  <c r="Y66" i="111" s="1"/>
  <c r="W65" i="111"/>
  <c r="Z65" i="111" s="1"/>
  <c r="V65" i="111"/>
  <c r="Y65" i="111" s="1"/>
  <c r="W64" i="111"/>
  <c r="V64" i="111"/>
  <c r="W62" i="111"/>
  <c r="Z62" i="111" s="1"/>
  <c r="V62" i="111"/>
  <c r="Y62" i="111" s="1"/>
  <c r="W61" i="111"/>
  <c r="Z61" i="111" s="1"/>
  <c r="V61" i="111"/>
  <c r="Y61" i="111" s="1"/>
  <c r="W60" i="111"/>
  <c r="Z60" i="111" s="1"/>
  <c r="V60" i="111"/>
  <c r="Y60" i="111" s="1"/>
  <c r="Z59" i="111"/>
  <c r="V59" i="111"/>
  <c r="Y59" i="111" s="1"/>
  <c r="W58" i="111"/>
  <c r="Z58" i="111" s="1"/>
  <c r="V58" i="111"/>
  <c r="Y58" i="111" s="1"/>
  <c r="W57" i="111"/>
  <c r="Z57" i="111" s="1"/>
  <c r="V57" i="111"/>
  <c r="Y57" i="111" s="1"/>
  <c r="W56" i="111"/>
  <c r="Z56" i="111" s="1"/>
  <c r="V56" i="111"/>
  <c r="Y56" i="111" s="1"/>
  <c r="W55" i="111"/>
  <c r="Z55" i="111" s="1"/>
  <c r="V55" i="111"/>
  <c r="Y55" i="111" s="1"/>
  <c r="W54" i="111"/>
  <c r="Z54" i="111" s="1"/>
  <c r="V54" i="111"/>
  <c r="Y54" i="111" s="1"/>
  <c r="W53" i="111"/>
  <c r="Z53" i="111" s="1"/>
  <c r="V53" i="111"/>
  <c r="Y53" i="111" s="1"/>
  <c r="W52" i="111"/>
  <c r="Z52" i="111" s="1"/>
  <c r="V52" i="111"/>
  <c r="Y52" i="111" s="1"/>
  <c r="W51" i="111"/>
  <c r="Z51" i="111" s="1"/>
  <c r="V51" i="111"/>
  <c r="Y51" i="111" s="1"/>
  <c r="W50" i="111"/>
  <c r="Z50" i="111" s="1"/>
  <c r="V50" i="111"/>
  <c r="Y50" i="111" s="1"/>
  <c r="W49" i="111"/>
  <c r="Z49" i="111" s="1"/>
  <c r="V49" i="111"/>
  <c r="Y49" i="111" s="1"/>
  <c r="W48" i="111"/>
  <c r="Z48" i="111" s="1"/>
  <c r="V48" i="111"/>
  <c r="Y48" i="111" s="1"/>
  <c r="W47" i="111"/>
  <c r="Z47" i="111" s="1"/>
  <c r="V47" i="111"/>
  <c r="Y47" i="111" s="1"/>
  <c r="W46" i="111"/>
  <c r="Z46" i="111" s="1"/>
  <c r="V46" i="111"/>
  <c r="Y46" i="111" s="1"/>
  <c r="W45" i="111"/>
  <c r="Z45" i="111" s="1"/>
  <c r="V45" i="111"/>
  <c r="Y45" i="111" s="1"/>
  <c r="W44" i="111"/>
  <c r="Z44" i="111" s="1"/>
  <c r="V44" i="111"/>
  <c r="Y44" i="111" s="1"/>
  <c r="W43" i="111"/>
  <c r="V43" i="111"/>
  <c r="W41" i="111"/>
  <c r="Z41" i="111" s="1"/>
  <c r="V41" i="111"/>
  <c r="Y41" i="111" s="1"/>
  <c r="W40" i="111"/>
  <c r="Z40" i="111" s="1"/>
  <c r="V40" i="111"/>
  <c r="Y40" i="111" s="1"/>
  <c r="W39" i="111"/>
  <c r="Z39" i="111" s="1"/>
  <c r="V39" i="111"/>
  <c r="Y39" i="111" s="1"/>
  <c r="W38" i="111"/>
  <c r="Z38" i="111" s="1"/>
  <c r="V38" i="111"/>
  <c r="Y38" i="111" s="1"/>
  <c r="W37" i="111"/>
  <c r="Z37" i="111" s="1"/>
  <c r="V37" i="111"/>
  <c r="Y37" i="111" s="1"/>
  <c r="W36" i="111"/>
  <c r="Z36" i="111" s="1"/>
  <c r="V36" i="111"/>
  <c r="Y36" i="111" s="1"/>
  <c r="W35" i="111"/>
  <c r="Z35" i="111" s="1"/>
  <c r="V35" i="111"/>
  <c r="Y35" i="111" s="1"/>
  <c r="W34" i="111"/>
  <c r="Z34" i="111" s="1"/>
  <c r="V34" i="111"/>
  <c r="Y34" i="111" s="1"/>
  <c r="W33" i="111"/>
  <c r="Z33" i="111" s="1"/>
  <c r="V33" i="111"/>
  <c r="Y33" i="111" s="1"/>
  <c r="W32" i="111"/>
  <c r="Z32" i="111" s="1"/>
  <c r="V32" i="111"/>
  <c r="Y32" i="111" s="1"/>
  <c r="W31" i="111"/>
  <c r="Z31" i="111" s="1"/>
  <c r="V31" i="111"/>
  <c r="Y31" i="111" s="1"/>
  <c r="W30" i="111"/>
  <c r="Z30" i="111" s="1"/>
  <c r="V30" i="111"/>
  <c r="Y30" i="111" s="1"/>
  <c r="W29" i="111"/>
  <c r="Z29" i="111" s="1"/>
  <c r="V29" i="111"/>
  <c r="Y29" i="111" s="1"/>
  <c r="W28" i="111"/>
  <c r="Z28" i="111" s="1"/>
  <c r="V28" i="111"/>
  <c r="Y28" i="111" s="1"/>
  <c r="W27" i="111"/>
  <c r="Z27" i="111" s="1"/>
  <c r="V27" i="111"/>
  <c r="Y27" i="111" s="1"/>
  <c r="W26" i="111"/>
  <c r="Z26" i="111" s="1"/>
  <c r="V26" i="111"/>
  <c r="Y26" i="111" s="1"/>
  <c r="W25" i="111"/>
  <c r="Z25" i="111" s="1"/>
  <c r="V25" i="111"/>
  <c r="Y25" i="111" s="1"/>
  <c r="W24" i="111"/>
  <c r="Z24" i="111" s="1"/>
  <c r="V24" i="111"/>
  <c r="Y24" i="111" s="1"/>
  <c r="W23" i="111"/>
  <c r="Z23" i="111" s="1"/>
  <c r="V23" i="111"/>
  <c r="Y23" i="111" s="1"/>
  <c r="W22" i="111"/>
  <c r="Z22" i="111" s="1"/>
  <c r="V22" i="111"/>
  <c r="Y22" i="111" s="1"/>
  <c r="AB97" i="111"/>
  <c r="AB96" i="111"/>
  <c r="AB95" i="111"/>
  <c r="AB94" i="111"/>
  <c r="AB93" i="111"/>
  <c r="AB92" i="111"/>
  <c r="AB91" i="111"/>
  <c r="AB90" i="111"/>
  <c r="AB89" i="111"/>
  <c r="AB88" i="111"/>
  <c r="AB87" i="111"/>
  <c r="AB86" i="111"/>
  <c r="AB85" i="111"/>
  <c r="AB84" i="111"/>
  <c r="AB83" i="111"/>
  <c r="AB82" i="111"/>
  <c r="AB81" i="111"/>
  <c r="AB80" i="111"/>
  <c r="AB79" i="111"/>
  <c r="AB78" i="111"/>
  <c r="X74" i="111"/>
  <c r="X73" i="111"/>
  <c r="X72" i="111"/>
  <c r="X71" i="111"/>
  <c r="X70" i="111"/>
  <c r="X68" i="111"/>
  <c r="X67" i="111"/>
  <c r="X66" i="111"/>
  <c r="X65" i="111"/>
  <c r="X64" i="111"/>
  <c r="X62" i="111"/>
  <c r="X61" i="111"/>
  <c r="X60" i="111"/>
  <c r="X59" i="111"/>
  <c r="X58" i="111"/>
  <c r="X57" i="111"/>
  <c r="X56" i="111"/>
  <c r="X55" i="111"/>
  <c r="X54" i="111"/>
  <c r="X53" i="111"/>
  <c r="X52" i="111"/>
  <c r="X51" i="111"/>
  <c r="X50" i="111"/>
  <c r="X49" i="111"/>
  <c r="X48" i="111"/>
  <c r="X47" i="111"/>
  <c r="X46" i="111"/>
  <c r="X45" i="111"/>
  <c r="X44" i="111"/>
  <c r="X43" i="111"/>
  <c r="X41" i="111"/>
  <c r="X40" i="111"/>
  <c r="X39" i="111"/>
  <c r="X38" i="111"/>
  <c r="X37" i="111"/>
  <c r="X36" i="111"/>
  <c r="X35" i="111"/>
  <c r="X34" i="111"/>
  <c r="X33" i="111"/>
  <c r="X32" i="111"/>
  <c r="X31" i="111"/>
  <c r="X30" i="111"/>
  <c r="X29" i="111"/>
  <c r="X28" i="111"/>
  <c r="X27" i="111"/>
  <c r="X26" i="111"/>
  <c r="X25" i="111"/>
  <c r="X24" i="111"/>
  <c r="X23" i="111"/>
  <c r="X22" i="111"/>
  <c r="U12" i="111"/>
  <c r="V12" i="111"/>
  <c r="W12" i="111"/>
  <c r="X12" i="111"/>
  <c r="U13" i="111"/>
  <c r="V13" i="111"/>
  <c r="Y13" i="111" s="1"/>
  <c r="W13" i="111"/>
  <c r="Z13" i="111" s="1"/>
  <c r="X13" i="111"/>
  <c r="J14" i="111"/>
  <c r="U14" i="111"/>
  <c r="V14" i="111"/>
  <c r="Y14" i="111" s="1"/>
  <c r="W14" i="111"/>
  <c r="Z14" i="111" s="1"/>
  <c r="X14" i="111"/>
  <c r="U15" i="111"/>
  <c r="V15" i="111"/>
  <c r="Y15" i="111" s="1"/>
  <c r="W15" i="111"/>
  <c r="Z15" i="111" s="1"/>
  <c r="X15" i="111"/>
  <c r="U16" i="111"/>
  <c r="V16" i="111"/>
  <c r="Y16" i="111" s="1"/>
  <c r="W16" i="111"/>
  <c r="Z16" i="111" s="1"/>
  <c r="X16" i="111"/>
  <c r="U17" i="111"/>
  <c r="V17" i="111"/>
  <c r="Y17" i="111" s="1"/>
  <c r="W17" i="111"/>
  <c r="Z17" i="111" s="1"/>
  <c r="X17" i="111"/>
  <c r="U18" i="111"/>
  <c r="V18" i="111"/>
  <c r="Y18" i="111" s="1"/>
  <c r="W18" i="111"/>
  <c r="Z18" i="111" s="1"/>
  <c r="X18" i="111"/>
  <c r="U19" i="111"/>
  <c r="V19" i="111"/>
  <c r="Y19" i="111" s="1"/>
  <c r="W19" i="111"/>
  <c r="Z19" i="111" s="1"/>
  <c r="X19" i="111"/>
  <c r="U20" i="111"/>
  <c r="V20" i="111"/>
  <c r="Y20" i="111" s="1"/>
  <c r="W20" i="111"/>
  <c r="Z20" i="111" s="1"/>
  <c r="X20" i="111"/>
  <c r="U21" i="111"/>
  <c r="V21" i="111"/>
  <c r="Y21" i="111" s="1"/>
  <c r="W21" i="111"/>
  <c r="Z21" i="111" s="1"/>
  <c r="X21" i="111"/>
  <c r="J46" i="111"/>
  <c r="D46" i="111"/>
  <c r="J57" i="111"/>
  <c r="D57" i="111"/>
  <c r="F57" i="111" s="1"/>
  <c r="J52" i="111"/>
  <c r="F52" i="111"/>
  <c r="D52" i="111"/>
  <c r="J22" i="111"/>
  <c r="J38" i="111"/>
  <c r="D47" i="111"/>
  <c r="F47" i="111" s="1"/>
  <c r="D48" i="111"/>
  <c r="F48" i="111" s="1"/>
  <c r="D49" i="111"/>
  <c r="F49" i="111" s="1"/>
  <c r="D50" i="111"/>
  <c r="F50" i="111" s="1"/>
  <c r="D53" i="111"/>
  <c r="F53" i="111"/>
  <c r="D54" i="111"/>
  <c r="F54" i="111"/>
  <c r="G54" i="111" s="1"/>
  <c r="D55" i="111"/>
  <c r="F55" i="111"/>
  <c r="D56" i="111"/>
  <c r="F56" i="111"/>
  <c r="D58" i="111"/>
  <c r="F58" i="111" s="1"/>
  <c r="F60" i="111"/>
  <c r="G60" i="111" s="1"/>
  <c r="L60" i="111" s="1"/>
  <c r="T78" i="111"/>
  <c r="T98" i="111" s="1"/>
  <c r="G86" i="111" s="1"/>
  <c r="H81" i="111" s="1"/>
  <c r="Y78" i="111"/>
  <c r="Y98" i="111" s="1"/>
  <c r="J20" i="110"/>
  <c r="AA97" i="110"/>
  <c r="AA96" i="110"/>
  <c r="AA95" i="110"/>
  <c r="AA94" i="110"/>
  <c r="AA93" i="110"/>
  <c r="AA92" i="110"/>
  <c r="AA91" i="110"/>
  <c r="AA90" i="110"/>
  <c r="AA89" i="110"/>
  <c r="AA88" i="110"/>
  <c r="AA87" i="110"/>
  <c r="AA86" i="110"/>
  <c r="AA85" i="110"/>
  <c r="AA84" i="110"/>
  <c r="AA83" i="110"/>
  <c r="AA82" i="110"/>
  <c r="AA81" i="110"/>
  <c r="AA80" i="110"/>
  <c r="AA79" i="110"/>
  <c r="AA78" i="110"/>
  <c r="U74" i="110"/>
  <c r="U73" i="110"/>
  <c r="U72" i="110"/>
  <c r="U71" i="110"/>
  <c r="U70" i="110"/>
  <c r="U68" i="110"/>
  <c r="U67" i="110"/>
  <c r="U66" i="110"/>
  <c r="U65" i="110"/>
  <c r="U64" i="110"/>
  <c r="U62" i="110"/>
  <c r="U61" i="110"/>
  <c r="U60" i="110"/>
  <c r="U59" i="110"/>
  <c r="U58" i="110"/>
  <c r="U57" i="110"/>
  <c r="U56" i="110"/>
  <c r="U55" i="110"/>
  <c r="U54" i="110"/>
  <c r="U53" i="110"/>
  <c r="U52" i="110"/>
  <c r="U51" i="110"/>
  <c r="U50" i="110"/>
  <c r="U49" i="110"/>
  <c r="U48" i="110"/>
  <c r="U47" i="110"/>
  <c r="U46" i="110"/>
  <c r="U45" i="110"/>
  <c r="U44" i="110"/>
  <c r="U43" i="110"/>
  <c r="U41" i="110"/>
  <c r="U40" i="110"/>
  <c r="U39" i="110"/>
  <c r="U38" i="110"/>
  <c r="U37" i="110"/>
  <c r="U36" i="110"/>
  <c r="U35" i="110"/>
  <c r="U34" i="110"/>
  <c r="U33" i="110"/>
  <c r="U32" i="110"/>
  <c r="U31" i="110"/>
  <c r="U30" i="110"/>
  <c r="U29" i="110"/>
  <c r="U28" i="110"/>
  <c r="U27" i="110"/>
  <c r="U26" i="110"/>
  <c r="U25" i="110"/>
  <c r="U24" i="110"/>
  <c r="U23" i="110"/>
  <c r="U22" i="110"/>
  <c r="W74" i="110"/>
  <c r="Z74" i="110" s="1"/>
  <c r="V74" i="110"/>
  <c r="Y74" i="110" s="1"/>
  <c r="W73" i="110"/>
  <c r="Z73" i="110" s="1"/>
  <c r="V73" i="110"/>
  <c r="Y73" i="110" s="1"/>
  <c r="W72" i="110"/>
  <c r="Z72" i="110" s="1"/>
  <c r="V72" i="110"/>
  <c r="Y72" i="110" s="1"/>
  <c r="W71" i="110"/>
  <c r="Z71" i="110" s="1"/>
  <c r="V71" i="110"/>
  <c r="Y71" i="110" s="1"/>
  <c r="W70" i="110"/>
  <c r="V70" i="110"/>
  <c r="W68" i="110"/>
  <c r="Z68" i="110" s="1"/>
  <c r="V68" i="110"/>
  <c r="Y68" i="110" s="1"/>
  <c r="W67" i="110"/>
  <c r="Z67" i="110" s="1"/>
  <c r="V67" i="110"/>
  <c r="Y67" i="110" s="1"/>
  <c r="W66" i="110"/>
  <c r="Z66" i="110" s="1"/>
  <c r="V66" i="110"/>
  <c r="Y66" i="110" s="1"/>
  <c r="W65" i="110"/>
  <c r="Z65" i="110" s="1"/>
  <c r="V65" i="110"/>
  <c r="Y65" i="110" s="1"/>
  <c r="W64" i="110"/>
  <c r="V64" i="110"/>
  <c r="W62" i="110"/>
  <c r="Z62" i="110" s="1"/>
  <c r="V62" i="110"/>
  <c r="Y62" i="110" s="1"/>
  <c r="W61" i="110"/>
  <c r="Z61" i="110" s="1"/>
  <c r="V61" i="110"/>
  <c r="Y61" i="110" s="1"/>
  <c r="W60" i="110"/>
  <c r="Z60" i="110" s="1"/>
  <c r="V60" i="110"/>
  <c r="Y60" i="110" s="1"/>
  <c r="W59" i="110"/>
  <c r="Z59" i="110" s="1"/>
  <c r="V59" i="110"/>
  <c r="Y59" i="110" s="1"/>
  <c r="W58" i="110"/>
  <c r="Z58" i="110" s="1"/>
  <c r="V58" i="110"/>
  <c r="Y58" i="110" s="1"/>
  <c r="W57" i="110"/>
  <c r="Z57" i="110" s="1"/>
  <c r="V57" i="110"/>
  <c r="Y57" i="110" s="1"/>
  <c r="W56" i="110"/>
  <c r="Z56" i="110" s="1"/>
  <c r="V56" i="110"/>
  <c r="Y56" i="110" s="1"/>
  <c r="W55" i="110"/>
  <c r="Z55" i="110" s="1"/>
  <c r="V55" i="110"/>
  <c r="Y55" i="110" s="1"/>
  <c r="W54" i="110"/>
  <c r="Z54" i="110" s="1"/>
  <c r="V54" i="110"/>
  <c r="Y54" i="110" s="1"/>
  <c r="W53" i="110"/>
  <c r="Z53" i="110" s="1"/>
  <c r="V53" i="110"/>
  <c r="Y53" i="110" s="1"/>
  <c r="W52" i="110"/>
  <c r="Z52" i="110" s="1"/>
  <c r="V52" i="110"/>
  <c r="Y52" i="110" s="1"/>
  <c r="W51" i="110"/>
  <c r="Z51" i="110" s="1"/>
  <c r="V51" i="110"/>
  <c r="Y51" i="110" s="1"/>
  <c r="W50" i="110"/>
  <c r="Z50" i="110" s="1"/>
  <c r="V50" i="110"/>
  <c r="Y50" i="110" s="1"/>
  <c r="W49" i="110"/>
  <c r="Z49" i="110" s="1"/>
  <c r="V49" i="110"/>
  <c r="Y49" i="110" s="1"/>
  <c r="W48" i="110"/>
  <c r="Z48" i="110" s="1"/>
  <c r="V48" i="110"/>
  <c r="Y48" i="110" s="1"/>
  <c r="W47" i="110"/>
  <c r="Z47" i="110" s="1"/>
  <c r="V47" i="110"/>
  <c r="Y47" i="110" s="1"/>
  <c r="W46" i="110"/>
  <c r="Z46" i="110" s="1"/>
  <c r="V46" i="110"/>
  <c r="Y46" i="110" s="1"/>
  <c r="W45" i="110"/>
  <c r="Z45" i="110" s="1"/>
  <c r="V45" i="110"/>
  <c r="Y45" i="110" s="1"/>
  <c r="W44" i="110"/>
  <c r="Z44" i="110" s="1"/>
  <c r="V44" i="110"/>
  <c r="Y44" i="110" s="1"/>
  <c r="W43" i="110"/>
  <c r="V43" i="110"/>
  <c r="W41" i="110"/>
  <c r="Z41" i="110" s="1"/>
  <c r="V41" i="110"/>
  <c r="Y41" i="110" s="1"/>
  <c r="W40" i="110"/>
  <c r="Z40" i="110" s="1"/>
  <c r="V40" i="110"/>
  <c r="Y40" i="110" s="1"/>
  <c r="W39" i="110"/>
  <c r="Z39" i="110" s="1"/>
  <c r="V39" i="110"/>
  <c r="Y39" i="110" s="1"/>
  <c r="W38" i="110"/>
  <c r="Z38" i="110" s="1"/>
  <c r="V38" i="110"/>
  <c r="Y38" i="110" s="1"/>
  <c r="W37" i="110"/>
  <c r="Z37" i="110" s="1"/>
  <c r="V37" i="110"/>
  <c r="Y37" i="110" s="1"/>
  <c r="W36" i="110"/>
  <c r="Z36" i="110" s="1"/>
  <c r="V36" i="110"/>
  <c r="Y36" i="110" s="1"/>
  <c r="W35" i="110"/>
  <c r="Z35" i="110" s="1"/>
  <c r="V35" i="110"/>
  <c r="Y35" i="110" s="1"/>
  <c r="W34" i="110"/>
  <c r="Z34" i="110" s="1"/>
  <c r="V34" i="110"/>
  <c r="Y34" i="110" s="1"/>
  <c r="W33" i="110"/>
  <c r="Z33" i="110" s="1"/>
  <c r="V33" i="110"/>
  <c r="Y33" i="110" s="1"/>
  <c r="W32" i="110"/>
  <c r="Z32" i="110" s="1"/>
  <c r="V32" i="110"/>
  <c r="Y32" i="110" s="1"/>
  <c r="W31" i="110"/>
  <c r="Z31" i="110" s="1"/>
  <c r="V31" i="110"/>
  <c r="Y31" i="110" s="1"/>
  <c r="W30" i="110"/>
  <c r="Z30" i="110" s="1"/>
  <c r="V30" i="110"/>
  <c r="Y30" i="110" s="1"/>
  <c r="W29" i="110"/>
  <c r="Z29" i="110" s="1"/>
  <c r="V29" i="110"/>
  <c r="Y29" i="110" s="1"/>
  <c r="W28" i="110"/>
  <c r="Z28" i="110" s="1"/>
  <c r="V28" i="110"/>
  <c r="Y28" i="110" s="1"/>
  <c r="W27" i="110"/>
  <c r="Z27" i="110" s="1"/>
  <c r="V27" i="110"/>
  <c r="Y27" i="110" s="1"/>
  <c r="W26" i="110"/>
  <c r="Z26" i="110" s="1"/>
  <c r="V26" i="110"/>
  <c r="Y26" i="110" s="1"/>
  <c r="W25" i="110"/>
  <c r="Z25" i="110" s="1"/>
  <c r="V25" i="110"/>
  <c r="Y25" i="110" s="1"/>
  <c r="W24" i="110"/>
  <c r="Z24" i="110" s="1"/>
  <c r="V24" i="110"/>
  <c r="Y24" i="110" s="1"/>
  <c r="W23" i="110"/>
  <c r="Z23" i="110" s="1"/>
  <c r="V23" i="110"/>
  <c r="Y23" i="110" s="1"/>
  <c r="W22" i="110"/>
  <c r="Z22" i="110" s="1"/>
  <c r="V22" i="110"/>
  <c r="Y22" i="110" s="1"/>
  <c r="AB97" i="110"/>
  <c r="AB96" i="110"/>
  <c r="AB95" i="110"/>
  <c r="AB94" i="110"/>
  <c r="AB93" i="110"/>
  <c r="AB92" i="110"/>
  <c r="AB91" i="110"/>
  <c r="AB90" i="110"/>
  <c r="AB89" i="110"/>
  <c r="AB88" i="110"/>
  <c r="AB87" i="110"/>
  <c r="AB86" i="110"/>
  <c r="AB85" i="110"/>
  <c r="AB84" i="110"/>
  <c r="AB83" i="110"/>
  <c r="AB82" i="110"/>
  <c r="AB81" i="110"/>
  <c r="AB80" i="110"/>
  <c r="AB79" i="110"/>
  <c r="AB78" i="110"/>
  <c r="X74" i="110"/>
  <c r="X73" i="110"/>
  <c r="X72" i="110"/>
  <c r="X71" i="110"/>
  <c r="X70" i="110"/>
  <c r="X68" i="110"/>
  <c r="X67" i="110"/>
  <c r="X66" i="110"/>
  <c r="X65" i="110"/>
  <c r="X64" i="110"/>
  <c r="X62" i="110"/>
  <c r="X61" i="110"/>
  <c r="X60" i="110"/>
  <c r="X59" i="110"/>
  <c r="X58" i="110"/>
  <c r="X57" i="110"/>
  <c r="X56" i="110"/>
  <c r="X55" i="110"/>
  <c r="X54" i="110"/>
  <c r="X53" i="110"/>
  <c r="X52" i="110"/>
  <c r="X51" i="110"/>
  <c r="X50" i="110"/>
  <c r="X49" i="110"/>
  <c r="X48" i="110"/>
  <c r="X47" i="110"/>
  <c r="X46" i="110"/>
  <c r="X45" i="110"/>
  <c r="X44" i="110"/>
  <c r="X43" i="110"/>
  <c r="X41" i="110"/>
  <c r="X40" i="110"/>
  <c r="X39" i="110"/>
  <c r="X38" i="110"/>
  <c r="X37" i="110"/>
  <c r="X36" i="110"/>
  <c r="X35" i="110"/>
  <c r="X34" i="110"/>
  <c r="X33" i="110"/>
  <c r="X32" i="110"/>
  <c r="X31" i="110"/>
  <c r="X30" i="110"/>
  <c r="X29" i="110"/>
  <c r="X28" i="110"/>
  <c r="X27" i="110"/>
  <c r="X26" i="110"/>
  <c r="X25" i="110"/>
  <c r="X24" i="110"/>
  <c r="X23" i="110"/>
  <c r="X22" i="110"/>
  <c r="U12" i="110"/>
  <c r="V12" i="110"/>
  <c r="W12" i="110"/>
  <c r="X12" i="110"/>
  <c r="U13" i="110"/>
  <c r="V13" i="110"/>
  <c r="Y13" i="110" s="1"/>
  <c r="W13" i="110"/>
  <c r="Z13" i="110" s="1"/>
  <c r="X13" i="110"/>
  <c r="J14" i="110"/>
  <c r="U14" i="110"/>
  <c r="V14" i="110"/>
  <c r="Y14" i="110" s="1"/>
  <c r="W14" i="110"/>
  <c r="Z14" i="110" s="1"/>
  <c r="X14" i="110"/>
  <c r="U15" i="110"/>
  <c r="V15" i="110"/>
  <c r="Y15" i="110" s="1"/>
  <c r="W15" i="110"/>
  <c r="Z15" i="110" s="1"/>
  <c r="X15" i="110"/>
  <c r="U16" i="110"/>
  <c r="V16" i="110"/>
  <c r="Y16" i="110" s="1"/>
  <c r="W16" i="110"/>
  <c r="Z16" i="110" s="1"/>
  <c r="X16" i="110"/>
  <c r="U17" i="110"/>
  <c r="V17" i="110"/>
  <c r="Y17" i="110" s="1"/>
  <c r="W17" i="110"/>
  <c r="Z17" i="110" s="1"/>
  <c r="X17" i="110"/>
  <c r="U18" i="110"/>
  <c r="V18" i="110"/>
  <c r="Y18" i="110" s="1"/>
  <c r="W18" i="110"/>
  <c r="Z18" i="110" s="1"/>
  <c r="X18" i="110"/>
  <c r="U19" i="110"/>
  <c r="V19" i="110"/>
  <c r="Y19" i="110" s="1"/>
  <c r="W19" i="110"/>
  <c r="Z19" i="110" s="1"/>
  <c r="X19" i="110"/>
  <c r="U20" i="110"/>
  <c r="V20" i="110"/>
  <c r="Y20" i="110" s="1"/>
  <c r="W20" i="110"/>
  <c r="Z20" i="110" s="1"/>
  <c r="X20" i="110"/>
  <c r="U21" i="110"/>
  <c r="V21" i="110"/>
  <c r="Y21" i="110" s="1"/>
  <c r="W21" i="110"/>
  <c r="Z21" i="110" s="1"/>
  <c r="J46" i="110"/>
  <c r="D46" i="110"/>
  <c r="J57" i="110"/>
  <c r="D57" i="110"/>
  <c r="F57" i="110" s="1"/>
  <c r="J52" i="110"/>
  <c r="F52" i="110"/>
  <c r="D52" i="110"/>
  <c r="J22" i="110"/>
  <c r="J30" i="110"/>
  <c r="J38" i="110"/>
  <c r="D47" i="110"/>
  <c r="F47" i="110" s="1"/>
  <c r="D48" i="110"/>
  <c r="F48" i="110" s="1"/>
  <c r="D49" i="110"/>
  <c r="F49" i="110" s="1"/>
  <c r="D50" i="110"/>
  <c r="F50" i="110" s="1"/>
  <c r="D53" i="110"/>
  <c r="F53" i="110"/>
  <c r="D54" i="110"/>
  <c r="F54" i="110"/>
  <c r="D55" i="110"/>
  <c r="F55" i="110"/>
  <c r="D56" i="110"/>
  <c r="F56" i="110"/>
  <c r="D58" i="110"/>
  <c r="F58" i="110" s="1"/>
  <c r="F60" i="110"/>
  <c r="G60" i="110" s="1"/>
  <c r="L60" i="110" s="1"/>
  <c r="T78" i="110"/>
  <c r="T98" i="110" s="1"/>
  <c r="G86" i="110" s="1"/>
  <c r="H81" i="110" s="1"/>
  <c r="Y78" i="110"/>
  <c r="Y98" i="110" s="1"/>
  <c r="J12" i="40"/>
  <c r="R75" i="40"/>
  <c r="B49" i="40" s="1"/>
  <c r="T75" i="40"/>
  <c r="B56" i="40" s="1"/>
  <c r="L62" i="40"/>
  <c r="L12" i="40"/>
  <c r="J59" i="40"/>
  <c r="G59" i="40"/>
  <c r="L59" i="40" s="1"/>
  <c r="Z98" i="40"/>
  <c r="B55" i="40" s="1"/>
  <c r="T69" i="40"/>
  <c r="J20" i="133" l="1"/>
  <c r="G31" i="109"/>
  <c r="J36" i="132"/>
  <c r="B65" i="127"/>
  <c r="B71" i="127" s="1"/>
  <c r="J36" i="126"/>
  <c r="I22" i="109"/>
  <c r="G25" i="109"/>
  <c r="J44" i="125"/>
  <c r="J36" i="125"/>
  <c r="G23" i="109"/>
  <c r="J44" i="124"/>
  <c r="J44" i="123"/>
  <c r="J20" i="119"/>
  <c r="G29" i="109"/>
  <c r="J36" i="130"/>
  <c r="I28" i="109"/>
  <c r="I25" i="109"/>
  <c r="I24" i="109"/>
  <c r="G24" i="109"/>
  <c r="I16" i="109"/>
  <c r="J44" i="115"/>
  <c r="G54" i="112"/>
  <c r="G56" i="127"/>
  <c r="C27" i="143" s="1"/>
  <c r="H27" i="143" s="1"/>
  <c r="G34" i="109"/>
  <c r="J36" i="135"/>
  <c r="G33" i="109"/>
  <c r="J44" i="133"/>
  <c r="G28" i="109"/>
  <c r="J44" i="129"/>
  <c r="J36" i="129"/>
  <c r="G27" i="109"/>
  <c r="I27" i="109"/>
  <c r="J36" i="128"/>
  <c r="J44" i="128"/>
  <c r="J36" i="124"/>
  <c r="I23" i="109"/>
  <c r="D49" i="123"/>
  <c r="F49" i="123" s="1"/>
  <c r="I21" i="109"/>
  <c r="G21" i="109"/>
  <c r="J44" i="122"/>
  <c r="J44" i="121"/>
  <c r="I20" i="109"/>
  <c r="G20" i="109"/>
  <c r="D51" i="117"/>
  <c r="F51" i="117" s="1"/>
  <c r="G15" i="109"/>
  <c r="J36" i="116"/>
  <c r="G10" i="109"/>
  <c r="I12" i="109"/>
  <c r="J36" i="138"/>
  <c r="I37" i="109"/>
  <c r="J36" i="137"/>
  <c r="L36" i="137"/>
  <c r="J44" i="135"/>
  <c r="B65" i="134"/>
  <c r="B71" i="134" s="1"/>
  <c r="G52" i="132"/>
  <c r="L52" i="132" s="1"/>
  <c r="J44" i="130"/>
  <c r="G22" i="109"/>
  <c r="L36" i="123"/>
  <c r="J44" i="127"/>
  <c r="G26" i="109"/>
  <c r="I26" i="109"/>
  <c r="J36" i="127"/>
  <c r="D51" i="125"/>
  <c r="F51" i="125" s="1"/>
  <c r="G19" i="109"/>
  <c r="I19" i="109"/>
  <c r="J44" i="119"/>
  <c r="G17" i="109"/>
  <c r="D51" i="118"/>
  <c r="F51" i="118" s="1"/>
  <c r="B65" i="118"/>
  <c r="B71" i="118" s="1"/>
  <c r="I15" i="109"/>
  <c r="J44" i="116"/>
  <c r="B65" i="116"/>
  <c r="B71" i="116" s="1"/>
  <c r="I13" i="109"/>
  <c r="L44" i="114"/>
  <c r="J36" i="113"/>
  <c r="L36" i="113"/>
  <c r="G11" i="109"/>
  <c r="J44" i="112"/>
  <c r="J36" i="111"/>
  <c r="I10" i="109"/>
  <c r="G9" i="109"/>
  <c r="B65" i="110"/>
  <c r="B71" i="110" s="1"/>
  <c r="I9" i="109"/>
  <c r="J36" i="110"/>
  <c r="J44" i="110"/>
  <c r="I36" i="109"/>
  <c r="G36" i="109"/>
  <c r="J44" i="137"/>
  <c r="G35" i="109"/>
  <c r="I35" i="109"/>
  <c r="J36" i="136"/>
  <c r="J44" i="136"/>
  <c r="I34" i="109"/>
  <c r="I33" i="109"/>
  <c r="J36" i="134"/>
  <c r="J44" i="134"/>
  <c r="G32" i="109"/>
  <c r="I32" i="109"/>
  <c r="J36" i="133"/>
  <c r="G30" i="109"/>
  <c r="J36" i="131"/>
  <c r="J44" i="131"/>
  <c r="I29" i="109"/>
  <c r="J44" i="120"/>
  <c r="B65" i="123"/>
  <c r="B71" i="123" s="1"/>
  <c r="J36" i="121"/>
  <c r="G18" i="109"/>
  <c r="J36" i="119"/>
  <c r="I18" i="109"/>
  <c r="J44" i="117"/>
  <c r="G16" i="109"/>
  <c r="J36" i="118"/>
  <c r="I17" i="109"/>
  <c r="G52" i="124"/>
  <c r="D51" i="116"/>
  <c r="F51" i="116" s="1"/>
  <c r="I14" i="109"/>
  <c r="J36" i="114"/>
  <c r="G56" i="113"/>
  <c r="B65" i="112"/>
  <c r="B71" i="112" s="1"/>
  <c r="I11" i="109"/>
  <c r="J36" i="112"/>
  <c r="D50" i="137"/>
  <c r="F50" i="137" s="1"/>
  <c r="B65" i="137"/>
  <c r="B71" i="137" s="1"/>
  <c r="D51" i="137"/>
  <c r="F51" i="137" s="1"/>
  <c r="G53" i="135"/>
  <c r="C35" i="140" s="1"/>
  <c r="H35" i="140" s="1"/>
  <c r="G56" i="122"/>
  <c r="D51" i="121"/>
  <c r="F51" i="121" s="1"/>
  <c r="G52" i="117"/>
  <c r="L52" i="117" s="1"/>
  <c r="B65" i="113"/>
  <c r="B71" i="113" s="1"/>
  <c r="J44" i="113"/>
  <c r="G13" i="109"/>
  <c r="B65" i="115"/>
  <c r="B71" i="115" s="1"/>
  <c r="X75" i="111"/>
  <c r="D51" i="136"/>
  <c r="F51" i="136" s="1"/>
  <c r="B65" i="136"/>
  <c r="B71" i="136" s="1"/>
  <c r="D51" i="135"/>
  <c r="F51" i="135" s="1"/>
  <c r="D51" i="133"/>
  <c r="F51" i="133" s="1"/>
  <c r="AA15" i="132"/>
  <c r="D50" i="138"/>
  <c r="F50" i="138" s="1"/>
  <c r="B65" i="138"/>
  <c r="B71" i="138" s="1"/>
  <c r="D51" i="134"/>
  <c r="F51" i="134" s="1"/>
  <c r="D50" i="133"/>
  <c r="F50" i="133" s="1"/>
  <c r="B65" i="133"/>
  <c r="B71" i="133" s="1"/>
  <c r="D51" i="132"/>
  <c r="F51" i="132" s="1"/>
  <c r="B65" i="132"/>
  <c r="B71" i="132" s="1"/>
  <c r="D51" i="131"/>
  <c r="F51" i="131" s="1"/>
  <c r="B65" i="131"/>
  <c r="B71" i="131" s="1"/>
  <c r="D51" i="129"/>
  <c r="F51" i="129" s="1"/>
  <c r="D51" i="130"/>
  <c r="F51" i="130" s="1"/>
  <c r="D50" i="128"/>
  <c r="F50" i="128" s="1"/>
  <c r="B65" i="128"/>
  <c r="B71" i="128" s="1"/>
  <c r="D51" i="128"/>
  <c r="F51" i="128" s="1"/>
  <c r="X75" i="110"/>
  <c r="G54" i="114"/>
  <c r="G54" i="115"/>
  <c r="C15" i="142" s="1"/>
  <c r="H15" i="142" s="1"/>
  <c r="G51" i="115"/>
  <c r="C15" i="141" s="1"/>
  <c r="G58" i="116"/>
  <c r="L58" i="116" s="1"/>
  <c r="G54" i="119"/>
  <c r="G54" i="120"/>
  <c r="L54" i="120" s="1"/>
  <c r="G54" i="121"/>
  <c r="C21" i="142" s="1"/>
  <c r="H21" i="142" s="1"/>
  <c r="G58" i="122"/>
  <c r="L58" i="122" s="1"/>
  <c r="X75" i="122"/>
  <c r="G56" i="125"/>
  <c r="L56" i="125" s="1"/>
  <c r="G53" i="134"/>
  <c r="G55" i="135"/>
  <c r="D35" i="141" s="1"/>
  <c r="J35" i="141" s="1"/>
  <c r="G54" i="135"/>
  <c r="G58" i="136"/>
  <c r="L58" i="136" s="1"/>
  <c r="G51" i="136"/>
  <c r="C36" i="141" s="1"/>
  <c r="X75" i="136"/>
  <c r="G58" i="137"/>
  <c r="L58" i="137" s="1"/>
  <c r="D51" i="126"/>
  <c r="F51" i="126" s="1"/>
  <c r="B65" i="126"/>
  <c r="B71" i="126" s="1"/>
  <c r="D50" i="125"/>
  <c r="F50" i="125" s="1"/>
  <c r="B65" i="125"/>
  <c r="B71" i="125" s="1"/>
  <c r="D51" i="124"/>
  <c r="F51" i="124" s="1"/>
  <c r="B65" i="124"/>
  <c r="B71" i="124" s="1"/>
  <c r="D51" i="122"/>
  <c r="F51" i="122" s="1"/>
  <c r="D50" i="122"/>
  <c r="F50" i="122" s="1"/>
  <c r="D51" i="119"/>
  <c r="F51" i="119" s="1"/>
  <c r="B65" i="119"/>
  <c r="G56" i="110"/>
  <c r="L56" i="110" s="1"/>
  <c r="G56" i="111"/>
  <c r="L56" i="111" s="1"/>
  <c r="G55" i="111"/>
  <c r="D11" i="141" s="1"/>
  <c r="J11" i="141" s="1"/>
  <c r="G58" i="112"/>
  <c r="L58" i="112" s="1"/>
  <c r="G56" i="112"/>
  <c r="C12" i="143" s="1"/>
  <c r="H12" i="143" s="1"/>
  <c r="G55" i="112"/>
  <c r="G58" i="113"/>
  <c r="L58" i="113" s="1"/>
  <c r="G56" i="114"/>
  <c r="G55" i="114"/>
  <c r="D14" i="141" s="1"/>
  <c r="J14" i="141" s="1"/>
  <c r="G58" i="121"/>
  <c r="L58" i="121" s="1"/>
  <c r="X75" i="121"/>
  <c r="X75" i="124"/>
  <c r="X75" i="126"/>
  <c r="G58" i="127"/>
  <c r="L58" i="127" s="1"/>
  <c r="G58" i="128"/>
  <c r="L58" i="128" s="1"/>
  <c r="G55" i="134"/>
  <c r="G54" i="134"/>
  <c r="L54" i="134" s="1"/>
  <c r="G49" i="139"/>
  <c r="L49" i="139" s="1"/>
  <c r="G48" i="139"/>
  <c r="B39" i="142" s="1"/>
  <c r="G58" i="114"/>
  <c r="L58" i="114" s="1"/>
  <c r="D51" i="114"/>
  <c r="F51" i="114" s="1"/>
  <c r="B65" i="114"/>
  <c r="B71" i="114" s="1"/>
  <c r="D51" i="113"/>
  <c r="F51" i="113" s="1"/>
  <c r="D51" i="111"/>
  <c r="F51" i="111" s="1"/>
  <c r="B65" i="111"/>
  <c r="B71" i="111" s="1"/>
  <c r="G58" i="111"/>
  <c r="L58" i="111" s="1"/>
  <c r="D51" i="110"/>
  <c r="F51" i="110" s="1"/>
  <c r="G56" i="139"/>
  <c r="G54" i="139"/>
  <c r="C39" i="142" s="1"/>
  <c r="H39" i="142" s="1"/>
  <c r="G53" i="139"/>
  <c r="X75" i="139"/>
  <c r="D50" i="139"/>
  <c r="F50" i="139" s="1"/>
  <c r="G47" i="139"/>
  <c r="L47" i="139" s="1"/>
  <c r="D51" i="139"/>
  <c r="F51" i="139" s="1"/>
  <c r="B65" i="139"/>
  <c r="B71" i="139" s="1"/>
  <c r="G51" i="139"/>
  <c r="C39" i="141" s="1"/>
  <c r="G51" i="138"/>
  <c r="L51" i="138" s="1"/>
  <c r="G56" i="138"/>
  <c r="C38" i="143" s="1"/>
  <c r="H38" i="143" s="1"/>
  <c r="G54" i="138"/>
  <c r="L54" i="138" s="1"/>
  <c r="G53" i="138"/>
  <c r="L53" i="138" s="1"/>
  <c r="X75" i="138"/>
  <c r="G49" i="138"/>
  <c r="L49" i="138" s="1"/>
  <c r="G48" i="138"/>
  <c r="B38" i="142" s="1"/>
  <c r="G47" i="138"/>
  <c r="G56" i="123"/>
  <c r="L56" i="123" s="1"/>
  <c r="G55" i="130"/>
  <c r="G54" i="130"/>
  <c r="L54" i="130" s="1"/>
  <c r="X75" i="135"/>
  <c r="G49" i="136"/>
  <c r="B36" i="143" s="1"/>
  <c r="G48" i="136"/>
  <c r="B36" i="142" s="1"/>
  <c r="G58" i="139"/>
  <c r="L58" i="139" s="1"/>
  <c r="G54" i="117"/>
  <c r="X75" i="117"/>
  <c r="G58" i="120"/>
  <c r="L58" i="120" s="1"/>
  <c r="G56" i="120"/>
  <c r="L56" i="120" s="1"/>
  <c r="G55" i="120"/>
  <c r="G58" i="125"/>
  <c r="L58" i="125" s="1"/>
  <c r="X75" i="125"/>
  <c r="G58" i="126"/>
  <c r="L58" i="126" s="1"/>
  <c r="G56" i="126"/>
  <c r="L56" i="126" s="1"/>
  <c r="G54" i="126"/>
  <c r="C26" i="142" s="1"/>
  <c r="H26" i="142" s="1"/>
  <c r="G53" i="126"/>
  <c r="G55" i="129"/>
  <c r="D29" i="141" s="1"/>
  <c r="J29" i="141" s="1"/>
  <c r="G54" i="129"/>
  <c r="G58" i="138"/>
  <c r="L58" i="138" s="1"/>
  <c r="G54" i="137"/>
  <c r="G53" i="137"/>
  <c r="L53" i="137" s="1"/>
  <c r="X75" i="137"/>
  <c r="G49" i="137"/>
  <c r="L49" i="137" s="1"/>
  <c r="G48" i="137"/>
  <c r="L48" i="137" s="1"/>
  <c r="G47" i="137"/>
  <c r="B37" i="140" s="1"/>
  <c r="G50" i="136"/>
  <c r="L50" i="136" s="1"/>
  <c r="G47" i="136"/>
  <c r="L47" i="136" s="1"/>
  <c r="G56" i="136"/>
  <c r="L56" i="136" s="1"/>
  <c r="G54" i="136"/>
  <c r="L54" i="136" s="1"/>
  <c r="G53" i="136"/>
  <c r="D50" i="135"/>
  <c r="F50" i="135" s="1"/>
  <c r="B65" i="135"/>
  <c r="B71" i="135" s="1"/>
  <c r="G55" i="133"/>
  <c r="D33" i="141" s="1"/>
  <c r="J33" i="141" s="1"/>
  <c r="G54" i="133"/>
  <c r="G53" i="133"/>
  <c r="C33" i="140" s="1"/>
  <c r="H33" i="140" s="1"/>
  <c r="G55" i="131"/>
  <c r="G54" i="131"/>
  <c r="L54" i="131" s="1"/>
  <c r="G53" i="131"/>
  <c r="D50" i="130"/>
  <c r="F50" i="130" s="1"/>
  <c r="B65" i="130"/>
  <c r="B71" i="130" s="1"/>
  <c r="D50" i="129"/>
  <c r="F50" i="129" s="1"/>
  <c r="B65" i="129"/>
  <c r="B71" i="129" s="1"/>
  <c r="G54" i="128"/>
  <c r="C28" i="142" s="1"/>
  <c r="H28" i="142" s="1"/>
  <c r="G53" i="128"/>
  <c r="C28" i="140" s="1"/>
  <c r="H28" i="140" s="1"/>
  <c r="X75" i="128"/>
  <c r="G49" i="128"/>
  <c r="B28" i="143" s="1"/>
  <c r="G48" i="128"/>
  <c r="L48" i="128" s="1"/>
  <c r="G47" i="128"/>
  <c r="G51" i="127"/>
  <c r="C27" i="141" s="1"/>
  <c r="G54" i="127"/>
  <c r="G53" i="127"/>
  <c r="L53" i="127" s="1"/>
  <c r="X75" i="127"/>
  <c r="G50" i="127"/>
  <c r="B27" i="141" s="1"/>
  <c r="G49" i="127"/>
  <c r="B27" i="143" s="1"/>
  <c r="G48" i="127"/>
  <c r="L48" i="127" s="1"/>
  <c r="G47" i="127"/>
  <c r="B27" i="140" s="1"/>
  <c r="G50" i="126"/>
  <c r="L50" i="126" s="1"/>
  <c r="G49" i="126"/>
  <c r="B26" i="143" s="1"/>
  <c r="G48" i="126"/>
  <c r="L48" i="126" s="1"/>
  <c r="G47" i="126"/>
  <c r="B26" i="140" s="1"/>
  <c r="G58" i="110"/>
  <c r="L58" i="110" s="1"/>
  <c r="G55" i="110"/>
  <c r="G54" i="110"/>
  <c r="C10" i="142" s="1"/>
  <c r="H10" i="142" s="1"/>
  <c r="G53" i="110"/>
  <c r="G49" i="111"/>
  <c r="B11" i="143" s="1"/>
  <c r="G48" i="111"/>
  <c r="B11" i="142" s="1"/>
  <c r="G55" i="113"/>
  <c r="D13" i="141" s="1"/>
  <c r="J13" i="141" s="1"/>
  <c r="G54" i="113"/>
  <c r="G58" i="117"/>
  <c r="L58" i="117" s="1"/>
  <c r="G56" i="117"/>
  <c r="C17" i="143" s="1"/>
  <c r="H17" i="143" s="1"/>
  <c r="G55" i="117"/>
  <c r="D17" i="141" s="1"/>
  <c r="J17" i="141" s="1"/>
  <c r="G48" i="120"/>
  <c r="B20" i="142" s="1"/>
  <c r="G58" i="123"/>
  <c r="L58" i="123" s="1"/>
  <c r="X75" i="123"/>
  <c r="G58" i="124"/>
  <c r="L58" i="124" s="1"/>
  <c r="G55" i="126"/>
  <c r="L55" i="126" s="1"/>
  <c r="G55" i="127"/>
  <c r="L55" i="127" s="1"/>
  <c r="G55" i="128"/>
  <c r="L55" i="128" s="1"/>
  <c r="G56" i="129"/>
  <c r="C29" i="143" s="1"/>
  <c r="H29" i="143" s="1"/>
  <c r="G52" i="129"/>
  <c r="X63" i="129"/>
  <c r="X69" i="129"/>
  <c r="AB98" i="129"/>
  <c r="G56" i="130"/>
  <c r="C30" i="143" s="1"/>
  <c r="H30" i="143" s="1"/>
  <c r="G52" i="130"/>
  <c r="C30" i="34" s="1"/>
  <c r="H30" i="34" s="1"/>
  <c r="X63" i="130"/>
  <c r="X69" i="130"/>
  <c r="AB98" i="130"/>
  <c r="G56" i="131"/>
  <c r="C31" i="143" s="1"/>
  <c r="H31" i="143" s="1"/>
  <c r="G52" i="131"/>
  <c r="X63" i="131"/>
  <c r="X69" i="131"/>
  <c r="AB98" i="131"/>
  <c r="G56" i="132"/>
  <c r="C32" i="34"/>
  <c r="H32" i="34" s="1"/>
  <c r="X63" i="132"/>
  <c r="X69" i="132"/>
  <c r="AB98" i="132"/>
  <c r="G56" i="133"/>
  <c r="L56" i="133" s="1"/>
  <c r="G52" i="133"/>
  <c r="L52" i="133" s="1"/>
  <c r="X63" i="133"/>
  <c r="X69" i="133"/>
  <c r="AB98" i="133"/>
  <c r="G56" i="134"/>
  <c r="G52" i="134"/>
  <c r="C34" i="34" s="1"/>
  <c r="H34" i="34" s="1"/>
  <c r="X63" i="134"/>
  <c r="X69" i="134"/>
  <c r="AB98" i="134"/>
  <c r="G56" i="135"/>
  <c r="C35" i="143" s="1"/>
  <c r="H35" i="143" s="1"/>
  <c r="G52" i="135"/>
  <c r="C35" i="34" s="1"/>
  <c r="H35" i="34" s="1"/>
  <c r="G55" i="136"/>
  <c r="L55" i="136" s="1"/>
  <c r="G55" i="137"/>
  <c r="L55" i="137" s="1"/>
  <c r="G55" i="138"/>
  <c r="L55" i="138" s="1"/>
  <c r="G55" i="139"/>
  <c r="L55" i="139" s="1"/>
  <c r="G58" i="115"/>
  <c r="L58" i="115" s="1"/>
  <c r="G56" i="115"/>
  <c r="G55" i="115"/>
  <c r="D15" i="141" s="1"/>
  <c r="J15" i="141" s="1"/>
  <c r="G55" i="116"/>
  <c r="G54" i="116"/>
  <c r="C16" i="142" s="1"/>
  <c r="H16" i="142" s="1"/>
  <c r="G53" i="121"/>
  <c r="G51" i="125"/>
  <c r="C25" i="141" s="1"/>
  <c r="G55" i="125"/>
  <c r="G54" i="125"/>
  <c r="L54" i="125" s="1"/>
  <c r="G53" i="125"/>
  <c r="G49" i="125"/>
  <c r="B25" i="143" s="1"/>
  <c r="G48" i="125"/>
  <c r="B25" i="142" s="1"/>
  <c r="G47" i="125"/>
  <c r="B25" i="140" s="1"/>
  <c r="G56" i="124"/>
  <c r="C24" i="143" s="1"/>
  <c r="H24" i="143" s="1"/>
  <c r="G55" i="124"/>
  <c r="D24" i="141" s="1"/>
  <c r="J24" i="141" s="1"/>
  <c r="G54" i="124"/>
  <c r="C24" i="142" s="1"/>
  <c r="H24" i="142" s="1"/>
  <c r="G53" i="124"/>
  <c r="L53" i="124" s="1"/>
  <c r="G50" i="124"/>
  <c r="B24" i="141" s="1"/>
  <c r="G49" i="124"/>
  <c r="L49" i="124" s="1"/>
  <c r="G48" i="124"/>
  <c r="L48" i="124" s="1"/>
  <c r="G47" i="124"/>
  <c r="B24" i="140" s="1"/>
  <c r="G51" i="123"/>
  <c r="L51" i="123" s="1"/>
  <c r="G55" i="123"/>
  <c r="G54" i="123"/>
  <c r="L54" i="123" s="1"/>
  <c r="G53" i="123"/>
  <c r="G50" i="123"/>
  <c r="L50" i="123" s="1"/>
  <c r="G48" i="123"/>
  <c r="L48" i="123" s="1"/>
  <c r="G47" i="123"/>
  <c r="B23" i="140" s="1"/>
  <c r="G55" i="122"/>
  <c r="L55" i="122" s="1"/>
  <c r="G54" i="122"/>
  <c r="G53" i="122"/>
  <c r="C22" i="140" s="1"/>
  <c r="H22" i="140" s="1"/>
  <c r="G49" i="122"/>
  <c r="L49" i="122" s="1"/>
  <c r="G48" i="122"/>
  <c r="B22" i="142" s="1"/>
  <c r="G47" i="122"/>
  <c r="B65" i="122"/>
  <c r="B71" i="122" s="1"/>
  <c r="G56" i="121"/>
  <c r="G55" i="121"/>
  <c r="D21" i="141" s="1"/>
  <c r="J21" i="141" s="1"/>
  <c r="G49" i="121"/>
  <c r="L49" i="121" s="1"/>
  <c r="G48" i="121"/>
  <c r="B21" i="142" s="1"/>
  <c r="G47" i="121"/>
  <c r="B65" i="121"/>
  <c r="B71" i="121" s="1"/>
  <c r="G50" i="121"/>
  <c r="L50" i="121" s="1"/>
  <c r="D50" i="120"/>
  <c r="F50" i="120" s="1"/>
  <c r="B65" i="120"/>
  <c r="G51" i="120"/>
  <c r="C20" i="141" s="1"/>
  <c r="G53" i="120"/>
  <c r="L53" i="120" s="1"/>
  <c r="X75" i="120"/>
  <c r="G49" i="120"/>
  <c r="L49" i="120" s="1"/>
  <c r="G47" i="120"/>
  <c r="L47" i="120" s="1"/>
  <c r="G53" i="119"/>
  <c r="L53" i="119" s="1"/>
  <c r="X75" i="119"/>
  <c r="G50" i="119"/>
  <c r="B19" i="141" s="1"/>
  <c r="G49" i="119"/>
  <c r="B19" i="143" s="1"/>
  <c r="G48" i="119"/>
  <c r="L48" i="119" s="1"/>
  <c r="G47" i="119"/>
  <c r="G56" i="119"/>
  <c r="C19" i="143" s="1"/>
  <c r="H19" i="143" s="1"/>
  <c r="G55" i="119"/>
  <c r="G53" i="118"/>
  <c r="C18" i="140" s="1"/>
  <c r="H18" i="140" s="1"/>
  <c r="X75" i="118"/>
  <c r="G50" i="118"/>
  <c r="L50" i="118" s="1"/>
  <c r="G49" i="118"/>
  <c r="B18" i="143" s="1"/>
  <c r="G48" i="118"/>
  <c r="B18" i="142" s="1"/>
  <c r="G47" i="118"/>
  <c r="B18" i="140" s="1"/>
  <c r="D50" i="117"/>
  <c r="F50" i="117" s="1"/>
  <c r="B65" i="117"/>
  <c r="B71" i="117" s="1"/>
  <c r="G51" i="117"/>
  <c r="L51" i="117" s="1"/>
  <c r="G53" i="117"/>
  <c r="L53" i="117" s="1"/>
  <c r="G50" i="117"/>
  <c r="L50" i="117" s="1"/>
  <c r="G49" i="117"/>
  <c r="B17" i="143" s="1"/>
  <c r="G48" i="117"/>
  <c r="L48" i="117" s="1"/>
  <c r="G47" i="117"/>
  <c r="G51" i="116"/>
  <c r="L51" i="116" s="1"/>
  <c r="G53" i="116"/>
  <c r="L53" i="116" s="1"/>
  <c r="X75" i="116"/>
  <c r="G50" i="116"/>
  <c r="B16" i="141" s="1"/>
  <c r="G49" i="116"/>
  <c r="B16" i="143" s="1"/>
  <c r="G48" i="116"/>
  <c r="B16" i="142" s="1"/>
  <c r="G47" i="116"/>
  <c r="B16" i="140" s="1"/>
  <c r="G53" i="115"/>
  <c r="C15" i="140" s="1"/>
  <c r="H15" i="140" s="1"/>
  <c r="X75" i="115"/>
  <c r="G50" i="115"/>
  <c r="B15" i="141" s="1"/>
  <c r="G49" i="115"/>
  <c r="B15" i="143" s="1"/>
  <c r="G48" i="115"/>
  <c r="L48" i="115" s="1"/>
  <c r="G47" i="115"/>
  <c r="B15" i="140" s="1"/>
  <c r="G53" i="114"/>
  <c r="X75" i="114"/>
  <c r="G50" i="114"/>
  <c r="B14" i="141" s="1"/>
  <c r="G49" i="114"/>
  <c r="L49" i="114" s="1"/>
  <c r="G48" i="114"/>
  <c r="B14" i="142" s="1"/>
  <c r="G47" i="114"/>
  <c r="L47" i="114" s="1"/>
  <c r="G53" i="113"/>
  <c r="C13" i="140" s="1"/>
  <c r="H13" i="140" s="1"/>
  <c r="X75" i="113"/>
  <c r="G49" i="113"/>
  <c r="B13" i="143" s="1"/>
  <c r="G48" i="113"/>
  <c r="B13" i="142" s="1"/>
  <c r="G47" i="113"/>
  <c r="G51" i="113"/>
  <c r="L51" i="113" s="1"/>
  <c r="G50" i="113"/>
  <c r="B13" i="141" s="1"/>
  <c r="G51" i="112"/>
  <c r="C12" i="141" s="1"/>
  <c r="G53" i="112"/>
  <c r="X75" i="112"/>
  <c r="G50" i="112"/>
  <c r="L50" i="112" s="1"/>
  <c r="G49" i="112"/>
  <c r="B12" i="143" s="1"/>
  <c r="G48" i="112"/>
  <c r="B12" i="142" s="1"/>
  <c r="G47" i="112"/>
  <c r="B12" i="140" s="1"/>
  <c r="G53" i="111"/>
  <c r="L53" i="111" s="1"/>
  <c r="G47" i="111"/>
  <c r="B11" i="140" s="1"/>
  <c r="G50" i="111"/>
  <c r="L50" i="111" s="1"/>
  <c r="G50" i="110"/>
  <c r="B10" i="141" s="1"/>
  <c r="G49" i="110"/>
  <c r="L49" i="110" s="1"/>
  <c r="G48" i="110"/>
  <c r="B10" i="142" s="1"/>
  <c r="G47" i="110"/>
  <c r="L47" i="110" s="1"/>
  <c r="L53" i="110"/>
  <c r="C10" i="140"/>
  <c r="H10" i="140" s="1"/>
  <c r="C11" i="140"/>
  <c r="H11" i="140" s="1"/>
  <c r="L53" i="112"/>
  <c r="C12" i="140"/>
  <c r="H12" i="140" s="1"/>
  <c r="L53" i="113"/>
  <c r="L53" i="114"/>
  <c r="C14" i="140"/>
  <c r="H14" i="140" s="1"/>
  <c r="C16" i="140"/>
  <c r="H16" i="140" s="1"/>
  <c r="C17" i="140"/>
  <c r="H17" i="140" s="1"/>
  <c r="L53" i="118"/>
  <c r="C19" i="140"/>
  <c r="H19" i="140" s="1"/>
  <c r="C20" i="140"/>
  <c r="H20" i="140" s="1"/>
  <c r="L53" i="121"/>
  <c r="C21" i="140"/>
  <c r="H21" i="140" s="1"/>
  <c r="L53" i="122"/>
  <c r="L53" i="123"/>
  <c r="C23" i="140"/>
  <c r="H23" i="140" s="1"/>
  <c r="C24" i="140"/>
  <c r="H24" i="140" s="1"/>
  <c r="L53" i="125"/>
  <c r="C25" i="140"/>
  <c r="H25" i="140" s="1"/>
  <c r="L53" i="126"/>
  <c r="C26" i="140"/>
  <c r="H26" i="140" s="1"/>
  <c r="L53" i="128"/>
  <c r="L54" i="129"/>
  <c r="C29" i="142"/>
  <c r="H29" i="142" s="1"/>
  <c r="C30" i="142"/>
  <c r="H30" i="142" s="1"/>
  <c r="C31" i="142"/>
  <c r="H31" i="142" s="1"/>
  <c r="L54" i="132"/>
  <c r="C32" i="142"/>
  <c r="H32" i="142" s="1"/>
  <c r="L54" i="133"/>
  <c r="C33" i="142"/>
  <c r="H33" i="142" s="1"/>
  <c r="C34" i="142"/>
  <c r="H34" i="142" s="1"/>
  <c r="L54" i="135"/>
  <c r="C35" i="142"/>
  <c r="H35" i="142" s="1"/>
  <c r="L53" i="136"/>
  <c r="C36" i="140"/>
  <c r="H36" i="140" s="1"/>
  <c r="C37" i="140"/>
  <c r="H37" i="140" s="1"/>
  <c r="C38" i="140"/>
  <c r="H38" i="140" s="1"/>
  <c r="L53" i="139"/>
  <c r="C39" i="140"/>
  <c r="H39" i="140" s="1"/>
  <c r="L55" i="110"/>
  <c r="D10" i="141"/>
  <c r="J10" i="141" s="1"/>
  <c r="L55" i="111"/>
  <c r="L55" i="112"/>
  <c r="D12" i="141"/>
  <c r="J12" i="141" s="1"/>
  <c r="L55" i="113"/>
  <c r="L55" i="114"/>
  <c r="L55" i="115"/>
  <c r="L55" i="116"/>
  <c r="D16" i="141"/>
  <c r="J16" i="141" s="1"/>
  <c r="L55" i="117"/>
  <c r="L55" i="118"/>
  <c r="D18" i="141"/>
  <c r="J18" i="141" s="1"/>
  <c r="L55" i="119"/>
  <c r="D19" i="141"/>
  <c r="J19" i="141" s="1"/>
  <c r="L55" i="120"/>
  <c r="D20" i="141"/>
  <c r="J20" i="141" s="1"/>
  <c r="L55" i="121"/>
  <c r="D22" i="141"/>
  <c r="J22" i="141" s="1"/>
  <c r="L55" i="123"/>
  <c r="D23" i="141"/>
  <c r="J23" i="141" s="1"/>
  <c r="L55" i="124"/>
  <c r="L55" i="125"/>
  <c r="D25" i="141"/>
  <c r="J25" i="141" s="1"/>
  <c r="D26" i="141"/>
  <c r="J26" i="141" s="1"/>
  <c r="D27" i="141"/>
  <c r="J27" i="141" s="1"/>
  <c r="D28" i="141"/>
  <c r="J28" i="141" s="1"/>
  <c r="L56" i="129"/>
  <c r="L56" i="130"/>
  <c r="L56" i="132"/>
  <c r="C32" i="143"/>
  <c r="H32" i="143" s="1"/>
  <c r="L56" i="134"/>
  <c r="C34" i="143"/>
  <c r="H34" i="143" s="1"/>
  <c r="L56" i="135"/>
  <c r="D37" i="141"/>
  <c r="J37" i="141" s="1"/>
  <c r="D38" i="141"/>
  <c r="J38" i="141" s="1"/>
  <c r="D39" i="141"/>
  <c r="J39" i="141" s="1"/>
  <c r="L56" i="121"/>
  <c r="C21" i="143"/>
  <c r="H21" i="143" s="1"/>
  <c r="L54" i="121"/>
  <c r="L47" i="121"/>
  <c r="B21" i="140"/>
  <c r="L56" i="122"/>
  <c r="C22" i="143"/>
  <c r="H22" i="143" s="1"/>
  <c r="L54" i="122"/>
  <c r="C22" i="142"/>
  <c r="H22" i="142" s="1"/>
  <c r="L47" i="122"/>
  <c r="B22" i="140"/>
  <c r="C23" i="143"/>
  <c r="H23" i="143" s="1"/>
  <c r="C23" i="142"/>
  <c r="H23" i="142" s="1"/>
  <c r="L47" i="123"/>
  <c r="L56" i="124"/>
  <c r="L54" i="124"/>
  <c r="L50" i="124"/>
  <c r="L47" i="124"/>
  <c r="C25" i="143"/>
  <c r="H25" i="143" s="1"/>
  <c r="C25" i="142"/>
  <c r="H25" i="142" s="1"/>
  <c r="L54" i="126"/>
  <c r="L49" i="126"/>
  <c r="L47" i="126"/>
  <c r="L56" i="127"/>
  <c r="L54" i="127"/>
  <c r="C27" i="142"/>
  <c r="H27" i="142" s="1"/>
  <c r="L51" i="127"/>
  <c r="L47" i="127"/>
  <c r="L56" i="128"/>
  <c r="C28" i="143"/>
  <c r="H28" i="143" s="1"/>
  <c r="L54" i="128"/>
  <c r="L47" i="128"/>
  <c r="B28" i="140"/>
  <c r="G58" i="129"/>
  <c r="L58" i="129" s="1"/>
  <c r="G49" i="129"/>
  <c r="G48" i="129"/>
  <c r="G47" i="129"/>
  <c r="X75" i="129"/>
  <c r="G58" i="130"/>
  <c r="L58" i="130" s="1"/>
  <c r="G49" i="130"/>
  <c r="G48" i="130"/>
  <c r="G47" i="130"/>
  <c r="X75" i="130"/>
  <c r="G58" i="131"/>
  <c r="L58" i="131" s="1"/>
  <c r="G50" i="131"/>
  <c r="G49" i="131"/>
  <c r="G48" i="131"/>
  <c r="L48" i="131" s="1"/>
  <c r="G47" i="131"/>
  <c r="X75" i="131"/>
  <c r="G58" i="132"/>
  <c r="L58" i="132" s="1"/>
  <c r="G50" i="132"/>
  <c r="G49" i="132"/>
  <c r="G48" i="132"/>
  <c r="G47" i="132"/>
  <c r="X75" i="132"/>
  <c r="G58" i="133"/>
  <c r="L58" i="133" s="1"/>
  <c r="G51" i="133"/>
  <c r="G49" i="133"/>
  <c r="G48" i="133"/>
  <c r="G47" i="133"/>
  <c r="X75" i="133"/>
  <c r="G58" i="134"/>
  <c r="L58" i="134" s="1"/>
  <c r="G50" i="134"/>
  <c r="G49" i="134"/>
  <c r="G48" i="134"/>
  <c r="G47" i="134"/>
  <c r="X75" i="134"/>
  <c r="G58" i="135"/>
  <c r="L58" i="135" s="1"/>
  <c r="G49" i="135"/>
  <c r="G48" i="135"/>
  <c r="G47" i="135"/>
  <c r="C36" i="142"/>
  <c r="H36" i="142" s="1"/>
  <c r="B36" i="140"/>
  <c r="L56" i="137"/>
  <c r="C37" i="143"/>
  <c r="H37" i="143" s="1"/>
  <c r="L54" i="137"/>
  <c r="C37" i="142"/>
  <c r="H37" i="142" s="1"/>
  <c r="L47" i="137"/>
  <c r="L56" i="138"/>
  <c r="C38" i="142"/>
  <c r="H38" i="142" s="1"/>
  <c r="L47" i="138"/>
  <c r="B38" i="140"/>
  <c r="L56" i="139"/>
  <c r="C39" i="143"/>
  <c r="H39" i="143" s="1"/>
  <c r="L54" i="139"/>
  <c r="L51" i="139"/>
  <c r="B39" i="143"/>
  <c r="L48" i="139"/>
  <c r="B39" i="140"/>
  <c r="L54" i="110"/>
  <c r="B10" i="140"/>
  <c r="C11" i="143"/>
  <c r="H11" i="143" s="1"/>
  <c r="L54" i="111"/>
  <c r="C11" i="142"/>
  <c r="H11" i="142" s="1"/>
  <c r="L49" i="111"/>
  <c r="L56" i="112"/>
  <c r="L54" i="112"/>
  <c r="C12" i="142"/>
  <c r="H12" i="142" s="1"/>
  <c r="L48" i="112"/>
  <c r="L56" i="113"/>
  <c r="C13" i="143"/>
  <c r="H13" i="143" s="1"/>
  <c r="L54" i="113"/>
  <c r="C13" i="142"/>
  <c r="H13" i="142" s="1"/>
  <c r="L47" i="113"/>
  <c r="B13" i="140"/>
  <c r="L56" i="114"/>
  <c r="C14" i="143"/>
  <c r="H14" i="143" s="1"/>
  <c r="L54" i="114"/>
  <c r="C14" i="142"/>
  <c r="H14" i="142" s="1"/>
  <c r="L56" i="115"/>
  <c r="C15" i="143"/>
  <c r="H15" i="143" s="1"/>
  <c r="L54" i="115"/>
  <c r="L49" i="115"/>
  <c r="L56" i="116"/>
  <c r="C16" i="143"/>
  <c r="H16" i="143" s="1"/>
  <c r="L54" i="116"/>
  <c r="L47" i="116"/>
  <c r="L56" i="117"/>
  <c r="L54" i="117"/>
  <c r="C17" i="142"/>
  <c r="H17" i="142" s="1"/>
  <c r="L47" i="117"/>
  <c r="B17" i="140"/>
  <c r="L56" i="118"/>
  <c r="C18" i="143"/>
  <c r="H18" i="143" s="1"/>
  <c r="L54" i="118"/>
  <c r="C18" i="142"/>
  <c r="H18" i="142" s="1"/>
  <c r="L47" i="118"/>
  <c r="L56" i="119"/>
  <c r="L54" i="119"/>
  <c r="C19" i="142"/>
  <c r="H19" i="142" s="1"/>
  <c r="B19" i="142"/>
  <c r="L47" i="119"/>
  <c r="B19" i="140"/>
  <c r="C20" i="143"/>
  <c r="H20" i="143" s="1"/>
  <c r="C20" i="142"/>
  <c r="H20" i="142" s="1"/>
  <c r="G52" i="110"/>
  <c r="C10" i="34" s="1"/>
  <c r="H10" i="34" s="1"/>
  <c r="X63" i="110"/>
  <c r="X69" i="110"/>
  <c r="AB98" i="110"/>
  <c r="G52" i="111"/>
  <c r="X63" i="111"/>
  <c r="X69" i="111"/>
  <c r="AB98" i="111"/>
  <c r="G52" i="112"/>
  <c r="X63" i="112"/>
  <c r="X69" i="112"/>
  <c r="AB98" i="112"/>
  <c r="G52" i="113"/>
  <c r="X63" i="113"/>
  <c r="X69" i="113"/>
  <c r="AB98" i="113"/>
  <c r="G52" i="114"/>
  <c r="C14" i="34" s="1"/>
  <c r="H14" i="34" s="1"/>
  <c r="X63" i="114"/>
  <c r="X69" i="114"/>
  <c r="AB98" i="114"/>
  <c r="G52" i="115"/>
  <c r="X63" i="115"/>
  <c r="X69" i="115"/>
  <c r="AB98" i="115"/>
  <c r="G52" i="116"/>
  <c r="X63" i="116"/>
  <c r="X69" i="116"/>
  <c r="AB98" i="116"/>
  <c r="X63" i="117"/>
  <c r="X69" i="117"/>
  <c r="AB98" i="117"/>
  <c r="G52" i="118"/>
  <c r="X63" i="118"/>
  <c r="X69" i="118"/>
  <c r="AB98" i="118"/>
  <c r="G52" i="119"/>
  <c r="C19" i="34" s="1"/>
  <c r="H19" i="34" s="1"/>
  <c r="X63" i="119"/>
  <c r="X69" i="119"/>
  <c r="AB98" i="119"/>
  <c r="G52" i="120"/>
  <c r="L52" i="120" s="1"/>
  <c r="X63" i="120"/>
  <c r="X69" i="120"/>
  <c r="AB98" i="120"/>
  <c r="G52" i="121"/>
  <c r="L52" i="121" s="1"/>
  <c r="X63" i="121"/>
  <c r="X69" i="121"/>
  <c r="AB98" i="121"/>
  <c r="G52" i="122"/>
  <c r="X63" i="122"/>
  <c r="X69" i="122"/>
  <c r="AB98" i="122"/>
  <c r="G52" i="123"/>
  <c r="X63" i="123"/>
  <c r="X69" i="123"/>
  <c r="AB98" i="123"/>
  <c r="X63" i="124"/>
  <c r="X69" i="124"/>
  <c r="AB98" i="124"/>
  <c r="G52" i="125"/>
  <c r="X63" i="125"/>
  <c r="X69" i="125"/>
  <c r="AB98" i="125"/>
  <c r="G52" i="126"/>
  <c r="X63" i="126"/>
  <c r="X69" i="126"/>
  <c r="AB98" i="126"/>
  <c r="G52" i="127"/>
  <c r="X63" i="127"/>
  <c r="X69" i="127"/>
  <c r="AB98" i="127"/>
  <c r="G52" i="128"/>
  <c r="L52" i="128" s="1"/>
  <c r="X63" i="128"/>
  <c r="X69" i="128"/>
  <c r="AB98" i="128"/>
  <c r="L55" i="129"/>
  <c r="L53" i="129"/>
  <c r="C29" i="140"/>
  <c r="H29" i="140" s="1"/>
  <c r="L55" i="130"/>
  <c r="D30" i="141"/>
  <c r="J30" i="141" s="1"/>
  <c r="L53" i="130"/>
  <c r="C30" i="140"/>
  <c r="H30" i="140" s="1"/>
  <c r="L55" i="131"/>
  <c r="D31" i="141"/>
  <c r="J31" i="141" s="1"/>
  <c r="L53" i="131"/>
  <c r="C31" i="140"/>
  <c r="H31" i="140" s="1"/>
  <c r="L55" i="132"/>
  <c r="D32" i="141"/>
  <c r="J32" i="141" s="1"/>
  <c r="L53" i="132"/>
  <c r="C32" i="140"/>
  <c r="H32" i="140" s="1"/>
  <c r="L55" i="133"/>
  <c r="L53" i="133"/>
  <c r="L55" i="134"/>
  <c r="D34" i="141"/>
  <c r="J34" i="141" s="1"/>
  <c r="L53" i="134"/>
  <c r="C34" i="140"/>
  <c r="H34" i="140" s="1"/>
  <c r="L55" i="135"/>
  <c r="L53" i="135"/>
  <c r="X63" i="135"/>
  <c r="X69" i="135"/>
  <c r="AB98" i="135"/>
  <c r="G52" i="136"/>
  <c r="C36" i="34" s="1"/>
  <c r="H36" i="34" s="1"/>
  <c r="X63" i="136"/>
  <c r="X69" i="136"/>
  <c r="AB98" i="136"/>
  <c r="G52" i="137"/>
  <c r="C37" i="34" s="1"/>
  <c r="H37" i="34" s="1"/>
  <c r="X63" i="137"/>
  <c r="X69" i="137"/>
  <c r="AB98" i="137"/>
  <c r="G52" i="138"/>
  <c r="C38" i="34" s="1"/>
  <c r="H38" i="34" s="1"/>
  <c r="X63" i="138"/>
  <c r="X69" i="138"/>
  <c r="AB98" i="138"/>
  <c r="G52" i="139"/>
  <c r="C39" i="34" s="1"/>
  <c r="H39" i="34" s="1"/>
  <c r="X63" i="139"/>
  <c r="X69" i="139"/>
  <c r="AB98" i="139"/>
  <c r="H69" i="139"/>
  <c r="G57" i="139"/>
  <c r="L57" i="139" s="1"/>
  <c r="D61" i="139"/>
  <c r="F46" i="139"/>
  <c r="AA21" i="139"/>
  <c r="AA20" i="139"/>
  <c r="AA19" i="139"/>
  <c r="AA18" i="139"/>
  <c r="AA17" i="139"/>
  <c r="AA16" i="139"/>
  <c r="AA15" i="139"/>
  <c r="AA14" i="139"/>
  <c r="AA13" i="139"/>
  <c r="X42" i="139"/>
  <c r="W42" i="139"/>
  <c r="Z12" i="139"/>
  <c r="Z42" i="139" s="1"/>
  <c r="V42" i="139"/>
  <c r="Y12" i="139"/>
  <c r="Y42" i="139" s="1"/>
  <c r="U42" i="139"/>
  <c r="AA12" i="139"/>
  <c r="V63" i="139"/>
  <c r="Y43" i="139"/>
  <c r="Y63" i="139" s="1"/>
  <c r="W63" i="139"/>
  <c r="Z43" i="139"/>
  <c r="Z63" i="139" s="1"/>
  <c r="V69" i="139"/>
  <c r="Y64" i="139"/>
  <c r="Y69" i="139" s="1"/>
  <c r="W69" i="139"/>
  <c r="Z64" i="139"/>
  <c r="Z69" i="139" s="1"/>
  <c r="V75" i="139"/>
  <c r="Y70" i="139"/>
  <c r="Y75" i="139" s="1"/>
  <c r="W75" i="139"/>
  <c r="Z70" i="139"/>
  <c r="Z75" i="139" s="1"/>
  <c r="AA22" i="139"/>
  <c r="AA23" i="139"/>
  <c r="AA24" i="139"/>
  <c r="AA25" i="139"/>
  <c r="AA26" i="139"/>
  <c r="AA27" i="139"/>
  <c r="AA28" i="139"/>
  <c r="AA29" i="139"/>
  <c r="AA30" i="139"/>
  <c r="AA31" i="139"/>
  <c r="AA32" i="139"/>
  <c r="AA33" i="139"/>
  <c r="AA34" i="139"/>
  <c r="AA35" i="139"/>
  <c r="AA36" i="139"/>
  <c r="AA37" i="139"/>
  <c r="AA38" i="139"/>
  <c r="AA39" i="139"/>
  <c r="AA40" i="139"/>
  <c r="AA41" i="139"/>
  <c r="U63" i="139"/>
  <c r="AA43" i="139"/>
  <c r="AA44" i="139"/>
  <c r="AA45" i="139"/>
  <c r="AA46" i="139"/>
  <c r="AA47" i="139"/>
  <c r="AA48" i="139"/>
  <c r="AA49" i="139"/>
  <c r="AA50" i="139"/>
  <c r="AA51" i="139"/>
  <c r="AA52" i="139"/>
  <c r="AA53" i="139"/>
  <c r="AA54" i="139"/>
  <c r="AA55" i="139"/>
  <c r="AA56" i="139"/>
  <c r="AA57" i="139"/>
  <c r="AA58" i="139"/>
  <c r="AA59" i="139"/>
  <c r="AA60" i="139"/>
  <c r="AA61" i="139"/>
  <c r="AA62" i="139"/>
  <c r="U69" i="139"/>
  <c r="AA64" i="139"/>
  <c r="AA65" i="139"/>
  <c r="AA66" i="139"/>
  <c r="AA67" i="139"/>
  <c r="AA68" i="139"/>
  <c r="U75" i="139"/>
  <c r="AA70" i="139"/>
  <c r="AA71" i="139"/>
  <c r="AA72" i="139"/>
  <c r="AA73" i="139"/>
  <c r="AA74" i="139"/>
  <c r="AA98" i="139"/>
  <c r="AC78" i="139"/>
  <c r="AC79" i="139"/>
  <c r="AC80" i="139"/>
  <c r="AC81" i="139"/>
  <c r="AC82" i="139"/>
  <c r="AC83" i="139"/>
  <c r="AC84" i="139"/>
  <c r="AC85" i="139"/>
  <c r="AC86" i="139"/>
  <c r="AC87" i="139"/>
  <c r="AC88" i="139"/>
  <c r="AC89" i="139"/>
  <c r="AC90" i="139"/>
  <c r="AC91" i="139"/>
  <c r="AC92" i="139"/>
  <c r="AC93" i="139"/>
  <c r="AC94" i="139"/>
  <c r="AC95" i="139"/>
  <c r="AC96" i="139"/>
  <c r="AC97" i="139"/>
  <c r="G57" i="138"/>
  <c r="L57" i="138" s="1"/>
  <c r="F46" i="138"/>
  <c r="AA21" i="138"/>
  <c r="AA20" i="138"/>
  <c r="AA19" i="138"/>
  <c r="AA18" i="138"/>
  <c r="AA17" i="138"/>
  <c r="AA16" i="138"/>
  <c r="AA15" i="138"/>
  <c r="AA14" i="138"/>
  <c r="AA13" i="138"/>
  <c r="X42" i="138"/>
  <c r="W42" i="138"/>
  <c r="Z12" i="138"/>
  <c r="Z42" i="138" s="1"/>
  <c r="V42" i="138"/>
  <c r="Y12" i="138"/>
  <c r="Y42" i="138" s="1"/>
  <c r="U42" i="138"/>
  <c r="AA12" i="138"/>
  <c r="V63" i="138"/>
  <c r="Y43" i="138"/>
  <c r="Y63" i="138" s="1"/>
  <c r="W63" i="138"/>
  <c r="Z43" i="138"/>
  <c r="Z63" i="138" s="1"/>
  <c r="V69" i="138"/>
  <c r="Y64" i="138"/>
  <c r="Y69" i="138" s="1"/>
  <c r="W69" i="138"/>
  <c r="Z64" i="138"/>
  <c r="Z69" i="138" s="1"/>
  <c r="V75" i="138"/>
  <c r="Y70" i="138"/>
  <c r="Y75" i="138" s="1"/>
  <c r="W75" i="138"/>
  <c r="Z70" i="138"/>
  <c r="Z75" i="138" s="1"/>
  <c r="AA22" i="138"/>
  <c r="AA23" i="138"/>
  <c r="AA24" i="138"/>
  <c r="AA25" i="138"/>
  <c r="AA26" i="138"/>
  <c r="AA27" i="138"/>
  <c r="AA28" i="138"/>
  <c r="AA29" i="138"/>
  <c r="AA30" i="138"/>
  <c r="AA31" i="138"/>
  <c r="AA32" i="138"/>
  <c r="AA33" i="138"/>
  <c r="AA34" i="138"/>
  <c r="AA35" i="138"/>
  <c r="AA36" i="138"/>
  <c r="AA37" i="138"/>
  <c r="AA38" i="138"/>
  <c r="AA39" i="138"/>
  <c r="AA40" i="138"/>
  <c r="AA41" i="138"/>
  <c r="U63" i="138"/>
  <c r="AA43" i="138"/>
  <c r="AA44" i="138"/>
  <c r="AA45" i="138"/>
  <c r="AA46" i="138"/>
  <c r="AA47" i="138"/>
  <c r="AA48" i="138"/>
  <c r="AA49" i="138"/>
  <c r="AA50" i="138"/>
  <c r="AA51" i="138"/>
  <c r="AA52" i="138"/>
  <c r="AA53" i="138"/>
  <c r="AA54" i="138"/>
  <c r="AA55" i="138"/>
  <c r="AA56" i="138"/>
  <c r="AA57" i="138"/>
  <c r="AA58" i="138"/>
  <c r="AA59" i="138"/>
  <c r="AA60" i="138"/>
  <c r="AA61" i="138"/>
  <c r="AA62" i="138"/>
  <c r="U69" i="138"/>
  <c r="AA64" i="138"/>
  <c r="AA65" i="138"/>
  <c r="AA66" i="138"/>
  <c r="AA67" i="138"/>
  <c r="AA68" i="138"/>
  <c r="U75" i="138"/>
  <c r="AA70" i="138"/>
  <c r="AA71" i="138"/>
  <c r="AA72" i="138"/>
  <c r="AA73" i="138"/>
  <c r="AA74" i="138"/>
  <c r="AA98" i="138"/>
  <c r="AC78" i="138"/>
  <c r="AC79" i="138"/>
  <c r="AC80" i="138"/>
  <c r="AC81" i="138"/>
  <c r="AC82" i="138"/>
  <c r="AC83" i="138"/>
  <c r="AC84" i="138"/>
  <c r="AC85" i="138"/>
  <c r="AC86" i="138"/>
  <c r="AC87" i="138"/>
  <c r="AC88" i="138"/>
  <c r="AC89" i="138"/>
  <c r="AC90" i="138"/>
  <c r="AC91" i="138"/>
  <c r="AC92" i="138"/>
  <c r="AC93" i="138"/>
  <c r="AC94" i="138"/>
  <c r="AC95" i="138"/>
  <c r="AC96" i="138"/>
  <c r="AC97" i="138"/>
  <c r="G57" i="137"/>
  <c r="L57" i="137" s="1"/>
  <c r="F46" i="137"/>
  <c r="AA21" i="137"/>
  <c r="AA20" i="137"/>
  <c r="AA19" i="137"/>
  <c r="AA18" i="137"/>
  <c r="AA17" i="137"/>
  <c r="AA16" i="137"/>
  <c r="AA15" i="137"/>
  <c r="AA14" i="137"/>
  <c r="AA13" i="137"/>
  <c r="X42" i="137"/>
  <c r="W42" i="137"/>
  <c r="Z12" i="137"/>
  <c r="Z42" i="137" s="1"/>
  <c r="V42" i="137"/>
  <c r="Y12" i="137"/>
  <c r="Y42" i="137" s="1"/>
  <c r="U42" i="137"/>
  <c r="AA12" i="137"/>
  <c r="V63" i="137"/>
  <c r="Y43" i="137"/>
  <c r="Y63" i="137" s="1"/>
  <c r="W63" i="137"/>
  <c r="Z43" i="137"/>
  <c r="Z63" i="137" s="1"/>
  <c r="V69" i="137"/>
  <c r="Y64" i="137"/>
  <c r="Y69" i="137" s="1"/>
  <c r="W69" i="137"/>
  <c r="Z64" i="137"/>
  <c r="Z69" i="137" s="1"/>
  <c r="V75" i="137"/>
  <c r="Y70" i="137"/>
  <c r="Y75" i="137" s="1"/>
  <c r="W75" i="137"/>
  <c r="Z70" i="137"/>
  <c r="Z75" i="137" s="1"/>
  <c r="AA22" i="137"/>
  <c r="AA23" i="137"/>
  <c r="AA24" i="137"/>
  <c r="AA25" i="137"/>
  <c r="AA26" i="137"/>
  <c r="AA27" i="137"/>
  <c r="AA28" i="137"/>
  <c r="AA29" i="137"/>
  <c r="AA30" i="137"/>
  <c r="AA31" i="137"/>
  <c r="AA32" i="137"/>
  <c r="AA33" i="137"/>
  <c r="AA34" i="137"/>
  <c r="AA35" i="137"/>
  <c r="AA36" i="137"/>
  <c r="AA37" i="137"/>
  <c r="AA38" i="137"/>
  <c r="AA39" i="137"/>
  <c r="AA40" i="137"/>
  <c r="AA41" i="137"/>
  <c r="U63" i="137"/>
  <c r="AA43" i="137"/>
  <c r="AA44" i="137"/>
  <c r="AA45" i="137"/>
  <c r="AA46" i="137"/>
  <c r="AA47" i="137"/>
  <c r="AA48" i="137"/>
  <c r="AA49" i="137"/>
  <c r="AA50" i="137"/>
  <c r="AA51" i="137"/>
  <c r="AA52" i="137"/>
  <c r="AA53" i="137"/>
  <c r="AA54" i="137"/>
  <c r="AA55" i="137"/>
  <c r="AA56" i="137"/>
  <c r="AA57" i="137"/>
  <c r="AA58" i="137"/>
  <c r="AA59" i="137"/>
  <c r="AA60" i="137"/>
  <c r="AA61" i="137"/>
  <c r="AA62" i="137"/>
  <c r="U69" i="137"/>
  <c r="AA64" i="137"/>
  <c r="AA65" i="137"/>
  <c r="AA66" i="137"/>
  <c r="AA67" i="137"/>
  <c r="AA68" i="137"/>
  <c r="U75" i="137"/>
  <c r="AA70" i="137"/>
  <c r="AA71" i="137"/>
  <c r="AA72" i="137"/>
  <c r="AA73" i="137"/>
  <c r="AA74" i="137"/>
  <c r="AA98" i="137"/>
  <c r="AC78" i="137"/>
  <c r="AC79" i="137"/>
  <c r="AC80" i="137"/>
  <c r="AC81" i="137"/>
  <c r="AC82" i="137"/>
  <c r="AC83" i="137"/>
  <c r="AC84" i="137"/>
  <c r="AC85" i="137"/>
  <c r="AC86" i="137"/>
  <c r="AC87" i="137"/>
  <c r="AC88" i="137"/>
  <c r="AC89" i="137"/>
  <c r="AC90" i="137"/>
  <c r="AC91" i="137"/>
  <c r="AC92" i="137"/>
  <c r="AC93" i="137"/>
  <c r="AC94" i="137"/>
  <c r="AC95" i="137"/>
  <c r="AC96" i="137"/>
  <c r="AC97" i="137"/>
  <c r="L52" i="136"/>
  <c r="G57" i="136"/>
  <c r="L57" i="136" s="1"/>
  <c r="F46" i="136"/>
  <c r="F61" i="136" s="1"/>
  <c r="AA21" i="136"/>
  <c r="AA20" i="136"/>
  <c r="AA19" i="136"/>
  <c r="AA18" i="136"/>
  <c r="AA17" i="136"/>
  <c r="AA16" i="136"/>
  <c r="AA15" i="136"/>
  <c r="AA14" i="136"/>
  <c r="AA13" i="136"/>
  <c r="X42" i="136"/>
  <c r="W42" i="136"/>
  <c r="Z12" i="136"/>
  <c r="Z42" i="136" s="1"/>
  <c r="V42" i="136"/>
  <c r="Y12" i="136"/>
  <c r="Y42" i="136" s="1"/>
  <c r="U42" i="136"/>
  <c r="AA12" i="136"/>
  <c r="V63" i="136"/>
  <c r="Y43" i="136"/>
  <c r="Y63" i="136" s="1"/>
  <c r="W63" i="136"/>
  <c r="Z43" i="136"/>
  <c r="Z63" i="136" s="1"/>
  <c r="V69" i="136"/>
  <c r="Y64" i="136"/>
  <c r="Y69" i="136" s="1"/>
  <c r="W69" i="136"/>
  <c r="Z64" i="136"/>
  <c r="Z69" i="136" s="1"/>
  <c r="V75" i="136"/>
  <c r="Y70" i="136"/>
  <c r="Y75" i="136" s="1"/>
  <c r="W75" i="136"/>
  <c r="Z70" i="136"/>
  <c r="Z75" i="136" s="1"/>
  <c r="AA22" i="136"/>
  <c r="AA23" i="136"/>
  <c r="AA24" i="136"/>
  <c r="AA25" i="136"/>
  <c r="AA26" i="136"/>
  <c r="AA27" i="136"/>
  <c r="AA28" i="136"/>
  <c r="AA29" i="136"/>
  <c r="AA30" i="136"/>
  <c r="AA31" i="136"/>
  <c r="AA32" i="136"/>
  <c r="AA33" i="136"/>
  <c r="AA34" i="136"/>
  <c r="AA35" i="136"/>
  <c r="AA36" i="136"/>
  <c r="AA37" i="136"/>
  <c r="AA38" i="136"/>
  <c r="AA39" i="136"/>
  <c r="AA40" i="136"/>
  <c r="AA41" i="136"/>
  <c r="U63" i="136"/>
  <c r="AA43" i="136"/>
  <c r="AA44" i="136"/>
  <c r="AA45" i="136"/>
  <c r="AA46" i="136"/>
  <c r="AA47" i="136"/>
  <c r="AA48" i="136"/>
  <c r="AA49" i="136"/>
  <c r="AA50" i="136"/>
  <c r="AA51" i="136"/>
  <c r="AA52" i="136"/>
  <c r="AA53" i="136"/>
  <c r="AA54" i="136"/>
  <c r="AA55" i="136"/>
  <c r="AA56" i="136"/>
  <c r="AA57" i="136"/>
  <c r="AA58" i="136"/>
  <c r="AA59" i="136"/>
  <c r="AA60" i="136"/>
  <c r="AA61" i="136"/>
  <c r="AA62" i="136"/>
  <c r="U69" i="136"/>
  <c r="AA64" i="136"/>
  <c r="AA65" i="136"/>
  <c r="AA66" i="136"/>
  <c r="AA67" i="136"/>
  <c r="AA68" i="136"/>
  <c r="U75" i="136"/>
  <c r="AA70" i="136"/>
  <c r="AA71" i="136"/>
  <c r="AA72" i="136"/>
  <c r="AA73" i="136"/>
  <c r="AA74" i="136"/>
  <c r="AA98" i="136"/>
  <c r="AC78" i="136"/>
  <c r="AC79" i="136"/>
  <c r="AC80" i="136"/>
  <c r="AC81" i="136"/>
  <c r="AC82" i="136"/>
  <c r="AC83" i="136"/>
  <c r="AC84" i="136"/>
  <c r="AC85" i="136"/>
  <c r="AC86" i="136"/>
  <c r="AC87" i="136"/>
  <c r="AC88" i="136"/>
  <c r="AC89" i="136"/>
  <c r="AC90" i="136"/>
  <c r="AC91" i="136"/>
  <c r="AC92" i="136"/>
  <c r="AC93" i="136"/>
  <c r="AC94" i="136"/>
  <c r="AC95" i="136"/>
  <c r="AC96" i="136"/>
  <c r="AC97" i="136"/>
  <c r="G57" i="135"/>
  <c r="L57" i="135" s="1"/>
  <c r="F46" i="135"/>
  <c r="AA21" i="135"/>
  <c r="AA20" i="135"/>
  <c r="AA19" i="135"/>
  <c r="AA18" i="135"/>
  <c r="AA17" i="135"/>
  <c r="AA16" i="135"/>
  <c r="AA15" i="135"/>
  <c r="AA14" i="135"/>
  <c r="AA13" i="135"/>
  <c r="X42" i="135"/>
  <c r="W42" i="135"/>
  <c r="Z12" i="135"/>
  <c r="Z42" i="135" s="1"/>
  <c r="V42" i="135"/>
  <c r="Y12" i="135"/>
  <c r="Y42" i="135" s="1"/>
  <c r="U42" i="135"/>
  <c r="AA12" i="135"/>
  <c r="V63" i="135"/>
  <c r="Y43" i="135"/>
  <c r="Y63" i="135" s="1"/>
  <c r="W63" i="135"/>
  <c r="Z43" i="135"/>
  <c r="Z63" i="135" s="1"/>
  <c r="V69" i="135"/>
  <c r="Y64" i="135"/>
  <c r="Y69" i="135" s="1"/>
  <c r="W69" i="135"/>
  <c r="Z64" i="135"/>
  <c r="Z69" i="135" s="1"/>
  <c r="V75" i="135"/>
  <c r="Y70" i="135"/>
  <c r="Y75" i="135" s="1"/>
  <c r="W75" i="135"/>
  <c r="Z70" i="135"/>
  <c r="Z75" i="135" s="1"/>
  <c r="AA22" i="135"/>
  <c r="AA23" i="135"/>
  <c r="AA24" i="135"/>
  <c r="AA25" i="135"/>
  <c r="AA26" i="135"/>
  <c r="AA27" i="135"/>
  <c r="AA28" i="135"/>
  <c r="AA29" i="135"/>
  <c r="AA30" i="135"/>
  <c r="AA31" i="135"/>
  <c r="AA32" i="135"/>
  <c r="AA33" i="135"/>
  <c r="AA34" i="135"/>
  <c r="AA35" i="135"/>
  <c r="AA36" i="135"/>
  <c r="AA37" i="135"/>
  <c r="AA38" i="135"/>
  <c r="AA39" i="135"/>
  <c r="AA40" i="135"/>
  <c r="AA41" i="135"/>
  <c r="U63" i="135"/>
  <c r="AA43" i="135"/>
  <c r="AA44" i="135"/>
  <c r="AA45" i="135"/>
  <c r="AA46" i="135"/>
  <c r="AA47" i="135"/>
  <c r="AA48" i="135"/>
  <c r="AA49" i="135"/>
  <c r="AA50" i="135"/>
  <c r="AA51" i="135"/>
  <c r="AA52" i="135"/>
  <c r="AA53" i="135"/>
  <c r="AA54" i="135"/>
  <c r="AA55" i="135"/>
  <c r="AA56" i="135"/>
  <c r="AA57" i="135"/>
  <c r="AA58" i="135"/>
  <c r="AA59" i="135"/>
  <c r="AA60" i="135"/>
  <c r="AA61" i="135"/>
  <c r="AA62" i="135"/>
  <c r="U69" i="135"/>
  <c r="AA64" i="135"/>
  <c r="AA65" i="135"/>
  <c r="AA66" i="135"/>
  <c r="AA67" i="135"/>
  <c r="AA68" i="135"/>
  <c r="U75" i="135"/>
  <c r="AA70" i="135"/>
  <c r="AA71" i="135"/>
  <c r="AA72" i="135"/>
  <c r="AA73" i="135"/>
  <c r="AA74" i="135"/>
  <c r="AA98" i="135"/>
  <c r="AC78" i="135"/>
  <c r="AC79" i="135"/>
  <c r="AC80" i="135"/>
  <c r="AC81" i="135"/>
  <c r="AC82" i="135"/>
  <c r="AC83" i="135"/>
  <c r="AC84" i="135"/>
  <c r="AC85" i="135"/>
  <c r="AC86" i="135"/>
  <c r="AC87" i="135"/>
  <c r="AC88" i="135"/>
  <c r="AC89" i="135"/>
  <c r="AC90" i="135"/>
  <c r="AC91" i="135"/>
  <c r="AC92" i="135"/>
  <c r="AC93" i="135"/>
  <c r="AC94" i="135"/>
  <c r="AC95" i="135"/>
  <c r="AC96" i="135"/>
  <c r="AC97" i="135"/>
  <c r="G57" i="134"/>
  <c r="L57" i="134" s="1"/>
  <c r="F46" i="134"/>
  <c r="AA21" i="134"/>
  <c r="AA20" i="134"/>
  <c r="AA19" i="134"/>
  <c r="AA18" i="134"/>
  <c r="AA17" i="134"/>
  <c r="AA16" i="134"/>
  <c r="AA15" i="134"/>
  <c r="AA14" i="134"/>
  <c r="AA13" i="134"/>
  <c r="X42" i="134"/>
  <c r="W42" i="134"/>
  <c r="Z12" i="134"/>
  <c r="Z42" i="134" s="1"/>
  <c r="V42" i="134"/>
  <c r="Y12" i="134"/>
  <c r="Y42" i="134" s="1"/>
  <c r="U42" i="134"/>
  <c r="AA12" i="134"/>
  <c r="V63" i="134"/>
  <c r="Y43" i="134"/>
  <c r="Y63" i="134" s="1"/>
  <c r="W63" i="134"/>
  <c r="Z43" i="134"/>
  <c r="Z63" i="134" s="1"/>
  <c r="V69" i="134"/>
  <c r="Y64" i="134"/>
  <c r="Y69" i="134" s="1"/>
  <c r="W69" i="134"/>
  <c r="Z64" i="134"/>
  <c r="Z69" i="134" s="1"/>
  <c r="V75" i="134"/>
  <c r="Y70" i="134"/>
  <c r="Y75" i="134" s="1"/>
  <c r="W75" i="134"/>
  <c r="Z70" i="134"/>
  <c r="Z75" i="134" s="1"/>
  <c r="AA22" i="134"/>
  <c r="AA23" i="134"/>
  <c r="AA24" i="134"/>
  <c r="AA25" i="134"/>
  <c r="AA26" i="134"/>
  <c r="AA27" i="134"/>
  <c r="AA28" i="134"/>
  <c r="AA29" i="134"/>
  <c r="AA30" i="134"/>
  <c r="AA31" i="134"/>
  <c r="AA32" i="134"/>
  <c r="AA33" i="134"/>
  <c r="AA34" i="134"/>
  <c r="AA35" i="134"/>
  <c r="AA36" i="134"/>
  <c r="AA37" i="134"/>
  <c r="AA38" i="134"/>
  <c r="AA39" i="134"/>
  <c r="AA40" i="134"/>
  <c r="AA41" i="134"/>
  <c r="U63" i="134"/>
  <c r="AA43" i="134"/>
  <c r="AA44" i="134"/>
  <c r="AA45" i="134"/>
  <c r="AA46" i="134"/>
  <c r="AA47" i="134"/>
  <c r="AA48" i="134"/>
  <c r="AA49" i="134"/>
  <c r="AA50" i="134"/>
  <c r="AA51" i="134"/>
  <c r="AA52" i="134"/>
  <c r="AA53" i="134"/>
  <c r="AA54" i="134"/>
  <c r="AA55" i="134"/>
  <c r="AA56" i="134"/>
  <c r="AA57" i="134"/>
  <c r="AA58" i="134"/>
  <c r="AA59" i="134"/>
  <c r="AA60" i="134"/>
  <c r="AA61" i="134"/>
  <c r="AA62" i="134"/>
  <c r="U69" i="134"/>
  <c r="AA64" i="134"/>
  <c r="AA65" i="134"/>
  <c r="AA66" i="134"/>
  <c r="AA67" i="134"/>
  <c r="AA68" i="134"/>
  <c r="U75" i="134"/>
  <c r="AA70" i="134"/>
  <c r="AA71" i="134"/>
  <c r="AA72" i="134"/>
  <c r="AA73" i="134"/>
  <c r="AA74" i="134"/>
  <c r="AA98" i="134"/>
  <c r="AC78" i="134"/>
  <c r="AC79" i="134"/>
  <c r="AC80" i="134"/>
  <c r="AC81" i="134"/>
  <c r="AC82" i="134"/>
  <c r="AC83" i="134"/>
  <c r="AC84" i="134"/>
  <c r="AC85" i="134"/>
  <c r="AC86" i="134"/>
  <c r="AC87" i="134"/>
  <c r="AC88" i="134"/>
  <c r="AC89" i="134"/>
  <c r="AC90" i="134"/>
  <c r="AC91" i="134"/>
  <c r="AC92" i="134"/>
  <c r="AC93" i="134"/>
  <c r="AC94" i="134"/>
  <c r="AC95" i="134"/>
  <c r="AC96" i="134"/>
  <c r="AC97" i="134"/>
  <c r="G57" i="133"/>
  <c r="L57" i="133" s="1"/>
  <c r="F46" i="133"/>
  <c r="AA21" i="133"/>
  <c r="AA20" i="133"/>
  <c r="AA19" i="133"/>
  <c r="AA18" i="133"/>
  <c r="AA17" i="133"/>
  <c r="AA16" i="133"/>
  <c r="AA15" i="133"/>
  <c r="AA14" i="133"/>
  <c r="AA13" i="133"/>
  <c r="X42" i="133"/>
  <c r="W42" i="133"/>
  <c r="Z12" i="133"/>
  <c r="Z42" i="133" s="1"/>
  <c r="V42" i="133"/>
  <c r="Y12" i="133"/>
  <c r="Y42" i="133" s="1"/>
  <c r="U42" i="133"/>
  <c r="AA12" i="133"/>
  <c r="V63" i="133"/>
  <c r="Y43" i="133"/>
  <c r="Y63" i="133" s="1"/>
  <c r="W63" i="133"/>
  <c r="Z43" i="133"/>
  <c r="Z63" i="133" s="1"/>
  <c r="V69" i="133"/>
  <c r="Y64" i="133"/>
  <c r="Y69" i="133" s="1"/>
  <c r="W69" i="133"/>
  <c r="Z64" i="133"/>
  <c r="Z69" i="133" s="1"/>
  <c r="V75" i="133"/>
  <c r="Y70" i="133"/>
  <c r="Y75" i="133" s="1"/>
  <c r="W75" i="133"/>
  <c r="Z70" i="133"/>
  <c r="Z75" i="133" s="1"/>
  <c r="AA22" i="133"/>
  <c r="AA23" i="133"/>
  <c r="AA24" i="133"/>
  <c r="AA25" i="133"/>
  <c r="AA26" i="133"/>
  <c r="AA27" i="133"/>
  <c r="AA28" i="133"/>
  <c r="AA29" i="133"/>
  <c r="AA30" i="133"/>
  <c r="AA31" i="133"/>
  <c r="AA32" i="133"/>
  <c r="AA33" i="133"/>
  <c r="AA34" i="133"/>
  <c r="AA35" i="133"/>
  <c r="AA36" i="133"/>
  <c r="AA37" i="133"/>
  <c r="AA38" i="133"/>
  <c r="AA39" i="133"/>
  <c r="AA40" i="133"/>
  <c r="AA41" i="133"/>
  <c r="U63" i="133"/>
  <c r="AA43" i="133"/>
  <c r="AA44" i="133"/>
  <c r="AA45" i="133"/>
  <c r="AA46" i="133"/>
  <c r="AA47" i="133"/>
  <c r="AA48" i="133"/>
  <c r="AA49" i="133"/>
  <c r="AA50" i="133"/>
  <c r="AA51" i="133"/>
  <c r="AA52" i="133"/>
  <c r="AA53" i="133"/>
  <c r="AA54" i="133"/>
  <c r="AA55" i="133"/>
  <c r="AA56" i="133"/>
  <c r="AA57" i="133"/>
  <c r="AA58" i="133"/>
  <c r="AA59" i="133"/>
  <c r="AA60" i="133"/>
  <c r="AA61" i="133"/>
  <c r="AA62" i="133"/>
  <c r="U69" i="133"/>
  <c r="AA64" i="133"/>
  <c r="AA65" i="133"/>
  <c r="AA66" i="133"/>
  <c r="AA67" i="133"/>
  <c r="AA68" i="133"/>
  <c r="U75" i="133"/>
  <c r="AA70" i="133"/>
  <c r="AA71" i="133"/>
  <c r="AA72" i="133"/>
  <c r="AA73" i="133"/>
  <c r="AA74" i="133"/>
  <c r="AA98" i="133"/>
  <c r="AC78" i="133"/>
  <c r="AC79" i="133"/>
  <c r="AC80" i="133"/>
  <c r="AC81" i="133"/>
  <c r="AC82" i="133"/>
  <c r="AC83" i="133"/>
  <c r="AC84" i="133"/>
  <c r="AC85" i="133"/>
  <c r="AC86" i="133"/>
  <c r="AC87" i="133"/>
  <c r="AC88" i="133"/>
  <c r="AC89" i="133"/>
  <c r="AC90" i="133"/>
  <c r="AC91" i="133"/>
  <c r="AC92" i="133"/>
  <c r="AC93" i="133"/>
  <c r="AC94" i="133"/>
  <c r="AC95" i="133"/>
  <c r="AC96" i="133"/>
  <c r="AC97" i="133"/>
  <c r="G57" i="132"/>
  <c r="L57" i="132" s="1"/>
  <c r="F46" i="132"/>
  <c r="AA21" i="132"/>
  <c r="AA20" i="132"/>
  <c r="AA19" i="132"/>
  <c r="AA18" i="132"/>
  <c r="AA17" i="132"/>
  <c r="AA16" i="132"/>
  <c r="AA14" i="132"/>
  <c r="AA13" i="132"/>
  <c r="X42" i="132"/>
  <c r="W42" i="132"/>
  <c r="Z12" i="132"/>
  <c r="Z42" i="132" s="1"/>
  <c r="V42" i="132"/>
  <c r="Y12" i="132"/>
  <c r="Y42" i="132" s="1"/>
  <c r="U42" i="132"/>
  <c r="AA12" i="132"/>
  <c r="V63" i="132"/>
  <c r="Y43" i="132"/>
  <c r="Y63" i="132" s="1"/>
  <c r="W63" i="132"/>
  <c r="Z43" i="132"/>
  <c r="Z63" i="132" s="1"/>
  <c r="V69" i="132"/>
  <c r="Y64" i="132"/>
  <c r="Y69" i="132" s="1"/>
  <c r="W69" i="132"/>
  <c r="Z64" i="132"/>
  <c r="Z69" i="132" s="1"/>
  <c r="V75" i="132"/>
  <c r="Y70" i="132"/>
  <c r="Y75" i="132" s="1"/>
  <c r="W75" i="132"/>
  <c r="Z70" i="132"/>
  <c r="Z75" i="132" s="1"/>
  <c r="AA22" i="132"/>
  <c r="AA23" i="132"/>
  <c r="AA24" i="132"/>
  <c r="AA25" i="132"/>
  <c r="AA26" i="132"/>
  <c r="AA27" i="132"/>
  <c r="AA28" i="132"/>
  <c r="AA29" i="132"/>
  <c r="AA30" i="132"/>
  <c r="AA31" i="132"/>
  <c r="AA32" i="132"/>
  <c r="AA33" i="132"/>
  <c r="AA34" i="132"/>
  <c r="AA35" i="132"/>
  <c r="AA36" i="132"/>
  <c r="AA37" i="132"/>
  <c r="AA38" i="132"/>
  <c r="AA39" i="132"/>
  <c r="AA40" i="132"/>
  <c r="AA41" i="132"/>
  <c r="U63" i="132"/>
  <c r="AA43" i="132"/>
  <c r="AA44" i="132"/>
  <c r="AA45" i="132"/>
  <c r="AA46" i="132"/>
  <c r="AA47" i="132"/>
  <c r="AA48" i="132"/>
  <c r="AA49" i="132"/>
  <c r="AA50" i="132"/>
  <c r="AA51" i="132"/>
  <c r="AA52" i="132"/>
  <c r="AA53" i="132"/>
  <c r="AA54" i="132"/>
  <c r="AA55" i="132"/>
  <c r="AA56" i="132"/>
  <c r="AA57" i="132"/>
  <c r="AA58" i="132"/>
  <c r="AA59" i="132"/>
  <c r="AA60" i="132"/>
  <c r="AA61" i="132"/>
  <c r="AA62" i="132"/>
  <c r="U69" i="132"/>
  <c r="AA64" i="132"/>
  <c r="AA65" i="132"/>
  <c r="AA66" i="132"/>
  <c r="AA67" i="132"/>
  <c r="AA68" i="132"/>
  <c r="U75" i="132"/>
  <c r="AA70" i="132"/>
  <c r="AA71" i="132"/>
  <c r="AA72" i="132"/>
  <c r="AA73" i="132"/>
  <c r="AA74" i="132"/>
  <c r="AA98" i="132"/>
  <c r="AC78" i="132"/>
  <c r="AC79" i="132"/>
  <c r="AC80" i="132"/>
  <c r="AC81" i="132"/>
  <c r="AC82" i="132"/>
  <c r="AC83" i="132"/>
  <c r="AC84" i="132"/>
  <c r="AC85" i="132"/>
  <c r="AC86" i="132"/>
  <c r="AC87" i="132"/>
  <c r="AC88" i="132"/>
  <c r="AC89" i="132"/>
  <c r="AC90" i="132"/>
  <c r="AC91" i="132"/>
  <c r="AC92" i="132"/>
  <c r="AC93" i="132"/>
  <c r="AC94" i="132"/>
  <c r="AC95" i="132"/>
  <c r="AC96" i="132"/>
  <c r="AC97" i="132"/>
  <c r="G57" i="131"/>
  <c r="L57" i="131" s="1"/>
  <c r="F46" i="131"/>
  <c r="AA21" i="131"/>
  <c r="AA20" i="131"/>
  <c r="AA19" i="131"/>
  <c r="AA18" i="131"/>
  <c r="AA17" i="131"/>
  <c r="AA16" i="131"/>
  <c r="AA15" i="131"/>
  <c r="AA14" i="131"/>
  <c r="AA13" i="131"/>
  <c r="X42" i="131"/>
  <c r="W42" i="131"/>
  <c r="Z12" i="131"/>
  <c r="Z42" i="131" s="1"/>
  <c r="V42" i="131"/>
  <c r="Y12" i="131"/>
  <c r="Y42" i="131" s="1"/>
  <c r="U42" i="131"/>
  <c r="AA12" i="131"/>
  <c r="V63" i="131"/>
  <c r="Y43" i="131"/>
  <c r="Y63" i="131" s="1"/>
  <c r="W63" i="131"/>
  <c r="Z43" i="131"/>
  <c r="Z63" i="131" s="1"/>
  <c r="V69" i="131"/>
  <c r="Y64" i="131"/>
  <c r="Y69" i="131" s="1"/>
  <c r="W69" i="131"/>
  <c r="Z64" i="131"/>
  <c r="Z69" i="131" s="1"/>
  <c r="V75" i="131"/>
  <c r="Y70" i="131"/>
  <c r="Y75" i="131" s="1"/>
  <c r="W75" i="131"/>
  <c r="Z70" i="131"/>
  <c r="Z75" i="131" s="1"/>
  <c r="AA22" i="131"/>
  <c r="AA23" i="131"/>
  <c r="AA24" i="131"/>
  <c r="AA25" i="131"/>
  <c r="AA26" i="131"/>
  <c r="AA27" i="131"/>
  <c r="AA28" i="131"/>
  <c r="AA29" i="131"/>
  <c r="AA30" i="131"/>
  <c r="AA31" i="131"/>
  <c r="AA32" i="131"/>
  <c r="AA33" i="131"/>
  <c r="AA34" i="131"/>
  <c r="AA35" i="131"/>
  <c r="AA36" i="131"/>
  <c r="AA37" i="131"/>
  <c r="AA38" i="131"/>
  <c r="AA39" i="131"/>
  <c r="AA40" i="131"/>
  <c r="AA41" i="131"/>
  <c r="U63" i="131"/>
  <c r="AA43" i="131"/>
  <c r="AA44" i="131"/>
  <c r="AA45" i="131"/>
  <c r="AA46" i="131"/>
  <c r="AA47" i="131"/>
  <c r="AA48" i="131"/>
  <c r="AA49" i="131"/>
  <c r="AA50" i="131"/>
  <c r="AA51" i="131"/>
  <c r="AA52" i="131"/>
  <c r="AA53" i="131"/>
  <c r="AA54" i="131"/>
  <c r="AA55" i="131"/>
  <c r="AA56" i="131"/>
  <c r="AA57" i="131"/>
  <c r="AA58" i="131"/>
  <c r="AA59" i="131"/>
  <c r="AA60" i="131"/>
  <c r="AA61" i="131"/>
  <c r="AA62" i="131"/>
  <c r="U69" i="131"/>
  <c r="AA64" i="131"/>
  <c r="AA65" i="131"/>
  <c r="AA66" i="131"/>
  <c r="AA67" i="131"/>
  <c r="AA68" i="131"/>
  <c r="U75" i="131"/>
  <c r="AA70" i="131"/>
  <c r="AA71" i="131"/>
  <c r="AA72" i="131"/>
  <c r="AA73" i="131"/>
  <c r="AA74" i="131"/>
  <c r="AA98" i="131"/>
  <c r="AC78" i="131"/>
  <c r="AC79" i="131"/>
  <c r="AC80" i="131"/>
  <c r="AC81" i="131"/>
  <c r="AC82" i="131"/>
  <c r="AC83" i="131"/>
  <c r="AC84" i="131"/>
  <c r="AC85" i="131"/>
  <c r="AC86" i="131"/>
  <c r="AC87" i="131"/>
  <c r="AC88" i="131"/>
  <c r="AC89" i="131"/>
  <c r="AC90" i="131"/>
  <c r="AC91" i="131"/>
  <c r="AC92" i="131"/>
  <c r="AC93" i="131"/>
  <c r="AC94" i="131"/>
  <c r="AC95" i="131"/>
  <c r="AC96" i="131"/>
  <c r="AC97" i="131"/>
  <c r="G57" i="130"/>
  <c r="L57" i="130" s="1"/>
  <c r="F46" i="130"/>
  <c r="AA21" i="130"/>
  <c r="AA20" i="130"/>
  <c r="AA19" i="130"/>
  <c r="AA18" i="130"/>
  <c r="AA17" i="130"/>
  <c r="AA16" i="130"/>
  <c r="AA15" i="130"/>
  <c r="AA14" i="130"/>
  <c r="AA13" i="130"/>
  <c r="X42" i="130"/>
  <c r="W42" i="130"/>
  <c r="Z42" i="130"/>
  <c r="V42" i="130"/>
  <c r="Y12" i="130"/>
  <c r="Y42" i="130" s="1"/>
  <c r="U42" i="130"/>
  <c r="AA12" i="130"/>
  <c r="V63" i="130"/>
  <c r="Y43" i="130"/>
  <c r="Y63" i="130" s="1"/>
  <c r="W63" i="130"/>
  <c r="Z43" i="130"/>
  <c r="Z63" i="130" s="1"/>
  <c r="V69" i="130"/>
  <c r="Y64" i="130"/>
  <c r="Y69" i="130" s="1"/>
  <c r="W69" i="130"/>
  <c r="Z64" i="130"/>
  <c r="Z69" i="130" s="1"/>
  <c r="V75" i="130"/>
  <c r="Y70" i="130"/>
  <c r="Y75" i="130" s="1"/>
  <c r="W75" i="130"/>
  <c r="Z70" i="130"/>
  <c r="Z75" i="130" s="1"/>
  <c r="AA22" i="130"/>
  <c r="AA23" i="130"/>
  <c r="AA24" i="130"/>
  <c r="AA25" i="130"/>
  <c r="AA26" i="130"/>
  <c r="AA27" i="130"/>
  <c r="AA28" i="130"/>
  <c r="AA29" i="130"/>
  <c r="AA30" i="130"/>
  <c r="AA31" i="130"/>
  <c r="AA32" i="130"/>
  <c r="AA33" i="130"/>
  <c r="AA34" i="130"/>
  <c r="AA35" i="130"/>
  <c r="AA36" i="130"/>
  <c r="AA37" i="130"/>
  <c r="AA38" i="130"/>
  <c r="AA39" i="130"/>
  <c r="AA40" i="130"/>
  <c r="AA41" i="130"/>
  <c r="U63" i="130"/>
  <c r="AA43" i="130"/>
  <c r="AA44" i="130"/>
  <c r="AA45" i="130"/>
  <c r="AA46" i="130"/>
  <c r="AA47" i="130"/>
  <c r="AA48" i="130"/>
  <c r="AA49" i="130"/>
  <c r="AA50" i="130"/>
  <c r="AA51" i="130"/>
  <c r="AA52" i="130"/>
  <c r="AA53" i="130"/>
  <c r="AA54" i="130"/>
  <c r="AA55" i="130"/>
  <c r="AA56" i="130"/>
  <c r="AA57" i="130"/>
  <c r="AA58" i="130"/>
  <c r="AA59" i="130"/>
  <c r="AA60" i="130"/>
  <c r="AA61" i="130"/>
  <c r="AA62" i="130"/>
  <c r="U69" i="130"/>
  <c r="AA64" i="130"/>
  <c r="AA65" i="130"/>
  <c r="AA66" i="130"/>
  <c r="AA67" i="130"/>
  <c r="AA68" i="130"/>
  <c r="U75" i="130"/>
  <c r="AA70" i="130"/>
  <c r="AA71" i="130"/>
  <c r="AA72" i="130"/>
  <c r="AA73" i="130"/>
  <c r="AA74" i="130"/>
  <c r="AA98" i="130"/>
  <c r="AC78" i="130"/>
  <c r="AC79" i="130"/>
  <c r="AC80" i="130"/>
  <c r="AC81" i="130"/>
  <c r="AC82" i="130"/>
  <c r="AC83" i="130"/>
  <c r="AC84" i="130"/>
  <c r="AC85" i="130"/>
  <c r="AC86" i="130"/>
  <c r="AC87" i="130"/>
  <c r="AC88" i="130"/>
  <c r="AC89" i="130"/>
  <c r="AC90" i="130"/>
  <c r="AC91" i="130"/>
  <c r="AC92" i="130"/>
  <c r="AC93" i="130"/>
  <c r="AC94" i="130"/>
  <c r="AC95" i="130"/>
  <c r="AC96" i="130"/>
  <c r="AC97" i="130"/>
  <c r="G57" i="129"/>
  <c r="L57" i="129" s="1"/>
  <c r="F46" i="129"/>
  <c r="AA21" i="129"/>
  <c r="AA20" i="129"/>
  <c r="AA19" i="129"/>
  <c r="AA18" i="129"/>
  <c r="AA17" i="129"/>
  <c r="AA16" i="129"/>
  <c r="AA15" i="129"/>
  <c r="AA14" i="129"/>
  <c r="AA13" i="129"/>
  <c r="X42" i="129"/>
  <c r="W42" i="129"/>
  <c r="Z12" i="129"/>
  <c r="Z42" i="129" s="1"/>
  <c r="V42" i="129"/>
  <c r="Y12" i="129"/>
  <c r="Y42" i="129" s="1"/>
  <c r="U42" i="129"/>
  <c r="AA12" i="129"/>
  <c r="V63" i="129"/>
  <c r="Y43" i="129"/>
  <c r="Y63" i="129" s="1"/>
  <c r="W63" i="129"/>
  <c r="Z43" i="129"/>
  <c r="Z63" i="129" s="1"/>
  <c r="V69" i="129"/>
  <c r="Y64" i="129"/>
  <c r="Y69" i="129" s="1"/>
  <c r="W69" i="129"/>
  <c r="Z64" i="129"/>
  <c r="Z69" i="129" s="1"/>
  <c r="V75" i="129"/>
  <c r="Y70" i="129"/>
  <c r="Y75" i="129" s="1"/>
  <c r="W75" i="129"/>
  <c r="Z70" i="129"/>
  <c r="Z75" i="129" s="1"/>
  <c r="AA22" i="129"/>
  <c r="AA23" i="129"/>
  <c r="AA24" i="129"/>
  <c r="AA25" i="129"/>
  <c r="AA26" i="129"/>
  <c r="AA27" i="129"/>
  <c r="AA28" i="129"/>
  <c r="AA29" i="129"/>
  <c r="AA30" i="129"/>
  <c r="AA31" i="129"/>
  <c r="AA32" i="129"/>
  <c r="AA33" i="129"/>
  <c r="AA34" i="129"/>
  <c r="AA35" i="129"/>
  <c r="AA36" i="129"/>
  <c r="AA37" i="129"/>
  <c r="AA38" i="129"/>
  <c r="AA39" i="129"/>
  <c r="AA40" i="129"/>
  <c r="AA41" i="129"/>
  <c r="U63" i="129"/>
  <c r="AA43" i="129"/>
  <c r="AA44" i="129"/>
  <c r="AA45" i="129"/>
  <c r="AA46" i="129"/>
  <c r="AA47" i="129"/>
  <c r="AA48" i="129"/>
  <c r="AA49" i="129"/>
  <c r="AA50" i="129"/>
  <c r="AA51" i="129"/>
  <c r="AA52" i="129"/>
  <c r="AA53" i="129"/>
  <c r="AA54" i="129"/>
  <c r="AA55" i="129"/>
  <c r="AA56" i="129"/>
  <c r="AA57" i="129"/>
  <c r="AA58" i="129"/>
  <c r="AA59" i="129"/>
  <c r="AA60" i="129"/>
  <c r="AA61" i="129"/>
  <c r="AA62" i="129"/>
  <c r="U69" i="129"/>
  <c r="AA64" i="129"/>
  <c r="AA65" i="129"/>
  <c r="AA66" i="129"/>
  <c r="AA67" i="129"/>
  <c r="AA68" i="129"/>
  <c r="U75" i="129"/>
  <c r="AA70" i="129"/>
  <c r="AA71" i="129"/>
  <c r="AA72" i="129"/>
  <c r="AA73" i="129"/>
  <c r="AA74" i="129"/>
  <c r="AA98" i="129"/>
  <c r="AC78" i="129"/>
  <c r="AC79" i="129"/>
  <c r="AC80" i="129"/>
  <c r="AC81" i="129"/>
  <c r="AC82" i="129"/>
  <c r="AC83" i="129"/>
  <c r="AC84" i="129"/>
  <c r="AC85" i="129"/>
  <c r="AC86" i="129"/>
  <c r="AC87" i="129"/>
  <c r="AC88" i="129"/>
  <c r="AC89" i="129"/>
  <c r="AC90" i="129"/>
  <c r="AC91" i="129"/>
  <c r="AC92" i="129"/>
  <c r="AC93" i="129"/>
  <c r="AC94" i="129"/>
  <c r="AC95" i="129"/>
  <c r="AC96" i="129"/>
  <c r="AC97" i="129"/>
  <c r="G57" i="128"/>
  <c r="L57" i="128" s="1"/>
  <c r="F46" i="128"/>
  <c r="AA21" i="128"/>
  <c r="AA20" i="128"/>
  <c r="AA19" i="128"/>
  <c r="AA18" i="128"/>
  <c r="AA17" i="128"/>
  <c r="AA16" i="128"/>
  <c r="AA15" i="128"/>
  <c r="AA14" i="128"/>
  <c r="AA13" i="128"/>
  <c r="X42" i="128"/>
  <c r="W42" i="128"/>
  <c r="Z12" i="128"/>
  <c r="Z42" i="128" s="1"/>
  <c r="V42" i="128"/>
  <c r="Y12" i="128"/>
  <c r="Y42" i="128" s="1"/>
  <c r="U42" i="128"/>
  <c r="AA12" i="128"/>
  <c r="V63" i="128"/>
  <c r="Y43" i="128"/>
  <c r="Y63" i="128" s="1"/>
  <c r="W63" i="128"/>
  <c r="Z43" i="128"/>
  <c r="Z63" i="128" s="1"/>
  <c r="V69" i="128"/>
  <c r="Y64" i="128"/>
  <c r="Y69" i="128" s="1"/>
  <c r="W69" i="128"/>
  <c r="Z64" i="128"/>
  <c r="Z69" i="128" s="1"/>
  <c r="V75" i="128"/>
  <c r="Y70" i="128"/>
  <c r="Y75" i="128" s="1"/>
  <c r="W75" i="128"/>
  <c r="Z70" i="128"/>
  <c r="Z75" i="128" s="1"/>
  <c r="AA22" i="128"/>
  <c r="AA23" i="128"/>
  <c r="AA24" i="128"/>
  <c r="AA25" i="128"/>
  <c r="AA26" i="128"/>
  <c r="AA27" i="128"/>
  <c r="AA28" i="128"/>
  <c r="AA29" i="128"/>
  <c r="AA30" i="128"/>
  <c r="AA31" i="128"/>
  <c r="AA32" i="128"/>
  <c r="AA33" i="128"/>
  <c r="AA34" i="128"/>
  <c r="AA35" i="128"/>
  <c r="AA36" i="128"/>
  <c r="AA37" i="128"/>
  <c r="AA38" i="128"/>
  <c r="AA39" i="128"/>
  <c r="AA40" i="128"/>
  <c r="AA41" i="128"/>
  <c r="U63" i="128"/>
  <c r="AA43" i="128"/>
  <c r="AA44" i="128"/>
  <c r="AA45" i="128"/>
  <c r="AA46" i="128"/>
  <c r="AA47" i="128"/>
  <c r="AA48" i="128"/>
  <c r="AA49" i="128"/>
  <c r="AA50" i="128"/>
  <c r="AA51" i="128"/>
  <c r="AA52" i="128"/>
  <c r="AA53" i="128"/>
  <c r="AA54" i="128"/>
  <c r="AA55" i="128"/>
  <c r="AA56" i="128"/>
  <c r="AA57" i="128"/>
  <c r="AA58" i="128"/>
  <c r="AA59" i="128"/>
  <c r="AA60" i="128"/>
  <c r="AA61" i="128"/>
  <c r="AA62" i="128"/>
  <c r="U69" i="128"/>
  <c r="AA64" i="128"/>
  <c r="AA65" i="128"/>
  <c r="AA66" i="128"/>
  <c r="AA67" i="128"/>
  <c r="AA68" i="128"/>
  <c r="U75" i="128"/>
  <c r="AA70" i="128"/>
  <c r="AA71" i="128"/>
  <c r="AA72" i="128"/>
  <c r="AA73" i="128"/>
  <c r="AA74" i="128"/>
  <c r="AA98" i="128"/>
  <c r="AC78" i="128"/>
  <c r="AC79" i="128"/>
  <c r="AC80" i="128"/>
  <c r="AC81" i="128"/>
  <c r="AC82" i="128"/>
  <c r="AC83" i="128"/>
  <c r="AC84" i="128"/>
  <c r="AC85" i="128"/>
  <c r="AC86" i="128"/>
  <c r="AC87" i="128"/>
  <c r="AC88" i="128"/>
  <c r="AC89" i="128"/>
  <c r="AC90" i="128"/>
  <c r="AC91" i="128"/>
  <c r="AC92" i="128"/>
  <c r="AC93" i="128"/>
  <c r="AC94" i="128"/>
  <c r="AC95" i="128"/>
  <c r="AC96" i="128"/>
  <c r="AC97" i="128"/>
  <c r="G57" i="127"/>
  <c r="L57" i="127" s="1"/>
  <c r="D61" i="127"/>
  <c r="F46" i="127"/>
  <c r="F61" i="127" s="1"/>
  <c r="AA21" i="127"/>
  <c r="AA20" i="127"/>
  <c r="AA19" i="127"/>
  <c r="AA18" i="127"/>
  <c r="AA17" i="127"/>
  <c r="AA16" i="127"/>
  <c r="AA15" i="127"/>
  <c r="AA14" i="127"/>
  <c r="AA13" i="127"/>
  <c r="X42" i="127"/>
  <c r="W42" i="127"/>
  <c r="Z12" i="127"/>
  <c r="Z42" i="127" s="1"/>
  <c r="V42" i="127"/>
  <c r="Y12" i="127"/>
  <c r="Y42" i="127" s="1"/>
  <c r="U42" i="127"/>
  <c r="AA12" i="127"/>
  <c r="V63" i="127"/>
  <c r="Y43" i="127"/>
  <c r="Y63" i="127" s="1"/>
  <c r="W63" i="127"/>
  <c r="Z43" i="127"/>
  <c r="Z63" i="127" s="1"/>
  <c r="V69" i="127"/>
  <c r="Y64" i="127"/>
  <c r="Y69" i="127" s="1"/>
  <c r="W69" i="127"/>
  <c r="Z64" i="127"/>
  <c r="Z69" i="127" s="1"/>
  <c r="V75" i="127"/>
  <c r="Y70" i="127"/>
  <c r="Y75" i="127" s="1"/>
  <c r="W75" i="127"/>
  <c r="Z70" i="127"/>
  <c r="Z75" i="127" s="1"/>
  <c r="AA22" i="127"/>
  <c r="AA23" i="127"/>
  <c r="AA24" i="127"/>
  <c r="AA25" i="127"/>
  <c r="AA26" i="127"/>
  <c r="AA27" i="127"/>
  <c r="AA28" i="127"/>
  <c r="AA29" i="127"/>
  <c r="AA30" i="127"/>
  <c r="AA31" i="127"/>
  <c r="AA32" i="127"/>
  <c r="AA33" i="127"/>
  <c r="AA34" i="127"/>
  <c r="AA35" i="127"/>
  <c r="AA36" i="127"/>
  <c r="AA37" i="127"/>
  <c r="AA38" i="127"/>
  <c r="AA39" i="127"/>
  <c r="AA40" i="127"/>
  <c r="AA41" i="127"/>
  <c r="U63" i="127"/>
  <c r="AA43" i="127"/>
  <c r="AA44" i="127"/>
  <c r="AA45" i="127"/>
  <c r="AA46" i="127"/>
  <c r="AA47" i="127"/>
  <c r="AA48" i="127"/>
  <c r="AA49" i="127"/>
  <c r="AA50" i="127"/>
  <c r="AA51" i="127"/>
  <c r="AA52" i="127"/>
  <c r="AA53" i="127"/>
  <c r="AA54" i="127"/>
  <c r="AA55" i="127"/>
  <c r="AA56" i="127"/>
  <c r="AA57" i="127"/>
  <c r="AA58" i="127"/>
  <c r="AA59" i="127"/>
  <c r="AA60" i="127"/>
  <c r="AA61" i="127"/>
  <c r="AA62" i="127"/>
  <c r="U69" i="127"/>
  <c r="AA64" i="127"/>
  <c r="AA65" i="127"/>
  <c r="AA66" i="127"/>
  <c r="AA67" i="127"/>
  <c r="AA68" i="127"/>
  <c r="U75" i="127"/>
  <c r="AA70" i="127"/>
  <c r="AA71" i="127"/>
  <c r="AA72" i="127"/>
  <c r="AA73" i="127"/>
  <c r="AA74" i="127"/>
  <c r="AA98" i="127"/>
  <c r="AC78" i="127"/>
  <c r="AC79" i="127"/>
  <c r="AC80" i="127"/>
  <c r="AC81" i="127"/>
  <c r="AC82" i="127"/>
  <c r="AC83" i="127"/>
  <c r="AC84" i="127"/>
  <c r="AC85" i="127"/>
  <c r="AC86" i="127"/>
  <c r="AC87" i="127"/>
  <c r="AC88" i="127"/>
  <c r="AC89" i="127"/>
  <c r="AC90" i="127"/>
  <c r="AC91" i="127"/>
  <c r="AC92" i="127"/>
  <c r="AC93" i="127"/>
  <c r="AC94" i="127"/>
  <c r="AC95" i="127"/>
  <c r="AC96" i="127"/>
  <c r="AC97" i="127"/>
  <c r="G57" i="126"/>
  <c r="L57" i="126" s="1"/>
  <c r="F46" i="126"/>
  <c r="AA21" i="126"/>
  <c r="AA20" i="126"/>
  <c r="AA19" i="126"/>
  <c r="AA18" i="126"/>
  <c r="AA17" i="126"/>
  <c r="AA16" i="126"/>
  <c r="AA15" i="126"/>
  <c r="AA14" i="126"/>
  <c r="AA13" i="126"/>
  <c r="X42" i="126"/>
  <c r="W42" i="126"/>
  <c r="Z12" i="126"/>
  <c r="Z42" i="126" s="1"/>
  <c r="V42" i="126"/>
  <c r="Y12" i="126"/>
  <c r="Y42" i="126" s="1"/>
  <c r="U42" i="126"/>
  <c r="AA12" i="126"/>
  <c r="V63" i="126"/>
  <c r="Y43" i="126"/>
  <c r="Y63" i="126" s="1"/>
  <c r="W63" i="126"/>
  <c r="Z43" i="126"/>
  <c r="Z63" i="126" s="1"/>
  <c r="V69" i="126"/>
  <c r="Y64" i="126"/>
  <c r="Y69" i="126" s="1"/>
  <c r="W69" i="126"/>
  <c r="Z64" i="126"/>
  <c r="Z69" i="126" s="1"/>
  <c r="V75" i="126"/>
  <c r="Y70" i="126"/>
  <c r="Y75" i="126" s="1"/>
  <c r="W75" i="126"/>
  <c r="Z70" i="126"/>
  <c r="Z75" i="126" s="1"/>
  <c r="AA22" i="126"/>
  <c r="AA23" i="126"/>
  <c r="AA24" i="126"/>
  <c r="AA25" i="126"/>
  <c r="AA26" i="126"/>
  <c r="AA27" i="126"/>
  <c r="AA28" i="126"/>
  <c r="AA29" i="126"/>
  <c r="AA30" i="126"/>
  <c r="AA31" i="126"/>
  <c r="AA32" i="126"/>
  <c r="AA33" i="126"/>
  <c r="AA34" i="126"/>
  <c r="AA35" i="126"/>
  <c r="AA36" i="126"/>
  <c r="AA37" i="126"/>
  <c r="AA38" i="126"/>
  <c r="AA39" i="126"/>
  <c r="AA40" i="126"/>
  <c r="AA41" i="126"/>
  <c r="U63" i="126"/>
  <c r="AA43" i="126"/>
  <c r="AA44" i="126"/>
  <c r="AA45" i="126"/>
  <c r="AA46" i="126"/>
  <c r="AA47" i="126"/>
  <c r="AA48" i="126"/>
  <c r="AA49" i="126"/>
  <c r="AA50" i="126"/>
  <c r="AA51" i="126"/>
  <c r="AA52" i="126"/>
  <c r="AA53" i="126"/>
  <c r="AA54" i="126"/>
  <c r="AA55" i="126"/>
  <c r="AA56" i="126"/>
  <c r="AA57" i="126"/>
  <c r="AA58" i="126"/>
  <c r="AA59" i="126"/>
  <c r="AA60" i="126"/>
  <c r="AA61" i="126"/>
  <c r="AA62" i="126"/>
  <c r="U69" i="126"/>
  <c r="AA64" i="126"/>
  <c r="AA65" i="126"/>
  <c r="AA66" i="126"/>
  <c r="AA67" i="126"/>
  <c r="AA68" i="126"/>
  <c r="U75" i="126"/>
  <c r="AA70" i="126"/>
  <c r="AA71" i="126"/>
  <c r="AA72" i="126"/>
  <c r="AA73" i="126"/>
  <c r="AA74" i="126"/>
  <c r="AA98" i="126"/>
  <c r="AC78" i="126"/>
  <c r="AC79" i="126"/>
  <c r="AC80" i="126"/>
  <c r="AC81" i="126"/>
  <c r="AC82" i="126"/>
  <c r="AC83" i="126"/>
  <c r="AC84" i="126"/>
  <c r="AC85" i="126"/>
  <c r="AC86" i="126"/>
  <c r="AC87" i="126"/>
  <c r="AC88" i="126"/>
  <c r="AC89" i="126"/>
  <c r="AC90" i="126"/>
  <c r="AC91" i="126"/>
  <c r="AC92" i="126"/>
  <c r="AC93" i="126"/>
  <c r="AC94" i="126"/>
  <c r="AC95" i="126"/>
  <c r="AC96" i="126"/>
  <c r="AC97" i="126"/>
  <c r="G57" i="125"/>
  <c r="L57" i="125" s="1"/>
  <c r="F46" i="125"/>
  <c r="AA21" i="125"/>
  <c r="AA20" i="125"/>
  <c r="AA19" i="125"/>
  <c r="AA18" i="125"/>
  <c r="AA17" i="125"/>
  <c r="AA16" i="125"/>
  <c r="AA15" i="125"/>
  <c r="AA14" i="125"/>
  <c r="AA13" i="125"/>
  <c r="X42" i="125"/>
  <c r="W42" i="125"/>
  <c r="Z12" i="125"/>
  <c r="Z42" i="125" s="1"/>
  <c r="V42" i="125"/>
  <c r="Y12" i="125"/>
  <c r="Y42" i="125" s="1"/>
  <c r="U42" i="125"/>
  <c r="AA12" i="125"/>
  <c r="V63" i="125"/>
  <c r="Y43" i="125"/>
  <c r="Y63" i="125" s="1"/>
  <c r="W63" i="125"/>
  <c r="Z43" i="125"/>
  <c r="Z63" i="125" s="1"/>
  <c r="V69" i="125"/>
  <c r="Y64" i="125"/>
  <c r="Y69" i="125" s="1"/>
  <c r="W69" i="125"/>
  <c r="Z64" i="125"/>
  <c r="Z69" i="125" s="1"/>
  <c r="V75" i="125"/>
  <c r="Y70" i="125"/>
  <c r="Y75" i="125" s="1"/>
  <c r="W75" i="125"/>
  <c r="Z70" i="125"/>
  <c r="Z75" i="125" s="1"/>
  <c r="AA22" i="125"/>
  <c r="AA23" i="125"/>
  <c r="AA24" i="125"/>
  <c r="AA25" i="125"/>
  <c r="AA26" i="125"/>
  <c r="AA27" i="125"/>
  <c r="AA28" i="125"/>
  <c r="AA29" i="125"/>
  <c r="AA30" i="125"/>
  <c r="AA31" i="125"/>
  <c r="AA32" i="125"/>
  <c r="AA33" i="125"/>
  <c r="AA34" i="125"/>
  <c r="AA35" i="125"/>
  <c r="AA36" i="125"/>
  <c r="AA37" i="125"/>
  <c r="AA38" i="125"/>
  <c r="AA39" i="125"/>
  <c r="AA40" i="125"/>
  <c r="AA41" i="125"/>
  <c r="U63" i="125"/>
  <c r="AA43" i="125"/>
  <c r="AA44" i="125"/>
  <c r="AA45" i="125"/>
  <c r="AA46" i="125"/>
  <c r="AA47" i="125"/>
  <c r="AA48" i="125"/>
  <c r="AA49" i="125"/>
  <c r="AA50" i="125"/>
  <c r="AA51" i="125"/>
  <c r="AA52" i="125"/>
  <c r="AA53" i="125"/>
  <c r="AA54" i="125"/>
  <c r="AA55" i="125"/>
  <c r="AA56" i="125"/>
  <c r="AA57" i="125"/>
  <c r="AA58" i="125"/>
  <c r="AA59" i="125"/>
  <c r="AA60" i="125"/>
  <c r="AA61" i="125"/>
  <c r="AA62" i="125"/>
  <c r="U69" i="125"/>
  <c r="AA64" i="125"/>
  <c r="AA65" i="125"/>
  <c r="AA66" i="125"/>
  <c r="AA67" i="125"/>
  <c r="AA68" i="125"/>
  <c r="U75" i="125"/>
  <c r="AA70" i="125"/>
  <c r="AA71" i="125"/>
  <c r="AA72" i="125"/>
  <c r="AA73" i="125"/>
  <c r="AA74" i="125"/>
  <c r="AA98" i="125"/>
  <c r="AC78" i="125"/>
  <c r="AC79" i="125"/>
  <c r="AC80" i="125"/>
  <c r="AC81" i="125"/>
  <c r="AC82" i="125"/>
  <c r="AC83" i="125"/>
  <c r="AC84" i="125"/>
  <c r="AC85" i="125"/>
  <c r="AC86" i="125"/>
  <c r="AC87" i="125"/>
  <c r="AC88" i="125"/>
  <c r="AC89" i="125"/>
  <c r="AC90" i="125"/>
  <c r="AC91" i="125"/>
  <c r="AC92" i="125"/>
  <c r="AC93" i="125"/>
  <c r="AC94" i="125"/>
  <c r="AC95" i="125"/>
  <c r="AC96" i="125"/>
  <c r="AC97" i="125"/>
  <c r="G57" i="124"/>
  <c r="L57" i="124" s="1"/>
  <c r="F46" i="124"/>
  <c r="F61" i="124" s="1"/>
  <c r="AA21" i="124"/>
  <c r="AA20" i="124"/>
  <c r="AA19" i="124"/>
  <c r="AA18" i="124"/>
  <c r="AA17" i="124"/>
  <c r="AA16" i="124"/>
  <c r="AA15" i="124"/>
  <c r="AA14" i="124"/>
  <c r="AA13" i="124"/>
  <c r="X42" i="124"/>
  <c r="W42" i="124"/>
  <c r="Z12" i="124"/>
  <c r="Z42" i="124" s="1"/>
  <c r="V42" i="124"/>
  <c r="Y12" i="124"/>
  <c r="Y42" i="124" s="1"/>
  <c r="U42" i="124"/>
  <c r="AA12" i="124"/>
  <c r="V63" i="124"/>
  <c r="Y43" i="124"/>
  <c r="Y63" i="124" s="1"/>
  <c r="W63" i="124"/>
  <c r="Z43" i="124"/>
  <c r="Z63" i="124" s="1"/>
  <c r="V69" i="124"/>
  <c r="Y64" i="124"/>
  <c r="Y69" i="124" s="1"/>
  <c r="W69" i="124"/>
  <c r="Z64" i="124"/>
  <c r="Z69" i="124" s="1"/>
  <c r="V75" i="124"/>
  <c r="Y70" i="124"/>
  <c r="Y75" i="124" s="1"/>
  <c r="W75" i="124"/>
  <c r="Z70" i="124"/>
  <c r="Z75" i="124" s="1"/>
  <c r="AA22" i="124"/>
  <c r="AA23" i="124"/>
  <c r="AA24" i="124"/>
  <c r="AA25" i="124"/>
  <c r="AA26" i="124"/>
  <c r="AA27" i="124"/>
  <c r="AA28" i="124"/>
  <c r="AA29" i="124"/>
  <c r="AA30" i="124"/>
  <c r="AA31" i="124"/>
  <c r="AA32" i="124"/>
  <c r="AA33" i="124"/>
  <c r="AA34" i="124"/>
  <c r="AA35" i="124"/>
  <c r="AA36" i="124"/>
  <c r="AA37" i="124"/>
  <c r="AA38" i="124"/>
  <c r="AA39" i="124"/>
  <c r="AA40" i="124"/>
  <c r="AA41" i="124"/>
  <c r="U63" i="124"/>
  <c r="AA43" i="124"/>
  <c r="AA44" i="124"/>
  <c r="AA45" i="124"/>
  <c r="AA46" i="124"/>
  <c r="AA47" i="124"/>
  <c r="AA48" i="124"/>
  <c r="AA49" i="124"/>
  <c r="AA50" i="124"/>
  <c r="AA51" i="124"/>
  <c r="AA52" i="124"/>
  <c r="AA53" i="124"/>
  <c r="AA54" i="124"/>
  <c r="AA55" i="124"/>
  <c r="AA56" i="124"/>
  <c r="AA57" i="124"/>
  <c r="AA58" i="124"/>
  <c r="AA59" i="124"/>
  <c r="AA60" i="124"/>
  <c r="AA61" i="124"/>
  <c r="AA62" i="124"/>
  <c r="U69" i="124"/>
  <c r="AA64" i="124"/>
  <c r="AA65" i="124"/>
  <c r="AA66" i="124"/>
  <c r="AA67" i="124"/>
  <c r="AA68" i="124"/>
  <c r="U75" i="124"/>
  <c r="AA70" i="124"/>
  <c r="AA71" i="124"/>
  <c r="AA72" i="124"/>
  <c r="AA73" i="124"/>
  <c r="AA74" i="124"/>
  <c r="AA98" i="124"/>
  <c r="AC78" i="124"/>
  <c r="AC79" i="124"/>
  <c r="AC80" i="124"/>
  <c r="AC81" i="124"/>
  <c r="AC82" i="124"/>
  <c r="AC83" i="124"/>
  <c r="AC84" i="124"/>
  <c r="AC85" i="124"/>
  <c r="AC86" i="124"/>
  <c r="AC87" i="124"/>
  <c r="AC88" i="124"/>
  <c r="AC89" i="124"/>
  <c r="AC90" i="124"/>
  <c r="AC91" i="124"/>
  <c r="AC92" i="124"/>
  <c r="AC93" i="124"/>
  <c r="AC94" i="124"/>
  <c r="AC95" i="124"/>
  <c r="AC96" i="124"/>
  <c r="AC97" i="124"/>
  <c r="G57" i="123"/>
  <c r="L57" i="123" s="1"/>
  <c r="D61" i="123"/>
  <c r="F46" i="123"/>
  <c r="AA21" i="123"/>
  <c r="AA20" i="123"/>
  <c r="AA19" i="123"/>
  <c r="AA18" i="123"/>
  <c r="AA17" i="123"/>
  <c r="AA16" i="123"/>
  <c r="AA15" i="123"/>
  <c r="AA14" i="123"/>
  <c r="AA13" i="123"/>
  <c r="X42" i="123"/>
  <c r="W42" i="123"/>
  <c r="Z12" i="123"/>
  <c r="Z42" i="123" s="1"/>
  <c r="V42" i="123"/>
  <c r="Y12" i="123"/>
  <c r="Y42" i="123" s="1"/>
  <c r="U42" i="123"/>
  <c r="AA12" i="123"/>
  <c r="V63" i="123"/>
  <c r="Y43" i="123"/>
  <c r="Y63" i="123" s="1"/>
  <c r="W63" i="123"/>
  <c r="Z43" i="123"/>
  <c r="Z63" i="123" s="1"/>
  <c r="V69" i="123"/>
  <c r="Y64" i="123"/>
  <c r="Y69" i="123" s="1"/>
  <c r="W69" i="123"/>
  <c r="Z64" i="123"/>
  <c r="Z69" i="123" s="1"/>
  <c r="V75" i="123"/>
  <c r="Y70" i="123"/>
  <c r="Y75" i="123" s="1"/>
  <c r="W75" i="123"/>
  <c r="Z70" i="123"/>
  <c r="Z75" i="123" s="1"/>
  <c r="AA22" i="123"/>
  <c r="AA23" i="123"/>
  <c r="AA24" i="123"/>
  <c r="AA25" i="123"/>
  <c r="AA26" i="123"/>
  <c r="AA27" i="123"/>
  <c r="AA28" i="123"/>
  <c r="AA29" i="123"/>
  <c r="AA30" i="123"/>
  <c r="AA31" i="123"/>
  <c r="AA32" i="123"/>
  <c r="AA33" i="123"/>
  <c r="AA34" i="123"/>
  <c r="AA35" i="123"/>
  <c r="AA36" i="123"/>
  <c r="AA37" i="123"/>
  <c r="AA38" i="123"/>
  <c r="AA39" i="123"/>
  <c r="AA40" i="123"/>
  <c r="AA41" i="123"/>
  <c r="U63" i="123"/>
  <c r="AA43" i="123"/>
  <c r="AA44" i="123"/>
  <c r="AA45" i="123"/>
  <c r="AA46" i="123"/>
  <c r="AA47" i="123"/>
  <c r="AA48" i="123"/>
  <c r="AA49" i="123"/>
  <c r="AA50" i="123"/>
  <c r="AA51" i="123"/>
  <c r="AA52" i="123"/>
  <c r="AA53" i="123"/>
  <c r="AA54" i="123"/>
  <c r="AA55" i="123"/>
  <c r="AA56" i="123"/>
  <c r="AA57" i="123"/>
  <c r="AA58" i="123"/>
  <c r="AA59" i="123"/>
  <c r="AA60" i="123"/>
  <c r="AA61" i="123"/>
  <c r="AA62" i="123"/>
  <c r="U69" i="123"/>
  <c r="AA64" i="123"/>
  <c r="AA65" i="123"/>
  <c r="AA66" i="123"/>
  <c r="AA67" i="123"/>
  <c r="AA68" i="123"/>
  <c r="U75" i="123"/>
  <c r="AA70" i="123"/>
  <c r="AA71" i="123"/>
  <c r="AA72" i="123"/>
  <c r="AA73" i="123"/>
  <c r="AA74" i="123"/>
  <c r="AA98" i="123"/>
  <c r="AC78" i="123"/>
  <c r="AC79" i="123"/>
  <c r="AC80" i="123"/>
  <c r="AC81" i="123"/>
  <c r="AC82" i="123"/>
  <c r="AC83" i="123"/>
  <c r="AC84" i="123"/>
  <c r="AC85" i="123"/>
  <c r="AC86" i="123"/>
  <c r="AC87" i="123"/>
  <c r="AC88" i="123"/>
  <c r="AC89" i="123"/>
  <c r="AC90" i="123"/>
  <c r="AC91" i="123"/>
  <c r="AC92" i="123"/>
  <c r="AC93" i="123"/>
  <c r="AC94" i="123"/>
  <c r="AC95" i="123"/>
  <c r="AC96" i="123"/>
  <c r="AC97" i="123"/>
  <c r="G57" i="122"/>
  <c r="L57" i="122" s="1"/>
  <c r="F46" i="122"/>
  <c r="AA21" i="122"/>
  <c r="AA20" i="122"/>
  <c r="AA19" i="122"/>
  <c r="AA18" i="122"/>
  <c r="AA17" i="122"/>
  <c r="AA16" i="122"/>
  <c r="AA15" i="122"/>
  <c r="AA14" i="122"/>
  <c r="AA13" i="122"/>
  <c r="X42" i="122"/>
  <c r="W42" i="122"/>
  <c r="Z12" i="122"/>
  <c r="Z42" i="122" s="1"/>
  <c r="V42" i="122"/>
  <c r="Y12" i="122"/>
  <c r="Y42" i="122" s="1"/>
  <c r="U42" i="122"/>
  <c r="AA12" i="122"/>
  <c r="V63" i="122"/>
  <c r="Y43" i="122"/>
  <c r="Y63" i="122" s="1"/>
  <c r="W63" i="122"/>
  <c r="Z43" i="122"/>
  <c r="Z63" i="122" s="1"/>
  <c r="V69" i="122"/>
  <c r="Y64" i="122"/>
  <c r="Y69" i="122" s="1"/>
  <c r="W69" i="122"/>
  <c r="Z64" i="122"/>
  <c r="Z69" i="122" s="1"/>
  <c r="V75" i="122"/>
  <c r="Y70" i="122"/>
  <c r="Y75" i="122" s="1"/>
  <c r="W75" i="122"/>
  <c r="Z70" i="122"/>
  <c r="Z75" i="122" s="1"/>
  <c r="AA22" i="122"/>
  <c r="AA23" i="122"/>
  <c r="AA24" i="122"/>
  <c r="AA25" i="122"/>
  <c r="AA26" i="122"/>
  <c r="AA27" i="122"/>
  <c r="AA28" i="122"/>
  <c r="AA29" i="122"/>
  <c r="AA30" i="122"/>
  <c r="AA31" i="122"/>
  <c r="AA32" i="122"/>
  <c r="AA33" i="122"/>
  <c r="AA34" i="122"/>
  <c r="AA35" i="122"/>
  <c r="AA36" i="122"/>
  <c r="AA37" i="122"/>
  <c r="AA38" i="122"/>
  <c r="AA39" i="122"/>
  <c r="AA40" i="122"/>
  <c r="AA41" i="122"/>
  <c r="U63" i="122"/>
  <c r="AA43" i="122"/>
  <c r="AA44" i="122"/>
  <c r="AA45" i="122"/>
  <c r="AA46" i="122"/>
  <c r="AA47" i="122"/>
  <c r="AA48" i="122"/>
  <c r="AA49" i="122"/>
  <c r="AA50" i="122"/>
  <c r="AA51" i="122"/>
  <c r="AA52" i="122"/>
  <c r="AA53" i="122"/>
  <c r="AA54" i="122"/>
  <c r="AA55" i="122"/>
  <c r="AA56" i="122"/>
  <c r="AA57" i="122"/>
  <c r="AA58" i="122"/>
  <c r="AA59" i="122"/>
  <c r="AA60" i="122"/>
  <c r="AA61" i="122"/>
  <c r="AA62" i="122"/>
  <c r="U69" i="122"/>
  <c r="AA64" i="122"/>
  <c r="AA65" i="122"/>
  <c r="AA66" i="122"/>
  <c r="AA67" i="122"/>
  <c r="AA68" i="122"/>
  <c r="U75" i="122"/>
  <c r="AA70" i="122"/>
  <c r="AA71" i="122"/>
  <c r="AA72" i="122"/>
  <c r="AA73" i="122"/>
  <c r="AA74" i="122"/>
  <c r="AA98" i="122"/>
  <c r="AC78" i="122"/>
  <c r="AC79" i="122"/>
  <c r="AC80" i="122"/>
  <c r="AC81" i="122"/>
  <c r="AC82" i="122"/>
  <c r="AC83" i="122"/>
  <c r="AC84" i="122"/>
  <c r="AC85" i="122"/>
  <c r="AC86" i="122"/>
  <c r="AC87" i="122"/>
  <c r="AC88" i="122"/>
  <c r="AC89" i="122"/>
  <c r="AC90" i="122"/>
  <c r="AC91" i="122"/>
  <c r="AC92" i="122"/>
  <c r="AC93" i="122"/>
  <c r="AC94" i="122"/>
  <c r="AC95" i="122"/>
  <c r="AC96" i="122"/>
  <c r="AC97" i="122"/>
  <c r="G57" i="121"/>
  <c r="L57" i="121" s="1"/>
  <c r="F46" i="121"/>
  <c r="AA21" i="121"/>
  <c r="AA20" i="121"/>
  <c r="AA19" i="121"/>
  <c r="AA18" i="121"/>
  <c r="AA17" i="121"/>
  <c r="AA16" i="121"/>
  <c r="AA15" i="121"/>
  <c r="AA14" i="121"/>
  <c r="AA13" i="121"/>
  <c r="X42" i="121"/>
  <c r="W42" i="121"/>
  <c r="Z12" i="121"/>
  <c r="Z42" i="121" s="1"/>
  <c r="V42" i="121"/>
  <c r="Y12" i="121"/>
  <c r="Y42" i="121" s="1"/>
  <c r="U42" i="121"/>
  <c r="AA12" i="121"/>
  <c r="V63" i="121"/>
  <c r="Y43" i="121"/>
  <c r="Y63" i="121" s="1"/>
  <c r="W63" i="121"/>
  <c r="Z43" i="121"/>
  <c r="Z63" i="121" s="1"/>
  <c r="V69" i="121"/>
  <c r="Y64" i="121"/>
  <c r="Y69" i="121" s="1"/>
  <c r="W69" i="121"/>
  <c r="Z64" i="121"/>
  <c r="Z69" i="121" s="1"/>
  <c r="V75" i="121"/>
  <c r="Y70" i="121"/>
  <c r="Y75" i="121" s="1"/>
  <c r="W75" i="121"/>
  <c r="Z70" i="121"/>
  <c r="Z75" i="121" s="1"/>
  <c r="AA22" i="121"/>
  <c r="AA23" i="121"/>
  <c r="AA24" i="121"/>
  <c r="AA25" i="121"/>
  <c r="AA26" i="121"/>
  <c r="AA27" i="121"/>
  <c r="AA28" i="121"/>
  <c r="AA29" i="121"/>
  <c r="AA30" i="121"/>
  <c r="AA31" i="121"/>
  <c r="AA32" i="121"/>
  <c r="AA33" i="121"/>
  <c r="AA34" i="121"/>
  <c r="AA35" i="121"/>
  <c r="AA36" i="121"/>
  <c r="AA37" i="121"/>
  <c r="AA38" i="121"/>
  <c r="AA39" i="121"/>
  <c r="AA40" i="121"/>
  <c r="AA41" i="121"/>
  <c r="U63" i="121"/>
  <c r="AA43" i="121"/>
  <c r="AA44" i="121"/>
  <c r="AA45" i="121"/>
  <c r="AA46" i="121"/>
  <c r="AA47" i="121"/>
  <c r="AA48" i="121"/>
  <c r="AA49" i="121"/>
  <c r="AA50" i="121"/>
  <c r="AA51" i="121"/>
  <c r="AA52" i="121"/>
  <c r="AA53" i="121"/>
  <c r="AA54" i="121"/>
  <c r="AA55" i="121"/>
  <c r="AA56" i="121"/>
  <c r="AA57" i="121"/>
  <c r="AA58" i="121"/>
  <c r="AA59" i="121"/>
  <c r="AA60" i="121"/>
  <c r="AA61" i="121"/>
  <c r="AA62" i="121"/>
  <c r="U69" i="121"/>
  <c r="AA64" i="121"/>
  <c r="AA65" i="121"/>
  <c r="AA66" i="121"/>
  <c r="AA67" i="121"/>
  <c r="AA68" i="121"/>
  <c r="U75" i="121"/>
  <c r="AA70" i="121"/>
  <c r="AA71" i="121"/>
  <c r="AA72" i="121"/>
  <c r="AA73" i="121"/>
  <c r="AA74" i="121"/>
  <c r="AA98" i="121"/>
  <c r="AC78" i="121"/>
  <c r="AC79" i="121"/>
  <c r="AC80" i="121"/>
  <c r="AC81" i="121"/>
  <c r="AC82" i="121"/>
  <c r="AC83" i="121"/>
  <c r="AC84" i="121"/>
  <c r="AC85" i="121"/>
  <c r="AC86" i="121"/>
  <c r="AC87" i="121"/>
  <c r="AC88" i="121"/>
  <c r="AC89" i="121"/>
  <c r="AC90" i="121"/>
  <c r="AC91" i="121"/>
  <c r="AC92" i="121"/>
  <c r="AC93" i="121"/>
  <c r="AC94" i="121"/>
  <c r="AC95" i="121"/>
  <c r="AC96" i="121"/>
  <c r="AC97" i="121"/>
  <c r="G57" i="120"/>
  <c r="L57" i="120" s="1"/>
  <c r="F46" i="120"/>
  <c r="AA21" i="120"/>
  <c r="AA20" i="120"/>
  <c r="AA19" i="120"/>
  <c r="AA18" i="120"/>
  <c r="AA17" i="120"/>
  <c r="AA16" i="120"/>
  <c r="AA15" i="120"/>
  <c r="AA14" i="120"/>
  <c r="AA13" i="120"/>
  <c r="X42" i="120"/>
  <c r="W42" i="120"/>
  <c r="Z12" i="120"/>
  <c r="Z42" i="120" s="1"/>
  <c r="V42" i="120"/>
  <c r="Y12" i="120"/>
  <c r="Y42" i="120" s="1"/>
  <c r="U42" i="120"/>
  <c r="AA12" i="120"/>
  <c r="V63" i="120"/>
  <c r="Y43" i="120"/>
  <c r="Y63" i="120" s="1"/>
  <c r="W63" i="120"/>
  <c r="Z43" i="120"/>
  <c r="Z63" i="120" s="1"/>
  <c r="V69" i="120"/>
  <c r="Y64" i="120"/>
  <c r="Y69" i="120" s="1"/>
  <c r="W69" i="120"/>
  <c r="Z64" i="120"/>
  <c r="Z69" i="120" s="1"/>
  <c r="V75" i="120"/>
  <c r="Y70" i="120"/>
  <c r="Y75" i="120" s="1"/>
  <c r="W75" i="120"/>
  <c r="Z70" i="120"/>
  <c r="Z75" i="120" s="1"/>
  <c r="AA22" i="120"/>
  <c r="AA23" i="120"/>
  <c r="AA24" i="120"/>
  <c r="AA25" i="120"/>
  <c r="AA26" i="120"/>
  <c r="AA27" i="120"/>
  <c r="AA28" i="120"/>
  <c r="AA29" i="120"/>
  <c r="AA30" i="120"/>
  <c r="AA31" i="120"/>
  <c r="AA32" i="120"/>
  <c r="AA33" i="120"/>
  <c r="AA34" i="120"/>
  <c r="AA35" i="120"/>
  <c r="AA36" i="120"/>
  <c r="AA37" i="120"/>
  <c r="AA38" i="120"/>
  <c r="AA39" i="120"/>
  <c r="AA40" i="120"/>
  <c r="AA41" i="120"/>
  <c r="U63" i="120"/>
  <c r="AA43" i="120"/>
  <c r="AA44" i="120"/>
  <c r="AA45" i="120"/>
  <c r="AA46" i="120"/>
  <c r="AA47" i="120"/>
  <c r="AA48" i="120"/>
  <c r="AA49" i="120"/>
  <c r="AA50" i="120"/>
  <c r="AA51" i="120"/>
  <c r="AA52" i="120"/>
  <c r="AA53" i="120"/>
  <c r="AA54" i="120"/>
  <c r="AA55" i="120"/>
  <c r="AA56" i="120"/>
  <c r="AA57" i="120"/>
  <c r="AA58" i="120"/>
  <c r="AA59" i="120"/>
  <c r="AA60" i="120"/>
  <c r="AA61" i="120"/>
  <c r="AA62" i="120"/>
  <c r="U69" i="120"/>
  <c r="AA64" i="120"/>
  <c r="AA65" i="120"/>
  <c r="AA66" i="120"/>
  <c r="AA67" i="120"/>
  <c r="AA68" i="120"/>
  <c r="U75" i="120"/>
  <c r="AA70" i="120"/>
  <c r="AA71" i="120"/>
  <c r="AA72" i="120"/>
  <c r="AA73" i="120"/>
  <c r="AA74" i="120"/>
  <c r="AA98" i="120"/>
  <c r="AC78" i="120"/>
  <c r="AC79" i="120"/>
  <c r="AC80" i="120"/>
  <c r="AC81" i="120"/>
  <c r="AC82" i="120"/>
  <c r="AC83" i="120"/>
  <c r="AC84" i="120"/>
  <c r="AC85" i="120"/>
  <c r="AC86" i="120"/>
  <c r="AC87" i="120"/>
  <c r="AC88" i="120"/>
  <c r="AC89" i="120"/>
  <c r="AC90" i="120"/>
  <c r="AC91" i="120"/>
  <c r="AC92" i="120"/>
  <c r="AC93" i="120"/>
  <c r="AC94" i="120"/>
  <c r="AC95" i="120"/>
  <c r="AC96" i="120"/>
  <c r="AC97" i="120"/>
  <c r="G57" i="119"/>
  <c r="L57" i="119" s="1"/>
  <c r="F46" i="119"/>
  <c r="AA21" i="119"/>
  <c r="AA20" i="119"/>
  <c r="AA19" i="119"/>
  <c r="AA18" i="119"/>
  <c r="AA17" i="119"/>
  <c r="AA16" i="119"/>
  <c r="AA15" i="119"/>
  <c r="AA14" i="119"/>
  <c r="AA13" i="119"/>
  <c r="X42" i="119"/>
  <c r="W42" i="119"/>
  <c r="Z12" i="119"/>
  <c r="Z42" i="119" s="1"/>
  <c r="V42" i="119"/>
  <c r="Y12" i="119"/>
  <c r="Y42" i="119" s="1"/>
  <c r="U42" i="119"/>
  <c r="AA12" i="119"/>
  <c r="V63" i="119"/>
  <c r="Y43" i="119"/>
  <c r="Y63" i="119" s="1"/>
  <c r="W63" i="119"/>
  <c r="Z43" i="119"/>
  <c r="Z63" i="119" s="1"/>
  <c r="V69" i="119"/>
  <c r="Y64" i="119"/>
  <c r="Y69" i="119" s="1"/>
  <c r="W69" i="119"/>
  <c r="Z64" i="119"/>
  <c r="Z69" i="119" s="1"/>
  <c r="V75" i="119"/>
  <c r="Y70" i="119"/>
  <c r="Y75" i="119" s="1"/>
  <c r="W75" i="119"/>
  <c r="Z70" i="119"/>
  <c r="Z75" i="119" s="1"/>
  <c r="AA22" i="119"/>
  <c r="AA23" i="119"/>
  <c r="AA24" i="119"/>
  <c r="AA25" i="119"/>
  <c r="AA26" i="119"/>
  <c r="AA27" i="119"/>
  <c r="AA28" i="119"/>
  <c r="AA29" i="119"/>
  <c r="AA30" i="119"/>
  <c r="AA31" i="119"/>
  <c r="AA32" i="119"/>
  <c r="AA33" i="119"/>
  <c r="AA34" i="119"/>
  <c r="AA35" i="119"/>
  <c r="AA36" i="119"/>
  <c r="AA37" i="119"/>
  <c r="AA38" i="119"/>
  <c r="AA39" i="119"/>
  <c r="AA40" i="119"/>
  <c r="AA41" i="119"/>
  <c r="U63" i="119"/>
  <c r="AA43" i="119"/>
  <c r="AA44" i="119"/>
  <c r="AA45" i="119"/>
  <c r="AA46" i="119"/>
  <c r="AA47" i="119"/>
  <c r="AA48" i="119"/>
  <c r="AA49" i="119"/>
  <c r="AA50" i="119"/>
  <c r="AA51" i="119"/>
  <c r="AA52" i="119"/>
  <c r="AA53" i="119"/>
  <c r="AA54" i="119"/>
  <c r="AA55" i="119"/>
  <c r="AA56" i="119"/>
  <c r="AA57" i="119"/>
  <c r="AA58" i="119"/>
  <c r="AA59" i="119"/>
  <c r="AA60" i="119"/>
  <c r="AA61" i="119"/>
  <c r="AA62" i="119"/>
  <c r="U69" i="119"/>
  <c r="AA64" i="119"/>
  <c r="AA65" i="119"/>
  <c r="AA66" i="119"/>
  <c r="AA67" i="119"/>
  <c r="AA68" i="119"/>
  <c r="U75" i="119"/>
  <c r="AA70" i="119"/>
  <c r="AA71" i="119"/>
  <c r="AA72" i="119"/>
  <c r="AA73" i="119"/>
  <c r="AA74" i="119"/>
  <c r="AA98" i="119"/>
  <c r="AC78" i="119"/>
  <c r="AC79" i="119"/>
  <c r="AC80" i="119"/>
  <c r="AC81" i="119"/>
  <c r="AC82" i="119"/>
  <c r="AC83" i="119"/>
  <c r="AC84" i="119"/>
  <c r="AC85" i="119"/>
  <c r="AC86" i="119"/>
  <c r="AC87" i="119"/>
  <c r="AC88" i="119"/>
  <c r="AC89" i="119"/>
  <c r="AC90" i="119"/>
  <c r="AC91" i="119"/>
  <c r="AC92" i="119"/>
  <c r="AC93" i="119"/>
  <c r="AC94" i="119"/>
  <c r="AC95" i="119"/>
  <c r="AC96" i="119"/>
  <c r="AC97" i="119"/>
  <c r="G57" i="118"/>
  <c r="L57" i="118" s="1"/>
  <c r="F46" i="118"/>
  <c r="AA21" i="118"/>
  <c r="AA20" i="118"/>
  <c r="AA19" i="118"/>
  <c r="AA18" i="118"/>
  <c r="AA17" i="118"/>
  <c r="AA16" i="118"/>
  <c r="AA15" i="118"/>
  <c r="AA14" i="118"/>
  <c r="AA13" i="118"/>
  <c r="X42" i="118"/>
  <c r="W42" i="118"/>
  <c r="Z12" i="118"/>
  <c r="Z42" i="118" s="1"/>
  <c r="V42" i="118"/>
  <c r="Y12" i="118"/>
  <c r="Y42" i="118" s="1"/>
  <c r="U42" i="118"/>
  <c r="AA12" i="118"/>
  <c r="V63" i="118"/>
  <c r="Y43" i="118"/>
  <c r="Y63" i="118" s="1"/>
  <c r="W63" i="118"/>
  <c r="Z43" i="118"/>
  <c r="Z63" i="118" s="1"/>
  <c r="V69" i="118"/>
  <c r="Y64" i="118"/>
  <c r="Y69" i="118" s="1"/>
  <c r="W69" i="118"/>
  <c r="Z64" i="118"/>
  <c r="Z69" i="118" s="1"/>
  <c r="V75" i="118"/>
  <c r="Y70" i="118"/>
  <c r="Y75" i="118" s="1"/>
  <c r="W75" i="118"/>
  <c r="Z70" i="118"/>
  <c r="Z75" i="118" s="1"/>
  <c r="AA22" i="118"/>
  <c r="AA23" i="118"/>
  <c r="AA24" i="118"/>
  <c r="AA25" i="118"/>
  <c r="AA26" i="118"/>
  <c r="AA27" i="118"/>
  <c r="AA28" i="118"/>
  <c r="AA29" i="118"/>
  <c r="AA30" i="118"/>
  <c r="AA31" i="118"/>
  <c r="AA32" i="118"/>
  <c r="AA33" i="118"/>
  <c r="AA34" i="118"/>
  <c r="AA35" i="118"/>
  <c r="AA36" i="118"/>
  <c r="AA37" i="118"/>
  <c r="AA38" i="118"/>
  <c r="AA39" i="118"/>
  <c r="AA40" i="118"/>
  <c r="AA41" i="118"/>
  <c r="U63" i="118"/>
  <c r="AA43" i="118"/>
  <c r="AA44" i="118"/>
  <c r="AA45" i="118"/>
  <c r="AA46" i="118"/>
  <c r="AA47" i="118"/>
  <c r="AA48" i="118"/>
  <c r="AA49" i="118"/>
  <c r="AA50" i="118"/>
  <c r="AA51" i="118"/>
  <c r="AA52" i="118"/>
  <c r="AA53" i="118"/>
  <c r="AA54" i="118"/>
  <c r="AA55" i="118"/>
  <c r="AA56" i="118"/>
  <c r="AA57" i="118"/>
  <c r="AA58" i="118"/>
  <c r="AA59" i="118"/>
  <c r="AA60" i="118"/>
  <c r="AA61" i="118"/>
  <c r="AA62" i="118"/>
  <c r="U69" i="118"/>
  <c r="AA64" i="118"/>
  <c r="AA65" i="118"/>
  <c r="AA66" i="118"/>
  <c r="AA67" i="118"/>
  <c r="AA68" i="118"/>
  <c r="U75" i="118"/>
  <c r="AA70" i="118"/>
  <c r="AA71" i="118"/>
  <c r="AA72" i="118"/>
  <c r="AA73" i="118"/>
  <c r="AA74" i="118"/>
  <c r="AA98" i="118"/>
  <c r="AC78" i="118"/>
  <c r="AC79" i="118"/>
  <c r="AC80" i="118"/>
  <c r="AC81" i="118"/>
  <c r="AC82" i="118"/>
  <c r="AC83" i="118"/>
  <c r="AC84" i="118"/>
  <c r="AC85" i="118"/>
  <c r="AC86" i="118"/>
  <c r="AC87" i="118"/>
  <c r="AC88" i="118"/>
  <c r="AC89" i="118"/>
  <c r="AC90" i="118"/>
  <c r="AC91" i="118"/>
  <c r="AC92" i="118"/>
  <c r="AC93" i="118"/>
  <c r="AC94" i="118"/>
  <c r="AC95" i="118"/>
  <c r="AC96" i="118"/>
  <c r="AC97" i="118"/>
  <c r="G57" i="117"/>
  <c r="L57" i="117" s="1"/>
  <c r="F46" i="117"/>
  <c r="AA21" i="117"/>
  <c r="AA20" i="117"/>
  <c r="AA19" i="117"/>
  <c r="AA18" i="117"/>
  <c r="AA17" i="117"/>
  <c r="AA16" i="117"/>
  <c r="AA15" i="117"/>
  <c r="AA14" i="117"/>
  <c r="AA13" i="117"/>
  <c r="X42" i="117"/>
  <c r="W42" i="117"/>
  <c r="Z12" i="117"/>
  <c r="Z42" i="117" s="1"/>
  <c r="V42" i="117"/>
  <c r="Y12" i="117"/>
  <c r="Y42" i="117" s="1"/>
  <c r="U42" i="117"/>
  <c r="AA12" i="117"/>
  <c r="V63" i="117"/>
  <c r="Y43" i="117"/>
  <c r="Y63" i="117" s="1"/>
  <c r="W63" i="117"/>
  <c r="Z43" i="117"/>
  <c r="Z63" i="117" s="1"/>
  <c r="V69" i="117"/>
  <c r="Y64" i="117"/>
  <c r="Y69" i="117" s="1"/>
  <c r="W69" i="117"/>
  <c r="Z64" i="117"/>
  <c r="Z69" i="117" s="1"/>
  <c r="V75" i="117"/>
  <c r="Y70" i="117"/>
  <c r="Y75" i="117" s="1"/>
  <c r="W75" i="117"/>
  <c r="Z70" i="117"/>
  <c r="Z75" i="117" s="1"/>
  <c r="AA22" i="117"/>
  <c r="AA23" i="117"/>
  <c r="AA24" i="117"/>
  <c r="AA25" i="117"/>
  <c r="AA26" i="117"/>
  <c r="AA27" i="117"/>
  <c r="AA28" i="117"/>
  <c r="AA29" i="117"/>
  <c r="AA30" i="117"/>
  <c r="AA31" i="117"/>
  <c r="AA32" i="117"/>
  <c r="AA33" i="117"/>
  <c r="AA34" i="117"/>
  <c r="AA35" i="117"/>
  <c r="AA36" i="117"/>
  <c r="AA37" i="117"/>
  <c r="AA38" i="117"/>
  <c r="AA39" i="117"/>
  <c r="AA40" i="117"/>
  <c r="AA41" i="117"/>
  <c r="U63" i="117"/>
  <c r="AA43" i="117"/>
  <c r="AA44" i="117"/>
  <c r="AA45" i="117"/>
  <c r="AA46" i="117"/>
  <c r="AA47" i="117"/>
  <c r="AA48" i="117"/>
  <c r="AA49" i="117"/>
  <c r="AA50" i="117"/>
  <c r="AA51" i="117"/>
  <c r="AA52" i="117"/>
  <c r="AA53" i="117"/>
  <c r="AA54" i="117"/>
  <c r="AA55" i="117"/>
  <c r="AA56" i="117"/>
  <c r="AA57" i="117"/>
  <c r="AA58" i="117"/>
  <c r="AA59" i="117"/>
  <c r="AA60" i="117"/>
  <c r="AA61" i="117"/>
  <c r="AA62" i="117"/>
  <c r="U69" i="117"/>
  <c r="AA64" i="117"/>
  <c r="AA65" i="117"/>
  <c r="AA66" i="117"/>
  <c r="AA67" i="117"/>
  <c r="AA68" i="117"/>
  <c r="U75" i="117"/>
  <c r="AA70" i="117"/>
  <c r="AA71" i="117"/>
  <c r="AA72" i="117"/>
  <c r="AA73" i="117"/>
  <c r="AA74" i="117"/>
  <c r="AA98" i="117"/>
  <c r="AC78" i="117"/>
  <c r="AC79" i="117"/>
  <c r="AC80" i="117"/>
  <c r="AC81" i="117"/>
  <c r="AC82" i="117"/>
  <c r="AC83" i="117"/>
  <c r="AC84" i="117"/>
  <c r="AC85" i="117"/>
  <c r="AC86" i="117"/>
  <c r="AC87" i="117"/>
  <c r="AC88" i="117"/>
  <c r="AC89" i="117"/>
  <c r="AC90" i="117"/>
  <c r="AC91" i="117"/>
  <c r="AC92" i="117"/>
  <c r="AC93" i="117"/>
  <c r="AC94" i="117"/>
  <c r="AC95" i="117"/>
  <c r="AC96" i="117"/>
  <c r="AC97" i="117"/>
  <c r="G57" i="116"/>
  <c r="L57" i="116" s="1"/>
  <c r="D61" i="116"/>
  <c r="F46" i="116"/>
  <c r="AA21" i="116"/>
  <c r="AA20" i="116"/>
  <c r="AA19" i="116"/>
  <c r="AA18" i="116"/>
  <c r="AA17" i="116"/>
  <c r="AA16" i="116"/>
  <c r="AA15" i="116"/>
  <c r="AA14" i="116"/>
  <c r="AA13" i="116"/>
  <c r="X42" i="116"/>
  <c r="W42" i="116"/>
  <c r="Z12" i="116"/>
  <c r="Z42" i="116" s="1"/>
  <c r="V42" i="116"/>
  <c r="Y12" i="116"/>
  <c r="Y42" i="116" s="1"/>
  <c r="U42" i="116"/>
  <c r="AA12" i="116"/>
  <c r="V63" i="116"/>
  <c r="Y43" i="116"/>
  <c r="Y63" i="116" s="1"/>
  <c r="W63" i="116"/>
  <c r="Z43" i="116"/>
  <c r="Z63" i="116" s="1"/>
  <c r="V69" i="116"/>
  <c r="Y64" i="116"/>
  <c r="Y69" i="116" s="1"/>
  <c r="W69" i="116"/>
  <c r="Z64" i="116"/>
  <c r="Z69" i="116" s="1"/>
  <c r="V75" i="116"/>
  <c r="Y70" i="116"/>
  <c r="Y75" i="116" s="1"/>
  <c r="W75" i="116"/>
  <c r="Z70" i="116"/>
  <c r="Z75" i="116" s="1"/>
  <c r="AA22" i="116"/>
  <c r="AA23" i="116"/>
  <c r="AA24" i="116"/>
  <c r="AA25" i="116"/>
  <c r="AA26" i="116"/>
  <c r="AA27" i="116"/>
  <c r="AA28" i="116"/>
  <c r="AA29" i="116"/>
  <c r="AA30" i="116"/>
  <c r="AA31" i="116"/>
  <c r="AA32" i="116"/>
  <c r="AA33" i="116"/>
  <c r="AA34" i="116"/>
  <c r="AA35" i="116"/>
  <c r="AA36" i="116"/>
  <c r="AA37" i="116"/>
  <c r="AA38" i="116"/>
  <c r="AA39" i="116"/>
  <c r="AA40" i="116"/>
  <c r="AA41" i="116"/>
  <c r="U63" i="116"/>
  <c r="AA43" i="116"/>
  <c r="AA44" i="116"/>
  <c r="AA45" i="116"/>
  <c r="AA46" i="116"/>
  <c r="AA47" i="116"/>
  <c r="AA48" i="116"/>
  <c r="AA49" i="116"/>
  <c r="AA50" i="116"/>
  <c r="AA51" i="116"/>
  <c r="AA52" i="116"/>
  <c r="AA53" i="116"/>
  <c r="AA54" i="116"/>
  <c r="AA55" i="116"/>
  <c r="AA56" i="116"/>
  <c r="AA57" i="116"/>
  <c r="AA58" i="116"/>
  <c r="AA59" i="116"/>
  <c r="AA60" i="116"/>
  <c r="AA61" i="116"/>
  <c r="AA62" i="116"/>
  <c r="U69" i="116"/>
  <c r="AA64" i="116"/>
  <c r="AA65" i="116"/>
  <c r="AA66" i="116"/>
  <c r="AA67" i="116"/>
  <c r="AA68" i="116"/>
  <c r="U75" i="116"/>
  <c r="AA70" i="116"/>
  <c r="AA71" i="116"/>
  <c r="AA72" i="116"/>
  <c r="AA73" i="116"/>
  <c r="AA74" i="116"/>
  <c r="AA98" i="116"/>
  <c r="AC78" i="116"/>
  <c r="AC79" i="116"/>
  <c r="AC80" i="116"/>
  <c r="AC81" i="116"/>
  <c r="AC82" i="116"/>
  <c r="AC83" i="116"/>
  <c r="AC84" i="116"/>
  <c r="AC85" i="116"/>
  <c r="AC86" i="116"/>
  <c r="AC87" i="116"/>
  <c r="AC88" i="116"/>
  <c r="AC89" i="116"/>
  <c r="AC90" i="116"/>
  <c r="AC91" i="116"/>
  <c r="AC92" i="116"/>
  <c r="AC93" i="116"/>
  <c r="AC94" i="116"/>
  <c r="AC95" i="116"/>
  <c r="AC96" i="116"/>
  <c r="AC97" i="116"/>
  <c r="G57" i="115"/>
  <c r="L57" i="115" s="1"/>
  <c r="D61" i="115"/>
  <c r="F46" i="115"/>
  <c r="F61" i="115" s="1"/>
  <c r="AA21" i="115"/>
  <c r="AA20" i="115"/>
  <c r="AA19" i="115"/>
  <c r="AA18" i="115"/>
  <c r="AA17" i="115"/>
  <c r="AA16" i="115"/>
  <c r="AA15" i="115"/>
  <c r="AA14" i="115"/>
  <c r="AA13" i="115"/>
  <c r="X42" i="115"/>
  <c r="W42" i="115"/>
  <c r="Z12" i="115"/>
  <c r="Z42" i="115" s="1"/>
  <c r="V42" i="115"/>
  <c r="Y12" i="115"/>
  <c r="Y42" i="115" s="1"/>
  <c r="U42" i="115"/>
  <c r="AA12" i="115"/>
  <c r="V63" i="115"/>
  <c r="Y43" i="115"/>
  <c r="Y63" i="115" s="1"/>
  <c r="W63" i="115"/>
  <c r="Z43" i="115"/>
  <c r="Z63" i="115" s="1"/>
  <c r="V69" i="115"/>
  <c r="Y64" i="115"/>
  <c r="Y69" i="115" s="1"/>
  <c r="W69" i="115"/>
  <c r="Z64" i="115"/>
  <c r="Z69" i="115" s="1"/>
  <c r="V75" i="115"/>
  <c r="Y70" i="115"/>
  <c r="Y75" i="115" s="1"/>
  <c r="W75" i="115"/>
  <c r="Z70" i="115"/>
  <c r="Z75" i="115" s="1"/>
  <c r="AA22" i="115"/>
  <c r="AA23" i="115"/>
  <c r="AA24" i="115"/>
  <c r="AA25" i="115"/>
  <c r="AA26" i="115"/>
  <c r="AA27" i="115"/>
  <c r="AA28" i="115"/>
  <c r="AA29" i="115"/>
  <c r="AA30" i="115"/>
  <c r="AA31" i="115"/>
  <c r="AA32" i="115"/>
  <c r="AA33" i="115"/>
  <c r="AA34" i="115"/>
  <c r="AA35" i="115"/>
  <c r="AA36" i="115"/>
  <c r="AA37" i="115"/>
  <c r="AA38" i="115"/>
  <c r="AA39" i="115"/>
  <c r="AA40" i="115"/>
  <c r="AA41" i="115"/>
  <c r="U63" i="115"/>
  <c r="AA43" i="115"/>
  <c r="AA44" i="115"/>
  <c r="AA45" i="115"/>
  <c r="AA46" i="115"/>
  <c r="AA47" i="115"/>
  <c r="AA48" i="115"/>
  <c r="AA49" i="115"/>
  <c r="AA50" i="115"/>
  <c r="AA51" i="115"/>
  <c r="AA52" i="115"/>
  <c r="AA53" i="115"/>
  <c r="AA54" i="115"/>
  <c r="AA55" i="115"/>
  <c r="AA56" i="115"/>
  <c r="AA57" i="115"/>
  <c r="AA58" i="115"/>
  <c r="AA59" i="115"/>
  <c r="AA60" i="115"/>
  <c r="AA61" i="115"/>
  <c r="AA62" i="115"/>
  <c r="U69" i="115"/>
  <c r="AA64" i="115"/>
  <c r="AA65" i="115"/>
  <c r="AA66" i="115"/>
  <c r="AA67" i="115"/>
  <c r="AA68" i="115"/>
  <c r="U75" i="115"/>
  <c r="AA70" i="115"/>
  <c r="AA71" i="115"/>
  <c r="AA72" i="115"/>
  <c r="AA73" i="115"/>
  <c r="AA74" i="115"/>
  <c r="AA98" i="115"/>
  <c r="AC78" i="115"/>
  <c r="AC79" i="115"/>
  <c r="AC80" i="115"/>
  <c r="AC81" i="115"/>
  <c r="AC82" i="115"/>
  <c r="AC83" i="115"/>
  <c r="AC84" i="115"/>
  <c r="AC85" i="115"/>
  <c r="AC86" i="115"/>
  <c r="AC87" i="115"/>
  <c r="AC88" i="115"/>
  <c r="AC89" i="115"/>
  <c r="AC90" i="115"/>
  <c r="AC91" i="115"/>
  <c r="AC92" i="115"/>
  <c r="AC93" i="115"/>
  <c r="AC94" i="115"/>
  <c r="AC95" i="115"/>
  <c r="AC96" i="115"/>
  <c r="AC97" i="115"/>
  <c r="G57" i="114"/>
  <c r="L57" i="114" s="1"/>
  <c r="F46" i="114"/>
  <c r="AA21" i="114"/>
  <c r="AA20" i="114"/>
  <c r="AA19" i="114"/>
  <c r="AA18" i="114"/>
  <c r="AA17" i="114"/>
  <c r="AA16" i="114"/>
  <c r="AA15" i="114"/>
  <c r="AA14" i="114"/>
  <c r="AA13" i="114"/>
  <c r="X42" i="114"/>
  <c r="W42" i="114"/>
  <c r="Z12" i="114"/>
  <c r="Z42" i="114" s="1"/>
  <c r="V42" i="114"/>
  <c r="Y12" i="114"/>
  <c r="Y42" i="114" s="1"/>
  <c r="U42" i="114"/>
  <c r="AA12" i="114"/>
  <c r="V63" i="114"/>
  <c r="Y43" i="114"/>
  <c r="Y63" i="114" s="1"/>
  <c r="W63" i="114"/>
  <c r="Z43" i="114"/>
  <c r="Z63" i="114" s="1"/>
  <c r="V69" i="114"/>
  <c r="Y64" i="114"/>
  <c r="Y69" i="114" s="1"/>
  <c r="W69" i="114"/>
  <c r="Z64" i="114"/>
  <c r="Z69" i="114" s="1"/>
  <c r="V75" i="114"/>
  <c r="Y70" i="114"/>
  <c r="Y75" i="114" s="1"/>
  <c r="W75" i="114"/>
  <c r="Z70" i="114"/>
  <c r="Z75" i="114" s="1"/>
  <c r="AA22" i="114"/>
  <c r="AA23" i="114"/>
  <c r="AA24" i="114"/>
  <c r="AA25" i="114"/>
  <c r="AA26" i="114"/>
  <c r="AA27" i="114"/>
  <c r="AA28" i="114"/>
  <c r="AA29" i="114"/>
  <c r="AA30" i="114"/>
  <c r="AA31" i="114"/>
  <c r="AA32" i="114"/>
  <c r="AA33" i="114"/>
  <c r="AA34" i="114"/>
  <c r="AA35" i="114"/>
  <c r="AA36" i="114"/>
  <c r="AA37" i="114"/>
  <c r="AA38" i="114"/>
  <c r="AA39" i="114"/>
  <c r="AA40" i="114"/>
  <c r="AA41" i="114"/>
  <c r="U63" i="114"/>
  <c r="AA43" i="114"/>
  <c r="AA44" i="114"/>
  <c r="AA45" i="114"/>
  <c r="AA46" i="114"/>
  <c r="AA47" i="114"/>
  <c r="AA48" i="114"/>
  <c r="AA49" i="114"/>
  <c r="AA50" i="114"/>
  <c r="AA51" i="114"/>
  <c r="AA52" i="114"/>
  <c r="AA53" i="114"/>
  <c r="AA54" i="114"/>
  <c r="AA55" i="114"/>
  <c r="AA56" i="114"/>
  <c r="AA57" i="114"/>
  <c r="AA58" i="114"/>
  <c r="AA59" i="114"/>
  <c r="AA60" i="114"/>
  <c r="AA61" i="114"/>
  <c r="AA62" i="114"/>
  <c r="U69" i="114"/>
  <c r="AA64" i="114"/>
  <c r="AA65" i="114"/>
  <c r="AA66" i="114"/>
  <c r="AA67" i="114"/>
  <c r="AA68" i="114"/>
  <c r="U75" i="114"/>
  <c r="AA70" i="114"/>
  <c r="AA71" i="114"/>
  <c r="AA72" i="114"/>
  <c r="AA73" i="114"/>
  <c r="AA74" i="114"/>
  <c r="AA98" i="114"/>
  <c r="AC78" i="114"/>
  <c r="AC79" i="114"/>
  <c r="AC80" i="114"/>
  <c r="AC81" i="114"/>
  <c r="AC82" i="114"/>
  <c r="AC83" i="114"/>
  <c r="AC84" i="114"/>
  <c r="AC85" i="114"/>
  <c r="AC86" i="114"/>
  <c r="AC87" i="114"/>
  <c r="AC88" i="114"/>
  <c r="AC89" i="114"/>
  <c r="AC90" i="114"/>
  <c r="AC91" i="114"/>
  <c r="AC92" i="114"/>
  <c r="AC93" i="114"/>
  <c r="AC94" i="114"/>
  <c r="AC95" i="114"/>
  <c r="AC96" i="114"/>
  <c r="AC97" i="114"/>
  <c r="G57" i="113"/>
  <c r="L57" i="113" s="1"/>
  <c r="F46" i="113"/>
  <c r="AA21" i="113"/>
  <c r="AA20" i="113"/>
  <c r="AA19" i="113"/>
  <c r="AA18" i="113"/>
  <c r="AA17" i="113"/>
  <c r="AA16" i="113"/>
  <c r="AA15" i="113"/>
  <c r="AA14" i="113"/>
  <c r="AA13" i="113"/>
  <c r="X42" i="113"/>
  <c r="W42" i="113"/>
  <c r="Z12" i="113"/>
  <c r="Z42" i="113" s="1"/>
  <c r="V42" i="113"/>
  <c r="Y12" i="113"/>
  <c r="Y42" i="113" s="1"/>
  <c r="U42" i="113"/>
  <c r="AA12" i="113"/>
  <c r="V63" i="113"/>
  <c r="Y43" i="113"/>
  <c r="Y63" i="113" s="1"/>
  <c r="W63" i="113"/>
  <c r="Z43" i="113"/>
  <c r="Z63" i="113" s="1"/>
  <c r="V69" i="113"/>
  <c r="Y64" i="113"/>
  <c r="Y69" i="113" s="1"/>
  <c r="W69" i="113"/>
  <c r="Z64" i="113"/>
  <c r="Z69" i="113" s="1"/>
  <c r="V75" i="113"/>
  <c r="Y70" i="113"/>
  <c r="Y75" i="113" s="1"/>
  <c r="W75" i="113"/>
  <c r="Z70" i="113"/>
  <c r="Z75" i="113" s="1"/>
  <c r="AA22" i="113"/>
  <c r="AA23" i="113"/>
  <c r="AA24" i="113"/>
  <c r="AA25" i="113"/>
  <c r="AA26" i="113"/>
  <c r="AA27" i="113"/>
  <c r="AA28" i="113"/>
  <c r="AA29" i="113"/>
  <c r="AA30" i="113"/>
  <c r="AA31" i="113"/>
  <c r="AA32" i="113"/>
  <c r="AA33" i="113"/>
  <c r="AA34" i="113"/>
  <c r="AA35" i="113"/>
  <c r="AA36" i="113"/>
  <c r="AA37" i="113"/>
  <c r="AA38" i="113"/>
  <c r="AA39" i="113"/>
  <c r="AA40" i="113"/>
  <c r="AA41" i="113"/>
  <c r="U63" i="113"/>
  <c r="AA43" i="113"/>
  <c r="AA44" i="113"/>
  <c r="AA45" i="113"/>
  <c r="AA46" i="113"/>
  <c r="AA47" i="113"/>
  <c r="AA48" i="113"/>
  <c r="AA49" i="113"/>
  <c r="AA50" i="113"/>
  <c r="AA51" i="113"/>
  <c r="AA52" i="113"/>
  <c r="AA53" i="113"/>
  <c r="AA54" i="113"/>
  <c r="AA55" i="113"/>
  <c r="AA56" i="113"/>
  <c r="AA57" i="113"/>
  <c r="AA58" i="113"/>
  <c r="AA59" i="113"/>
  <c r="AA60" i="113"/>
  <c r="AA61" i="113"/>
  <c r="AA62" i="113"/>
  <c r="U69" i="113"/>
  <c r="AA64" i="113"/>
  <c r="AA65" i="113"/>
  <c r="AA66" i="113"/>
  <c r="AA67" i="113"/>
  <c r="AA68" i="113"/>
  <c r="U75" i="113"/>
  <c r="AA70" i="113"/>
  <c r="AA71" i="113"/>
  <c r="AA72" i="113"/>
  <c r="AA73" i="113"/>
  <c r="AA74" i="113"/>
  <c r="AA98" i="113"/>
  <c r="AC78" i="113"/>
  <c r="AC79" i="113"/>
  <c r="AC80" i="113"/>
  <c r="AC81" i="113"/>
  <c r="AC82" i="113"/>
  <c r="AC83" i="113"/>
  <c r="AC84" i="113"/>
  <c r="AC85" i="113"/>
  <c r="AC86" i="113"/>
  <c r="AC87" i="113"/>
  <c r="AC88" i="113"/>
  <c r="AC89" i="113"/>
  <c r="AC90" i="113"/>
  <c r="AC91" i="113"/>
  <c r="AC92" i="113"/>
  <c r="AC93" i="113"/>
  <c r="AC94" i="113"/>
  <c r="AC95" i="113"/>
  <c r="AC96" i="113"/>
  <c r="AC97" i="113"/>
  <c r="G57" i="112"/>
  <c r="L57" i="112" s="1"/>
  <c r="D61" i="112"/>
  <c r="F46" i="112"/>
  <c r="F61" i="112" s="1"/>
  <c r="AA21" i="112"/>
  <c r="AA20" i="112"/>
  <c r="AA19" i="112"/>
  <c r="AA18" i="112"/>
  <c r="AA17" i="112"/>
  <c r="AA16" i="112"/>
  <c r="AA15" i="112"/>
  <c r="AA14" i="112"/>
  <c r="AA13" i="112"/>
  <c r="X42" i="112"/>
  <c r="W42" i="112"/>
  <c r="Z12" i="112"/>
  <c r="Z42" i="112" s="1"/>
  <c r="V42" i="112"/>
  <c r="Y12" i="112"/>
  <c r="Y42" i="112" s="1"/>
  <c r="U42" i="112"/>
  <c r="AA12" i="112"/>
  <c r="V63" i="112"/>
  <c r="Y43" i="112"/>
  <c r="Y63" i="112" s="1"/>
  <c r="W63" i="112"/>
  <c r="Z43" i="112"/>
  <c r="Z63" i="112" s="1"/>
  <c r="V69" i="112"/>
  <c r="Y64" i="112"/>
  <c r="Y69" i="112" s="1"/>
  <c r="W69" i="112"/>
  <c r="Z64" i="112"/>
  <c r="Z69" i="112" s="1"/>
  <c r="V75" i="112"/>
  <c r="Y70" i="112"/>
  <c r="Y75" i="112" s="1"/>
  <c r="W75" i="112"/>
  <c r="Z70" i="112"/>
  <c r="Z75" i="112" s="1"/>
  <c r="AA22" i="112"/>
  <c r="AA23" i="112"/>
  <c r="AA24" i="112"/>
  <c r="AA25" i="112"/>
  <c r="AA26" i="112"/>
  <c r="AA27" i="112"/>
  <c r="AA28" i="112"/>
  <c r="AA29" i="112"/>
  <c r="AA30" i="112"/>
  <c r="AA31" i="112"/>
  <c r="AA32" i="112"/>
  <c r="AA33" i="112"/>
  <c r="AA34" i="112"/>
  <c r="AA35" i="112"/>
  <c r="AA36" i="112"/>
  <c r="AA37" i="112"/>
  <c r="AA38" i="112"/>
  <c r="AA39" i="112"/>
  <c r="AA40" i="112"/>
  <c r="AA41" i="112"/>
  <c r="U63" i="112"/>
  <c r="AA43" i="112"/>
  <c r="AA44" i="112"/>
  <c r="AA45" i="112"/>
  <c r="AA46" i="112"/>
  <c r="AA47" i="112"/>
  <c r="AA48" i="112"/>
  <c r="AA49" i="112"/>
  <c r="AA50" i="112"/>
  <c r="AA51" i="112"/>
  <c r="AA52" i="112"/>
  <c r="AA53" i="112"/>
  <c r="AA54" i="112"/>
  <c r="AA55" i="112"/>
  <c r="AA56" i="112"/>
  <c r="AA57" i="112"/>
  <c r="AA58" i="112"/>
  <c r="AA59" i="112"/>
  <c r="AA60" i="112"/>
  <c r="AA61" i="112"/>
  <c r="AA62" i="112"/>
  <c r="U69" i="112"/>
  <c r="AA64" i="112"/>
  <c r="AA65" i="112"/>
  <c r="AA66" i="112"/>
  <c r="AA67" i="112"/>
  <c r="AA68" i="112"/>
  <c r="U75" i="112"/>
  <c r="AA70" i="112"/>
  <c r="AA71" i="112"/>
  <c r="AA72" i="112"/>
  <c r="AA73" i="112"/>
  <c r="AA74" i="112"/>
  <c r="AA98" i="112"/>
  <c r="AC78" i="112"/>
  <c r="AC79" i="112"/>
  <c r="AC80" i="112"/>
  <c r="AC81" i="112"/>
  <c r="AC82" i="112"/>
  <c r="AC83" i="112"/>
  <c r="AC84" i="112"/>
  <c r="AC85" i="112"/>
  <c r="AC86" i="112"/>
  <c r="AC87" i="112"/>
  <c r="AC88" i="112"/>
  <c r="AC89" i="112"/>
  <c r="AC90" i="112"/>
  <c r="AC91" i="112"/>
  <c r="AC92" i="112"/>
  <c r="AC93" i="112"/>
  <c r="AC94" i="112"/>
  <c r="AC95" i="112"/>
  <c r="AC96" i="112"/>
  <c r="AC97" i="112"/>
  <c r="G57" i="111"/>
  <c r="L57" i="111" s="1"/>
  <c r="F46" i="111"/>
  <c r="AA21" i="111"/>
  <c r="AA20" i="111"/>
  <c r="AA19" i="111"/>
  <c r="AA18" i="111"/>
  <c r="AA17" i="111"/>
  <c r="AA16" i="111"/>
  <c r="AA15" i="111"/>
  <c r="AA14" i="111"/>
  <c r="AA13" i="111"/>
  <c r="X42" i="111"/>
  <c r="W42" i="111"/>
  <c r="Z12" i="111"/>
  <c r="Z42" i="111" s="1"/>
  <c r="V42" i="111"/>
  <c r="Y12" i="111"/>
  <c r="Y42" i="111" s="1"/>
  <c r="U42" i="111"/>
  <c r="AA12" i="111"/>
  <c r="V63" i="111"/>
  <c r="Y43" i="111"/>
  <c r="Y63" i="111" s="1"/>
  <c r="W63" i="111"/>
  <c r="Z43" i="111"/>
  <c r="Z63" i="111" s="1"/>
  <c r="V69" i="111"/>
  <c r="Y64" i="111"/>
  <c r="Y69" i="111" s="1"/>
  <c r="W69" i="111"/>
  <c r="Z64" i="111"/>
  <c r="Z69" i="111" s="1"/>
  <c r="V75" i="111"/>
  <c r="Y70" i="111"/>
  <c r="Y75" i="111" s="1"/>
  <c r="W75" i="111"/>
  <c r="Z70" i="111"/>
  <c r="Z75" i="111" s="1"/>
  <c r="AA22" i="111"/>
  <c r="AA23" i="111"/>
  <c r="AA24" i="111"/>
  <c r="AA25" i="111"/>
  <c r="AA26" i="111"/>
  <c r="AA27" i="111"/>
  <c r="AA28" i="111"/>
  <c r="AA29" i="111"/>
  <c r="AA30" i="111"/>
  <c r="AA31" i="111"/>
  <c r="AA32" i="111"/>
  <c r="AA33" i="111"/>
  <c r="AA34" i="111"/>
  <c r="AA35" i="111"/>
  <c r="AA36" i="111"/>
  <c r="AA37" i="111"/>
  <c r="AA38" i="111"/>
  <c r="AA39" i="111"/>
  <c r="AA40" i="111"/>
  <c r="AA41" i="111"/>
  <c r="U63" i="111"/>
  <c r="AA43" i="111"/>
  <c r="AA44" i="111"/>
  <c r="AA45" i="111"/>
  <c r="AA46" i="111"/>
  <c r="AA47" i="111"/>
  <c r="AA48" i="111"/>
  <c r="AA49" i="111"/>
  <c r="AA50" i="111"/>
  <c r="AA51" i="111"/>
  <c r="AA52" i="111"/>
  <c r="AA53" i="111"/>
  <c r="AA54" i="111"/>
  <c r="AA55" i="111"/>
  <c r="AA56" i="111"/>
  <c r="AA57" i="111"/>
  <c r="AA58" i="111"/>
  <c r="AA59" i="111"/>
  <c r="AA60" i="111"/>
  <c r="AA61" i="111"/>
  <c r="AA62" i="111"/>
  <c r="U69" i="111"/>
  <c r="AA64" i="111"/>
  <c r="AA65" i="111"/>
  <c r="AA66" i="111"/>
  <c r="AA67" i="111"/>
  <c r="AA68" i="111"/>
  <c r="U75" i="111"/>
  <c r="AA70" i="111"/>
  <c r="AA71" i="111"/>
  <c r="AA72" i="111"/>
  <c r="AA73" i="111"/>
  <c r="AA74" i="111"/>
  <c r="AA98" i="111"/>
  <c r="AC78" i="111"/>
  <c r="AC79" i="111"/>
  <c r="AC80" i="111"/>
  <c r="AC81" i="111"/>
  <c r="AC82" i="111"/>
  <c r="AC83" i="111"/>
  <c r="AC84" i="111"/>
  <c r="AC85" i="111"/>
  <c r="AC86" i="111"/>
  <c r="AC87" i="111"/>
  <c r="AC88" i="111"/>
  <c r="AC89" i="111"/>
  <c r="AC90" i="111"/>
  <c r="AC91" i="111"/>
  <c r="AC92" i="111"/>
  <c r="AC93" i="111"/>
  <c r="AC94" i="111"/>
  <c r="AC95" i="111"/>
  <c r="AC96" i="111"/>
  <c r="AC97" i="111"/>
  <c r="G57" i="110"/>
  <c r="L57" i="110" s="1"/>
  <c r="F46" i="110"/>
  <c r="AA21" i="110"/>
  <c r="AA20" i="110"/>
  <c r="AA19" i="110"/>
  <c r="AA18" i="110"/>
  <c r="AA17" i="110"/>
  <c r="AA16" i="110"/>
  <c r="AA15" i="110"/>
  <c r="AA14" i="110"/>
  <c r="AA13" i="110"/>
  <c r="X42" i="110"/>
  <c r="W42" i="110"/>
  <c r="Z12" i="110"/>
  <c r="Z42" i="110" s="1"/>
  <c r="V42" i="110"/>
  <c r="Y12" i="110"/>
  <c r="Y42" i="110" s="1"/>
  <c r="U42" i="110"/>
  <c r="AA12" i="110"/>
  <c r="V63" i="110"/>
  <c r="Y43" i="110"/>
  <c r="Y63" i="110" s="1"/>
  <c r="W63" i="110"/>
  <c r="Z43" i="110"/>
  <c r="Z63" i="110" s="1"/>
  <c r="V69" i="110"/>
  <c r="Y64" i="110"/>
  <c r="Y69" i="110" s="1"/>
  <c r="W69" i="110"/>
  <c r="Z64" i="110"/>
  <c r="Z69" i="110" s="1"/>
  <c r="V75" i="110"/>
  <c r="Y70" i="110"/>
  <c r="Y75" i="110" s="1"/>
  <c r="W75" i="110"/>
  <c r="Z70" i="110"/>
  <c r="Z75" i="110" s="1"/>
  <c r="AA22" i="110"/>
  <c r="AA23" i="110"/>
  <c r="AA24" i="110"/>
  <c r="AA25" i="110"/>
  <c r="AA26" i="110"/>
  <c r="AA27" i="110"/>
  <c r="AA28" i="110"/>
  <c r="AA29" i="110"/>
  <c r="AA30" i="110"/>
  <c r="AA31" i="110"/>
  <c r="AA32" i="110"/>
  <c r="AA33" i="110"/>
  <c r="AA34" i="110"/>
  <c r="AA35" i="110"/>
  <c r="AA36" i="110"/>
  <c r="AA37" i="110"/>
  <c r="AA38" i="110"/>
  <c r="AA39" i="110"/>
  <c r="AA40" i="110"/>
  <c r="AA41" i="110"/>
  <c r="U63" i="110"/>
  <c r="AA43" i="110"/>
  <c r="AA44" i="110"/>
  <c r="AA45" i="110"/>
  <c r="AA46" i="110"/>
  <c r="AA47" i="110"/>
  <c r="AA48" i="110"/>
  <c r="AA49" i="110"/>
  <c r="AA50" i="110"/>
  <c r="AA51" i="110"/>
  <c r="AA52" i="110"/>
  <c r="AA53" i="110"/>
  <c r="AA54" i="110"/>
  <c r="AA55" i="110"/>
  <c r="AA56" i="110"/>
  <c r="AA57" i="110"/>
  <c r="AA58" i="110"/>
  <c r="AA59" i="110"/>
  <c r="AA60" i="110"/>
  <c r="AA61" i="110"/>
  <c r="AA62" i="110"/>
  <c r="U69" i="110"/>
  <c r="AA64" i="110"/>
  <c r="AA65" i="110"/>
  <c r="AA66" i="110"/>
  <c r="AA67" i="110"/>
  <c r="AA68" i="110"/>
  <c r="U75" i="110"/>
  <c r="AA70" i="110"/>
  <c r="AA71" i="110"/>
  <c r="AA72" i="110"/>
  <c r="AA73" i="110"/>
  <c r="AA74" i="110"/>
  <c r="AA98" i="110"/>
  <c r="AC78" i="110"/>
  <c r="AC79" i="110"/>
  <c r="AC80" i="110"/>
  <c r="AC81" i="110"/>
  <c r="AC82" i="110"/>
  <c r="AC83" i="110"/>
  <c r="AC84" i="110"/>
  <c r="AC85" i="110"/>
  <c r="AC86" i="110"/>
  <c r="AC87" i="110"/>
  <c r="AC88" i="110"/>
  <c r="AC89" i="110"/>
  <c r="AC90" i="110"/>
  <c r="AC91" i="110"/>
  <c r="AC92" i="110"/>
  <c r="AC93" i="110"/>
  <c r="AC94" i="110"/>
  <c r="AC95" i="110"/>
  <c r="AC96" i="110"/>
  <c r="AC97" i="110"/>
  <c r="X10" i="40"/>
  <c r="V10" i="40"/>
  <c r="U10" i="40"/>
  <c r="L13" i="40"/>
  <c r="L14" i="40"/>
  <c r="L15" i="40"/>
  <c r="L16" i="40"/>
  <c r="L17" i="40"/>
  <c r="L18" i="40"/>
  <c r="L19" i="40"/>
  <c r="L20" i="40"/>
  <c r="L21" i="40"/>
  <c r="L22" i="40"/>
  <c r="L23" i="40"/>
  <c r="L24" i="40"/>
  <c r="L25" i="40"/>
  <c r="L26" i="40"/>
  <c r="L27" i="40"/>
  <c r="L28" i="40"/>
  <c r="L31" i="40"/>
  <c r="L32" i="40"/>
  <c r="L33" i="40"/>
  <c r="L34" i="40"/>
  <c r="L39" i="40"/>
  <c r="L40" i="40"/>
  <c r="L41" i="40"/>
  <c r="L42" i="40"/>
  <c r="J13" i="40"/>
  <c r="J15" i="40"/>
  <c r="J17" i="40"/>
  <c r="J21" i="40"/>
  <c r="J23" i="40"/>
  <c r="J25" i="40"/>
  <c r="J29" i="40"/>
  <c r="J31" i="40"/>
  <c r="J33" i="40"/>
  <c r="J37" i="40"/>
  <c r="J39" i="40"/>
  <c r="J41" i="40"/>
  <c r="J45" i="40"/>
  <c r="J49" i="40"/>
  <c r="J56" i="40"/>
  <c r="J60" i="40"/>
  <c r="J61" i="40"/>
  <c r="J62" i="40"/>
  <c r="J64" i="40"/>
  <c r="D49" i="40"/>
  <c r="F49" i="40" s="1"/>
  <c r="G49" i="40" s="1"/>
  <c r="F56" i="40"/>
  <c r="B54" i="40"/>
  <c r="R69" i="40"/>
  <c r="B48" i="40" s="1"/>
  <c r="J48" i="40" s="1"/>
  <c r="T63" i="40"/>
  <c r="B53" i="40" s="1"/>
  <c r="S63" i="40"/>
  <c r="S42" i="40"/>
  <c r="B57" i="40" s="1"/>
  <c r="J57" i="40" s="1"/>
  <c r="V98" i="40"/>
  <c r="P98" i="40"/>
  <c r="S79" i="40"/>
  <c r="T79" i="40" s="1"/>
  <c r="S80" i="40"/>
  <c r="T80" i="40" s="1"/>
  <c r="S81" i="40"/>
  <c r="T81" i="40" s="1"/>
  <c r="S82" i="40"/>
  <c r="S83" i="40"/>
  <c r="T83" i="40" s="1"/>
  <c r="S84" i="40"/>
  <c r="T84" i="40" s="1"/>
  <c r="S85" i="40"/>
  <c r="T85" i="40" s="1"/>
  <c r="S86" i="40"/>
  <c r="T86" i="40" s="1"/>
  <c r="S87" i="40"/>
  <c r="T87" i="40" s="1"/>
  <c r="S88" i="40"/>
  <c r="T88" i="40" s="1"/>
  <c r="S89" i="40"/>
  <c r="T89" i="40" s="1"/>
  <c r="S90" i="40"/>
  <c r="T90" i="40" s="1"/>
  <c r="S91" i="40"/>
  <c r="T91" i="40" s="1"/>
  <c r="S92" i="40"/>
  <c r="T92" i="40" s="1"/>
  <c r="S93" i="40"/>
  <c r="T93" i="40" s="1"/>
  <c r="S94" i="40"/>
  <c r="T94" i="40" s="1"/>
  <c r="S95" i="40"/>
  <c r="T95" i="40" s="1"/>
  <c r="S96" i="40"/>
  <c r="T96" i="40" s="1"/>
  <c r="S97" i="40"/>
  <c r="T97" i="40" s="1"/>
  <c r="T82" i="40"/>
  <c r="S78" i="40"/>
  <c r="T78" i="40" s="1"/>
  <c r="X79" i="40"/>
  <c r="Y79" i="40" s="1"/>
  <c r="X80" i="40"/>
  <c r="Y80" i="40" s="1"/>
  <c r="X81" i="40"/>
  <c r="Y81" i="40" s="1"/>
  <c r="X82" i="40"/>
  <c r="Y82" i="40" s="1"/>
  <c r="X83" i="40"/>
  <c r="Y83" i="40" s="1"/>
  <c r="X84" i="40"/>
  <c r="Y84" i="40" s="1"/>
  <c r="X85" i="40"/>
  <c r="Y85" i="40" s="1"/>
  <c r="X86" i="40"/>
  <c r="Y86" i="40" s="1"/>
  <c r="X87" i="40"/>
  <c r="Y87" i="40" s="1"/>
  <c r="X88" i="40"/>
  <c r="Y88" i="40" s="1"/>
  <c r="X89" i="40"/>
  <c r="Y89" i="40" s="1"/>
  <c r="X90" i="40"/>
  <c r="Y90" i="40" s="1"/>
  <c r="X91" i="40"/>
  <c r="Y91" i="40" s="1"/>
  <c r="X92" i="40"/>
  <c r="Y92" i="40" s="1"/>
  <c r="X93" i="40"/>
  <c r="Y93" i="40" s="1"/>
  <c r="X94" i="40"/>
  <c r="Y94" i="40" s="1"/>
  <c r="X95" i="40"/>
  <c r="Y95" i="40" s="1"/>
  <c r="X96" i="40"/>
  <c r="Y96" i="40" s="1"/>
  <c r="X97" i="40"/>
  <c r="Y97" i="40" s="1"/>
  <c r="X78" i="40"/>
  <c r="Y78" i="40" s="1"/>
  <c r="U98" i="40"/>
  <c r="R63" i="40"/>
  <c r="B47" i="40" s="1"/>
  <c r="D47" i="40" s="1"/>
  <c r="B27" i="40"/>
  <c r="B24" i="40"/>
  <c r="J24" i="40" s="1"/>
  <c r="R42" i="40"/>
  <c r="B46" i="40" s="1"/>
  <c r="B42" i="40"/>
  <c r="J42" i="40" s="1"/>
  <c r="B40" i="40"/>
  <c r="J40" i="40" s="1"/>
  <c r="B38" i="40"/>
  <c r="B43" i="40"/>
  <c r="L43" i="40" s="1"/>
  <c r="B35" i="40"/>
  <c r="L35" i="40" s="1"/>
  <c r="B34" i="40"/>
  <c r="J34" i="40" s="1"/>
  <c r="B32" i="40"/>
  <c r="J32" i="40" s="1"/>
  <c r="B30" i="40"/>
  <c r="B26" i="40"/>
  <c r="J26" i="40" s="1"/>
  <c r="B22" i="40"/>
  <c r="J22" i="40" s="1"/>
  <c r="B19" i="40"/>
  <c r="B18" i="40"/>
  <c r="J18" i="40" s="1"/>
  <c r="B16" i="40"/>
  <c r="J16" i="40" s="1"/>
  <c r="B14" i="40"/>
  <c r="J14" i="40" s="1"/>
  <c r="L49" i="118" l="1"/>
  <c r="B10" i="143"/>
  <c r="L49" i="128"/>
  <c r="L49" i="127"/>
  <c r="L49" i="116"/>
  <c r="L49" i="117"/>
  <c r="D61" i="118"/>
  <c r="F61" i="110"/>
  <c r="F61" i="123"/>
  <c r="D61" i="124"/>
  <c r="B20" i="140"/>
  <c r="L47" i="115"/>
  <c r="B14" i="140"/>
  <c r="C10" i="143"/>
  <c r="H10" i="143" s="1"/>
  <c r="L48" i="138"/>
  <c r="B37" i="143"/>
  <c r="L47" i="125"/>
  <c r="D36" i="141"/>
  <c r="J36" i="141" s="1"/>
  <c r="L56" i="131"/>
  <c r="C27" i="140"/>
  <c r="H27" i="140" s="1"/>
  <c r="G51" i="119"/>
  <c r="L51" i="119" s="1"/>
  <c r="G49" i="123"/>
  <c r="B23" i="143" s="1"/>
  <c r="D23" i="143" s="1"/>
  <c r="G51" i="124"/>
  <c r="L51" i="124" s="1"/>
  <c r="L51" i="115"/>
  <c r="G51" i="130"/>
  <c r="C30" i="141" s="1"/>
  <c r="G51" i="128"/>
  <c r="L51" i="128" s="1"/>
  <c r="G50" i="128"/>
  <c r="B28" i="141" s="1"/>
  <c r="E28" i="141" s="1"/>
  <c r="L49" i="123"/>
  <c r="B23" i="142"/>
  <c r="G23" i="142" s="1"/>
  <c r="F61" i="121"/>
  <c r="F61" i="118"/>
  <c r="G51" i="118"/>
  <c r="L51" i="118" s="1"/>
  <c r="L48" i="111"/>
  <c r="G50" i="137"/>
  <c r="L50" i="137" s="1"/>
  <c r="L48" i="136"/>
  <c r="F61" i="134"/>
  <c r="C33" i="143"/>
  <c r="H33" i="143" s="1"/>
  <c r="C33" i="34"/>
  <c r="H33" i="34" s="1"/>
  <c r="C31" i="34"/>
  <c r="H31" i="34" s="1"/>
  <c r="L52" i="131"/>
  <c r="B26" i="142"/>
  <c r="G26" i="142" s="1"/>
  <c r="D61" i="125"/>
  <c r="F61" i="125"/>
  <c r="G50" i="125"/>
  <c r="L50" i="125" s="1"/>
  <c r="L48" i="122"/>
  <c r="G51" i="122"/>
  <c r="L51" i="122" s="1"/>
  <c r="B21" i="143"/>
  <c r="D21" i="143" s="1"/>
  <c r="L48" i="121"/>
  <c r="B20" i="143"/>
  <c r="D20" i="143" s="1"/>
  <c r="L49" i="119"/>
  <c r="L48" i="116"/>
  <c r="L50" i="114"/>
  <c r="L49" i="113"/>
  <c r="L48" i="113"/>
  <c r="L50" i="113"/>
  <c r="C11" i="34"/>
  <c r="H11" i="34" s="1"/>
  <c r="L52" i="111"/>
  <c r="B38" i="143"/>
  <c r="D61" i="136"/>
  <c r="D61" i="132"/>
  <c r="C26" i="143"/>
  <c r="H26" i="143" s="1"/>
  <c r="B24" i="142"/>
  <c r="D24" i="142" s="1"/>
  <c r="B22" i="143"/>
  <c r="G22" i="143" s="1"/>
  <c r="L48" i="120"/>
  <c r="D61" i="119"/>
  <c r="L48" i="118"/>
  <c r="L49" i="125"/>
  <c r="B24" i="143"/>
  <c r="D24" i="143" s="1"/>
  <c r="F61" i="116"/>
  <c r="L50" i="116"/>
  <c r="B15" i="142"/>
  <c r="G15" i="142" s="1"/>
  <c r="F61" i="113"/>
  <c r="G51" i="111"/>
  <c r="L51" i="111" s="1"/>
  <c r="L50" i="110"/>
  <c r="L48" i="110"/>
  <c r="J38" i="40"/>
  <c r="L38" i="40"/>
  <c r="J30" i="40"/>
  <c r="L30" i="40"/>
  <c r="F61" i="138"/>
  <c r="D61" i="138"/>
  <c r="G50" i="138"/>
  <c r="D61" i="137"/>
  <c r="B37" i="142"/>
  <c r="G37" i="142" s="1"/>
  <c r="F61" i="137"/>
  <c r="G51" i="137"/>
  <c r="C36" i="143"/>
  <c r="H36" i="143" s="1"/>
  <c r="L52" i="135"/>
  <c r="G51" i="135"/>
  <c r="C35" i="141" s="1"/>
  <c r="F61" i="133"/>
  <c r="H74" i="133"/>
  <c r="B28" i="142"/>
  <c r="D28" i="142" s="1"/>
  <c r="B27" i="142"/>
  <c r="G27" i="142" s="1"/>
  <c r="L48" i="125"/>
  <c r="L51" i="125"/>
  <c r="G50" i="122"/>
  <c r="D61" i="121"/>
  <c r="G51" i="121"/>
  <c r="C21" i="141" s="1"/>
  <c r="F61" i="119"/>
  <c r="C17" i="34"/>
  <c r="H17" i="34" s="1"/>
  <c r="B17" i="142"/>
  <c r="G17" i="142" s="1"/>
  <c r="D61" i="114"/>
  <c r="B14" i="143"/>
  <c r="D14" i="143" s="1"/>
  <c r="L48" i="114"/>
  <c r="F61" i="114"/>
  <c r="G51" i="114"/>
  <c r="L49" i="112"/>
  <c r="L51" i="112"/>
  <c r="D61" i="111"/>
  <c r="H74" i="111"/>
  <c r="F61" i="111"/>
  <c r="J71" i="110"/>
  <c r="L49" i="136"/>
  <c r="L51" i="136"/>
  <c r="B36" i="141"/>
  <c r="I36" i="141" s="1"/>
  <c r="G50" i="135"/>
  <c r="L50" i="135" s="1"/>
  <c r="D61" i="128"/>
  <c r="F61" i="132"/>
  <c r="G51" i="132"/>
  <c r="C32" i="141" s="1"/>
  <c r="D61" i="131"/>
  <c r="G51" i="131"/>
  <c r="L51" i="131" s="1"/>
  <c r="F61" i="130"/>
  <c r="C29" i="34"/>
  <c r="H29" i="34" s="1"/>
  <c r="L52" i="129"/>
  <c r="D61" i="134"/>
  <c r="G51" i="134"/>
  <c r="C34" i="141" s="1"/>
  <c r="D61" i="133"/>
  <c r="G50" i="133"/>
  <c r="B33" i="141" s="1"/>
  <c r="J71" i="129"/>
  <c r="F61" i="131"/>
  <c r="G51" i="129"/>
  <c r="L51" i="129" s="1"/>
  <c r="F61" i="128"/>
  <c r="L52" i="122"/>
  <c r="C16" i="34"/>
  <c r="H16" i="34" s="1"/>
  <c r="L52" i="116"/>
  <c r="D61" i="126"/>
  <c r="F61" i="126"/>
  <c r="G51" i="126"/>
  <c r="C26" i="141" s="1"/>
  <c r="B26" i="141"/>
  <c r="E26" i="141" s="1"/>
  <c r="C23" i="141"/>
  <c r="F61" i="122"/>
  <c r="D61" i="122"/>
  <c r="L51" i="120"/>
  <c r="D61" i="120"/>
  <c r="L50" i="119"/>
  <c r="J71" i="119"/>
  <c r="G46" i="132"/>
  <c r="L46" i="132" s="1"/>
  <c r="L52" i="112"/>
  <c r="L53" i="115"/>
  <c r="L50" i="115"/>
  <c r="D61" i="113"/>
  <c r="L47" i="112"/>
  <c r="D61" i="110"/>
  <c r="G51" i="110"/>
  <c r="G50" i="139"/>
  <c r="F61" i="139"/>
  <c r="C38" i="141"/>
  <c r="L52" i="138"/>
  <c r="C28" i="34"/>
  <c r="H28" i="34" s="1"/>
  <c r="C27" i="34"/>
  <c r="H27" i="34" s="1"/>
  <c r="L52" i="127"/>
  <c r="C26" i="34"/>
  <c r="H26" i="34" s="1"/>
  <c r="L52" i="126"/>
  <c r="C25" i="34"/>
  <c r="H25" i="34" s="1"/>
  <c r="L52" i="125"/>
  <c r="C24" i="34"/>
  <c r="H24" i="34" s="1"/>
  <c r="L52" i="124"/>
  <c r="C23" i="34"/>
  <c r="H23" i="34" s="1"/>
  <c r="L52" i="123"/>
  <c r="C22" i="34"/>
  <c r="H22" i="34" s="1"/>
  <c r="C21" i="34"/>
  <c r="H21" i="34" s="1"/>
  <c r="C20" i="34"/>
  <c r="H20" i="34" s="1"/>
  <c r="L52" i="137"/>
  <c r="J71" i="137"/>
  <c r="D61" i="135"/>
  <c r="H74" i="135"/>
  <c r="F61" i="135"/>
  <c r="L52" i="134"/>
  <c r="G46" i="133"/>
  <c r="L46" i="133" s="1"/>
  <c r="J71" i="131"/>
  <c r="D61" i="130"/>
  <c r="G50" i="130"/>
  <c r="L50" i="130" s="1"/>
  <c r="L52" i="130"/>
  <c r="H74" i="130"/>
  <c r="D61" i="129"/>
  <c r="F61" i="129"/>
  <c r="G50" i="129"/>
  <c r="L50" i="129" s="1"/>
  <c r="G46" i="129"/>
  <c r="B29" i="34" s="1"/>
  <c r="G29" i="34" s="1"/>
  <c r="C28" i="141"/>
  <c r="G46" i="128"/>
  <c r="L46" i="128" s="1"/>
  <c r="L50" i="127"/>
  <c r="G46" i="127"/>
  <c r="G46" i="126"/>
  <c r="L46" i="126" s="1"/>
  <c r="C18" i="34"/>
  <c r="H18" i="34" s="1"/>
  <c r="L52" i="118"/>
  <c r="C15" i="34"/>
  <c r="H15" i="34" s="1"/>
  <c r="L52" i="115"/>
  <c r="C13" i="34"/>
  <c r="H13" i="34" s="1"/>
  <c r="L52" i="113"/>
  <c r="C12" i="34"/>
  <c r="H12" i="34" s="1"/>
  <c r="G46" i="130"/>
  <c r="B30" i="34" s="1"/>
  <c r="D30" i="34" s="1"/>
  <c r="G46" i="131"/>
  <c r="C24" i="141"/>
  <c r="H74" i="124"/>
  <c r="B23" i="141"/>
  <c r="E23" i="141" s="1"/>
  <c r="G46" i="123"/>
  <c r="G46" i="122"/>
  <c r="B21" i="141"/>
  <c r="E21" i="141" s="1"/>
  <c r="G46" i="121"/>
  <c r="L46" i="121" s="1"/>
  <c r="F61" i="120"/>
  <c r="G50" i="120"/>
  <c r="L50" i="120" s="1"/>
  <c r="G46" i="120"/>
  <c r="L46" i="120" s="1"/>
  <c r="C19" i="141"/>
  <c r="G46" i="119"/>
  <c r="B19" i="34" s="1"/>
  <c r="G19" i="34" s="1"/>
  <c r="L52" i="119"/>
  <c r="B18" i="141"/>
  <c r="E18" i="141" s="1"/>
  <c r="G46" i="118"/>
  <c r="B17" i="141"/>
  <c r="I17" i="141" s="1"/>
  <c r="C17" i="141"/>
  <c r="F61" i="117"/>
  <c r="D61" i="117"/>
  <c r="G46" i="117"/>
  <c r="L46" i="117" s="1"/>
  <c r="C16" i="141"/>
  <c r="G46" i="116"/>
  <c r="G46" i="115"/>
  <c r="G46" i="114"/>
  <c r="B14" i="34" s="1"/>
  <c r="D14" i="34" s="1"/>
  <c r="L52" i="114"/>
  <c r="G46" i="113"/>
  <c r="C13" i="141"/>
  <c r="B12" i="141"/>
  <c r="I12" i="141" s="1"/>
  <c r="G46" i="112"/>
  <c r="L46" i="112" s="1"/>
  <c r="L47" i="111"/>
  <c r="B11" i="141"/>
  <c r="E11" i="141" s="1"/>
  <c r="G46" i="111"/>
  <c r="L52" i="110"/>
  <c r="G46" i="110"/>
  <c r="B10" i="34" s="1"/>
  <c r="D10" i="34" s="1"/>
  <c r="J35" i="40"/>
  <c r="F8" i="109"/>
  <c r="E39" i="109" s="1"/>
  <c r="B58" i="40"/>
  <c r="J58" i="40" s="1"/>
  <c r="G20" i="140"/>
  <c r="D20" i="140"/>
  <c r="G20" i="142"/>
  <c r="D20" i="142"/>
  <c r="G19" i="140"/>
  <c r="D19" i="140"/>
  <c r="G19" i="142"/>
  <c r="D19" i="142"/>
  <c r="G19" i="143"/>
  <c r="D19" i="143"/>
  <c r="I19" i="141"/>
  <c r="E19" i="141"/>
  <c r="G18" i="140"/>
  <c r="D18" i="140"/>
  <c r="G18" i="142"/>
  <c r="D18" i="142"/>
  <c r="G18" i="143"/>
  <c r="D18" i="143"/>
  <c r="G17" i="140"/>
  <c r="D17" i="140"/>
  <c r="G17" i="143"/>
  <c r="D17" i="143"/>
  <c r="G16" i="140"/>
  <c r="D16" i="140"/>
  <c r="G16" i="142"/>
  <c r="D16" i="142"/>
  <c r="G16" i="143"/>
  <c r="D16" i="143"/>
  <c r="I16" i="141"/>
  <c r="E16" i="141"/>
  <c r="G15" i="140"/>
  <c r="D15" i="140"/>
  <c r="G15" i="143"/>
  <c r="D15" i="143"/>
  <c r="I15" i="141"/>
  <c r="E15" i="141"/>
  <c r="G14" i="140"/>
  <c r="D14" i="140"/>
  <c r="G14" i="142"/>
  <c r="D14" i="142"/>
  <c r="I14" i="141"/>
  <c r="E14" i="141"/>
  <c r="G13" i="140"/>
  <c r="D13" i="140"/>
  <c r="G13" i="142"/>
  <c r="D13" i="142"/>
  <c r="G13" i="143"/>
  <c r="D13" i="143"/>
  <c r="I13" i="141"/>
  <c r="E13" i="141"/>
  <c r="G12" i="140"/>
  <c r="D12" i="140"/>
  <c r="G12" i="142"/>
  <c r="D12" i="142"/>
  <c r="G12" i="143"/>
  <c r="D12" i="143"/>
  <c r="G11" i="140"/>
  <c r="D11" i="140"/>
  <c r="G11" i="142"/>
  <c r="D11" i="142"/>
  <c r="G11" i="143"/>
  <c r="D11" i="143"/>
  <c r="G10" i="140"/>
  <c r="D10" i="140"/>
  <c r="G10" i="142"/>
  <c r="D10" i="142"/>
  <c r="G10" i="143"/>
  <c r="D10" i="143"/>
  <c r="I10" i="141"/>
  <c r="E10" i="141"/>
  <c r="G39" i="140"/>
  <c r="D39" i="140"/>
  <c r="G39" i="142"/>
  <c r="D39" i="142"/>
  <c r="G39" i="143"/>
  <c r="D39" i="143"/>
  <c r="G38" i="140"/>
  <c r="D38" i="140"/>
  <c r="G38" i="142"/>
  <c r="D38" i="142"/>
  <c r="G38" i="143"/>
  <c r="D38" i="143"/>
  <c r="G37" i="140"/>
  <c r="D37" i="140"/>
  <c r="D37" i="142"/>
  <c r="G37" i="143"/>
  <c r="D37" i="143"/>
  <c r="G36" i="140"/>
  <c r="D36" i="140"/>
  <c r="G36" i="142"/>
  <c r="D36" i="142"/>
  <c r="G36" i="143"/>
  <c r="L47" i="135"/>
  <c r="B35" i="140"/>
  <c r="L49" i="135"/>
  <c r="B35" i="143"/>
  <c r="L51" i="135"/>
  <c r="L48" i="134"/>
  <c r="B34" i="142"/>
  <c r="L50" i="134"/>
  <c r="B34" i="141"/>
  <c r="L47" i="133"/>
  <c r="B33" i="140"/>
  <c r="L49" i="133"/>
  <c r="B33" i="143"/>
  <c r="L51" i="133"/>
  <c r="C33" i="141"/>
  <c r="L48" i="132"/>
  <c r="B32" i="142"/>
  <c r="L50" i="132"/>
  <c r="B32" i="141"/>
  <c r="L47" i="131"/>
  <c r="B31" i="140"/>
  <c r="L49" i="131"/>
  <c r="B31" i="143"/>
  <c r="L48" i="130"/>
  <c r="B30" i="142"/>
  <c r="L47" i="129"/>
  <c r="B29" i="140"/>
  <c r="L49" i="129"/>
  <c r="B29" i="143"/>
  <c r="G28" i="140"/>
  <c r="D28" i="140"/>
  <c r="G28" i="143"/>
  <c r="D28" i="143"/>
  <c r="G27" i="140"/>
  <c r="D27" i="140"/>
  <c r="G27" i="143"/>
  <c r="D27" i="143"/>
  <c r="I27" i="141"/>
  <c r="E27" i="141"/>
  <c r="G26" i="140"/>
  <c r="D26" i="140"/>
  <c r="D26" i="142"/>
  <c r="G26" i="143"/>
  <c r="G25" i="140"/>
  <c r="D25" i="140"/>
  <c r="G25" i="142"/>
  <c r="D25" i="142"/>
  <c r="G25" i="143"/>
  <c r="D25" i="143"/>
  <c r="G24" i="140"/>
  <c r="D24" i="140"/>
  <c r="I24" i="141"/>
  <c r="E24" i="141"/>
  <c r="G23" i="140"/>
  <c r="D23" i="140"/>
  <c r="G22" i="140"/>
  <c r="D22" i="140"/>
  <c r="G22" i="142"/>
  <c r="D22" i="142"/>
  <c r="G21" i="140"/>
  <c r="D21" i="140"/>
  <c r="G21" i="142"/>
  <c r="D21" i="142"/>
  <c r="G21" i="143"/>
  <c r="J43" i="40"/>
  <c r="H8" i="109"/>
  <c r="J27" i="40"/>
  <c r="D8" i="109"/>
  <c r="D39" i="109" s="1"/>
  <c r="L49" i="40"/>
  <c r="B9" i="143"/>
  <c r="G46" i="124"/>
  <c r="G61" i="124" s="1"/>
  <c r="L61" i="124" s="1"/>
  <c r="G46" i="125"/>
  <c r="G46" i="134"/>
  <c r="B34" i="34" s="1"/>
  <c r="G46" i="135"/>
  <c r="B35" i="34" s="1"/>
  <c r="G46" i="136"/>
  <c r="B36" i="34" s="1"/>
  <c r="G46" i="137"/>
  <c r="B37" i="34" s="1"/>
  <c r="G46" i="138"/>
  <c r="B38" i="34" s="1"/>
  <c r="G46" i="139"/>
  <c r="B39" i="34" s="1"/>
  <c r="L52" i="139"/>
  <c r="L48" i="135"/>
  <c r="B35" i="142"/>
  <c r="L47" i="134"/>
  <c r="B34" i="140"/>
  <c r="L49" i="134"/>
  <c r="B34" i="143"/>
  <c r="L48" i="133"/>
  <c r="B33" i="142"/>
  <c r="L47" i="132"/>
  <c r="B32" i="140"/>
  <c r="L49" i="132"/>
  <c r="B32" i="143"/>
  <c r="B31" i="142"/>
  <c r="L50" i="131"/>
  <c r="B31" i="141"/>
  <c r="L47" i="130"/>
  <c r="B30" i="140"/>
  <c r="L49" i="130"/>
  <c r="B30" i="143"/>
  <c r="L51" i="130"/>
  <c r="L48" i="129"/>
  <c r="B29" i="142"/>
  <c r="J19" i="40"/>
  <c r="B8" i="109"/>
  <c r="B39" i="109" s="1"/>
  <c r="AC98" i="139"/>
  <c r="AA75" i="139"/>
  <c r="AA69" i="139"/>
  <c r="AA63" i="139"/>
  <c r="AA42" i="139"/>
  <c r="H74" i="139"/>
  <c r="J71" i="139"/>
  <c r="AC98" i="138"/>
  <c r="AA75" i="138"/>
  <c r="AA69" i="138"/>
  <c r="AA63" i="138"/>
  <c r="AA42" i="138"/>
  <c r="H74" i="138"/>
  <c r="J71" i="138"/>
  <c r="AC98" i="137"/>
  <c r="AA75" i="137"/>
  <c r="AA69" i="137"/>
  <c r="AA63" i="137"/>
  <c r="AA42" i="137"/>
  <c r="AC98" i="136"/>
  <c r="AA75" i="136"/>
  <c r="AA69" i="136"/>
  <c r="AA63" i="136"/>
  <c r="AA42" i="136"/>
  <c r="H74" i="136"/>
  <c r="J71" i="136"/>
  <c r="AC98" i="135"/>
  <c r="AA75" i="135"/>
  <c r="AA69" i="135"/>
  <c r="AA63" i="135"/>
  <c r="AA42" i="135"/>
  <c r="J71" i="135"/>
  <c r="AC98" i="134"/>
  <c r="AA75" i="134"/>
  <c r="AA69" i="134"/>
  <c r="AA63" i="134"/>
  <c r="AA42" i="134"/>
  <c r="H74" i="134"/>
  <c r="J71" i="134"/>
  <c r="AC98" i="133"/>
  <c r="AA75" i="133"/>
  <c r="AA69" i="133"/>
  <c r="AA63" i="133"/>
  <c r="AA42" i="133"/>
  <c r="AC98" i="132"/>
  <c r="AA75" i="132"/>
  <c r="AA69" i="132"/>
  <c r="AA63" i="132"/>
  <c r="AA42" i="132"/>
  <c r="H74" i="132"/>
  <c r="J71" i="132"/>
  <c r="AC98" i="131"/>
  <c r="AA75" i="131"/>
  <c r="AA69" i="131"/>
  <c r="AA63" i="131"/>
  <c r="AA42" i="131"/>
  <c r="AC98" i="130"/>
  <c r="AA75" i="130"/>
  <c r="AA69" i="130"/>
  <c r="AA63" i="130"/>
  <c r="AA42" i="130"/>
  <c r="AC98" i="129"/>
  <c r="AA75" i="129"/>
  <c r="AA69" i="129"/>
  <c r="AA63" i="129"/>
  <c r="AA42" i="129"/>
  <c r="H74" i="129"/>
  <c r="AC98" i="128"/>
  <c r="AA75" i="128"/>
  <c r="AA69" i="128"/>
  <c r="AA63" i="128"/>
  <c r="AA42" i="128"/>
  <c r="H74" i="128"/>
  <c r="J71" i="128"/>
  <c r="AC98" i="127"/>
  <c r="AA75" i="127"/>
  <c r="AA69" i="127"/>
  <c r="AA63" i="127"/>
  <c r="AA42" i="127"/>
  <c r="H74" i="127"/>
  <c r="J71" i="127"/>
  <c r="AC98" i="126"/>
  <c r="AA75" i="126"/>
  <c r="AA69" i="126"/>
  <c r="AA63" i="126"/>
  <c r="AA42" i="126"/>
  <c r="H74" i="126"/>
  <c r="J71" i="126"/>
  <c r="AC98" i="125"/>
  <c r="AA75" i="125"/>
  <c r="AA69" i="125"/>
  <c r="AA63" i="125"/>
  <c r="AA42" i="125"/>
  <c r="H74" i="125"/>
  <c r="J71" i="125"/>
  <c r="AC98" i="124"/>
  <c r="AA75" i="124"/>
  <c r="AA69" i="124"/>
  <c r="AA63" i="124"/>
  <c r="AA42" i="124"/>
  <c r="AC98" i="123"/>
  <c r="AA75" i="123"/>
  <c r="AA69" i="123"/>
  <c r="AA63" i="123"/>
  <c r="AA42" i="123"/>
  <c r="H74" i="123"/>
  <c r="J71" i="123"/>
  <c r="AC98" i="122"/>
  <c r="AA75" i="122"/>
  <c r="AA69" i="122"/>
  <c r="AA63" i="122"/>
  <c r="AA42" i="122"/>
  <c r="H74" i="122"/>
  <c r="J71" i="122"/>
  <c r="AC98" i="121"/>
  <c r="AA75" i="121"/>
  <c r="AA69" i="121"/>
  <c r="AA63" i="121"/>
  <c r="AA42" i="121"/>
  <c r="H74" i="121"/>
  <c r="J71" i="121"/>
  <c r="AC98" i="120"/>
  <c r="AA75" i="120"/>
  <c r="AA69" i="120"/>
  <c r="AA63" i="120"/>
  <c r="AA42" i="120"/>
  <c r="H74" i="120"/>
  <c r="J71" i="120"/>
  <c r="AC98" i="119"/>
  <c r="AA75" i="119"/>
  <c r="AA69" i="119"/>
  <c r="AA63" i="119"/>
  <c r="AA42" i="119"/>
  <c r="H74" i="119"/>
  <c r="AC98" i="118"/>
  <c r="AA75" i="118"/>
  <c r="AA69" i="118"/>
  <c r="AA63" i="118"/>
  <c r="AA42" i="118"/>
  <c r="H74" i="118"/>
  <c r="AC98" i="117"/>
  <c r="AA75" i="117"/>
  <c r="AA69" i="117"/>
  <c r="AA63" i="117"/>
  <c r="AA42" i="117"/>
  <c r="H74" i="117"/>
  <c r="J71" i="117"/>
  <c r="AC98" i="116"/>
  <c r="AA75" i="116"/>
  <c r="AA69" i="116"/>
  <c r="AA63" i="116"/>
  <c r="AA42" i="116"/>
  <c r="H74" i="116"/>
  <c r="J71" i="116"/>
  <c r="AC98" i="115"/>
  <c r="AA75" i="115"/>
  <c r="AA69" i="115"/>
  <c r="AA63" i="115"/>
  <c r="AA42" i="115"/>
  <c r="H74" i="115"/>
  <c r="J71" i="115"/>
  <c r="AC98" i="114"/>
  <c r="AA75" i="114"/>
  <c r="AA69" i="114"/>
  <c r="AA63" i="114"/>
  <c r="AA42" i="114"/>
  <c r="H74" i="114"/>
  <c r="J71" i="114"/>
  <c r="AC98" i="113"/>
  <c r="AA75" i="113"/>
  <c r="AA69" i="113"/>
  <c r="AA63" i="113"/>
  <c r="AA42" i="113"/>
  <c r="H74" i="113"/>
  <c r="J71" i="113"/>
  <c r="AC98" i="112"/>
  <c r="AA75" i="112"/>
  <c r="AA69" i="112"/>
  <c r="AA63" i="112"/>
  <c r="AA42" i="112"/>
  <c r="H74" i="112"/>
  <c r="J71" i="112"/>
  <c r="AC98" i="111"/>
  <c r="AA75" i="111"/>
  <c r="AA69" i="111"/>
  <c r="AA63" i="111"/>
  <c r="AA42" i="111"/>
  <c r="AC98" i="110"/>
  <c r="AA75" i="110"/>
  <c r="AA69" i="110"/>
  <c r="AA63" i="110"/>
  <c r="AA42" i="110"/>
  <c r="H74" i="110"/>
  <c r="J46" i="40"/>
  <c r="AB79" i="40"/>
  <c r="AB80" i="40"/>
  <c r="AB81" i="40"/>
  <c r="AB82" i="40"/>
  <c r="AB83" i="40"/>
  <c r="AB84" i="40"/>
  <c r="AB85" i="40"/>
  <c r="AB86" i="40"/>
  <c r="AB87" i="40"/>
  <c r="AB88" i="40"/>
  <c r="AB89" i="40"/>
  <c r="AB90" i="40"/>
  <c r="AB91" i="40"/>
  <c r="AB92" i="40"/>
  <c r="AB93" i="40"/>
  <c r="AB94" i="40"/>
  <c r="AB95" i="40"/>
  <c r="AB96" i="40"/>
  <c r="AB97" i="40"/>
  <c r="AB78" i="40"/>
  <c r="AA78" i="40"/>
  <c r="AC78" i="40" s="1"/>
  <c r="U74" i="40"/>
  <c r="U73" i="40"/>
  <c r="U72" i="40"/>
  <c r="U71" i="40"/>
  <c r="U70" i="40"/>
  <c r="W74" i="40"/>
  <c r="Z74" i="40" s="1"/>
  <c r="V74" i="40"/>
  <c r="Y74" i="40" s="1"/>
  <c r="W73" i="40"/>
  <c r="Z73" i="40" s="1"/>
  <c r="V73" i="40"/>
  <c r="Y73" i="40" s="1"/>
  <c r="W72" i="40"/>
  <c r="Z72" i="40" s="1"/>
  <c r="V72" i="40"/>
  <c r="Y72" i="40" s="1"/>
  <c r="W71" i="40"/>
  <c r="Z71" i="40" s="1"/>
  <c r="V71" i="40"/>
  <c r="Y71" i="40" s="1"/>
  <c r="W70" i="40"/>
  <c r="V70" i="40"/>
  <c r="X74" i="40"/>
  <c r="X73" i="40"/>
  <c r="X72" i="40"/>
  <c r="X71" i="40"/>
  <c r="X70" i="40"/>
  <c r="AA79" i="40"/>
  <c r="AC79" i="40" s="1"/>
  <c r="AA80" i="40"/>
  <c r="AA81" i="40"/>
  <c r="AC81" i="40" s="1"/>
  <c r="AA82" i="40"/>
  <c r="AA83" i="40"/>
  <c r="AC83" i="40" s="1"/>
  <c r="AA84" i="40"/>
  <c r="AA85" i="40"/>
  <c r="AC85" i="40" s="1"/>
  <c r="AA86" i="40"/>
  <c r="AA87" i="40"/>
  <c r="AC87" i="40" s="1"/>
  <c r="AA88" i="40"/>
  <c r="AA89" i="40"/>
  <c r="AC89" i="40" s="1"/>
  <c r="AA90" i="40"/>
  <c r="AA91" i="40"/>
  <c r="AC91" i="40" s="1"/>
  <c r="AA92" i="40"/>
  <c r="AA93" i="40"/>
  <c r="AC93" i="40" s="1"/>
  <c r="AA94" i="40"/>
  <c r="AA95" i="40"/>
  <c r="AC95" i="40" s="1"/>
  <c r="AA96" i="40"/>
  <c r="AA97" i="40"/>
  <c r="AC97" i="40" s="1"/>
  <c r="U12" i="40"/>
  <c r="U65" i="40"/>
  <c r="U66" i="40"/>
  <c r="U67" i="40"/>
  <c r="U68" i="40"/>
  <c r="U64" i="40"/>
  <c r="U44" i="40"/>
  <c r="U45" i="40"/>
  <c r="U46" i="40"/>
  <c r="U47" i="40"/>
  <c r="U48" i="40"/>
  <c r="U49" i="40"/>
  <c r="U50" i="40"/>
  <c r="U51" i="40"/>
  <c r="U52" i="40"/>
  <c r="U53" i="40"/>
  <c r="U54" i="40"/>
  <c r="U55" i="40"/>
  <c r="U56" i="40"/>
  <c r="U57" i="40"/>
  <c r="U58" i="40"/>
  <c r="U59" i="40"/>
  <c r="U60" i="40"/>
  <c r="U61" i="40"/>
  <c r="U62" i="40"/>
  <c r="U43" i="40"/>
  <c r="W12" i="40"/>
  <c r="Z12" i="40" s="1"/>
  <c r="V65" i="40"/>
  <c r="Y65" i="40" s="1"/>
  <c r="W65" i="40"/>
  <c r="Z65" i="40" s="1"/>
  <c r="V66" i="40"/>
  <c r="Y66" i="40" s="1"/>
  <c r="W66" i="40"/>
  <c r="Z66" i="40" s="1"/>
  <c r="V67" i="40"/>
  <c r="Y67" i="40" s="1"/>
  <c r="W67" i="40"/>
  <c r="Z67" i="40" s="1"/>
  <c r="V68" i="40"/>
  <c r="Y68" i="40" s="1"/>
  <c r="W68" i="40"/>
  <c r="Z68" i="40" s="1"/>
  <c r="W64" i="40"/>
  <c r="V64" i="40"/>
  <c r="V44" i="40"/>
  <c r="Y44" i="40" s="1"/>
  <c r="W44" i="40"/>
  <c r="Z44" i="40" s="1"/>
  <c r="V45" i="40"/>
  <c r="Y45" i="40" s="1"/>
  <c r="W45" i="40"/>
  <c r="Z45" i="40" s="1"/>
  <c r="V46" i="40"/>
  <c r="Y46" i="40" s="1"/>
  <c r="W46" i="40"/>
  <c r="Z46" i="40" s="1"/>
  <c r="V47" i="40"/>
  <c r="Y47" i="40" s="1"/>
  <c r="W47" i="40"/>
  <c r="Z47" i="40" s="1"/>
  <c r="V48" i="40"/>
  <c r="Y48" i="40" s="1"/>
  <c r="W48" i="40"/>
  <c r="Z48" i="40" s="1"/>
  <c r="V49" i="40"/>
  <c r="Y49" i="40" s="1"/>
  <c r="W49" i="40"/>
  <c r="Z49" i="40" s="1"/>
  <c r="V50" i="40"/>
  <c r="Y50" i="40" s="1"/>
  <c r="W50" i="40"/>
  <c r="Z50" i="40" s="1"/>
  <c r="V51" i="40"/>
  <c r="Y51" i="40" s="1"/>
  <c r="W51" i="40"/>
  <c r="Z51" i="40" s="1"/>
  <c r="V52" i="40"/>
  <c r="Y52" i="40" s="1"/>
  <c r="W52" i="40"/>
  <c r="Z52" i="40" s="1"/>
  <c r="V53" i="40"/>
  <c r="Y53" i="40" s="1"/>
  <c r="W53" i="40"/>
  <c r="Z53" i="40" s="1"/>
  <c r="V54" i="40"/>
  <c r="Y54" i="40" s="1"/>
  <c r="W54" i="40"/>
  <c r="Z54" i="40" s="1"/>
  <c r="V55" i="40"/>
  <c r="Y55" i="40" s="1"/>
  <c r="W55" i="40"/>
  <c r="Z55" i="40" s="1"/>
  <c r="V56" i="40"/>
  <c r="Y56" i="40" s="1"/>
  <c r="W56" i="40"/>
  <c r="Z56" i="40" s="1"/>
  <c r="V57" i="40"/>
  <c r="Y57" i="40" s="1"/>
  <c r="W57" i="40"/>
  <c r="Z57" i="40" s="1"/>
  <c r="V58" i="40"/>
  <c r="Y58" i="40" s="1"/>
  <c r="W58" i="40"/>
  <c r="Z58" i="40" s="1"/>
  <c r="V59" i="40"/>
  <c r="Y59" i="40" s="1"/>
  <c r="W59" i="40"/>
  <c r="Z59" i="40" s="1"/>
  <c r="V60" i="40"/>
  <c r="Y60" i="40" s="1"/>
  <c r="W60" i="40"/>
  <c r="Z60" i="40" s="1"/>
  <c r="V61" i="40"/>
  <c r="Y61" i="40" s="1"/>
  <c r="W61" i="40"/>
  <c r="Z61" i="40" s="1"/>
  <c r="V62" i="40"/>
  <c r="Y62" i="40" s="1"/>
  <c r="W62" i="40"/>
  <c r="Z62" i="40" s="1"/>
  <c r="W43" i="40"/>
  <c r="Z43" i="40" s="1"/>
  <c r="V43" i="40"/>
  <c r="Y43" i="40" s="1"/>
  <c r="X12" i="40"/>
  <c r="X65" i="40"/>
  <c r="X66" i="40"/>
  <c r="X67" i="40"/>
  <c r="X68" i="40"/>
  <c r="X64" i="40"/>
  <c r="X44" i="40"/>
  <c r="X45" i="40"/>
  <c r="X46" i="40"/>
  <c r="X47" i="40"/>
  <c r="X48" i="40"/>
  <c r="X49" i="40"/>
  <c r="X50" i="40"/>
  <c r="X51" i="40"/>
  <c r="X52" i="40"/>
  <c r="X53" i="40"/>
  <c r="X54" i="40"/>
  <c r="X55" i="40"/>
  <c r="X56" i="40"/>
  <c r="X57" i="40"/>
  <c r="X58" i="40"/>
  <c r="X59" i="40"/>
  <c r="X60" i="40"/>
  <c r="X61" i="40"/>
  <c r="X62" i="40"/>
  <c r="X43" i="40"/>
  <c r="D46" i="40"/>
  <c r="D48" i="40"/>
  <c r="F48" i="40" s="1"/>
  <c r="J47" i="40"/>
  <c r="U13" i="40"/>
  <c r="U14" i="40"/>
  <c r="U15" i="40"/>
  <c r="U16" i="40"/>
  <c r="U17" i="40"/>
  <c r="U18" i="40"/>
  <c r="U19" i="40"/>
  <c r="U20" i="40"/>
  <c r="U22" i="40"/>
  <c r="U23" i="40"/>
  <c r="U24" i="40"/>
  <c r="U25" i="40"/>
  <c r="U26" i="40"/>
  <c r="U27" i="40"/>
  <c r="U29" i="40"/>
  <c r="U30" i="40"/>
  <c r="U31" i="40"/>
  <c r="U32" i="40"/>
  <c r="U33" i="40"/>
  <c r="U34" i="40"/>
  <c r="U35" i="40"/>
  <c r="U36" i="40"/>
  <c r="U37" i="40"/>
  <c r="U41" i="40"/>
  <c r="U40" i="40"/>
  <c r="U39" i="40"/>
  <c r="U38" i="40"/>
  <c r="V12" i="40"/>
  <c r="Y12" i="40" s="1"/>
  <c r="V41" i="40"/>
  <c r="Y41" i="40" s="1"/>
  <c r="V40" i="40"/>
  <c r="Y40" i="40" s="1"/>
  <c r="V39" i="40"/>
  <c r="Y39" i="40" s="1"/>
  <c r="V38" i="40"/>
  <c r="Y38" i="40" s="1"/>
  <c r="V37" i="40"/>
  <c r="Y37" i="40" s="1"/>
  <c r="V36" i="40"/>
  <c r="Y36" i="40" s="1"/>
  <c r="V35" i="40"/>
  <c r="Y35" i="40" s="1"/>
  <c r="V34" i="40"/>
  <c r="Y34" i="40" s="1"/>
  <c r="V33" i="40"/>
  <c r="Y33" i="40" s="1"/>
  <c r="V32" i="40"/>
  <c r="Y32" i="40" s="1"/>
  <c r="V31" i="40"/>
  <c r="Y31" i="40" s="1"/>
  <c r="V30" i="40"/>
  <c r="Y30" i="40" s="1"/>
  <c r="V29" i="40"/>
  <c r="Y29" i="40" s="1"/>
  <c r="V28" i="40"/>
  <c r="Y28" i="40" s="1"/>
  <c r="V27" i="40"/>
  <c r="Y27" i="40" s="1"/>
  <c r="V26" i="40"/>
  <c r="Y26" i="40" s="1"/>
  <c r="V25" i="40"/>
  <c r="Y25" i="40" s="1"/>
  <c r="V24" i="40"/>
  <c r="Y24" i="40" s="1"/>
  <c r="V23" i="40"/>
  <c r="Y23" i="40" s="1"/>
  <c r="V22" i="40"/>
  <c r="Y22" i="40" s="1"/>
  <c r="V21" i="40"/>
  <c r="Y21" i="40" s="1"/>
  <c r="V20" i="40"/>
  <c r="Y20" i="40" s="1"/>
  <c r="V19" i="40"/>
  <c r="Y19" i="40" s="1"/>
  <c r="V18" i="40"/>
  <c r="Y18" i="40" s="1"/>
  <c r="V17" i="40"/>
  <c r="Y17" i="40" s="1"/>
  <c r="V16" i="40"/>
  <c r="Y16" i="40" s="1"/>
  <c r="V15" i="40"/>
  <c r="Y15" i="40" s="1"/>
  <c r="V14" i="40"/>
  <c r="Y14" i="40" s="1"/>
  <c r="V13" i="40"/>
  <c r="Y13" i="40" s="1"/>
  <c r="W41" i="40"/>
  <c r="Z41" i="40" s="1"/>
  <c r="W40" i="40"/>
  <c r="Z40" i="40" s="1"/>
  <c r="W39" i="40"/>
  <c r="Z39" i="40" s="1"/>
  <c r="W38" i="40"/>
  <c r="Z38" i="40" s="1"/>
  <c r="W37" i="40"/>
  <c r="Z37" i="40" s="1"/>
  <c r="W36" i="40"/>
  <c r="Z36" i="40" s="1"/>
  <c r="W35" i="40"/>
  <c r="Z35" i="40" s="1"/>
  <c r="W34" i="40"/>
  <c r="Z34" i="40" s="1"/>
  <c r="W33" i="40"/>
  <c r="Z33" i="40" s="1"/>
  <c r="W32" i="40"/>
  <c r="Z32" i="40" s="1"/>
  <c r="W31" i="40"/>
  <c r="Z31" i="40" s="1"/>
  <c r="W30" i="40"/>
  <c r="Z30" i="40" s="1"/>
  <c r="W29" i="40"/>
  <c r="Z29" i="40" s="1"/>
  <c r="W28" i="40"/>
  <c r="Z28" i="40" s="1"/>
  <c r="W27" i="40"/>
  <c r="Z27" i="40" s="1"/>
  <c r="W26" i="40"/>
  <c r="Z26" i="40" s="1"/>
  <c r="W25" i="40"/>
  <c r="Z25" i="40" s="1"/>
  <c r="W24" i="40"/>
  <c r="Z24" i="40" s="1"/>
  <c r="W23" i="40"/>
  <c r="Z23" i="40" s="1"/>
  <c r="W22" i="40"/>
  <c r="Z22" i="40" s="1"/>
  <c r="W21" i="40"/>
  <c r="Z21" i="40" s="1"/>
  <c r="W20" i="40"/>
  <c r="Z20" i="40" s="1"/>
  <c r="W19" i="40"/>
  <c r="Z19" i="40" s="1"/>
  <c r="W18" i="40"/>
  <c r="Z18" i="40" s="1"/>
  <c r="W17" i="40"/>
  <c r="Z17" i="40" s="1"/>
  <c r="W16" i="40"/>
  <c r="Z16" i="40" s="1"/>
  <c r="W15" i="40"/>
  <c r="Z15" i="40" s="1"/>
  <c r="W14" i="40"/>
  <c r="Z14" i="40" s="1"/>
  <c r="W13" i="40"/>
  <c r="Z13" i="40" s="1"/>
  <c r="X13" i="40"/>
  <c r="X14" i="40"/>
  <c r="X15" i="40"/>
  <c r="X16" i="40"/>
  <c r="X17" i="40"/>
  <c r="X18" i="40"/>
  <c r="X19" i="40"/>
  <c r="X20" i="40"/>
  <c r="X21" i="40"/>
  <c r="X22" i="40"/>
  <c r="X23" i="40"/>
  <c r="X41" i="40"/>
  <c r="X40" i="40"/>
  <c r="X39" i="40"/>
  <c r="X38" i="40"/>
  <c r="X37" i="40"/>
  <c r="X36" i="40"/>
  <c r="X35" i="40"/>
  <c r="X34" i="40"/>
  <c r="X33" i="40"/>
  <c r="X32" i="40"/>
  <c r="X31" i="40"/>
  <c r="X30" i="40"/>
  <c r="X29" i="40"/>
  <c r="X27" i="40"/>
  <c r="X26" i="40"/>
  <c r="X25" i="40"/>
  <c r="X24" i="40"/>
  <c r="F47" i="40"/>
  <c r="G47" i="40" s="1"/>
  <c r="F55" i="40"/>
  <c r="J55" i="40"/>
  <c r="J53" i="40"/>
  <c r="D57" i="40"/>
  <c r="F57" i="40" s="1"/>
  <c r="G48" i="40"/>
  <c r="F54" i="40"/>
  <c r="J54" i="40"/>
  <c r="B50" i="40"/>
  <c r="Y98" i="40"/>
  <c r="S98" i="40"/>
  <c r="X98" i="40"/>
  <c r="B51" i="40"/>
  <c r="T98" i="40"/>
  <c r="G86" i="40" s="1"/>
  <c r="H81" i="40" s="1"/>
  <c r="B28" i="40"/>
  <c r="B36" i="40"/>
  <c r="L36" i="40" s="1"/>
  <c r="B20" i="40"/>
  <c r="C8" i="109" s="1"/>
  <c r="B44" i="40"/>
  <c r="L44" i="40" s="1"/>
  <c r="D60" i="40"/>
  <c r="F60" i="40" s="1"/>
  <c r="G60" i="40" s="1"/>
  <c r="L60" i="40" s="1"/>
  <c r="D58" i="40"/>
  <c r="F58" i="40" s="1"/>
  <c r="D53" i="40"/>
  <c r="D54" i="40"/>
  <c r="D55" i="40"/>
  <c r="D56" i="40"/>
  <c r="G56" i="40" s="1"/>
  <c r="E11" i="75"/>
  <c r="E12" i="75"/>
  <c r="E13" i="75"/>
  <c r="E14" i="75"/>
  <c r="E15" i="75"/>
  <c r="E16" i="75"/>
  <c r="E17" i="75"/>
  <c r="E18" i="75"/>
  <c r="E21" i="75"/>
  <c r="E22" i="75"/>
  <c r="E23" i="75"/>
  <c r="E26" i="75"/>
  <c r="E29" i="75"/>
  <c r="E30" i="75"/>
  <c r="E31" i="75"/>
  <c r="E32" i="75"/>
  <c r="E36" i="75"/>
  <c r="E38" i="75"/>
  <c r="D39" i="75"/>
  <c r="B8" i="77"/>
  <c r="C8" i="77"/>
  <c r="C39" i="77" s="1"/>
  <c r="B44" i="77"/>
  <c r="C44" i="77"/>
  <c r="G23" i="143" l="1"/>
  <c r="G14" i="143"/>
  <c r="G20" i="143"/>
  <c r="B25" i="141"/>
  <c r="I25" i="141" s="1"/>
  <c r="F53" i="40"/>
  <c r="G53" i="40" s="1"/>
  <c r="L51" i="121"/>
  <c r="I28" i="141"/>
  <c r="L50" i="128"/>
  <c r="G24" i="143"/>
  <c r="G24" i="142"/>
  <c r="D23" i="142"/>
  <c r="C18" i="141"/>
  <c r="I18" i="141"/>
  <c r="B37" i="141"/>
  <c r="D36" i="143"/>
  <c r="B33" i="34"/>
  <c r="G33" i="34" s="1"/>
  <c r="B32" i="34"/>
  <c r="B31" i="34"/>
  <c r="D31" i="34" s="1"/>
  <c r="L46" i="131"/>
  <c r="G28" i="142"/>
  <c r="L46" i="127"/>
  <c r="J46" i="127"/>
  <c r="C22" i="141"/>
  <c r="D22" i="143"/>
  <c r="D17" i="142"/>
  <c r="B11" i="34"/>
  <c r="G11" i="34" s="1"/>
  <c r="L46" i="111"/>
  <c r="C11" i="141"/>
  <c r="G10" i="34"/>
  <c r="L50" i="133"/>
  <c r="L51" i="132"/>
  <c r="D26" i="143"/>
  <c r="I26" i="141"/>
  <c r="B17" i="34"/>
  <c r="D17" i="34" s="1"/>
  <c r="D15" i="142"/>
  <c r="G61" i="112"/>
  <c r="L61" i="112" s="1"/>
  <c r="B38" i="141"/>
  <c r="L50" i="138"/>
  <c r="C37" i="141"/>
  <c r="L51" i="137"/>
  <c r="H74" i="137"/>
  <c r="L46" i="136"/>
  <c r="G74" i="136"/>
  <c r="L46" i="135"/>
  <c r="G74" i="135"/>
  <c r="J71" i="133"/>
  <c r="G61" i="132"/>
  <c r="L61" i="132" s="1"/>
  <c r="I71" i="131"/>
  <c r="D27" i="142"/>
  <c r="B22" i="141"/>
  <c r="L50" i="122"/>
  <c r="I21" i="141"/>
  <c r="L51" i="114"/>
  <c r="C14" i="141"/>
  <c r="G14" i="34"/>
  <c r="J71" i="111"/>
  <c r="E36" i="141"/>
  <c r="G61" i="135"/>
  <c r="L61" i="135" s="1"/>
  <c r="B35" i="141"/>
  <c r="I35" i="141" s="1"/>
  <c r="L51" i="134"/>
  <c r="C31" i="141"/>
  <c r="C29" i="141"/>
  <c r="G61" i="134"/>
  <c r="L61" i="134" s="1"/>
  <c r="L46" i="134"/>
  <c r="I71" i="134"/>
  <c r="G61" i="133"/>
  <c r="L61" i="133" s="1"/>
  <c r="H74" i="131"/>
  <c r="G30" i="34"/>
  <c r="B29" i="141"/>
  <c r="I29" i="141" s="1"/>
  <c r="B16" i="34"/>
  <c r="G16" i="34" s="1"/>
  <c r="L46" i="116"/>
  <c r="G61" i="126"/>
  <c r="L61" i="126" s="1"/>
  <c r="L51" i="126"/>
  <c r="E25" i="141"/>
  <c r="I23" i="141"/>
  <c r="E17" i="141"/>
  <c r="G61" i="115"/>
  <c r="L61" i="115" s="1"/>
  <c r="I11" i="141"/>
  <c r="L51" i="110"/>
  <c r="C10" i="141"/>
  <c r="B39" i="141"/>
  <c r="L50" i="139"/>
  <c r="G61" i="139"/>
  <c r="L61" i="139" s="1"/>
  <c r="L46" i="139"/>
  <c r="G69" i="139"/>
  <c r="I71" i="139" s="1"/>
  <c r="L46" i="138"/>
  <c r="G61" i="138"/>
  <c r="L61" i="138" s="1"/>
  <c r="B24" i="34"/>
  <c r="G24" i="34" s="1"/>
  <c r="L46" i="124"/>
  <c r="B20" i="34"/>
  <c r="B26" i="34"/>
  <c r="B25" i="34"/>
  <c r="D25" i="34" s="1"/>
  <c r="L46" i="125"/>
  <c r="B21" i="34"/>
  <c r="G21" i="34" s="1"/>
  <c r="B22" i="34"/>
  <c r="L46" i="122"/>
  <c r="B23" i="34"/>
  <c r="G23" i="34" s="1"/>
  <c r="L46" i="123"/>
  <c r="B27" i="34"/>
  <c r="G27" i="34" s="1"/>
  <c r="B28" i="34"/>
  <c r="G61" i="137"/>
  <c r="L61" i="137" s="1"/>
  <c r="L46" i="137"/>
  <c r="G74" i="137"/>
  <c r="G61" i="136"/>
  <c r="L61" i="136" s="1"/>
  <c r="I71" i="133"/>
  <c r="G61" i="131"/>
  <c r="L61" i="131" s="1"/>
  <c r="J71" i="130"/>
  <c r="L46" i="130"/>
  <c r="G74" i="130"/>
  <c r="B30" i="141"/>
  <c r="I30" i="141" s="1"/>
  <c r="G61" i="130"/>
  <c r="L61" i="130" s="1"/>
  <c r="G61" i="129"/>
  <c r="L61" i="129" s="1"/>
  <c r="D29" i="34"/>
  <c r="L46" i="129"/>
  <c r="G74" i="129"/>
  <c r="G61" i="128"/>
  <c r="L61" i="128" s="1"/>
  <c r="G61" i="127"/>
  <c r="L61" i="127" s="1"/>
  <c r="I71" i="127"/>
  <c r="I71" i="126"/>
  <c r="Z63" i="40"/>
  <c r="U63" i="40"/>
  <c r="B13" i="34"/>
  <c r="L46" i="113"/>
  <c r="B12" i="34"/>
  <c r="G12" i="34" s="1"/>
  <c r="B15" i="34"/>
  <c r="L46" i="115"/>
  <c r="B18" i="34"/>
  <c r="D18" i="34" s="1"/>
  <c r="L46" i="118"/>
  <c r="G61" i="125"/>
  <c r="L61" i="125" s="1"/>
  <c r="G74" i="125"/>
  <c r="J71" i="124"/>
  <c r="G61" i="123"/>
  <c r="L61" i="123" s="1"/>
  <c r="I71" i="123"/>
  <c r="I71" i="122"/>
  <c r="G61" i="122"/>
  <c r="L61" i="122" s="1"/>
  <c r="G61" i="121"/>
  <c r="L61" i="121" s="1"/>
  <c r="G74" i="121"/>
  <c r="B20" i="141"/>
  <c r="G61" i="120"/>
  <c r="L61" i="120" s="1"/>
  <c r="I71" i="120"/>
  <c r="G61" i="119"/>
  <c r="L61" i="119" s="1"/>
  <c r="D19" i="34"/>
  <c r="L46" i="119"/>
  <c r="G74" i="119"/>
  <c r="I71" i="118"/>
  <c r="G61" i="118"/>
  <c r="L61" i="118" s="1"/>
  <c r="I71" i="117"/>
  <c r="G61" i="117"/>
  <c r="L61" i="117" s="1"/>
  <c r="G61" i="116"/>
  <c r="L61" i="116" s="1"/>
  <c r="G74" i="116"/>
  <c r="L46" i="114"/>
  <c r="I71" i="114"/>
  <c r="G61" i="114"/>
  <c r="L61" i="114" s="1"/>
  <c r="G61" i="113"/>
  <c r="L61" i="113" s="1"/>
  <c r="E12" i="141"/>
  <c r="I71" i="112"/>
  <c r="G61" i="111"/>
  <c r="L61" i="111" s="1"/>
  <c r="I71" i="111"/>
  <c r="L46" i="110"/>
  <c r="I71" i="110"/>
  <c r="G61" i="110"/>
  <c r="L61" i="110" s="1"/>
  <c r="X75" i="40"/>
  <c r="AB98" i="40"/>
  <c r="J28" i="40"/>
  <c r="E8" i="109"/>
  <c r="G39" i="34"/>
  <c r="D39" i="34"/>
  <c r="G37" i="34"/>
  <c r="D37" i="34"/>
  <c r="G35" i="34"/>
  <c r="D35" i="34"/>
  <c r="B40" i="143"/>
  <c r="G9" i="143"/>
  <c r="G29" i="143"/>
  <c r="D29" i="143"/>
  <c r="G29" i="140"/>
  <c r="D29" i="140"/>
  <c r="G30" i="142"/>
  <c r="D30" i="142"/>
  <c r="G31" i="143"/>
  <c r="D31" i="143"/>
  <c r="G31" i="140"/>
  <c r="D31" i="140"/>
  <c r="I32" i="141"/>
  <c r="E32" i="141"/>
  <c r="G32" i="142"/>
  <c r="D32" i="142"/>
  <c r="G33" i="143"/>
  <c r="D33" i="143"/>
  <c r="G33" i="140"/>
  <c r="D33" i="140"/>
  <c r="I34" i="141"/>
  <c r="E34" i="141"/>
  <c r="G34" i="142"/>
  <c r="D34" i="142"/>
  <c r="G35" i="143"/>
  <c r="D35" i="143"/>
  <c r="G35" i="140"/>
  <c r="D35" i="140"/>
  <c r="L47" i="40"/>
  <c r="B9" i="140"/>
  <c r="L56" i="40"/>
  <c r="C9" i="143"/>
  <c r="L48" i="40"/>
  <c r="B9" i="142"/>
  <c r="X69" i="40"/>
  <c r="Y63" i="40"/>
  <c r="AC96" i="40"/>
  <c r="AC94" i="40"/>
  <c r="AC92" i="40"/>
  <c r="AC90" i="40"/>
  <c r="AC88" i="40"/>
  <c r="AC86" i="40"/>
  <c r="AC84" i="40"/>
  <c r="AC82" i="40"/>
  <c r="AC80" i="40"/>
  <c r="AC98" i="40" s="1"/>
  <c r="G29" i="142"/>
  <c r="D29" i="142"/>
  <c r="G30" i="143"/>
  <c r="D30" i="143"/>
  <c r="G30" i="140"/>
  <c r="D30" i="140"/>
  <c r="I31" i="141"/>
  <c r="E31" i="141"/>
  <c r="G31" i="142"/>
  <c r="D31" i="142"/>
  <c r="G32" i="143"/>
  <c r="D32" i="143"/>
  <c r="G32" i="140"/>
  <c r="D32" i="140"/>
  <c r="I33" i="141"/>
  <c r="E33" i="141"/>
  <c r="G33" i="142"/>
  <c r="D33" i="142"/>
  <c r="G34" i="143"/>
  <c r="D34" i="143"/>
  <c r="G34" i="140"/>
  <c r="D34" i="140"/>
  <c r="G35" i="142"/>
  <c r="D35" i="142"/>
  <c r="G38" i="34"/>
  <c r="D38" i="34"/>
  <c r="G36" i="34"/>
  <c r="D36" i="34"/>
  <c r="G34" i="34"/>
  <c r="D34" i="34"/>
  <c r="J44" i="40"/>
  <c r="I8" i="109"/>
  <c r="J36" i="40"/>
  <c r="G8" i="109"/>
  <c r="G74" i="138"/>
  <c r="I71" i="138"/>
  <c r="G74" i="134"/>
  <c r="G74" i="132"/>
  <c r="I71" i="132"/>
  <c r="G74" i="131"/>
  <c r="G74" i="128"/>
  <c r="I71" i="128"/>
  <c r="G74" i="127"/>
  <c r="G74" i="126"/>
  <c r="G64" i="124"/>
  <c r="L64" i="124" s="1"/>
  <c r="G74" i="124"/>
  <c r="I71" i="124"/>
  <c r="G74" i="122"/>
  <c r="I71" i="119"/>
  <c r="G74" i="115"/>
  <c r="I71" i="115"/>
  <c r="G74" i="113"/>
  <c r="G74" i="112"/>
  <c r="V75" i="40"/>
  <c r="Y70" i="40"/>
  <c r="Y75" i="40" s="1"/>
  <c r="W75" i="40"/>
  <c r="Z70" i="40"/>
  <c r="Z75" i="40" s="1"/>
  <c r="U75" i="40"/>
  <c r="AA70" i="40"/>
  <c r="AA71" i="40"/>
  <c r="AA72" i="40"/>
  <c r="AA73" i="40"/>
  <c r="AA74" i="40"/>
  <c r="J20" i="40"/>
  <c r="F46" i="40"/>
  <c r="AA38" i="40"/>
  <c r="AA39" i="40"/>
  <c r="AA40" i="40"/>
  <c r="AA41" i="40"/>
  <c r="AA37" i="40"/>
  <c r="AA36" i="40"/>
  <c r="AA35" i="40"/>
  <c r="AA34" i="40"/>
  <c r="AA33" i="40"/>
  <c r="AA32" i="40"/>
  <c r="AA31" i="40"/>
  <c r="AA30" i="40"/>
  <c r="AA29" i="40"/>
  <c r="AA27" i="40"/>
  <c r="AA26" i="40"/>
  <c r="AA25" i="40"/>
  <c r="AA24" i="40"/>
  <c r="AA23" i="40"/>
  <c r="AA22" i="40"/>
  <c r="AA21" i="40"/>
  <c r="AA20" i="40"/>
  <c r="AA19" i="40"/>
  <c r="AA18" i="40"/>
  <c r="AA17" i="40"/>
  <c r="AA16" i="40"/>
  <c r="AA15" i="40"/>
  <c r="AA14" i="40"/>
  <c r="AA13" i="40"/>
  <c r="Y64" i="40"/>
  <c r="Y69" i="40" s="1"/>
  <c r="V69" i="40"/>
  <c r="Z64" i="40"/>
  <c r="Z69" i="40" s="1"/>
  <c r="W69" i="40"/>
  <c r="Z42" i="40"/>
  <c r="AA43" i="40"/>
  <c r="AA62" i="40"/>
  <c r="AA61" i="40"/>
  <c r="AA60" i="40"/>
  <c r="AA59" i="40"/>
  <c r="AA58" i="40"/>
  <c r="AA57" i="40"/>
  <c r="AA56" i="40"/>
  <c r="AA55" i="40"/>
  <c r="AA54" i="40"/>
  <c r="AA53" i="40"/>
  <c r="AA52" i="40"/>
  <c r="AA51" i="40"/>
  <c r="AA50" i="40"/>
  <c r="AA49" i="40"/>
  <c r="AA48" i="40"/>
  <c r="AA47" i="40"/>
  <c r="AA46" i="40"/>
  <c r="AA45" i="40"/>
  <c r="AA44" i="40"/>
  <c r="AA64" i="40"/>
  <c r="U69" i="40"/>
  <c r="AA68" i="40"/>
  <c r="AA67" i="40"/>
  <c r="AA66" i="40"/>
  <c r="AA65" i="40"/>
  <c r="AA12" i="40"/>
  <c r="AA98" i="40"/>
  <c r="C41" i="77"/>
  <c r="B42" i="77"/>
  <c r="X28" i="40"/>
  <c r="U28" i="40"/>
  <c r="AA28" i="40" s="1"/>
  <c r="G58" i="40"/>
  <c r="X42" i="40"/>
  <c r="X63" i="40"/>
  <c r="V63" i="40"/>
  <c r="W63" i="40"/>
  <c r="W42" i="40"/>
  <c r="Y42" i="40"/>
  <c r="V42" i="40"/>
  <c r="G54" i="40"/>
  <c r="D51" i="40"/>
  <c r="F51" i="40" s="1"/>
  <c r="J51" i="40"/>
  <c r="G57" i="40"/>
  <c r="L57" i="40" s="1"/>
  <c r="T42" i="40"/>
  <c r="B52" i="40" s="1"/>
  <c r="J50" i="40"/>
  <c r="D50" i="40"/>
  <c r="F50" i="40" s="1"/>
  <c r="G55" i="40"/>
  <c r="C43" i="77"/>
  <c r="C42" i="77"/>
  <c r="B41" i="77"/>
  <c r="B43" i="77"/>
  <c r="B39" i="77"/>
  <c r="D8" i="77"/>
  <c r="E10" i="75"/>
  <c r="E19" i="75"/>
  <c r="L53" i="40" l="1"/>
  <c r="C9" i="140"/>
  <c r="D11" i="34"/>
  <c r="G31" i="34"/>
  <c r="E37" i="141"/>
  <c r="I37" i="141"/>
  <c r="D33" i="34"/>
  <c r="D32" i="34"/>
  <c r="G32" i="34"/>
  <c r="G64" i="138"/>
  <c r="L64" i="138" s="1"/>
  <c r="G64" i="137"/>
  <c r="L64" i="137" s="1"/>
  <c r="G64" i="136"/>
  <c r="L64" i="136" s="1"/>
  <c r="G17" i="34"/>
  <c r="D23" i="34"/>
  <c r="G64" i="115"/>
  <c r="L64" i="115" s="1"/>
  <c r="G64" i="113"/>
  <c r="L64" i="113" s="1"/>
  <c r="G64" i="112"/>
  <c r="L64" i="112" s="1"/>
  <c r="D12" i="34"/>
  <c r="I38" i="141"/>
  <c r="E38" i="141"/>
  <c r="I71" i="136"/>
  <c r="I71" i="135"/>
  <c r="G64" i="132"/>
  <c r="L64" i="132" s="1"/>
  <c r="E22" i="141"/>
  <c r="I22" i="141"/>
  <c r="G74" i="118"/>
  <c r="G18" i="34"/>
  <c r="D16" i="34"/>
  <c r="G74" i="114"/>
  <c r="G64" i="135"/>
  <c r="L64" i="135" s="1"/>
  <c r="E35" i="141"/>
  <c r="D27" i="34"/>
  <c r="G64" i="111"/>
  <c r="L64" i="111" s="1"/>
  <c r="G64" i="134"/>
  <c r="L64" i="134" s="1"/>
  <c r="G74" i="133"/>
  <c r="G64" i="133"/>
  <c r="L64" i="133" s="1"/>
  <c r="G64" i="131"/>
  <c r="L64" i="131" s="1"/>
  <c r="G64" i="130"/>
  <c r="L64" i="130" s="1"/>
  <c r="E29" i="141"/>
  <c r="G64" i="128"/>
  <c r="L64" i="128" s="1"/>
  <c r="G64" i="127"/>
  <c r="L64" i="127" s="1"/>
  <c r="G64" i="126"/>
  <c r="L64" i="126" s="1"/>
  <c r="G64" i="125"/>
  <c r="L64" i="125" s="1"/>
  <c r="G25" i="34"/>
  <c r="D24" i="34"/>
  <c r="G74" i="123"/>
  <c r="G64" i="123"/>
  <c r="L64" i="123" s="1"/>
  <c r="G74" i="120"/>
  <c r="G74" i="110"/>
  <c r="G74" i="117"/>
  <c r="D21" i="34"/>
  <c r="G74" i="111"/>
  <c r="G74" i="139"/>
  <c r="E39" i="141"/>
  <c r="I39" i="141"/>
  <c r="G64" i="139"/>
  <c r="L64" i="139" s="1"/>
  <c r="D28" i="34"/>
  <c r="G28" i="34"/>
  <c r="D22" i="34"/>
  <c r="G22" i="34"/>
  <c r="D26" i="34"/>
  <c r="G26" i="34"/>
  <c r="G20" i="34"/>
  <c r="D20" i="34"/>
  <c r="I71" i="137"/>
  <c r="I71" i="130"/>
  <c r="E30" i="141"/>
  <c r="G64" i="129"/>
  <c r="L64" i="129" s="1"/>
  <c r="I71" i="129"/>
  <c r="G15" i="34"/>
  <c r="D15" i="34"/>
  <c r="D13" i="34"/>
  <c r="G13" i="34"/>
  <c r="I71" i="125"/>
  <c r="G64" i="122"/>
  <c r="L64" i="122" s="1"/>
  <c r="G64" i="121"/>
  <c r="L64" i="121" s="1"/>
  <c r="I71" i="121"/>
  <c r="G64" i="120"/>
  <c r="L64" i="120" s="1"/>
  <c r="E20" i="141"/>
  <c r="I20" i="141"/>
  <c r="G64" i="119"/>
  <c r="L64" i="119" s="1"/>
  <c r="G64" i="118"/>
  <c r="L64" i="118" s="1"/>
  <c r="G64" i="117"/>
  <c r="L64" i="117" s="1"/>
  <c r="G64" i="116"/>
  <c r="L64" i="116" s="1"/>
  <c r="I71" i="116"/>
  <c r="G64" i="114"/>
  <c r="L64" i="114" s="1"/>
  <c r="G64" i="110"/>
  <c r="L64" i="110" s="1"/>
  <c r="C40" i="140"/>
  <c r="H9" i="140"/>
  <c r="L54" i="40"/>
  <c r="C9" i="142"/>
  <c r="D9" i="142" s="1"/>
  <c r="D40" i="142" s="1"/>
  <c r="L55" i="40"/>
  <c r="D9" i="141"/>
  <c r="U42" i="40"/>
  <c r="B40" i="142"/>
  <c r="G9" i="142"/>
  <c r="C40" i="143"/>
  <c r="H9" i="143"/>
  <c r="B40" i="140"/>
  <c r="D9" i="140"/>
  <c r="D40" i="140" s="1"/>
  <c r="G9" i="140"/>
  <c r="D9" i="143"/>
  <c r="D40" i="143" s="1"/>
  <c r="B65" i="40"/>
  <c r="B71" i="40" s="1"/>
  <c r="L58" i="40"/>
  <c r="B42" i="109"/>
  <c r="B43" i="109" s="1"/>
  <c r="B42" i="75"/>
  <c r="AA75" i="40"/>
  <c r="G46" i="40"/>
  <c r="L46" i="40" s="1"/>
  <c r="AA42" i="40"/>
  <c r="AA69" i="40"/>
  <c r="AA63" i="40"/>
  <c r="G50" i="40"/>
  <c r="J52" i="40"/>
  <c r="D52" i="40"/>
  <c r="G51" i="40"/>
  <c r="E28" i="75"/>
  <c r="E35" i="75"/>
  <c r="E24" i="75"/>
  <c r="E33" i="75"/>
  <c r="E25" i="75"/>
  <c r="E20" i="75"/>
  <c r="E9" i="75"/>
  <c r="D41" i="77"/>
  <c r="D39" i="77"/>
  <c r="D42" i="77"/>
  <c r="D61" i="40" l="1"/>
  <c r="F52" i="40"/>
  <c r="F61" i="40" s="1"/>
  <c r="L50" i="40"/>
  <c r="B9" i="141"/>
  <c r="D40" i="141"/>
  <c r="J9" i="141"/>
  <c r="C40" i="142"/>
  <c r="H9" i="142"/>
  <c r="L51" i="40"/>
  <c r="C9" i="141"/>
  <c r="I71" i="40"/>
  <c r="B9" i="34"/>
  <c r="E34" i="75"/>
  <c r="E27" i="75"/>
  <c r="E37" i="75"/>
  <c r="G52" i="40" l="1"/>
  <c r="L52" i="40" s="1"/>
  <c r="G74" i="40"/>
  <c r="C9" i="34"/>
  <c r="H9" i="34" s="1"/>
  <c r="B40" i="34"/>
  <c r="G9" i="34"/>
  <c r="B40" i="141"/>
  <c r="I9" i="141"/>
  <c r="E9" i="141"/>
  <c r="E40" i="141" s="1"/>
  <c r="B39" i="75"/>
  <c r="B43" i="75" s="1"/>
  <c r="E39" i="75"/>
  <c r="G61" i="40" l="1"/>
  <c r="G64" i="40" s="1"/>
  <c r="L64" i="40" s="1"/>
  <c r="C40" i="34"/>
  <c r="D9" i="34"/>
  <c r="D40" i="34" s="1"/>
  <c r="H74" i="40"/>
  <c r="J71" i="40"/>
  <c r="L61" i="40" l="1"/>
</calcChain>
</file>

<file path=xl/comments1.xml><?xml version="1.0" encoding="utf-8"?>
<comments xmlns="http://schemas.openxmlformats.org/spreadsheetml/2006/main">
  <authors>
    <author>NEW-PC</author>
    <author>TESORERÍA4-PC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5" authorId="1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TRANSF BANESCO N°3249661941
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NEW-PC</author>
    <author>Usuario</author>
    <author>Tesoreria-pc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faltante de 5 dolares</t>
        </r>
      </text>
    </comment>
  </commentList>
</comments>
</file>

<file path=xl/comments14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>
  <authors>
    <author>NEW-PC</author>
    <author>TESORERÍA4-PC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5" authorId="1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transf banesco n° 3260054800
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>
  <authors>
    <author>NEW-PC</author>
    <author>TESORERÍA4-PC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5" authorId="1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trans banesco n° 3260474323
</t>
        </r>
      </text>
    </comment>
    <comment ref="J46" authorId="1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RECARGA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>
  <authors>
    <author>NEW-PC</author>
    <author>TESORERÍA4-PC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5" authorId="1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TRANSFERENCIA BANESCO N° 3247036125
//3247111778
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>
  <authors>
    <author>NEW-PC</author>
    <author>Usuario</author>
    <author>TESORERÍA4-PC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sobrante por repocicion de fondo</t>
        </r>
      </text>
    </comment>
  </commentList>
</comments>
</file>

<file path=xl/comments27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>
  <authors>
    <author>NEW-PC</author>
    <author>TESORERÍA4-PC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5" authorId="1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transferencia banesco n° 3261673227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>
  <authors>
    <author>NEW-PC</author>
    <author>TESORERÍA4-PC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5" authorId="1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transferencia banesco
n°324867292
transf banesco n° 32485398.72
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>
  <authors>
    <author>NEW-PC</author>
    <author>TESORERÍA4-PC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5" authorId="1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TRANS BANESCO N° 3249073685 // 3249100016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  <author>Usuario</author>
    <author>Tesoreria-pc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sobrante de 5 dolares +4.50 bs de un producto cobrado pero no se pudo facturar</t>
        </r>
      </text>
    </comment>
  </commentList>
</comments>
</file>

<file path=xl/comments5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  <author>TESORERÍA4-PC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5" authorId="1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TRANSFERENCIA BANESCO N° 3252110300
//TRANASFERENCIA BANESCO N° 3252018614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<sst xmlns="http://schemas.openxmlformats.org/spreadsheetml/2006/main" count="7162" uniqueCount="238">
  <si>
    <t>EFECTIVO</t>
  </si>
  <si>
    <t>DEB. BANESCO</t>
  </si>
  <si>
    <t>CRE. BANESCO</t>
  </si>
  <si>
    <t>DESCUENTO</t>
  </si>
  <si>
    <t>DESCUENTO ISLR</t>
  </si>
  <si>
    <t xml:space="preserve">TOTAL VENTA </t>
  </si>
  <si>
    <t>VENTAS A CREDITO</t>
  </si>
  <si>
    <t>DEB. TESORO</t>
  </si>
  <si>
    <t>CRED. TESORO</t>
  </si>
  <si>
    <t>COMISION BANCARIA</t>
  </si>
  <si>
    <t>CRED. PLAZA</t>
  </si>
  <si>
    <t>FG-00000</t>
  </si>
  <si>
    <t>RESUMEN BANESCO</t>
  </si>
  <si>
    <t xml:space="preserve">CONCILIACION </t>
  </si>
  <si>
    <t>DIFERENCIA</t>
  </si>
  <si>
    <t>CUENTA</t>
  </si>
  <si>
    <t>MONTO BRUTO</t>
  </si>
  <si>
    <t>TOTAL VENTA - GASTOS</t>
  </si>
  <si>
    <t>TOTAL VENTA SEGÚN  Z</t>
  </si>
  <si>
    <t>RESUMEN DE  VENTA</t>
  </si>
  <si>
    <t>RESUMEN VENTAS</t>
  </si>
  <si>
    <t>FECHA:</t>
  </si>
  <si>
    <t>RESPONSABLE:</t>
  </si>
  <si>
    <t>% DESC.</t>
  </si>
  <si>
    <t>FECHA ESTIMADA  DE LIQUIDACION</t>
  </si>
  <si>
    <t>MONTO NETO A LIQUIDAR</t>
  </si>
  <si>
    <t>VENTAS DISPONIBLES</t>
  </si>
  <si>
    <t>DEB. PROVINCIAL</t>
  </si>
  <si>
    <t xml:space="preserve">FECHA </t>
  </si>
  <si>
    <t>VENTA A CREDITO</t>
  </si>
  <si>
    <t>CUENTAS POR COBRAR</t>
  </si>
  <si>
    <t>RESUMEN VENTAS A CREDITO</t>
  </si>
  <si>
    <t>FECHA DE LIQUIDACION</t>
  </si>
  <si>
    <t>RESUMEN VENTAS MENSUALES</t>
  </si>
  <si>
    <t>VENTAS Z</t>
  </si>
  <si>
    <t>VENTAS REPORTE</t>
  </si>
  <si>
    <t>FALTANTE O SOBRANTE</t>
  </si>
  <si>
    <t>TOTALES</t>
  </si>
  <si>
    <t>DATOS</t>
  </si>
  <si>
    <t>MAX</t>
  </si>
  <si>
    <t>MINIMO</t>
  </si>
  <si>
    <t>PROMEDIO</t>
  </si>
  <si>
    <t>TOTAL</t>
  </si>
  <si>
    <t>TOTAL VENTAS</t>
  </si>
  <si>
    <t>DE LAS VENTAS A CREDITO</t>
  </si>
  <si>
    <t>SOBRE EL TOTAL DE VENTAS</t>
  </si>
  <si>
    <t>IMPACTO EN LA VTA.</t>
  </si>
  <si>
    <t>&gt;0</t>
  </si>
  <si>
    <t>REPRESENTATIVIDAD</t>
  </si>
  <si>
    <t>ISLR/ IVA</t>
  </si>
  <si>
    <t>EXQUISITESES</t>
  </si>
  <si>
    <t>CRED. VENEZUELA</t>
  </si>
  <si>
    <t>DEBITO</t>
  </si>
  <si>
    <t>CREDITO</t>
  </si>
  <si>
    <t>CAJA PRINCIPAL</t>
  </si>
  <si>
    <t>LIQUIDACION</t>
  </si>
  <si>
    <t>DIFERENCIA SOBRANTE/FALTANTE</t>
  </si>
  <si>
    <t>DIFERENCIA SISTEMA/Z</t>
  </si>
  <si>
    <t>VISA  ELECTR</t>
  </si>
  <si>
    <t>RECARGAS TELEFONICAS</t>
  </si>
  <si>
    <t>DEV EN CUENTA</t>
  </si>
  <si>
    <t>BIOPAGO</t>
  </si>
  <si>
    <t>TERMINAL</t>
  </si>
  <si>
    <t>I.S.L.R 5%</t>
  </si>
  <si>
    <t>FECHA LIQ.</t>
  </si>
  <si>
    <t>LOTE</t>
  </si>
  <si>
    <t>BANCO</t>
  </si>
  <si>
    <t>MONEDERO</t>
  </si>
  <si>
    <t>PROVINCIAL</t>
  </si>
  <si>
    <t>BANESCO</t>
  </si>
  <si>
    <t>AHORRO</t>
  </si>
  <si>
    <t>CAJA</t>
  </si>
  <si>
    <t>LIQUIDO</t>
  </si>
  <si>
    <t>CORRIENTE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</si>
  <si>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</si>
  <si>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</si>
  <si>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</si>
  <si>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</si>
  <si>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</si>
  <si>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</si>
  <si>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</si>
  <si>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</si>
  <si>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</si>
  <si>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</si>
  <si>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</si>
  <si>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</si>
  <si>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</si>
  <si>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</si>
  <si>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</si>
  <si>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</si>
  <si>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</si>
  <si>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</si>
  <si>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</si>
  <si>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</si>
  <si>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</si>
  <si>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</si>
  <si>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</si>
  <si>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</si>
  <si>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</si>
  <si>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</si>
  <si>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</si>
  <si>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</si>
  <si>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</si>
  <si>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</si>
  <si>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N°</t>
  </si>
  <si>
    <t>TOTAL PROVINCIAL</t>
  </si>
  <si>
    <t>TASA 3 $</t>
  </si>
  <si>
    <t>TOTAL BANESCO</t>
  </si>
  <si>
    <t>TOTAL PLAZA</t>
  </si>
  <si>
    <t>TOTAL VENEZUELA</t>
  </si>
  <si>
    <t>VENEZUELA</t>
  </si>
  <si>
    <t>D</t>
  </si>
  <si>
    <t>N</t>
  </si>
  <si>
    <t>% DESC</t>
  </si>
  <si>
    <t>TOTAL DESC</t>
  </si>
  <si>
    <t>SODEXO</t>
  </si>
  <si>
    <t>SODEXO /ELECTRON</t>
  </si>
  <si>
    <t>CRED. PROVINCIAL</t>
  </si>
  <si>
    <t>DIFERENCIA CON BOBEDA</t>
  </si>
  <si>
    <t>DIFERENCIA CON LIQUIDACION</t>
  </si>
  <si>
    <t>COM. DEBITO</t>
  </si>
  <si>
    <t>COM. SODEXO/ ELECTRON</t>
  </si>
  <si>
    <t>COM. CREDITO</t>
  </si>
  <si>
    <t>TOTAL DEBITO</t>
  </si>
  <si>
    <t>TOTAL SODEXO/ ELECTRON</t>
  </si>
  <si>
    <t>TOTAL CREDITO</t>
  </si>
  <si>
    <t>TOTAL TESORO</t>
  </si>
  <si>
    <t>AUTOMERCADO EXPRESS</t>
  </si>
  <si>
    <t>EXQUISITECES</t>
  </si>
  <si>
    <t>BOCA</t>
  </si>
  <si>
    <t>CARRIZAL</t>
  </si>
  <si>
    <t>FARMASTOP</t>
  </si>
  <si>
    <t xml:space="preserve">CREDITO </t>
  </si>
  <si>
    <t>EMPRESA</t>
  </si>
  <si>
    <t>LIQUIDACIONES PROVINCIAL x PV</t>
  </si>
  <si>
    <t>DIFERENCIA DEBITO</t>
  </si>
  <si>
    <t xml:space="preserve"> LIQUIDACIONES PROVINCIAL x BANCO</t>
  </si>
  <si>
    <t>DIFERENCIA CREDITO</t>
  </si>
  <si>
    <t>LIQUIDACIONES VENEZUELA x BIOPAGO</t>
  </si>
  <si>
    <t>DIFERENCIA BIOPAGO</t>
  </si>
  <si>
    <t xml:space="preserve"> LIQUIDACIONES VENEZUELA x BANCO</t>
  </si>
  <si>
    <t>ROMA</t>
  </si>
  <si>
    <t>MI PAN FAVORITO</t>
  </si>
  <si>
    <t>CIGARILLOS</t>
  </si>
  <si>
    <t>CRE. PROVINCIAL</t>
  </si>
  <si>
    <t>CRE.PROVINCIAL</t>
  </si>
  <si>
    <t>RESUMEN PROVINCIAL</t>
  </si>
  <si>
    <t>RESUMEN VENEZUELA</t>
  </si>
  <si>
    <t>DEB. VENEZUELA (BIOPAGO)</t>
  </si>
  <si>
    <t>CRE. VENEZUELA</t>
  </si>
  <si>
    <t>DEB. VENEZUELA (BIOPAGO</t>
  </si>
  <si>
    <t>RESUMEN PLAZA</t>
  </si>
  <si>
    <t>DEB. PLAZA</t>
  </si>
  <si>
    <t>CRE. PLAZA</t>
  </si>
  <si>
    <t>RESUMEN TESORO</t>
  </si>
  <si>
    <t>CRE. TESORO</t>
  </si>
  <si>
    <t>EUROS</t>
  </si>
  <si>
    <t>ZELLE</t>
  </si>
  <si>
    <t>PAY PAL</t>
  </si>
  <si>
    <t>$</t>
  </si>
  <si>
    <t>Bs.s x DÓLAR</t>
  </si>
  <si>
    <t>BS. X PAY PAL</t>
  </si>
  <si>
    <t>LEIBYS CAPOTE</t>
  </si>
  <si>
    <t>LEIBYS  CAPOTE</t>
  </si>
  <si>
    <t>leibys capote</t>
  </si>
  <si>
    <t xml:space="preserve"> </t>
  </si>
  <si>
    <t>REFERENCIA</t>
  </si>
  <si>
    <t>N° FACTURA</t>
  </si>
  <si>
    <t>6/D</t>
  </si>
  <si>
    <t>DEB.BANCRECER</t>
  </si>
  <si>
    <t>CRED.BANCRECER</t>
  </si>
  <si>
    <t>PAGO MOVIL</t>
  </si>
  <si>
    <t>DEB. BANCRECER</t>
  </si>
  <si>
    <t>TOTAL PAGO MOVIL</t>
  </si>
  <si>
    <t>TOTAL BANCRECER</t>
  </si>
  <si>
    <t>pago movil</t>
  </si>
  <si>
    <t>CRED. Bancrecer</t>
  </si>
  <si>
    <t xml:space="preserve">Bancrecer evora </t>
  </si>
  <si>
    <t>BANCRECER SURPRISE</t>
  </si>
  <si>
    <t>BANCRECER EXPRESS</t>
  </si>
  <si>
    <t>PAGO MOVIL BANCRECE</t>
  </si>
  <si>
    <t>PAGO MOVIL B/CRECER</t>
  </si>
  <si>
    <t xml:space="preserve">PAGO MOVIL B/CRECER </t>
  </si>
  <si>
    <t>CRED.bancrecer</t>
  </si>
  <si>
    <t>bancrecer surprise</t>
  </si>
  <si>
    <t>SAN ANTONIO</t>
  </si>
  <si>
    <t>CRED. BANCRECER</t>
  </si>
  <si>
    <t>BANCRECER EXPRES</t>
  </si>
  <si>
    <t>PAGO MOVIL BCRECER</t>
  </si>
  <si>
    <t>pago movil b/crecer</t>
  </si>
  <si>
    <t>bancrecer express</t>
  </si>
  <si>
    <t>pago movil EXPRES</t>
  </si>
  <si>
    <t>bancrecer SURPRISE</t>
  </si>
  <si>
    <t xml:space="preserve">BANCRECER SURPRISE </t>
  </si>
  <si>
    <t>BANCRECER SURPRISSE</t>
  </si>
  <si>
    <t>DEB. BANCRECEER</t>
  </si>
  <si>
    <t>PAGO MOVIL EXPRESS</t>
  </si>
  <si>
    <t>PÁGO MOVIL BCRECER</t>
  </si>
  <si>
    <t>DEB. Bancrecer</t>
  </si>
  <si>
    <t>PAGO MOVILEXPRESS</t>
  </si>
  <si>
    <t>BANCRTECER SURPRISE</t>
  </si>
  <si>
    <t>PAGO MOVIL bcrecer</t>
  </si>
  <si>
    <t>BANCRECER surprise</t>
  </si>
  <si>
    <t xml:space="preserve">BANCRECER </t>
  </si>
  <si>
    <t>BANCRECER express</t>
  </si>
  <si>
    <t>BANCRECER surprisse</t>
  </si>
  <si>
    <t>DEB.bancrecer</t>
  </si>
  <si>
    <t>Bancrecer surprise</t>
  </si>
  <si>
    <t>PAGO MOVIL bancrecer</t>
  </si>
  <si>
    <t>pago movil bcrecer</t>
  </si>
  <si>
    <t>pago movil BCRECER</t>
  </si>
  <si>
    <t>Bancrecer express</t>
  </si>
  <si>
    <t>san antonio</t>
  </si>
  <si>
    <t xml:space="preserve">DEB. BANCAMIGA </t>
  </si>
  <si>
    <t xml:space="preserve">DEB.BANCAMIGA </t>
  </si>
  <si>
    <t xml:space="preserve">   </t>
  </si>
  <si>
    <t>pago movil express</t>
  </si>
  <si>
    <t>pago movil bancrecer</t>
  </si>
  <si>
    <t>bancrecer pago movil</t>
  </si>
  <si>
    <t xml:space="preserve">CRED. Bancamiga </t>
  </si>
  <si>
    <t>PAGO MOVIL BANESCO</t>
  </si>
  <si>
    <t>pago movil banesco</t>
  </si>
  <si>
    <t>SAN ANTONIO CAJA N° 8</t>
  </si>
  <si>
    <t>PROVINCIAL express</t>
  </si>
  <si>
    <t>PROVINCIAL EXPRESS</t>
  </si>
  <si>
    <t>PROVINCIAL SAN ANTONIO</t>
  </si>
  <si>
    <t>PAGO MOVIL BANESCO EXPRESS</t>
  </si>
  <si>
    <t xml:space="preserve">PAGO MOVIL BANESCO </t>
  </si>
  <si>
    <t>SAN ANTONIO CAJA 8 PALETERIA</t>
  </si>
  <si>
    <t>PAGO MOVIL Banesco</t>
  </si>
  <si>
    <t>PROVINCIAL EXPRESS s/anto</t>
  </si>
  <si>
    <t>metodo</t>
  </si>
  <si>
    <t xml:space="preserve"> 01/7/2022</t>
  </si>
  <si>
    <t>PROVINCIAL san antonio</t>
  </si>
  <si>
    <t>PROVINCIAL s/antonio</t>
  </si>
  <si>
    <t>PROVINCIAL prov</t>
  </si>
  <si>
    <t>pago movil BANESCO</t>
  </si>
  <si>
    <t>bancrecer EXPRESS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</si>
</sst>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S&quot;\ * #,##0_ ;_ &quot;Bs.S&quot;\ * \-#,##0_ ;_ &quot;Bs.S&quot;\ * &quot;-&quot;_ ;_ @_ "/>
    <numFmt numFmtId="165" formatCode="_ &quot;Bs.&quot;\ * #,##0.00_ ;_ &quot;Bs.&quot;\ * \-#,##0.00_ ;_ &quot;Bs.&quot;\ * &quot;-&quot;??_ ;_ @_ "/>
    <numFmt numFmtId="166" formatCode="&quot;Bs. BR&quot;\ #,##0.00;[Red]&quot;Bs. BR&quot;\ \-#,##0.00"/>
    <numFmt numFmtId="167" formatCode="_ &quot;Bs. .M&quot;\ * #,##0.00_ ;_ &quot;Bs. .M&quot;\ * \-#,##0.00_ ;_ &quot;Bs. .M&quot;\ * &quot;-&quot;??_ ;_ @_ "/>
    <numFmt numFmtId="168" formatCode="_ &quot;Bs. l&quot;\ * #,##0.00_ ;_ &quot;Bs. l&quot;\ * \-#,##0.00_ ;_ &quot;Bs. l&quot;\ * &quot;-&quot;??_ ;_ @_ "/>
    <numFmt numFmtId="169" formatCode="0_ ;\-0\ "/>
    <numFmt numFmtId="170" formatCode="&quot;Bs.S&quot;\ #,##0.00"/>
    <numFmt numFmtId="171" formatCode="_ [$Bs.S-200A]\ * #,##0.00_ ;_ [$Bs.S-200A]\ * \-#,##0.00_ ;_ [$Bs.S-200A]\ * &quot;-&quot;??_ ;_ @_ "/>
  </numFmts>
  <fonts count="2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theme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8" fillId="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07">
    <xf numFmtId="0" fontId="0" fillId="0" borderId="0" xfId="0"/>
    <xf numFmtId="167" fontId="0" fillId="0" borderId="1" xfId="0" applyNumberFormat="1" applyBorder="1"/>
    <xf numFmtId="0" fontId="0" fillId="3" borderId="0" xfId="0" applyFill="1"/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7" fillId="4" borderId="3" xfId="0" applyNumberFormat="1" applyFont="1" applyFill="1" applyBorder="1" applyAlignment="1" applyProtection="1">
      <alignment horizontal="center" vertical="center"/>
      <protection locked="0"/>
    </xf>
    <xf numFmtId="167" fontId="7" fillId="4" borderId="4" xfId="0" applyNumberFormat="1" applyFont="1" applyFill="1" applyBorder="1" applyAlignment="1" applyProtection="1">
      <alignment vertical="center"/>
      <protection locked="0"/>
    </xf>
    <xf numFmtId="167" fontId="7" fillId="4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7" fontId="9" fillId="0" borderId="1" xfId="0" applyNumberFormat="1" applyFont="1" applyBorder="1" applyProtection="1">
      <protection locked="0"/>
    </xf>
    <xf numFmtId="9" fontId="9" fillId="0" borderId="1" xfId="8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10" fontId="9" fillId="0" borderId="1" xfId="0" applyNumberFormat="1" applyFont="1" applyBorder="1" applyProtection="1"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167" fontId="9" fillId="0" borderId="10" xfId="0" applyNumberFormat="1" applyFont="1" applyBorder="1" applyProtection="1">
      <protection locked="0"/>
    </xf>
    <xf numFmtId="0" fontId="7" fillId="4" borderId="12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 applyProtection="1">
      <protection locked="0"/>
    </xf>
    <xf numFmtId="0" fontId="0" fillId="0" borderId="13" xfId="0" applyNumberFormat="1" applyFont="1" applyBorder="1" applyProtection="1">
      <protection locked="0"/>
    </xf>
    <xf numFmtId="0" fontId="0" fillId="0" borderId="10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>
      <alignment horizontal="center" vertical="center" wrapText="1"/>
    </xf>
    <xf numFmtId="167" fontId="0" fillId="0" borderId="15" xfId="0" applyNumberFormat="1" applyFill="1" applyBorder="1"/>
    <xf numFmtId="167" fontId="0" fillId="0" borderId="15" xfId="0" quotePrefix="1" applyNumberFormat="1" applyFill="1" applyBorder="1"/>
    <xf numFmtId="167" fontId="0" fillId="0" borderId="1" xfId="0" applyNumberFormat="1" applyBorder="1" applyProtection="1"/>
    <xf numFmtId="167" fontId="0" fillId="5" borderId="1" xfId="0" applyNumberFormat="1" applyFill="1" applyBorder="1" applyProtection="1"/>
    <xf numFmtId="0" fontId="0" fillId="0" borderId="0" xfId="0" applyProtection="1"/>
    <xf numFmtId="0" fontId="7" fillId="4" borderId="1" xfId="0" applyFont="1" applyFill="1" applyBorder="1"/>
    <xf numFmtId="0" fontId="9" fillId="0" borderId="0" xfId="0" applyFont="1"/>
    <xf numFmtId="0" fontId="0" fillId="0" borderId="16" xfId="0" applyBorder="1"/>
    <xf numFmtId="167" fontId="0" fillId="0" borderId="17" xfId="0" applyNumberFormat="1" applyBorder="1"/>
    <xf numFmtId="0" fontId="0" fillId="0" borderId="18" xfId="0" applyBorder="1"/>
    <xf numFmtId="10" fontId="5" fillId="0" borderId="19" xfId="8" applyNumberFormat="1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6" fillId="0" borderId="0" xfId="0" applyFont="1" applyProtection="1"/>
    <xf numFmtId="167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Protection="1"/>
    <xf numFmtId="0" fontId="10" fillId="0" borderId="0" xfId="0" applyFont="1" applyBorder="1" applyAlignment="1" applyProtection="1"/>
    <xf numFmtId="0" fontId="7" fillId="4" borderId="1" xfId="0" applyFont="1" applyFill="1" applyBorder="1" applyAlignment="1" applyProtection="1">
      <alignment horizontal="center" vertical="center" wrapText="1"/>
    </xf>
    <xf numFmtId="14" fontId="0" fillId="0" borderId="1" xfId="0" applyNumberFormat="1" applyBorder="1" applyProtection="1"/>
    <xf numFmtId="0" fontId="0" fillId="5" borderId="1" xfId="0" applyFill="1" applyBorder="1" applyProtection="1"/>
    <xf numFmtId="0" fontId="7" fillId="4" borderId="1" xfId="0" applyFont="1" applyFill="1" applyBorder="1" applyProtection="1"/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22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horizontal="center" vertical="center"/>
    </xf>
    <xf numFmtId="0" fontId="0" fillId="5" borderId="1" xfId="0" applyFill="1" applyBorder="1" applyProtection="1"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Protection="1">
      <protection locked="0"/>
    </xf>
    <xf numFmtId="165" fontId="9" fillId="0" borderId="1" xfId="0" applyNumberFormat="1" applyFont="1" applyBorder="1" applyProtection="1">
      <protection locked="0"/>
    </xf>
    <xf numFmtId="165" fontId="9" fillId="0" borderId="1" xfId="0" applyNumberFormat="1" applyFont="1" applyBorder="1" applyProtection="1"/>
    <xf numFmtId="165" fontId="7" fillId="4" borderId="10" xfId="0" applyNumberFormat="1" applyFont="1" applyFill="1" applyBorder="1" applyProtection="1"/>
    <xf numFmtId="165" fontId="0" fillId="0" borderId="0" xfId="0" applyNumberFormat="1" applyProtection="1">
      <protection locked="0"/>
    </xf>
    <xf numFmtId="165" fontId="0" fillId="0" borderId="22" xfId="0" applyNumberFormat="1" applyBorder="1" applyProtection="1">
      <protection locked="0"/>
    </xf>
    <xf numFmtId="165" fontId="9" fillId="0" borderId="10" xfId="0" applyNumberFormat="1" applyFont="1" applyBorder="1" applyProtection="1">
      <protection locked="0"/>
    </xf>
    <xf numFmtId="165" fontId="0" fillId="0" borderId="11" xfId="0" applyNumberFormat="1" applyFon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165" fontId="9" fillId="0" borderId="0" xfId="0" applyNumberFormat="1" applyFont="1" applyProtection="1"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165" fontId="9" fillId="0" borderId="1" xfId="0" applyNumberFormat="1" applyFont="1" applyFill="1" applyBorder="1" applyProtection="1">
      <protection locked="0"/>
    </xf>
    <xf numFmtId="9" fontId="9" fillId="0" borderId="1" xfId="8" applyFont="1" applyFill="1" applyBorder="1" applyAlignment="1" applyProtection="1">
      <alignment horizontal="center"/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Alignment="1" applyProtection="1">
      <alignment horizontal="center"/>
      <protection locked="0"/>
    </xf>
    <xf numFmtId="165" fontId="12" fillId="2" borderId="14" xfId="1" applyNumberFormat="1" applyFont="1" applyBorder="1" applyProtection="1">
      <protection locked="0"/>
    </xf>
    <xf numFmtId="0" fontId="0" fillId="0" borderId="0" xfId="0" applyFill="1" applyProtection="1">
      <protection locked="0"/>
    </xf>
    <xf numFmtId="14" fontId="0" fillId="6" borderId="2" xfId="0" applyNumberFormat="1" applyFill="1" applyBorder="1" applyProtection="1">
      <protection locked="0"/>
    </xf>
    <xf numFmtId="0" fontId="0" fillId="7" borderId="0" xfId="0" applyFill="1" applyProtection="1">
      <protection locked="0"/>
    </xf>
    <xf numFmtId="43" fontId="5" fillId="7" borderId="0" xfId="2" applyFont="1" applyFill="1" applyProtection="1">
      <protection locked="0"/>
    </xf>
    <xf numFmtId="166" fontId="5" fillId="7" borderId="1" xfId="2" applyNumberFormat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4" fontId="0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horizontal="center"/>
      <protection locked="0"/>
    </xf>
    <xf numFmtId="43" fontId="5" fillId="0" borderId="1" xfId="2" applyFont="1" applyFill="1" applyBorder="1" applyProtection="1">
      <protection locked="0"/>
    </xf>
    <xf numFmtId="43" fontId="5" fillId="7" borderId="1" xfId="2" applyFont="1" applyFill="1" applyBorder="1" applyProtection="1">
      <protection locked="0"/>
    </xf>
    <xf numFmtId="4" fontId="0" fillId="0" borderId="1" xfId="0" applyNumberFormat="1" applyBorder="1" applyProtection="1"/>
    <xf numFmtId="10" fontId="0" fillId="0" borderId="1" xfId="0" applyNumberFormat="1" applyBorder="1" applyProtection="1">
      <protection locked="0"/>
    </xf>
    <xf numFmtId="43" fontId="5" fillId="0" borderId="1" xfId="2" applyFont="1" applyBorder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3" fontId="5" fillId="0" borderId="0" xfId="2" applyFont="1" applyFill="1" applyBorder="1" applyAlignment="1" applyProtection="1">
      <alignment horizontal="center"/>
      <protection locked="0"/>
    </xf>
    <xf numFmtId="0" fontId="9" fillId="10" borderId="7" xfId="0" applyFont="1" applyFill="1" applyBorder="1" applyAlignment="1" applyProtection="1">
      <alignment horizontal="left" vertical="center" wrapText="1"/>
      <protection locked="0"/>
    </xf>
    <xf numFmtId="165" fontId="9" fillId="10" borderId="1" xfId="0" applyNumberFormat="1" applyFont="1" applyFill="1" applyBorder="1" applyProtection="1">
      <protection locked="0"/>
    </xf>
    <xf numFmtId="167" fontId="9" fillId="10" borderId="1" xfId="0" applyNumberFormat="1" applyFont="1" applyFill="1" applyBorder="1" applyProtection="1">
      <protection locked="0"/>
    </xf>
    <xf numFmtId="9" fontId="9" fillId="10" borderId="1" xfId="8" applyFont="1" applyFill="1" applyBorder="1" applyAlignment="1" applyProtection="1">
      <alignment horizontal="center"/>
      <protection locked="0"/>
    </xf>
    <xf numFmtId="165" fontId="9" fillId="10" borderId="1" xfId="0" applyNumberFormat="1" applyFont="1" applyFill="1" applyBorder="1" applyProtection="1"/>
    <xf numFmtId="0" fontId="0" fillId="10" borderId="8" xfId="0" applyFill="1" applyBorder="1" applyProtection="1">
      <protection locked="0"/>
    </xf>
    <xf numFmtId="43" fontId="5" fillId="10" borderId="1" xfId="2" applyFont="1" applyFill="1" applyBorder="1" applyProtection="1">
      <protection locked="0"/>
    </xf>
    <xf numFmtId="167" fontId="9" fillId="0" borderId="1" xfId="0" applyNumberFormat="1" applyFont="1" applyFill="1" applyBorder="1" applyProtection="1">
      <protection locked="0"/>
    </xf>
    <xf numFmtId="165" fontId="9" fillId="0" borderId="1" xfId="0" applyNumberFormat="1" applyFont="1" applyFill="1" applyBorder="1" applyProtection="1"/>
    <xf numFmtId="0" fontId="0" fillId="0" borderId="8" xfId="0" applyFill="1" applyBorder="1" applyProtection="1">
      <protection locked="0"/>
    </xf>
    <xf numFmtId="4" fontId="0" fillId="9" borderId="1" xfId="0" applyNumberFormat="1" applyFill="1" applyBorder="1" applyProtection="1">
      <protection locked="0"/>
    </xf>
    <xf numFmtId="0" fontId="5" fillId="0" borderId="1" xfId="2" applyNumberFormat="1" applyFont="1" applyFill="1" applyBorder="1" applyProtection="1">
      <protection locked="0"/>
    </xf>
    <xf numFmtId="0" fontId="7" fillId="0" borderId="15" xfId="0" applyFont="1" applyFill="1" applyBorder="1" applyProtection="1">
      <protection locked="0"/>
    </xf>
    <xf numFmtId="166" fontId="5" fillId="0" borderId="15" xfId="2" applyNumberFormat="1" applyFont="1" applyFill="1" applyBorder="1" applyProtection="1">
      <protection locked="0"/>
    </xf>
    <xf numFmtId="43" fontId="5" fillId="0" borderId="15" xfId="2" applyFont="1" applyFill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9" borderId="23" xfId="0" applyFill="1" applyBorder="1" applyAlignment="1" applyProtection="1">
      <protection locked="0"/>
    </xf>
    <xf numFmtId="0" fontId="0" fillId="9" borderId="26" xfId="0" applyFill="1" applyBorder="1" applyAlignment="1" applyProtection="1">
      <protection locked="0"/>
    </xf>
    <xf numFmtId="43" fontId="0" fillId="9" borderId="1" xfId="2" applyFont="1" applyFill="1" applyBorder="1" applyAlignment="1" applyProtection="1">
      <protection locked="0"/>
    </xf>
    <xf numFmtId="0" fontId="0" fillId="8" borderId="1" xfId="0" applyFill="1" applyBorder="1" applyProtection="1">
      <protection locked="0"/>
    </xf>
    <xf numFmtId="10" fontId="0" fillId="8" borderId="1" xfId="8" applyNumberFormat="1" applyFont="1" applyFill="1" applyBorder="1" applyProtection="1">
      <protection locked="0"/>
    </xf>
    <xf numFmtId="4" fontId="0" fillId="8" borderId="1" xfId="0" applyNumberFormat="1" applyFill="1" applyBorder="1" applyProtection="1">
      <protection locked="0"/>
    </xf>
    <xf numFmtId="0" fontId="9" fillId="11" borderId="7" xfId="0" applyFont="1" applyFill="1" applyBorder="1" applyAlignment="1" applyProtection="1">
      <alignment horizontal="left" vertical="center" wrapText="1"/>
      <protection locked="0"/>
    </xf>
    <xf numFmtId="10" fontId="9" fillId="11" borderId="1" xfId="0" applyNumberFormat="1" applyFont="1" applyFill="1" applyBorder="1" applyProtection="1">
      <protection locked="0"/>
    </xf>
    <xf numFmtId="165" fontId="9" fillId="11" borderId="1" xfId="0" applyNumberFormat="1" applyFont="1" applyFill="1" applyBorder="1" applyProtection="1"/>
    <xf numFmtId="0" fontId="7" fillId="4" borderId="1" xfId="0" applyFont="1" applyFill="1" applyBorder="1" applyAlignment="1" applyProtection="1">
      <alignment horizontal="center" wrapText="1"/>
      <protection locked="0"/>
    </xf>
    <xf numFmtId="0" fontId="7" fillId="4" borderId="15" xfId="0" applyFont="1" applyFill="1" applyBorder="1" applyAlignment="1" applyProtection="1">
      <alignment horizontal="center" vertical="center" wrapText="1"/>
      <protection locked="0"/>
    </xf>
    <xf numFmtId="9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16" fillId="0" borderId="1" xfId="0" applyFont="1" applyBorder="1" applyAlignment="1" applyProtection="1">
      <alignment horizontal="center"/>
      <protection locked="0"/>
    </xf>
    <xf numFmtId="4" fontId="16" fillId="9" borderId="24" xfId="0" applyNumberFormat="1" applyFont="1" applyFill="1" applyBorder="1" applyAlignment="1" applyProtection="1">
      <alignment horizontal="center"/>
      <protection locked="0"/>
    </xf>
    <xf numFmtId="0" fontId="16" fillId="9" borderId="12" xfId="0" applyFont="1" applyFill="1" applyBorder="1" applyAlignment="1" applyProtection="1">
      <alignment horizontal="center"/>
      <protection locked="0"/>
    </xf>
    <xf numFmtId="0" fontId="16" fillId="9" borderId="0" xfId="0" applyFont="1" applyFill="1" applyBorder="1" applyAlignment="1" applyProtection="1">
      <alignment horizontal="center"/>
      <protection locked="0"/>
    </xf>
    <xf numFmtId="0" fontId="16" fillId="8" borderId="1" xfId="0" applyFont="1" applyFill="1" applyBorder="1" applyAlignment="1" applyProtection="1">
      <alignment horizontal="center"/>
      <protection locked="0"/>
    </xf>
    <xf numFmtId="10" fontId="16" fillId="8" borderId="1" xfId="0" applyNumberFormat="1" applyFont="1" applyFill="1" applyBorder="1" applyProtection="1">
      <protection locked="0"/>
    </xf>
    <xf numFmtId="0" fontId="16" fillId="8" borderId="1" xfId="0" applyFont="1" applyFill="1" applyBorder="1" applyProtection="1">
      <protection locked="0"/>
    </xf>
    <xf numFmtId="0" fontId="16" fillId="8" borderId="1" xfId="0" applyFont="1" applyFill="1" applyBorder="1" applyAlignment="1" applyProtection="1">
      <protection locked="0"/>
    </xf>
    <xf numFmtId="43" fontId="5" fillId="0" borderId="0" xfId="2" applyFont="1" applyFill="1" applyBorder="1" applyProtection="1">
      <protection locked="0"/>
    </xf>
    <xf numFmtId="4" fontId="0" fillId="0" borderId="0" xfId="0" applyNumberFormat="1" applyFill="1" applyBorder="1" applyProtection="1">
      <protection locked="0"/>
    </xf>
    <xf numFmtId="0" fontId="0" fillId="0" borderId="25" xfId="0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70" fontId="7" fillId="4" borderId="1" xfId="0" applyNumberFormat="1" applyFont="1" applyFill="1" applyBorder="1"/>
    <xf numFmtId="170" fontId="0" fillId="0" borderId="1" xfId="0" applyNumberFormat="1" applyBorder="1"/>
    <xf numFmtId="43" fontId="0" fillId="0" borderId="1" xfId="0" applyNumberFormat="1" applyBorder="1" applyProtection="1">
      <protection locked="0"/>
    </xf>
    <xf numFmtId="43" fontId="0" fillId="0" borderId="1" xfId="2" applyFont="1" applyBorder="1" applyProtection="1">
      <protection locked="0"/>
    </xf>
    <xf numFmtId="0" fontId="0" fillId="0" borderId="29" xfId="0" applyBorder="1" applyAlignment="1" applyProtection="1">
      <protection locked="0"/>
    </xf>
    <xf numFmtId="4" fontId="0" fillId="0" borderId="29" xfId="0" applyNumberFormat="1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9" fillId="0" borderId="30" xfId="0" applyFont="1" applyBorder="1" applyAlignment="1" applyProtection="1">
      <alignment horizontal="left" vertical="center"/>
      <protection locked="0"/>
    </xf>
    <xf numFmtId="165" fontId="9" fillId="0" borderId="24" xfId="0" applyNumberFormat="1" applyFont="1" applyBorder="1" applyProtection="1">
      <protection locked="0"/>
    </xf>
    <xf numFmtId="10" fontId="9" fillId="0" borderId="24" xfId="0" applyNumberFormat="1" applyFont="1" applyBorder="1" applyProtection="1">
      <protection locked="0"/>
    </xf>
    <xf numFmtId="165" fontId="9" fillId="0" borderId="24" xfId="0" applyNumberFormat="1" applyFont="1" applyBorder="1" applyProtection="1"/>
    <xf numFmtId="0" fontId="13" fillId="12" borderId="5" xfId="0" applyFont="1" applyFill="1" applyBorder="1" applyAlignment="1" applyProtection="1">
      <alignment horizontal="center"/>
      <protection locked="0"/>
    </xf>
    <xf numFmtId="4" fontId="13" fillId="12" borderId="5" xfId="0" applyNumberFormat="1" applyFont="1" applyFill="1" applyBorder="1" applyAlignment="1" applyProtection="1">
      <alignment horizontal="center"/>
      <protection locked="0"/>
    </xf>
    <xf numFmtId="4" fontId="13" fillId="12" borderId="5" xfId="0" applyNumberFormat="1" applyFont="1" applyFill="1" applyBorder="1" applyAlignment="1" applyProtection="1">
      <alignment horizontal="center" wrapText="1"/>
      <protection locked="0"/>
    </xf>
    <xf numFmtId="0" fontId="13" fillId="12" borderId="5" xfId="0" applyFont="1" applyFill="1" applyBorder="1" applyAlignment="1" applyProtection="1">
      <alignment horizontal="center" wrapText="1"/>
      <protection locked="0"/>
    </xf>
    <xf numFmtId="4" fontId="13" fillId="12" borderId="6" xfId="0" applyNumberFormat="1" applyFont="1" applyFill="1" applyBorder="1" applyAlignment="1" applyProtection="1">
      <alignment horizontal="center"/>
      <protection locked="0"/>
    </xf>
    <xf numFmtId="169" fontId="16" fillId="0" borderId="1" xfId="0" applyNumberFormat="1" applyFont="1" applyFill="1" applyBorder="1" applyAlignment="1" applyProtection="1">
      <alignment horizontal="center"/>
      <protection locked="0"/>
    </xf>
    <xf numFmtId="169" fontId="14" fillId="0" borderId="1" xfId="0" applyNumberFormat="1" applyFont="1" applyFill="1" applyBorder="1" applyAlignment="1" applyProtection="1">
      <alignment horizontal="center"/>
      <protection locked="0"/>
    </xf>
    <xf numFmtId="43" fontId="15" fillId="0" borderId="1" xfId="2" applyFont="1" applyFill="1" applyBorder="1" applyAlignment="1" applyProtection="1">
      <alignment horizontal="center"/>
      <protection locked="0"/>
    </xf>
    <xf numFmtId="4" fontId="14" fillId="0" borderId="1" xfId="0" applyNumberFormat="1" applyFont="1" applyFill="1" applyBorder="1" applyAlignment="1" applyProtection="1">
      <alignment horizontal="center"/>
      <protection locked="0"/>
    </xf>
    <xf numFmtId="4" fontId="14" fillId="0" borderId="8" xfId="0" applyNumberFormat="1" applyFont="1" applyBorder="1" applyAlignment="1" applyProtection="1">
      <alignment horizontal="center"/>
      <protection locked="0"/>
    </xf>
    <xf numFmtId="4" fontId="15" fillId="0" borderId="1" xfId="0" applyNumberFormat="1" applyFont="1" applyFill="1" applyBorder="1" applyAlignment="1" applyProtection="1">
      <alignment horizontal="center"/>
      <protection locked="0"/>
    </xf>
    <xf numFmtId="169" fontId="14" fillId="3" borderId="1" xfId="0" applyNumberFormat="1" applyFont="1" applyFill="1" applyBorder="1" applyAlignment="1" applyProtection="1">
      <alignment horizontal="center"/>
      <protection locked="0"/>
    </xf>
    <xf numFmtId="43" fontId="15" fillId="3" borderId="1" xfId="2" applyFont="1" applyFill="1" applyBorder="1" applyAlignment="1" applyProtection="1">
      <alignment horizontal="center"/>
      <protection locked="0"/>
    </xf>
    <xf numFmtId="4" fontId="14" fillId="3" borderId="1" xfId="0" applyNumberFormat="1" applyFont="1" applyFill="1" applyBorder="1" applyAlignment="1" applyProtection="1">
      <alignment horizontal="center"/>
      <protection locked="0"/>
    </xf>
    <xf numFmtId="4" fontId="15" fillId="3" borderId="1" xfId="0" applyNumberFormat="1" applyFont="1" applyFill="1" applyBorder="1" applyAlignment="1" applyProtection="1">
      <alignment horizontal="center"/>
      <protection locked="0"/>
    </xf>
    <xf numFmtId="43" fontId="14" fillId="3" borderId="1" xfId="2" applyFont="1" applyFill="1" applyBorder="1" applyAlignment="1" applyProtection="1">
      <alignment horizontal="center"/>
      <protection locked="0"/>
    </xf>
    <xf numFmtId="14" fontId="14" fillId="0" borderId="8" xfId="0" applyNumberFormat="1" applyFont="1" applyBorder="1" applyAlignment="1" applyProtection="1">
      <alignment horizontal="center"/>
      <protection locked="0"/>
    </xf>
    <xf numFmtId="4" fontId="14" fillId="0" borderId="8" xfId="0" applyNumberFormat="1" applyFont="1" applyFill="1" applyBorder="1" applyAlignment="1" applyProtection="1">
      <alignment horizontal="center"/>
      <protection locked="0"/>
    </xf>
    <xf numFmtId="43" fontId="14" fillId="0" borderId="1" xfId="2" applyFont="1" applyFill="1" applyBorder="1" applyAlignment="1" applyProtection="1">
      <alignment horizontal="center"/>
      <protection locked="0"/>
    </xf>
    <xf numFmtId="4" fontId="14" fillId="9" borderId="1" xfId="0" applyNumberFormat="1" applyFont="1" applyFill="1" applyBorder="1" applyAlignment="1" applyProtection="1">
      <alignment horizontal="center"/>
      <protection locked="0"/>
    </xf>
    <xf numFmtId="169" fontId="16" fillId="3" borderId="1" xfId="0" applyNumberFormat="1" applyFont="1" applyFill="1" applyBorder="1" applyAlignment="1" applyProtection="1">
      <alignment horizontal="center"/>
      <protection locked="0"/>
    </xf>
    <xf numFmtId="169" fontId="14" fillId="0" borderId="0" xfId="0" applyNumberFormat="1" applyFont="1" applyFill="1" applyBorder="1" applyAlignment="1" applyProtection="1">
      <alignment horizontal="center"/>
      <protection locked="0"/>
    </xf>
    <xf numFmtId="4" fontId="7" fillId="4" borderId="12" xfId="0" applyNumberFormat="1" applyFont="1" applyFill="1" applyBorder="1" applyAlignment="1" applyProtection="1">
      <alignment horizontal="center"/>
      <protection locked="0"/>
    </xf>
    <xf numFmtId="165" fontId="9" fillId="0" borderId="14" xfId="0" applyNumberFormat="1" applyFont="1" applyBorder="1" applyAlignment="1" applyProtection="1">
      <alignment horizontal="center" vertical="center"/>
      <protection locked="0"/>
    </xf>
    <xf numFmtId="165" fontId="9" fillId="11" borderId="0" xfId="0" applyNumberFormat="1" applyFont="1" applyFill="1" applyProtection="1"/>
    <xf numFmtId="9" fontId="9" fillId="11" borderId="1" xfId="8" applyFont="1" applyFill="1" applyBorder="1" applyAlignment="1" applyProtection="1">
      <alignment horizontal="center"/>
    </xf>
    <xf numFmtId="14" fontId="9" fillId="0" borderId="8" xfId="0" applyNumberFormat="1" applyFont="1" applyBorder="1" applyProtection="1"/>
    <xf numFmtId="43" fontId="5" fillId="3" borderId="0" xfId="2" applyFont="1" applyFill="1" applyProtection="1"/>
    <xf numFmtId="43" fontId="5" fillId="0" borderId="1" xfId="2" applyFont="1" applyBorder="1" applyProtection="1"/>
    <xf numFmtId="43" fontId="5" fillId="3" borderId="1" xfId="2" applyFont="1" applyFill="1" applyBorder="1" applyProtection="1"/>
    <xf numFmtId="9" fontId="9" fillId="0" borderId="1" xfId="8" applyFont="1" applyBorder="1" applyAlignment="1" applyProtection="1">
      <alignment horizontal="center"/>
    </xf>
    <xf numFmtId="9" fontId="9" fillId="0" borderId="1" xfId="8" applyFont="1" applyFill="1" applyBorder="1" applyAlignment="1" applyProtection="1">
      <alignment horizontal="center"/>
    </xf>
    <xf numFmtId="165" fontId="9" fillId="0" borderId="24" xfId="0" applyNumberFormat="1" applyFont="1" applyFill="1" applyBorder="1" applyProtection="1"/>
    <xf numFmtId="9" fontId="9" fillId="0" borderId="24" xfId="8" applyFont="1" applyFill="1" applyBorder="1" applyAlignment="1" applyProtection="1">
      <alignment horizontal="center"/>
    </xf>
    <xf numFmtId="14" fontId="9" fillId="0" borderId="31" xfId="0" applyNumberFormat="1" applyFont="1" applyBorder="1" applyProtection="1"/>
    <xf numFmtId="167" fontId="9" fillId="0" borderId="10" xfId="0" applyNumberFormat="1" applyFont="1" applyBorder="1" applyProtection="1"/>
    <xf numFmtId="9" fontId="9" fillId="0" borderId="10" xfId="8" applyFont="1" applyBorder="1" applyAlignment="1" applyProtection="1">
      <alignment horizontal="center"/>
    </xf>
    <xf numFmtId="0" fontId="0" fillId="0" borderId="11" xfId="0" applyBorder="1" applyProtection="1"/>
    <xf numFmtId="4" fontId="0" fillId="10" borderId="1" xfId="0" applyNumberFormat="1" applyFill="1" applyBorder="1" applyProtection="1"/>
    <xf numFmtId="43" fontId="5" fillId="7" borderId="1" xfId="2" applyFont="1" applyFill="1" applyBorder="1" applyProtection="1"/>
    <xf numFmtId="43" fontId="5" fillId="10" borderId="1" xfId="2" applyFont="1" applyFill="1" applyBorder="1" applyProtection="1"/>
    <xf numFmtId="14" fontId="9" fillId="0" borderId="23" xfId="0" applyNumberFormat="1" applyFont="1" applyBorder="1" applyProtection="1"/>
    <xf numFmtId="4" fontId="14" fillId="0" borderId="1" xfId="0" applyNumberFormat="1" applyFont="1" applyBorder="1" applyAlignment="1" applyProtection="1">
      <alignment horizontal="center"/>
    </xf>
    <xf numFmtId="4" fontId="14" fillId="9" borderId="1" xfId="0" applyNumberFormat="1" applyFont="1" applyFill="1" applyBorder="1" applyAlignment="1" applyProtection="1">
      <alignment horizontal="center"/>
    </xf>
    <xf numFmtId="4" fontId="16" fillId="9" borderId="1" xfId="0" applyNumberFormat="1" applyFont="1" applyFill="1" applyBorder="1" applyProtection="1"/>
    <xf numFmtId="4" fontId="16" fillId="9" borderId="24" xfId="0" applyNumberFormat="1" applyFont="1" applyFill="1" applyBorder="1" applyAlignment="1" applyProtection="1">
      <alignment horizontal="center"/>
    </xf>
    <xf numFmtId="4" fontId="16" fillId="9" borderId="1" xfId="0" applyNumberFormat="1" applyFont="1" applyFill="1" applyBorder="1" applyAlignment="1" applyProtection="1">
      <alignment horizontal="center"/>
    </xf>
    <xf numFmtId="0" fontId="0" fillId="0" borderId="1" xfId="0" applyBorder="1" applyProtection="1"/>
    <xf numFmtId="43" fontId="0" fillId="9" borderId="1" xfId="2" applyFont="1" applyFill="1" applyBorder="1" applyAlignment="1" applyProtection="1"/>
    <xf numFmtId="0" fontId="0" fillId="8" borderId="1" xfId="0" applyFill="1" applyBorder="1" applyProtection="1"/>
    <xf numFmtId="4" fontId="0" fillId="8" borderId="1" xfId="0" applyNumberFormat="1" applyFill="1" applyBorder="1" applyProtection="1"/>
    <xf numFmtId="4" fontId="0" fillId="3" borderId="1" xfId="0" applyNumberFormat="1" applyFill="1" applyBorder="1" applyProtection="1"/>
    <xf numFmtId="171" fontId="0" fillId="0" borderId="1" xfId="0" applyNumberFormat="1" applyBorder="1" applyProtection="1"/>
    <xf numFmtId="171" fontId="7" fillId="4" borderId="1" xfId="0" applyNumberFormat="1" applyFont="1" applyFill="1" applyBorder="1" applyProtection="1"/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center" vertical="center" wrapText="1"/>
      <protection locked="0"/>
    </xf>
    <xf numFmtId="171" fontId="0" fillId="0" borderId="23" xfId="0" applyNumberFormat="1" applyBorder="1" applyProtection="1"/>
    <xf numFmtId="171" fontId="0" fillId="0" borderId="7" xfId="0" applyNumberFormat="1" applyBorder="1" applyProtection="1">
      <protection locked="0"/>
    </xf>
    <xf numFmtId="171" fontId="0" fillId="0" borderId="8" xfId="0" applyNumberFormat="1" applyBorder="1" applyProtection="1">
      <protection locked="0"/>
    </xf>
    <xf numFmtId="171" fontId="0" fillId="0" borderId="22" xfId="0" applyNumberFormat="1" applyBorder="1" applyProtection="1">
      <protection locked="0"/>
    </xf>
    <xf numFmtId="0" fontId="7" fillId="4" borderId="15" xfId="0" applyFont="1" applyFill="1" applyBorder="1" applyAlignment="1">
      <alignment horizontal="center" vertical="center" wrapText="1"/>
    </xf>
    <xf numFmtId="2" fontId="0" fillId="0" borderId="1" xfId="2" applyNumberFormat="1" applyFont="1" applyBorder="1" applyProtection="1"/>
    <xf numFmtId="2" fontId="0" fillId="0" borderId="1" xfId="0" applyNumberFormat="1" applyBorder="1" applyProtection="1"/>
    <xf numFmtId="0" fontId="0" fillId="0" borderId="0" xfId="0" applyNumberFormat="1" applyAlignment="1" applyProtection="1">
      <alignment horizontal="center"/>
      <protection locked="0"/>
    </xf>
    <xf numFmtId="43" fontId="0" fillId="8" borderId="1" xfId="2" applyFont="1" applyFill="1" applyBorder="1" applyProtection="1">
      <protection locked="0"/>
    </xf>
    <xf numFmtId="43" fontId="0" fillId="0" borderId="0" xfId="0" applyNumberFormat="1" applyProtection="1">
      <protection locked="0"/>
    </xf>
    <xf numFmtId="43" fontId="0" fillId="7" borderId="1" xfId="2" applyFont="1" applyFill="1" applyBorder="1" applyProtection="1"/>
    <xf numFmtId="0" fontId="9" fillId="0" borderId="7" xfId="0" applyNumberFormat="1" applyFont="1" applyBorder="1" applyAlignment="1" applyProtection="1">
      <alignment horizontal="left" vertical="center" wrapText="1"/>
      <protection locked="0"/>
    </xf>
    <xf numFmtId="43" fontId="0" fillId="6" borderId="0" xfId="0" applyNumberFormat="1" applyFill="1" applyProtection="1">
      <protection locked="0"/>
    </xf>
    <xf numFmtId="43" fontId="0" fillId="0" borderId="1" xfId="2" applyFont="1" applyBorder="1" applyProtection="1"/>
    <xf numFmtId="43" fontId="0" fillId="8" borderId="1" xfId="2" applyFont="1" applyFill="1" applyBorder="1" applyProtection="1"/>
    <xf numFmtId="43" fontId="0" fillId="6" borderId="0" xfId="2" applyFont="1" applyFill="1" applyProtection="1">
      <protection locked="0"/>
    </xf>
    <xf numFmtId="43" fontId="0" fillId="3" borderId="1" xfId="2" applyFont="1" applyFill="1" applyBorder="1" applyProtection="1"/>
    <xf numFmtId="0" fontId="0" fillId="3" borderId="1" xfId="0" applyFill="1" applyBorder="1" applyProtection="1"/>
    <xf numFmtId="43" fontId="0" fillId="8" borderId="0" xfId="0" applyNumberFormat="1" applyFill="1" applyProtection="1">
      <protection locked="0"/>
    </xf>
    <xf numFmtId="43" fontId="0" fillId="3" borderId="1" xfId="2" applyFont="1" applyFill="1" applyBorder="1" applyProtection="1">
      <protection locked="0"/>
    </xf>
    <xf numFmtId="4" fontId="14" fillId="7" borderId="1" xfId="0" applyNumberFormat="1" applyFont="1" applyFill="1" applyBorder="1" applyAlignment="1" applyProtection="1">
      <alignment horizontal="center"/>
    </xf>
    <xf numFmtId="43" fontId="0" fillId="13" borderId="1" xfId="2" applyFont="1" applyFill="1" applyBorder="1" applyProtection="1"/>
    <xf numFmtId="43" fontId="0" fillId="0" borderId="0" xfId="2" applyFont="1" applyProtection="1">
      <protection locked="0"/>
    </xf>
    <xf numFmtId="43" fontId="0" fillId="7" borderId="1" xfId="2" applyFont="1" applyFill="1" applyBorder="1" applyProtection="1">
      <protection locked="0"/>
    </xf>
    <xf numFmtId="4" fontId="0" fillId="0" borderId="23" xfId="0" applyNumberFormat="1" applyBorder="1" applyProtection="1"/>
    <xf numFmtId="0" fontId="0" fillId="3" borderId="23" xfId="0" applyFill="1" applyBorder="1" applyAlignment="1" applyProtection="1">
      <alignment horizontal="center" wrapText="1"/>
      <protection locked="0"/>
    </xf>
    <xf numFmtId="0" fontId="0" fillId="3" borderId="1" xfId="0" applyFill="1" applyBorder="1" applyProtection="1">
      <protection locked="0"/>
    </xf>
    <xf numFmtId="0" fontId="0" fillId="3" borderId="23" xfId="0" applyFill="1" applyBorder="1" applyProtection="1">
      <protection locked="0"/>
    </xf>
    <xf numFmtId="43" fontId="0" fillId="3" borderId="23" xfId="0" applyNumberFormat="1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" fontId="0" fillId="0" borderId="1" xfId="0" applyNumberFormat="1" applyBorder="1" applyAlignment="1" applyProtection="1">
      <alignment horizontal="center"/>
      <protection locked="0"/>
    </xf>
    <xf numFmtId="0" fontId="0" fillId="3" borderId="23" xfId="0" applyFill="1" applyBorder="1" applyAlignment="1" applyProtection="1">
      <alignment wrapText="1"/>
      <protection locked="0"/>
    </xf>
    <xf numFmtId="0" fontId="0" fillId="0" borderId="0" xfId="0" applyNumberFormat="1" applyProtection="1">
      <protection locked="0"/>
    </xf>
    <xf numFmtId="43" fontId="11" fillId="8" borderId="1" xfId="2" applyFont="1" applyFill="1" applyBorder="1" applyProtection="1"/>
    <xf numFmtId="43" fontId="16" fillId="9" borderId="24" xfId="2" applyFont="1" applyFill="1" applyBorder="1" applyAlignment="1" applyProtection="1">
      <alignment horizontal="center"/>
    </xf>
    <xf numFmtId="43" fontId="0" fillId="3" borderId="0" xfId="0" applyNumberFormat="1" applyFill="1" applyProtection="1">
      <protection locked="0"/>
    </xf>
    <xf numFmtId="43" fontId="0" fillId="3" borderId="0" xfId="2" applyFont="1" applyFill="1" applyProtection="1">
      <protection locked="0"/>
    </xf>
    <xf numFmtId="43" fontId="11" fillId="7" borderId="1" xfId="2" applyFont="1" applyFill="1" applyBorder="1" applyProtection="1"/>
    <xf numFmtId="43" fontId="0" fillId="10" borderId="1" xfId="2" applyFont="1" applyFill="1" applyBorder="1" applyProtection="1">
      <protection locked="0"/>
    </xf>
    <xf numFmtId="14" fontId="0" fillId="6" borderId="2" xfId="0" applyNumberFormat="1" applyFill="1" applyBorder="1" applyAlignment="1" applyProtection="1">
      <alignment horizontal="center"/>
      <protection locked="0"/>
    </xf>
    <xf numFmtId="43" fontId="0" fillId="0" borderId="1" xfId="2" applyFont="1" applyFill="1" applyBorder="1" applyProtection="1">
      <protection locked="0"/>
    </xf>
    <xf numFmtId="0" fontId="0" fillId="6" borderId="0" xfId="0" applyFill="1" applyProtection="1">
      <protection locked="0"/>
    </xf>
    <xf numFmtId="4" fontId="14" fillId="6" borderId="1" xfId="0" applyNumberFormat="1" applyFont="1" applyFill="1" applyBorder="1" applyAlignment="1" applyProtection="1">
      <alignment horizontal="center"/>
    </xf>
    <xf numFmtId="43" fontId="0" fillId="0" borderId="0" xfId="2" applyFont="1" applyAlignment="1" applyProtection="1">
      <alignment horizontal="left"/>
      <protection locked="0"/>
    </xf>
    <xf numFmtId="0" fontId="0" fillId="14" borderId="0" xfId="0" applyFill="1" applyProtection="1">
      <protection locked="0"/>
    </xf>
    <xf numFmtId="0" fontId="0" fillId="3" borderId="24" xfId="0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/>
    </xf>
    <xf numFmtId="0" fontId="0" fillId="3" borderId="12" xfId="0" applyFill="1" applyBorder="1" applyAlignment="1" applyProtection="1">
      <alignment horizontal="center"/>
    </xf>
    <xf numFmtId="0" fontId="0" fillId="3" borderId="23" xfId="0" applyFill="1" applyBorder="1" applyAlignment="1" applyProtection="1">
      <alignment horizontal="center"/>
    </xf>
    <xf numFmtId="0" fontId="0" fillId="3" borderId="26" xfId="0" applyFill="1" applyBorder="1" applyAlignment="1" applyProtection="1">
      <alignment horizontal="center"/>
    </xf>
    <xf numFmtId="0" fontId="0" fillId="3" borderId="22" xfId="0" applyFill="1" applyBorder="1" applyAlignment="1" applyProtection="1">
      <alignment horizontal="center"/>
    </xf>
    <xf numFmtId="0" fontId="17" fillId="3" borderId="23" xfId="0" applyFont="1" applyFill="1" applyBorder="1" applyAlignment="1" applyProtection="1">
      <alignment horizontal="center"/>
    </xf>
    <xf numFmtId="0" fontId="17" fillId="3" borderId="26" xfId="0" applyFont="1" applyFill="1" applyBorder="1" applyAlignment="1" applyProtection="1">
      <alignment horizontal="center"/>
    </xf>
    <xf numFmtId="0" fontId="17" fillId="3" borderId="22" xfId="0" applyFont="1" applyFill="1" applyBorder="1" applyAlignment="1" applyProtection="1">
      <alignment horizontal="center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7" fillId="4" borderId="27" xfId="0" applyFont="1" applyFill="1" applyBorder="1" applyAlignment="1" applyProtection="1">
      <alignment horizontal="center" vertical="center"/>
      <protection locked="0"/>
    </xf>
    <xf numFmtId="0" fontId="7" fillId="4" borderId="28" xfId="0" applyFont="1" applyFill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/>
      <protection locked="0"/>
    </xf>
    <xf numFmtId="0" fontId="17" fillId="3" borderId="23" xfId="0" applyFont="1" applyFill="1" applyBorder="1" applyAlignment="1" applyProtection="1">
      <alignment horizontal="center"/>
      <protection locked="0"/>
    </xf>
    <xf numFmtId="0" fontId="17" fillId="3" borderId="26" xfId="0" applyFont="1" applyFill="1" applyBorder="1" applyAlignment="1" applyProtection="1">
      <alignment horizontal="center"/>
      <protection locked="0"/>
    </xf>
    <xf numFmtId="0" fontId="17" fillId="3" borderId="22" xfId="0" applyFont="1" applyFill="1" applyBorder="1" applyAlignment="1" applyProtection="1">
      <alignment horizont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7" fillId="3" borderId="23" xfId="0" applyFont="1" applyFill="1" applyBorder="1" applyAlignment="1">
      <alignment horizontal="center"/>
    </xf>
    <xf numFmtId="0" fontId="17" fillId="3" borderId="26" xfId="0" applyFont="1" applyFill="1" applyBorder="1" applyAlignment="1">
      <alignment horizontal="center"/>
    </xf>
    <xf numFmtId="0" fontId="17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4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9" borderId="1" xfId="0" applyFont="1" applyFill="1" applyBorder="1" applyAlignment="1" applyProtection="1">
      <alignment horizontal="center"/>
      <protection locked="0"/>
    </xf>
    <xf numFmtId="0" fontId="16" fillId="9" borderId="24" xfId="0" applyFont="1" applyFill="1" applyBorder="1" applyAlignment="1" applyProtection="1">
      <alignment horizontal="center"/>
      <protection locked="0"/>
    </xf>
    <xf numFmtId="0" fontId="0" fillId="9" borderId="24" xfId="0" applyFill="1" applyBorder="1" applyAlignment="1" applyProtection="1">
      <alignment horizontal="center"/>
      <protection locked="0"/>
    </xf>
    <xf numFmtId="0" fontId="0" fillId="9" borderId="12" xfId="0" applyFill="1" applyBorder="1" applyAlignment="1" applyProtection="1">
      <alignment horizontal="center"/>
      <protection locked="0"/>
    </xf>
    <xf numFmtId="0" fontId="16" fillId="9" borderId="24" xfId="0" applyFont="1" applyFill="1" applyBorder="1" applyAlignment="1" applyProtection="1">
      <alignment horizontal="center" vertical="center"/>
      <protection locked="0"/>
    </xf>
    <xf numFmtId="0" fontId="16" fillId="9" borderId="12" xfId="0" applyFont="1" applyFill="1" applyBorder="1" applyAlignment="1" applyProtection="1">
      <alignment horizontal="center" vertical="center"/>
      <protection locked="0"/>
    </xf>
    <xf numFmtId="0" fontId="16" fillId="8" borderId="23" xfId="0" applyFont="1" applyFill="1" applyBorder="1" applyAlignment="1" applyProtection="1">
      <alignment horizontal="center"/>
      <protection locked="0"/>
    </xf>
    <xf numFmtId="0" fontId="16" fillId="8" borderId="26" xfId="0" applyFont="1" applyFill="1" applyBorder="1" applyAlignment="1" applyProtection="1">
      <alignment horizontal="center"/>
      <protection locked="0"/>
    </xf>
    <xf numFmtId="0" fontId="16" fillId="8" borderId="22" xfId="0" applyFont="1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169" fontId="14" fillId="9" borderId="23" xfId="0" applyNumberFormat="1" applyFont="1" applyFill="1" applyBorder="1" applyAlignment="1" applyProtection="1">
      <alignment horizontal="center"/>
      <protection locked="0"/>
    </xf>
    <xf numFmtId="169" fontId="14" fillId="9" borderId="26" xfId="0" applyNumberFormat="1" applyFont="1" applyFill="1" applyBorder="1" applyAlignment="1" applyProtection="1">
      <alignment horizontal="center"/>
      <protection locked="0"/>
    </xf>
    <xf numFmtId="169" fontId="14" fillId="9" borderId="22" xfId="0" applyNumberFormat="1" applyFont="1" applyFill="1" applyBorder="1" applyAlignment="1" applyProtection="1">
      <alignment horizontal="center"/>
      <protection locked="0"/>
    </xf>
    <xf numFmtId="0" fontId="17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7" fillId="4" borderId="23" xfId="0" applyFont="1" applyFill="1" applyBorder="1" applyAlignment="1" applyProtection="1">
      <alignment horizontal="left" vertical="center" wrapText="1"/>
      <protection locked="0"/>
    </xf>
    <xf numFmtId="0" fontId="7" fillId="4" borderId="22" xfId="0" applyFont="1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/>
      <protection locked="0"/>
    </xf>
    <xf numFmtId="0" fontId="0" fillId="5" borderId="26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</cellXfs>
  <cellStyles count="9">
    <cellStyle name="Incorrecto" xfId="1" builtinId="27"/>
    <cellStyle name="Millares" xfId="2" builtinId="3"/>
    <cellStyle name="Millares 2" xfId="3"/>
    <cellStyle name="Millares 3" xfId="4"/>
    <cellStyle name="Millares 4" xfId="5"/>
    <cellStyle name="Millares 5" xfId="6"/>
    <cellStyle name="Moneda 2" xfId="7"/>
    <cellStyle name="Normal" xfId="0" builtinId="0"/>
    <cellStyle name="Porcentaje" xfId="8" builtinId="5"/>
  </cellStyles>
  <dxfs count="9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</dxfs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VENTAS SEGUN REPORTE Z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'RESUMEN GENERAL DE VENTAS'!$B$8:$B$38</c:f>
              <c:numCache>
                <c:formatCode>_ [$Bs.S-200A]\ * #,##0.00_ ;_ [$Bs.S-200A]\ * \-#,##0.00_ ;_ [$Bs.S-200A]\ * "-"??_ ;_ @_ </c:formatCode>
                <c:ptCount val="31"/>
                <c:pt idx="0">
                  <c:v>172.18</c:v>
                </c:pt>
                <c:pt idx="1">
                  <c:v>0</c:v>
                </c:pt>
                <c:pt idx="2">
                  <c:v>0</c:v>
                </c:pt>
                <c:pt idx="3">
                  <c:v>277.82</c:v>
                </c:pt>
                <c:pt idx="4">
                  <c:v>222.14</c:v>
                </c:pt>
                <c:pt idx="5">
                  <c:v>407.89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361.47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999.6</c:v>
                </c:pt>
                <c:pt idx="16">
                  <c:v>745.07</c:v>
                </c:pt>
                <c:pt idx="17">
                  <c:v>146.41999999999999</c:v>
                </c:pt>
                <c:pt idx="18">
                  <c:v>181.02</c:v>
                </c:pt>
                <c:pt idx="19">
                  <c:v>287.5</c:v>
                </c:pt>
                <c:pt idx="20">
                  <c:v>191.04</c:v>
                </c:pt>
                <c:pt idx="21">
                  <c:v>438.77</c:v>
                </c:pt>
                <c:pt idx="22">
                  <c:v>199.56</c:v>
                </c:pt>
                <c:pt idx="23">
                  <c:v>0</c:v>
                </c:pt>
                <c:pt idx="24">
                  <c:v>294.86</c:v>
                </c:pt>
                <c:pt idx="25">
                  <c:v>192.72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6-49CC-9239-BCFEEEFE5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829760"/>
        <c:axId val="199831552"/>
        <c:axId val="0"/>
      </c:bar3DChart>
      <c:catAx>
        <c:axId val="19982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99831552"/>
        <c:crosses val="autoZero"/>
        <c:auto val="1"/>
        <c:lblAlgn val="ctr"/>
        <c:lblOffset val="100"/>
        <c:noMultiLvlLbl val="0"/>
      </c:catAx>
      <c:valAx>
        <c:axId val="19983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_ [$Bs.S-200A]\ * #,##0.00_ ;_ [$Bs.S-200A]\ * \-#,##0.00_ ;_ [$Bs.S-200A]\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99829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675827825186773"/>
          <c:y val="0.20833333333333401"/>
          <c:w val="0.74764544484295481"/>
          <c:h val="0.6842672790901137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trendline>
            <c:spPr>
              <a:ln w="19050" cap="rnd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val>
            <c:numRef>
              <c:f>'RESUMEN GENERAL DE VENTAS'!$B$8:$B$38</c:f>
              <c:numCache>
                <c:formatCode>_ [$Bs.S-200A]\ * #,##0.00_ ;_ [$Bs.S-200A]\ * \-#,##0.00_ ;_ [$Bs.S-200A]\ * "-"??_ ;_ @_ </c:formatCode>
                <c:ptCount val="31"/>
                <c:pt idx="0">
                  <c:v>172.18</c:v>
                </c:pt>
                <c:pt idx="1">
                  <c:v>0</c:v>
                </c:pt>
                <c:pt idx="2">
                  <c:v>0</c:v>
                </c:pt>
                <c:pt idx="3">
                  <c:v>277.82</c:v>
                </c:pt>
                <c:pt idx="4">
                  <c:v>222.14</c:v>
                </c:pt>
                <c:pt idx="5">
                  <c:v>407.89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361.47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999.6</c:v>
                </c:pt>
                <c:pt idx="16">
                  <c:v>745.07</c:v>
                </c:pt>
                <c:pt idx="17">
                  <c:v>146.41999999999999</c:v>
                </c:pt>
                <c:pt idx="18">
                  <c:v>181.02</c:v>
                </c:pt>
                <c:pt idx="19">
                  <c:v>287.5</c:v>
                </c:pt>
                <c:pt idx="20">
                  <c:v>191.04</c:v>
                </c:pt>
                <c:pt idx="21">
                  <c:v>438.77</c:v>
                </c:pt>
                <c:pt idx="22">
                  <c:v>199.56</c:v>
                </c:pt>
                <c:pt idx="23">
                  <c:v>0</c:v>
                </c:pt>
                <c:pt idx="24">
                  <c:v>294.86</c:v>
                </c:pt>
                <c:pt idx="25">
                  <c:v>192.72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D-4C75-BA84-62247F89E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865088"/>
        <c:axId val="199867008"/>
      </c:lineChart>
      <c:catAx>
        <c:axId val="19986508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DIA</a:t>
                </a:r>
              </a:p>
            </c:rich>
          </c:tx>
          <c:layout>
            <c:manualLayout>
              <c:xMode val="edge"/>
              <c:yMode val="edge"/>
              <c:x val="0.95141854211988786"/>
              <c:y val="0.92500791059654119"/>
            </c:manualLayout>
          </c:layout>
          <c:overlay val="0"/>
          <c:spPr>
            <a:noFill/>
            <a:ln w="25400">
              <a:noFill/>
            </a:ln>
          </c:spPr>
        </c:title>
        <c:majorTickMark val="out"/>
        <c:minorTickMark val="none"/>
        <c:tickLblPos val="nextTo"/>
        <c:crossAx val="199867008"/>
        <c:crosses val="autoZero"/>
        <c:auto val="1"/>
        <c:lblAlgn val="ctr"/>
        <c:lblOffset val="100"/>
        <c:noMultiLvlLbl val="0"/>
      </c:catAx>
      <c:valAx>
        <c:axId val="199867008"/>
        <c:scaling>
          <c:orientation val="minMax"/>
        </c:scaling>
        <c:delete val="1"/>
        <c:axPos val="l"/>
        <c:numFmt formatCode="_ [$Bs.S-200A]\ * #,##0.00_ ;_ [$Bs.S-200A]\ * \-#,##0.00_ ;_ [$Bs.S-200A]\ * &quot;-&quot;??_ ;_ @_ " sourceLinked="1"/>
        <c:majorTickMark val="out"/>
        <c:minorTickMark val="none"/>
        <c:tickLblPos val="nextTo"/>
        <c:crossAx val="199865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TRANSACCIONES DEL MES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33-464F-8128-1E2407FEE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0673920"/>
        <c:axId val="200692096"/>
        <c:axId val="0"/>
      </c:bar3DChart>
      <c:catAx>
        <c:axId val="20067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200692096"/>
        <c:crosses val="autoZero"/>
        <c:auto val="1"/>
        <c:lblAlgn val="ctr"/>
        <c:lblOffset val="100"/>
        <c:noMultiLvlLbl val="0"/>
      </c:catAx>
      <c:valAx>
        <c:axId val="20069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TRANSACCIONES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200673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62223719928122"/>
          <c:y val="0.20833333333333401"/>
          <c:w val="0.85578156505245151"/>
          <c:h val="0.6842672790901137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trendline>
            <c:spPr>
              <a:ln w="19050" cap="rnd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71B-45DF-98E4-723391FA8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734208"/>
        <c:axId val="200736128"/>
      </c:lineChart>
      <c:catAx>
        <c:axId val="20073420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 algn="l"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DIA</a:t>
                </a:r>
              </a:p>
            </c:rich>
          </c:tx>
          <c:layout>
            <c:manualLayout>
              <c:xMode val="edge"/>
              <c:yMode val="edge"/>
              <c:x val="0.95141861594863897"/>
              <c:y val="0.92500791059654119"/>
            </c:manualLayout>
          </c:layout>
          <c:overlay val="0"/>
          <c:spPr>
            <a:noFill/>
            <a:ln w="25400">
              <a:noFill/>
            </a:ln>
          </c:spPr>
        </c:title>
        <c:majorTickMark val="out"/>
        <c:minorTickMark val="none"/>
        <c:tickLblPos val="nextTo"/>
        <c:crossAx val="200736128"/>
        <c:crosses val="autoZero"/>
        <c:auto val="1"/>
        <c:lblAlgn val="ctr"/>
        <c:lblOffset val="100"/>
        <c:noMultiLvlLbl val="0"/>
      </c:catAx>
      <c:valAx>
        <c:axId val="2007361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0734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TRANSACCIONES DEL MES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57-4EFA-81FC-2785D5191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0764800"/>
        <c:axId val="200770688"/>
        <c:axId val="0"/>
      </c:bar3DChart>
      <c:catAx>
        <c:axId val="20076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200770688"/>
        <c:crosses val="autoZero"/>
        <c:auto val="1"/>
        <c:lblAlgn val="ctr"/>
        <c:lblOffset val="100"/>
        <c:noMultiLvlLbl val="0"/>
      </c:catAx>
      <c:valAx>
        <c:axId val="20077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TRANSACCIONES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200764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973381827733484E-2"/>
          <c:y val="5.2264808362369339E-2"/>
          <c:w val="0.96138544530823833"/>
          <c:h val="0.8989547038327526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792320"/>
        <c:axId val="200798208"/>
      </c:barChart>
      <c:catAx>
        <c:axId val="20079232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200798208"/>
        <c:crosses val="autoZero"/>
        <c:auto val="1"/>
        <c:lblAlgn val="ctr"/>
        <c:lblOffset val="100"/>
        <c:tickMarkSkip val="1"/>
        <c:noMultiLvlLbl val="0"/>
      </c:catAx>
      <c:valAx>
        <c:axId val="200798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2007923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323850</xdr:colOff>
      <xdr:row>2</xdr:row>
      <xdr:rowOff>161925</xdr:rowOff>
    </xdr:to>
    <xdr:pic>
      <xdr:nvPicPr>
        <xdr:cNvPr id="50392218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6</xdr:row>
      <xdr:rowOff>66675</xdr:rowOff>
    </xdr:from>
    <xdr:to>
      <xdr:col>12</xdr:col>
      <xdr:colOff>495300</xdr:colOff>
      <xdr:row>20</xdr:row>
      <xdr:rowOff>95250</xdr:rowOff>
    </xdr:to>
    <xdr:grpSp>
      <xdr:nvGrpSpPr>
        <xdr:cNvPr id="50392219" name="Grupo 8"/>
        <xdr:cNvGrpSpPr>
          <a:grpSpLocks/>
        </xdr:cNvGrpSpPr>
      </xdr:nvGrpSpPr>
      <xdr:grpSpPr bwMode="auto">
        <a:xfrm>
          <a:off x="5429250" y="1266825"/>
          <a:ext cx="7877175" cy="2847975"/>
          <a:chOff x="8058149" y="1266825"/>
          <a:chExt cx="5524501" cy="2852737"/>
        </a:xfrm>
      </xdr:grpSpPr>
      <xdr:graphicFrame macro="">
        <xdr:nvGraphicFramePr>
          <xdr:cNvPr id="50392227" name="Gráfico 2"/>
          <xdr:cNvGraphicFramePr>
            <a:graphicFrameLocks/>
          </xdr:cNvGraphicFramePr>
        </xdr:nvGraphicFramePr>
        <xdr:xfrm>
          <a:off x="8058149" y="1376362"/>
          <a:ext cx="5457825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0392228" name="Gráfico 5"/>
          <xdr:cNvGraphicFramePr>
            <a:graphicFrameLocks/>
          </xdr:cNvGraphicFramePr>
        </xdr:nvGraphicFramePr>
        <xdr:xfrm>
          <a:off x="8124825" y="1266825"/>
          <a:ext cx="5457825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5</xdr:col>
      <xdr:colOff>0</xdr:colOff>
      <xdr:row>23</xdr:row>
      <xdr:rowOff>38100</xdr:rowOff>
    </xdr:from>
    <xdr:to>
      <xdr:col>13</xdr:col>
      <xdr:colOff>57150</xdr:colOff>
      <xdr:row>37</xdr:row>
      <xdr:rowOff>180975</xdr:rowOff>
    </xdr:to>
    <xdr:grpSp>
      <xdr:nvGrpSpPr>
        <xdr:cNvPr id="50392220" name="Grupo 15"/>
        <xdr:cNvGrpSpPr>
          <a:grpSpLocks/>
        </xdr:cNvGrpSpPr>
      </xdr:nvGrpSpPr>
      <xdr:grpSpPr bwMode="auto">
        <a:xfrm>
          <a:off x="6429375" y="4629150"/>
          <a:ext cx="7200900" cy="2809875"/>
          <a:chOff x="8410575" y="4629150"/>
          <a:chExt cx="6153151" cy="2814637"/>
        </a:xfrm>
      </xdr:grpSpPr>
      <xdr:graphicFrame macro="">
        <xdr:nvGraphicFramePr>
          <xdr:cNvPr id="50392225" name="Gráfico 13"/>
          <xdr:cNvGraphicFramePr>
            <a:graphicFrameLocks/>
          </xdr:cNvGraphicFramePr>
        </xdr:nvGraphicFramePr>
        <xdr:xfrm>
          <a:off x="8410575" y="4700587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50392226" name="Gráfico 14"/>
          <xdr:cNvGraphicFramePr>
            <a:graphicFrameLocks/>
          </xdr:cNvGraphicFramePr>
        </xdr:nvGraphicFramePr>
        <xdr:xfrm>
          <a:off x="8456608" y="4629150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323850</xdr:colOff>
      <xdr:row>2</xdr:row>
      <xdr:rowOff>161925</xdr:rowOff>
    </xdr:to>
    <xdr:pic>
      <xdr:nvPicPr>
        <xdr:cNvPr id="5039222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23</xdr:row>
      <xdr:rowOff>38100</xdr:rowOff>
    </xdr:from>
    <xdr:to>
      <xdr:col>13</xdr:col>
      <xdr:colOff>57150</xdr:colOff>
      <xdr:row>37</xdr:row>
      <xdr:rowOff>180975</xdr:rowOff>
    </xdr:to>
    <xdr:grpSp>
      <xdr:nvGrpSpPr>
        <xdr:cNvPr id="50392222" name="Grupo 15"/>
        <xdr:cNvGrpSpPr>
          <a:grpSpLocks/>
        </xdr:cNvGrpSpPr>
      </xdr:nvGrpSpPr>
      <xdr:grpSpPr bwMode="auto">
        <a:xfrm>
          <a:off x="6429375" y="4629150"/>
          <a:ext cx="7200900" cy="2809875"/>
          <a:chOff x="8410575" y="4629150"/>
          <a:chExt cx="6153151" cy="2814637"/>
        </a:xfrm>
      </xdr:grpSpPr>
      <xdr:graphicFrame macro="">
        <xdr:nvGraphicFramePr>
          <xdr:cNvPr id="50392224" name="Gráfico 13"/>
          <xdr:cNvGraphicFramePr>
            <a:graphicFrameLocks/>
          </xdr:cNvGraphicFramePr>
        </xdr:nvGraphicFramePr>
        <xdr:xfrm>
          <a:off x="8410575" y="4700587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>
    <xdr:from>
      <xdr:col>5</xdr:col>
      <xdr:colOff>47625</xdr:colOff>
      <xdr:row>23</xdr:row>
      <xdr:rowOff>38100</xdr:rowOff>
    </xdr:from>
    <xdr:to>
      <xdr:col>13</xdr:col>
      <xdr:colOff>57150</xdr:colOff>
      <xdr:row>37</xdr:row>
      <xdr:rowOff>104775</xdr:rowOff>
    </xdr:to>
    <xdr:graphicFrame macro="">
      <xdr:nvGraphicFramePr>
        <xdr:cNvPr id="5039222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5039924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50405390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6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8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9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0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3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14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15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16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17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18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19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0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22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23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24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25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26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27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28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29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Relationship Id="rId4" Type="http://schemas.openxmlformats.org/officeDocument/2006/relationships/comments" Target="../comments30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3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opLeftCell="A26" workbookViewId="0">
      <selection activeCell="A38" sqref="A8:A38"/>
    </sheetView>
  </sheetViews>
  <sheetFormatPr baseColWidth="10" defaultRowHeight="15" x14ac:dyDescent="0.25"/>
  <cols>
    <col min="1" max="1" width="10.7109375" style="31" customWidth="1"/>
    <col min="2" max="3" width="22.7109375" style="31" customWidth="1"/>
    <col min="4" max="4" width="19.140625" style="31" customWidth="1"/>
    <col min="5" max="5" width="21.140625" style="31" customWidth="1"/>
    <col min="6" max="6" width="16.42578125" style="31" customWidth="1"/>
    <col min="7" max="7" width="22.140625" style="31" customWidth="1"/>
    <col min="8" max="16384" width="11.42578125" style="31"/>
  </cols>
  <sheetData>
    <row r="1" spans="1:9" s="43" customFormat="1" ht="16.5" customHeight="1" x14ac:dyDescent="0.25">
      <c r="A1" s="248"/>
      <c r="B1" s="251"/>
      <c r="C1" s="252"/>
      <c r="D1" s="252"/>
      <c r="E1" s="252"/>
      <c r="F1" s="252"/>
      <c r="G1" s="253"/>
    </row>
    <row r="2" spans="1:9" s="43" customFormat="1" ht="16.5" customHeight="1" x14ac:dyDescent="0.35">
      <c r="A2" s="249"/>
      <c r="B2" s="254" t="s">
        <v>11</v>
      </c>
      <c r="C2" s="255"/>
      <c r="D2" s="255"/>
      <c r="E2" s="255"/>
      <c r="F2" s="255"/>
      <c r="G2" s="256"/>
    </row>
    <row r="3" spans="1:9" s="43" customFormat="1" ht="16.5" customHeight="1" x14ac:dyDescent="0.25">
      <c r="A3" s="250"/>
      <c r="B3" s="257" t="s">
        <v>33</v>
      </c>
      <c r="C3" s="258"/>
      <c r="D3" s="258"/>
      <c r="E3" s="258"/>
      <c r="F3" s="258"/>
      <c r="G3" s="259"/>
    </row>
    <row r="4" spans="1:9" x14ac:dyDescent="0.25">
      <c r="A4" s="260" t="s">
        <v>50</v>
      </c>
      <c r="B4" s="260"/>
      <c r="C4" s="260"/>
      <c r="D4" s="260"/>
      <c r="E4" s="260"/>
      <c r="F4" s="260"/>
      <c r="G4" s="260"/>
      <c r="H4" s="44"/>
      <c r="I4" s="44"/>
    </row>
    <row r="7" spans="1:9" ht="27" customHeight="1" x14ac:dyDescent="0.25">
      <c r="A7" s="45" t="s">
        <v>28</v>
      </c>
      <c r="B7" s="45" t="s">
        <v>34</v>
      </c>
      <c r="C7" s="45" t="s">
        <v>35</v>
      </c>
      <c r="D7" s="45" t="s">
        <v>36</v>
      </c>
    </row>
    <row r="8" spans="1:9" x14ac:dyDescent="0.25">
      <c r="A8" s="46" t="str">
        <f>'DIA 1'!B$6</f>
        <v xml:space="preserve"> 01/7/2022</v>
      </c>
      <c r="B8" s="199">
        <f>'DIA 1'!B68</f>
        <v>172.18</v>
      </c>
      <c r="C8" s="199">
        <f>'DIA 1'!B69</f>
        <v>172.18</v>
      </c>
      <c r="D8" s="199">
        <f>C8-B8</f>
        <v>0</v>
      </c>
    </row>
    <row r="9" spans="1:9" x14ac:dyDescent="0.25">
      <c r="A9" s="46">
        <f>'DIA 2'!B$6</f>
        <v>44744</v>
      </c>
      <c r="B9" s="199">
        <f>'DIA 2'!B$68</f>
        <v>0</v>
      </c>
      <c r="C9" s="199">
        <f>'DIA 2'!B$69</f>
        <v>400.02</v>
      </c>
      <c r="D9" s="199">
        <f t="shared" ref="D9:D38" si="0">C9-B9</f>
        <v>400.02</v>
      </c>
    </row>
    <row r="10" spans="1:9" x14ac:dyDescent="0.25">
      <c r="A10" s="46">
        <f>'DIA 3'!B$6</f>
        <v>44745</v>
      </c>
      <c r="B10" s="199">
        <f>'DIA 3'!B$68</f>
        <v>0</v>
      </c>
      <c r="C10" s="199">
        <f>'DIA 3'!B$69</f>
        <v>439.56</v>
      </c>
      <c r="D10" s="199">
        <f t="shared" si="0"/>
        <v>439.56</v>
      </c>
    </row>
    <row r="11" spans="1:9" x14ac:dyDescent="0.25">
      <c r="A11" s="46">
        <f>'DIA 4'!B$6</f>
        <v>44746</v>
      </c>
      <c r="B11" s="199">
        <f>'DIA 4'!B$68</f>
        <v>277.82</v>
      </c>
      <c r="C11" s="199">
        <f>'DIA 4'!B$69</f>
        <v>272.64999999999998</v>
      </c>
      <c r="D11" s="199">
        <f t="shared" si="0"/>
        <v>-5.1700000000000159</v>
      </c>
    </row>
    <row r="12" spans="1:9" x14ac:dyDescent="0.25">
      <c r="A12" s="46">
        <f>'DIA 5'!B$6</f>
        <v>44747</v>
      </c>
      <c r="B12" s="199">
        <f>'DIA 5'!B$68</f>
        <v>222.14</v>
      </c>
      <c r="C12" s="199">
        <f>'DIA 5'!B$69</f>
        <v>221.04</v>
      </c>
      <c r="D12" s="199">
        <f t="shared" si="0"/>
        <v>-1.0999999999999943</v>
      </c>
    </row>
    <row r="13" spans="1:9" x14ac:dyDescent="0.25">
      <c r="A13" s="46">
        <f>'DIA 6'!B$6</f>
        <v>44748</v>
      </c>
      <c r="B13" s="199">
        <f>'DIA 6'!B$68</f>
        <v>407.89</v>
      </c>
      <c r="C13" s="199">
        <f>'DIA 6'!B$69</f>
        <v>404.75</v>
      </c>
      <c r="D13" s="199">
        <f t="shared" si="0"/>
        <v>-3.1399999999999864</v>
      </c>
    </row>
    <row r="14" spans="1:9" x14ac:dyDescent="0.25">
      <c r="A14" s="46">
        <f>'DIA 7'!B$6</f>
        <v>44749</v>
      </c>
      <c r="B14" s="199">
        <f>'DIA 7'!B$68</f>
        <v>0</v>
      </c>
      <c r="C14" s="199">
        <f>'DIA 7'!B$69</f>
        <v>193.65</v>
      </c>
      <c r="D14" s="199">
        <f t="shared" si="0"/>
        <v>193.65</v>
      </c>
    </row>
    <row r="15" spans="1:9" x14ac:dyDescent="0.25">
      <c r="A15" s="46">
        <f>'DIA 8'!B$6</f>
        <v>44750</v>
      </c>
      <c r="B15" s="199">
        <f>'DIA 8'!B$68</f>
        <v>0</v>
      </c>
      <c r="C15" s="199">
        <f>'DIA 8'!B$69</f>
        <v>464.5</v>
      </c>
      <c r="D15" s="199">
        <f t="shared" si="0"/>
        <v>464.5</v>
      </c>
    </row>
    <row r="16" spans="1:9" x14ac:dyDescent="0.25">
      <c r="A16" s="46">
        <f>'DIA 9'!B$6</f>
        <v>44751</v>
      </c>
      <c r="B16" s="199">
        <f>'DIA 9'!B$68</f>
        <v>0</v>
      </c>
      <c r="C16" s="199">
        <f>'DIA 9'!B$69</f>
        <v>634.33000000000004</v>
      </c>
      <c r="D16" s="199">
        <f t="shared" si="0"/>
        <v>634.33000000000004</v>
      </c>
    </row>
    <row r="17" spans="1:4" x14ac:dyDescent="0.25">
      <c r="A17" s="46">
        <f>'DIA 10'!B$6</f>
        <v>44752</v>
      </c>
      <c r="B17" s="199">
        <f>'DIA 10'!B$68</f>
        <v>0</v>
      </c>
      <c r="C17" s="199">
        <f>'DIA 10'!B$69</f>
        <v>487.04</v>
      </c>
      <c r="D17" s="199">
        <f t="shared" si="0"/>
        <v>487.04</v>
      </c>
    </row>
    <row r="18" spans="1:4" x14ac:dyDescent="0.25">
      <c r="A18" s="46">
        <f>'DIA 11'!B$6</f>
        <v>44753</v>
      </c>
      <c r="B18" s="199">
        <f>'DIA 11'!B$68</f>
        <v>361.47</v>
      </c>
      <c r="C18" s="199">
        <f>'DIA 11'!B$69</f>
        <v>361.47</v>
      </c>
      <c r="D18" s="199">
        <f t="shared" si="0"/>
        <v>0</v>
      </c>
    </row>
    <row r="19" spans="1:4" x14ac:dyDescent="0.25">
      <c r="A19" s="46">
        <f>'DIA 12'!B$6</f>
        <v>44754</v>
      </c>
      <c r="B19" s="199">
        <f>'DIA 12'!B$68</f>
        <v>0</v>
      </c>
      <c r="C19" s="199">
        <f>'DIA 12'!B$69</f>
        <v>185.16</v>
      </c>
      <c r="D19" s="199">
        <f t="shared" si="0"/>
        <v>185.16</v>
      </c>
    </row>
    <row r="20" spans="1:4" x14ac:dyDescent="0.25">
      <c r="A20" s="46">
        <f>'DIA 13'!B$6</f>
        <v>44755</v>
      </c>
      <c r="B20" s="199">
        <f>'DIA 13'!B$68</f>
        <v>0</v>
      </c>
      <c r="C20" s="199">
        <f>'DIA 13'!B$69</f>
        <v>517.32000000000005</v>
      </c>
      <c r="D20" s="199">
        <f t="shared" si="0"/>
        <v>517.32000000000005</v>
      </c>
    </row>
    <row r="21" spans="1:4" x14ac:dyDescent="0.25">
      <c r="A21" s="46">
        <f>'DIA 14'!B$6</f>
        <v>44756</v>
      </c>
      <c r="B21" s="199">
        <f>'DIA 14'!B$68</f>
        <v>0</v>
      </c>
      <c r="C21" s="199">
        <f>'DIA 14'!B$69</f>
        <v>624.45000000000005</v>
      </c>
      <c r="D21" s="199">
        <f t="shared" si="0"/>
        <v>624.45000000000005</v>
      </c>
    </row>
    <row r="22" spans="1:4" x14ac:dyDescent="0.25">
      <c r="A22" s="46">
        <f>'DIA 15'!B$6</f>
        <v>44757</v>
      </c>
      <c r="B22" s="199">
        <f>'DIA 15'!B$68</f>
        <v>0</v>
      </c>
      <c r="C22" s="199">
        <f>'DIA 15'!B$69</f>
        <v>409.89</v>
      </c>
      <c r="D22" s="199">
        <f t="shared" si="0"/>
        <v>409.89</v>
      </c>
    </row>
    <row r="23" spans="1:4" x14ac:dyDescent="0.25">
      <c r="A23" s="46">
        <f>'DIA 16'!B$6</f>
        <v>44758</v>
      </c>
      <c r="B23" s="199">
        <f>'DIA 16'!B$68</f>
        <v>999.6</v>
      </c>
      <c r="C23" s="199">
        <f>'DIA 16'!B$69</f>
        <v>999.6</v>
      </c>
      <c r="D23" s="199">
        <f t="shared" si="0"/>
        <v>0</v>
      </c>
    </row>
    <row r="24" spans="1:4" x14ac:dyDescent="0.25">
      <c r="A24" s="46">
        <f>'DIA 17'!B$6</f>
        <v>44759</v>
      </c>
      <c r="B24" s="199">
        <f>'DIA 17'!B$68</f>
        <v>745.07</v>
      </c>
      <c r="C24" s="199">
        <f>'DIA 17'!B$69</f>
        <v>745.07</v>
      </c>
      <c r="D24" s="199">
        <f t="shared" si="0"/>
        <v>0</v>
      </c>
    </row>
    <row r="25" spans="1:4" x14ac:dyDescent="0.25">
      <c r="A25" s="46">
        <f>'DIA 18'!B$6</f>
        <v>44760</v>
      </c>
      <c r="B25" s="199">
        <f>'DIA 18'!B$68</f>
        <v>146.41999999999999</v>
      </c>
      <c r="C25" s="199">
        <f>'DIA 18'!B$69</f>
        <v>146.41999999999999</v>
      </c>
      <c r="D25" s="199">
        <f t="shared" si="0"/>
        <v>0</v>
      </c>
    </row>
    <row r="26" spans="1:4" x14ac:dyDescent="0.25">
      <c r="A26" s="46">
        <f>'DIA 19'!B$6</f>
        <v>44761</v>
      </c>
      <c r="B26" s="199">
        <f>'DIA 19'!B$68</f>
        <v>181.02</v>
      </c>
      <c r="C26" s="199">
        <f>'DIA 19'!B$69</f>
        <v>181.02</v>
      </c>
      <c r="D26" s="199">
        <f t="shared" si="0"/>
        <v>0</v>
      </c>
    </row>
    <row r="27" spans="1:4" x14ac:dyDescent="0.25">
      <c r="A27" s="46">
        <f>'DIA 20'!B$6</f>
        <v>44762</v>
      </c>
      <c r="B27" s="199">
        <f>'DIA 20'!B$68</f>
        <v>287.5</v>
      </c>
      <c r="C27" s="199">
        <f>'DIA 20'!B$69</f>
        <v>287.5</v>
      </c>
      <c r="D27" s="199">
        <f t="shared" si="0"/>
        <v>0</v>
      </c>
    </row>
    <row r="28" spans="1:4" x14ac:dyDescent="0.25">
      <c r="A28" s="46">
        <f>'DIA 21'!B$6</f>
        <v>44763</v>
      </c>
      <c r="B28" s="199">
        <f>'DIA 21'!B$68</f>
        <v>191.04</v>
      </c>
      <c r="C28" s="199">
        <f>'DIA 21'!B$69</f>
        <v>191.04</v>
      </c>
      <c r="D28" s="199">
        <f t="shared" si="0"/>
        <v>0</v>
      </c>
    </row>
    <row r="29" spans="1:4" x14ac:dyDescent="0.25">
      <c r="A29" s="46">
        <f>'DIA 22'!B$6</f>
        <v>44764</v>
      </c>
      <c r="B29" s="199">
        <f>'DIA 22'!B$68</f>
        <v>438.77</v>
      </c>
      <c r="C29" s="199">
        <f>'DIA 22'!B$69</f>
        <v>438.77</v>
      </c>
      <c r="D29" s="199">
        <f t="shared" si="0"/>
        <v>0</v>
      </c>
    </row>
    <row r="30" spans="1:4" x14ac:dyDescent="0.25">
      <c r="A30" s="46">
        <f>'DIA 23'!B$6</f>
        <v>44765</v>
      </c>
      <c r="B30" s="199">
        <f>'DIA 23'!B$68</f>
        <v>199.56</v>
      </c>
      <c r="C30" s="199">
        <f>'DIA 23'!B$69</f>
        <v>199.56</v>
      </c>
      <c r="D30" s="199">
        <f t="shared" si="0"/>
        <v>0</v>
      </c>
    </row>
    <row r="31" spans="1:4" x14ac:dyDescent="0.25">
      <c r="A31" s="46">
        <f>'DIA 24'!B$6</f>
        <v>44766</v>
      </c>
      <c r="B31" s="199">
        <f>'DIA 24'!B$68</f>
        <v>0</v>
      </c>
      <c r="C31" s="199">
        <f>'DIA 24'!B$69</f>
        <v>0</v>
      </c>
      <c r="D31" s="199">
        <f t="shared" si="0"/>
        <v>0</v>
      </c>
    </row>
    <row r="32" spans="1:4" x14ac:dyDescent="0.25">
      <c r="A32" s="46">
        <f>'DIA 25'!B$6</f>
        <v>44767</v>
      </c>
      <c r="B32" s="199">
        <f>'DIA 25'!B$68</f>
        <v>294.86</v>
      </c>
      <c r="C32" s="199">
        <f>'DIA 25'!B$69</f>
        <v>294.86</v>
      </c>
      <c r="D32" s="199">
        <f t="shared" si="0"/>
        <v>0</v>
      </c>
    </row>
    <row r="33" spans="1:6" x14ac:dyDescent="0.25">
      <c r="A33" s="46">
        <f>'DIA 26'!B$6</f>
        <v>44768</v>
      </c>
      <c r="B33" s="199">
        <f>'DIA 26'!B$68</f>
        <v>192.72</v>
      </c>
      <c r="C33" s="199">
        <f>'DIA 26'!B$69</f>
        <v>192.72</v>
      </c>
      <c r="D33" s="199">
        <f t="shared" si="0"/>
        <v>0</v>
      </c>
    </row>
    <row r="34" spans="1:6" x14ac:dyDescent="0.25">
      <c r="A34" s="46">
        <f>'DIA 27'!B$6</f>
        <v>44557</v>
      </c>
      <c r="B34" s="199">
        <f>'DIA 27'!B$68</f>
        <v>0</v>
      </c>
      <c r="C34" s="199">
        <f>'DIA 27'!B$69</f>
        <v>0</v>
      </c>
      <c r="D34" s="199">
        <f t="shared" si="0"/>
        <v>0</v>
      </c>
    </row>
    <row r="35" spans="1:6" x14ac:dyDescent="0.25">
      <c r="A35" s="46">
        <f>'DIA 28'!B$6</f>
        <v>44589</v>
      </c>
      <c r="B35" s="199">
        <f>'DIA 28'!B$68</f>
        <v>0</v>
      </c>
      <c r="C35" s="199">
        <f>'DIA 28'!B$69</f>
        <v>0</v>
      </c>
      <c r="D35" s="199">
        <f t="shared" si="0"/>
        <v>0</v>
      </c>
    </row>
    <row r="36" spans="1:6" x14ac:dyDescent="0.25">
      <c r="A36" s="46">
        <f>'DIA 29'!B$6</f>
        <v>44194</v>
      </c>
      <c r="B36" s="199">
        <f>'DIA 29'!B$68</f>
        <v>0</v>
      </c>
      <c r="C36" s="199">
        <f>'DIA 29'!B$69</f>
        <v>0</v>
      </c>
      <c r="D36" s="199">
        <f t="shared" si="0"/>
        <v>0</v>
      </c>
    </row>
    <row r="37" spans="1:6" x14ac:dyDescent="0.25">
      <c r="A37" s="46">
        <f>'DIA 30'!B$6</f>
        <v>44560</v>
      </c>
      <c r="B37" s="199">
        <f>'DIA 30'!B$68</f>
        <v>0</v>
      </c>
      <c r="C37" s="199">
        <f>'DIA 30'!B$69</f>
        <v>0</v>
      </c>
      <c r="D37" s="199">
        <f t="shared" si="0"/>
        <v>0</v>
      </c>
    </row>
    <row r="38" spans="1:6" x14ac:dyDescent="0.25">
      <c r="A38" s="46">
        <f>'DIA 31'!B$6</f>
        <v>44592</v>
      </c>
      <c r="B38" s="199">
        <f>'DIA 31'!B$68</f>
        <v>0</v>
      </c>
      <c r="C38" s="199">
        <f>'DIA 31'!B$69</f>
        <v>0</v>
      </c>
      <c r="D38" s="199">
        <f t="shared" si="0"/>
        <v>0</v>
      </c>
    </row>
    <row r="39" spans="1:6" x14ac:dyDescent="0.25">
      <c r="A39" s="47" t="s">
        <v>37</v>
      </c>
      <c r="B39" s="30">
        <f>SUM(B8:B38)</f>
        <v>5118.0600000000004</v>
      </c>
      <c r="C39" s="30">
        <f>SUM(C8:C38)</f>
        <v>9464.57</v>
      </c>
      <c r="D39" s="29">
        <f>SUM(D8:D38)</f>
        <v>4346.51</v>
      </c>
    </row>
    <row r="40" spans="1:6" x14ac:dyDescent="0.25">
      <c r="A40" s="31" t="s">
        <v>38</v>
      </c>
    </row>
    <row r="41" spans="1:6" x14ac:dyDescent="0.25">
      <c r="A41" s="48" t="s">
        <v>39</v>
      </c>
      <c r="B41" s="200">
        <f>MAX(B8:B38)</f>
        <v>999.6</v>
      </c>
      <c r="C41" s="200">
        <f>MAX(C8:C38)</f>
        <v>999.6</v>
      </c>
      <c r="D41" s="200">
        <f>MAX(D8:D38)</f>
        <v>634.33000000000004</v>
      </c>
    </row>
    <row r="42" spans="1:6" x14ac:dyDescent="0.25">
      <c r="A42" s="48" t="s">
        <v>40</v>
      </c>
      <c r="B42" s="200">
        <f>DMIN(B7:B38,B7,B44:B45)</f>
        <v>146.41999999999999</v>
      </c>
      <c r="C42" s="200">
        <f>DMIN(C7:C38,C7,C44:C45)</f>
        <v>146.41999999999999</v>
      </c>
      <c r="D42" s="200">
        <f>MIN(D8:D38)</f>
        <v>-5.1700000000000159</v>
      </c>
    </row>
    <row r="43" spans="1:6" x14ac:dyDescent="0.25">
      <c r="A43" s="48" t="s">
        <v>41</v>
      </c>
      <c r="B43" s="200">
        <f>AVERAGE(B8:B38)</f>
        <v>165.09870967741938</v>
      </c>
      <c r="C43" s="200">
        <f>AVERAGE(C8:C38)</f>
        <v>305.30870967741936</v>
      </c>
      <c r="D43" s="200"/>
    </row>
    <row r="44" spans="1:6" x14ac:dyDescent="0.25">
      <c r="B44" s="41" t="str">
        <f>B7</f>
        <v>VENTAS Z</v>
      </c>
      <c r="C44" s="41" t="str">
        <f>C7</f>
        <v>VENTAS REPORTE</v>
      </c>
      <c r="D44" s="31" t="s">
        <v>46</v>
      </c>
    </row>
    <row r="45" spans="1:6" x14ac:dyDescent="0.25">
      <c r="B45" s="41" t="s">
        <v>47</v>
      </c>
      <c r="C45" s="41" t="s">
        <v>47</v>
      </c>
    </row>
    <row r="46" spans="1:6" x14ac:dyDescent="0.25">
      <c r="E46" s="41" t="s">
        <v>47</v>
      </c>
      <c r="F46" s="41" t="s">
        <v>47</v>
      </c>
    </row>
  </sheetData>
  <mergeCells count="5">
    <mergeCell ref="A1:A3"/>
    <mergeCell ref="B1:G1"/>
    <mergeCell ref="B2:G2"/>
    <mergeCell ref="B3:G3"/>
    <mergeCell ref="A4:G4"/>
  </mergeCells>
  <conditionalFormatting sqref="D8:D39">
    <cfRule type="expression" dxfId="97" priority="4">
      <formula>0</formula>
    </cfRule>
    <cfRule type="cellIs" dxfId="96" priority="5" operator="lessThan">
      <formula>0</formula>
    </cfRule>
    <cfRule type="cellIs" dxfId="95" priority="6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8" sqref="A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9.28515625" style="85" customWidth="1"/>
    <col min="13" max="13" width="17.42578125" style="76" customWidth="1"/>
    <col min="14" max="14" width="5.140625" style="71" customWidth="1"/>
    <col min="15" max="15" width="25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228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44744</v>
      </c>
      <c r="D6" s="85" t="s">
        <v>22</v>
      </c>
      <c r="E6" s="8" t="s">
        <v>163</v>
      </c>
      <c r="F6" s="9"/>
      <c r="G6" s="9"/>
    </row>
    <row r="8" spans="1:28" x14ac:dyDescent="0.25">
      <c r="A8" s="7" t="s">
        <v>75</v>
      </c>
      <c r="B8" s="108">
        <v>5.56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/>
      <c r="C12" s="15"/>
      <c r="D12" s="56"/>
      <c r="E12" s="16"/>
      <c r="F12" s="56"/>
      <c r="G12" s="56"/>
      <c r="H12" s="17"/>
      <c r="I12" s="83"/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233</v>
      </c>
      <c r="P12" s="158">
        <v>186</v>
      </c>
      <c r="Q12" s="158">
        <v>7</v>
      </c>
      <c r="R12" s="159"/>
      <c r="S12" s="160"/>
      <c r="T12" s="160">
        <v>18.57</v>
      </c>
      <c r="U12" s="189">
        <f>((T12/U$10)*U$9)</f>
        <v>0.80043103448275876</v>
      </c>
      <c r="V12" s="189">
        <f>R12*V$10</f>
        <v>0</v>
      </c>
      <c r="W12" s="189">
        <f>+S12*V$10</f>
        <v>0</v>
      </c>
      <c r="X12" s="189">
        <f>+T12*X$10</f>
        <v>0.46425000000000005</v>
      </c>
      <c r="Y12" s="189">
        <f>R12-V12</f>
        <v>0</v>
      </c>
      <c r="Z12" s="189">
        <f>S12-W12</f>
        <v>0</v>
      </c>
      <c r="AA12" s="189">
        <f>T12-U12-X12</f>
        <v>17.305318965517241</v>
      </c>
      <c r="AB12" s="156"/>
    </row>
    <row r="13" spans="1:28" ht="15.75" x14ac:dyDescent="0.25">
      <c r="A13" s="86" t="s">
        <v>74</v>
      </c>
      <c r="B13" s="89">
        <v>31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31</v>
      </c>
      <c r="K13" s="75"/>
      <c r="L13" s="186">
        <f t="shared" ref="L13:L42" si="1">+G13-K13</f>
        <v>0</v>
      </c>
      <c r="M13" s="106"/>
      <c r="N13" s="104">
        <v>2</v>
      </c>
      <c r="O13" s="152"/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172.35999999999999</v>
      </c>
      <c r="C14" s="15"/>
      <c r="D14" s="56"/>
      <c r="E14" s="16"/>
      <c r="F14" s="56"/>
      <c r="G14" s="56"/>
      <c r="H14" s="17"/>
      <c r="I14" s="83"/>
      <c r="J14" s="81">
        <f t="shared" si="0"/>
        <v>172.35999999999999</v>
      </c>
      <c r="K14" s="80"/>
      <c r="L14" s="186">
        <f t="shared" si="1"/>
        <v>0</v>
      </c>
      <c r="M14" s="107"/>
      <c r="N14" s="104">
        <v>3</v>
      </c>
      <c r="O14" s="152"/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/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/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/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/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31</v>
      </c>
      <c r="C19" s="95"/>
      <c r="D19" s="94"/>
      <c r="E19" s="96"/>
      <c r="F19" s="94"/>
      <c r="G19" s="94"/>
      <c r="H19" s="98"/>
      <c r="I19" s="99"/>
      <c r="J19" s="185">
        <f>B19-I19</f>
        <v>31</v>
      </c>
      <c r="K19" s="99"/>
      <c r="L19" s="187">
        <f t="shared" si="1"/>
        <v>0</v>
      </c>
      <c r="M19" s="107"/>
      <c r="N19" s="104">
        <v>8</v>
      </c>
      <c r="O19" s="152"/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172.35999999999999</v>
      </c>
      <c r="C20" s="95"/>
      <c r="D20" s="94"/>
      <c r="E20" s="96"/>
      <c r="F20" s="94"/>
      <c r="G20" s="94"/>
      <c r="H20" s="98"/>
      <c r="I20" s="99"/>
      <c r="J20" s="185">
        <f t="shared" si="0"/>
        <v>172.35999999999999</v>
      </c>
      <c r="K20" s="99"/>
      <c r="L20" s="187">
        <f t="shared" si="1"/>
        <v>0</v>
      </c>
      <c r="M20" s="107"/>
      <c r="N20" s="104">
        <v>9</v>
      </c>
      <c r="O20" s="152"/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/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/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/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/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/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/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/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/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/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/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/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/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/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/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/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/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/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/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/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/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/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18.57</v>
      </c>
      <c r="U42" s="190">
        <f t="shared" si="8"/>
        <v>0.80043103448275876</v>
      </c>
      <c r="V42" s="190">
        <f t="shared" si="8"/>
        <v>0</v>
      </c>
      <c r="W42" s="190">
        <f t="shared" si="8"/>
        <v>0</v>
      </c>
      <c r="X42" s="190">
        <f t="shared" si="8"/>
        <v>0.46425000000000005</v>
      </c>
      <c r="Y42" s="190">
        <f t="shared" si="8"/>
        <v>0</v>
      </c>
      <c r="Z42" s="190">
        <f t="shared" si="8"/>
        <v>0</v>
      </c>
      <c r="AA42" s="190">
        <f t="shared" si="8"/>
        <v>17.305318965517241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44745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44745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182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44745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172</v>
      </c>
      <c r="B49" s="117">
        <f>R75</f>
        <v>229.3</v>
      </c>
      <c r="C49" s="116">
        <v>7.4999999999999997E-3</v>
      </c>
      <c r="D49" s="117">
        <f t="shared" si="18"/>
        <v>1.7197500000000001</v>
      </c>
      <c r="E49" s="172">
        <v>0</v>
      </c>
      <c r="F49" s="117">
        <f t="shared" si="15"/>
        <v>0</v>
      </c>
      <c r="G49" s="117">
        <f t="shared" si="16"/>
        <v>227.58025000000001</v>
      </c>
      <c r="H49" s="173">
        <f t="shared" si="19"/>
        <v>44745</v>
      </c>
      <c r="I49" s="176"/>
      <c r="J49" s="81">
        <f t="shared" si="0"/>
        <v>229.3</v>
      </c>
      <c r="K49" s="80"/>
      <c r="L49" s="186">
        <f t="shared" si="17"/>
        <v>227.58025000000001</v>
      </c>
      <c r="M49" s="107"/>
      <c r="N49" s="104">
        <v>1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44745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44745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18.57</v>
      </c>
      <c r="C52" s="116">
        <v>2.5000000000000001E-2</v>
      </c>
      <c r="D52" s="117">
        <f>B52*C52</f>
        <v>0.46425000000000005</v>
      </c>
      <c r="E52" s="172">
        <v>0.05</v>
      </c>
      <c r="F52" s="117">
        <f>(B52/E$10)*E52</f>
        <v>0.80043103448275876</v>
      </c>
      <c r="G52" s="117">
        <f>B52-D52-F52</f>
        <v>17.305318965517241</v>
      </c>
      <c r="H52" s="188">
        <f t="shared" si="19"/>
        <v>44745</v>
      </c>
      <c r="I52" s="176"/>
      <c r="J52" s="81">
        <f t="shared" si="0"/>
        <v>18.57</v>
      </c>
      <c r="K52" s="80"/>
      <c r="L52" s="186">
        <f t="shared" si="17"/>
        <v>17.305318965517241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44745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44745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44745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186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44745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44747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44749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44774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2.1840000000000002</v>
      </c>
      <c r="E61" s="177"/>
      <c r="F61" s="57">
        <f>SUM(F46:F58)</f>
        <v>0.80043103448275876</v>
      </c>
      <c r="G61" s="57">
        <f>SUM(G46:G58)</f>
        <v>244.88556896551725</v>
      </c>
      <c r="H61" s="173">
        <f t="shared" si="19"/>
        <v>44745</v>
      </c>
      <c r="I61" s="175"/>
      <c r="J61" s="81">
        <f t="shared" si="0"/>
        <v>0</v>
      </c>
      <c r="K61" s="80"/>
      <c r="L61" s="186">
        <f t="shared" si="17"/>
        <v>244.88556896551725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44745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489.7711379310345</v>
      </c>
      <c r="H64" s="184"/>
      <c r="I64" s="175"/>
      <c r="J64" s="81">
        <f t="shared" si="0"/>
        <v>0</v>
      </c>
      <c r="K64" s="80"/>
      <c r="L64" s="186">
        <f t="shared" si="17"/>
        <v>489.7711379310345</v>
      </c>
      <c r="M64" s="130"/>
      <c r="N64" s="87">
        <v>1</v>
      </c>
      <c r="O64" s="122" t="s">
        <v>181</v>
      </c>
      <c r="P64" s="229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420.22999999999996</v>
      </c>
      <c r="G65" s="22"/>
      <c r="L65" s="132"/>
      <c r="M65" s="131"/>
      <c r="N65" s="87">
        <v>2</v>
      </c>
      <c r="O65" s="122" t="s">
        <v>181</v>
      </c>
      <c r="P65" s="229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181</v>
      </c>
      <c r="P66" s="229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181</v>
      </c>
      <c r="P67" s="229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181</v>
      </c>
      <c r="P68" s="229"/>
      <c r="Q68" s="229"/>
      <c r="R68" s="222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400.02</v>
      </c>
      <c r="C69" s="59"/>
      <c r="F69" s="87" t="s">
        <v>127</v>
      </c>
      <c r="G69" s="22"/>
      <c r="H69" s="89"/>
      <c r="I69" s="136"/>
      <c r="J69" s="136">
        <f>K52</f>
        <v>0</v>
      </c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-400.02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179</v>
      </c>
      <c r="P70" s="87"/>
      <c r="Q70" s="87"/>
      <c r="R70" s="222"/>
      <c r="S70" s="87"/>
      <c r="T70" s="87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20.20999999999998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87"/>
      <c r="Q71" s="87"/>
      <c r="R71" s="8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178</v>
      </c>
      <c r="P74" s="229">
        <v>324</v>
      </c>
      <c r="Q74" s="229">
        <v>2001</v>
      </c>
      <c r="R74" s="222">
        <v>229.3</v>
      </c>
      <c r="S74" s="87"/>
      <c r="T74" s="87"/>
      <c r="U74" s="189">
        <f t="shared" si="34"/>
        <v>0</v>
      </c>
      <c r="V74" s="189">
        <f t="shared" si="35"/>
        <v>1.7197500000000001</v>
      </c>
      <c r="W74" s="189">
        <f t="shared" si="36"/>
        <v>0</v>
      </c>
      <c r="X74" s="189">
        <f t="shared" si="37"/>
        <v>0</v>
      </c>
      <c r="Y74" s="189">
        <f t="shared" si="38"/>
        <v>227.58025000000001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229.3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1.7197500000000001</v>
      </c>
      <c r="W75" s="192">
        <f t="shared" si="41"/>
        <v>0</v>
      </c>
      <c r="X75" s="192">
        <f t="shared" si="41"/>
        <v>0</v>
      </c>
      <c r="Y75" s="192">
        <f t="shared" si="41"/>
        <v>227.58025000000001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87"/>
      <c r="R78" s="82">
        <v>7.4999999999999997E-3</v>
      </c>
      <c r="S78" s="194">
        <f>+(P78+Q78)*R78</f>
        <v>0</v>
      </c>
      <c r="T78" s="219">
        <f>+(P78+Q78)-S78</f>
        <v>0</v>
      </c>
      <c r="U78" s="112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8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112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112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112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5">
        <f>P78+Q78+U78</f>
        <v>0</v>
      </c>
    </row>
    <row r="102" spans="14:30" x14ac:dyDescent="0.25">
      <c r="N102" s="85"/>
      <c r="Q102" s="212">
        <f>P79+U79</f>
        <v>0</v>
      </c>
    </row>
    <row r="103" spans="14:30" x14ac:dyDescent="0.25">
      <c r="N103" s="85"/>
      <c r="Q103" s="221">
        <f>P80+Q80+U80</f>
        <v>0</v>
      </c>
    </row>
    <row r="104" spans="14:30" x14ac:dyDescent="0.25">
      <c r="N104" s="85"/>
      <c r="Q104" s="221">
        <f>P81+Q81+U81</f>
        <v>0</v>
      </c>
    </row>
    <row r="105" spans="14:30" x14ac:dyDescent="0.25">
      <c r="N105" s="85"/>
      <c r="Q105" s="221">
        <f>P82+Q82+U82</f>
        <v>0</v>
      </c>
    </row>
    <row r="106" spans="14:30" x14ac:dyDescent="0.25">
      <c r="N106" s="85"/>
      <c r="Q106" s="221">
        <f>P83+U83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9" priority="1" operator="greaterThan">
      <formula>0</formula>
    </cfRule>
    <cfRule type="cellIs" dxfId="5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9" sqref="A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22.140625" style="85" customWidth="1"/>
    <col min="13" max="13" width="17.42578125" style="76" customWidth="1"/>
    <col min="14" max="14" width="5.140625" style="71" customWidth="1"/>
    <col min="15" max="15" width="24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228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44745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5.56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4.5</v>
      </c>
      <c r="C12" s="15"/>
      <c r="D12" s="56"/>
      <c r="E12" s="16"/>
      <c r="F12" s="56"/>
      <c r="G12" s="56"/>
      <c r="H12" s="17"/>
      <c r="I12" s="83"/>
      <c r="J12" s="81">
        <f>B12-I12</f>
        <v>4.5</v>
      </c>
      <c r="K12" s="75"/>
      <c r="L12" s="186">
        <f>+G12-K12</f>
        <v>0</v>
      </c>
      <c r="M12" s="106"/>
      <c r="N12" s="104">
        <v>1</v>
      </c>
      <c r="O12" s="152" t="s">
        <v>224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21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21</v>
      </c>
      <c r="K13" s="75"/>
      <c r="L13" s="186">
        <f t="shared" ref="L13:L42" si="1">+G13-K13</f>
        <v>0</v>
      </c>
      <c r="M13" s="106"/>
      <c r="N13" s="104">
        <v>2</v>
      </c>
      <c r="O13" s="152" t="s">
        <v>224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116.75999999999999</v>
      </c>
      <c r="C14" s="15"/>
      <c r="D14" s="56"/>
      <c r="E14" s="16"/>
      <c r="F14" s="56"/>
      <c r="G14" s="56"/>
      <c r="H14" s="17"/>
      <c r="I14" s="83"/>
      <c r="J14" s="81">
        <f t="shared" si="0"/>
        <v>116.75999999999999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21</v>
      </c>
      <c r="C19" s="95"/>
      <c r="D19" s="94"/>
      <c r="E19" s="96"/>
      <c r="F19" s="94"/>
      <c r="G19" s="94"/>
      <c r="H19" s="98"/>
      <c r="I19" s="99"/>
      <c r="J19" s="185">
        <f>B19-I19</f>
        <v>21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116.75999999999999</v>
      </c>
      <c r="C20" s="95"/>
      <c r="D20" s="94"/>
      <c r="E20" s="96"/>
      <c r="F20" s="94"/>
      <c r="G20" s="94"/>
      <c r="H20" s="98"/>
      <c r="I20" s="99"/>
      <c r="J20" s="185">
        <f t="shared" si="0"/>
        <v>116.75999999999999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243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243"/>
      <c r="J30" s="81"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44746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44746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44746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172</v>
      </c>
      <c r="B49" s="117">
        <f>R75</f>
        <v>83.22</v>
      </c>
      <c r="C49" s="116">
        <v>7.4999999999999997E-3</v>
      </c>
      <c r="D49" s="117">
        <f t="shared" si="17"/>
        <v>0.62414999999999998</v>
      </c>
      <c r="E49" s="172">
        <v>0</v>
      </c>
      <c r="F49" s="117">
        <f t="shared" si="15"/>
        <v>0</v>
      </c>
      <c r="G49" s="117">
        <f t="shared" si="16"/>
        <v>82.595849999999999</v>
      </c>
      <c r="H49" s="173">
        <f t="shared" si="19"/>
        <v>44746</v>
      </c>
      <c r="I49" s="176"/>
      <c r="J49" s="81">
        <f t="shared" si="0"/>
        <v>83.22</v>
      </c>
      <c r="K49" s="80"/>
      <c r="L49" s="186">
        <f t="shared" si="18"/>
        <v>82.595849999999999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9.3800000000000008</v>
      </c>
      <c r="C50" s="116">
        <v>7.4999999999999997E-3</v>
      </c>
      <c r="D50" s="117">
        <f t="shared" si="17"/>
        <v>7.035000000000001E-2</v>
      </c>
      <c r="E50" s="172">
        <v>0</v>
      </c>
      <c r="F50" s="117">
        <f t="shared" si="15"/>
        <v>0</v>
      </c>
      <c r="G50" s="117">
        <f t="shared" si="16"/>
        <v>9.3096500000000013</v>
      </c>
      <c r="H50" s="173">
        <f t="shared" si="19"/>
        <v>44746</v>
      </c>
      <c r="I50" s="175"/>
      <c r="J50" s="81">
        <f t="shared" si="0"/>
        <v>9.3800000000000008</v>
      </c>
      <c r="K50" s="80"/>
      <c r="L50" s="186">
        <f t="shared" si="18"/>
        <v>9.3096500000000013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44746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44746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44746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44746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44746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183</v>
      </c>
      <c r="B56" s="117">
        <f>T75</f>
        <v>266.19</v>
      </c>
      <c r="C56" s="116">
        <v>2.5000000000000001E-2</v>
      </c>
      <c r="D56" s="117">
        <f t="shared" si="20"/>
        <v>6.6547499999999999</v>
      </c>
      <c r="E56" s="172">
        <v>0.05</v>
      </c>
      <c r="F56" s="117">
        <f t="shared" si="21"/>
        <v>11.473706896551725</v>
      </c>
      <c r="G56" s="117">
        <f t="shared" si="22"/>
        <v>248.06154310344829</v>
      </c>
      <c r="H56" s="173">
        <f t="shared" si="19"/>
        <v>44746</v>
      </c>
      <c r="I56" s="176"/>
      <c r="J56" s="81">
        <f t="shared" si="0"/>
        <v>266.19</v>
      </c>
      <c r="K56" s="80"/>
      <c r="L56" s="186">
        <f t="shared" si="18"/>
        <v>248.06154310344829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44748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44750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 t="s">
        <v>165</v>
      </c>
      <c r="X59" s="189">
        <f t="shared" si="12"/>
        <v>0</v>
      </c>
      <c r="Y59" s="189">
        <f t="shared" ref="Y59:Z62" si="23">R59-V59</f>
        <v>0</v>
      </c>
      <c r="Z59" s="189" t="e">
        <f t="shared" si="23"/>
        <v>#VALUE!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44775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7.3492499999999996</v>
      </c>
      <c r="E61" s="177"/>
      <c r="F61" s="57">
        <f>SUM(F46:F58)</f>
        <v>11.473706896551725</v>
      </c>
      <c r="G61" s="57">
        <f>SUM(G46:G58)</f>
        <v>339.9670431034483</v>
      </c>
      <c r="H61" s="173">
        <f t="shared" si="19"/>
        <v>44746</v>
      </c>
      <c r="I61" s="175"/>
      <c r="J61" s="81">
        <f t="shared" si="0"/>
        <v>0</v>
      </c>
      <c r="K61" s="80"/>
      <c r="L61" s="186">
        <f t="shared" si="18"/>
        <v>339.9670431034483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44746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 t="e">
        <f t="shared" ref="Z63:AA63" si="26">SUM(Z43:Z62)</f>
        <v>#VALUE!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679.93408620689661</v>
      </c>
      <c r="H64" s="184"/>
      <c r="I64" s="175"/>
      <c r="J64" s="81">
        <f t="shared" si="0"/>
        <v>0</v>
      </c>
      <c r="K64" s="80"/>
      <c r="L64" s="186">
        <f t="shared" si="18"/>
        <v>679.93408620689661</v>
      </c>
      <c r="M64" s="130"/>
      <c r="N64" s="87">
        <v>1</v>
      </c>
      <c r="O64" s="122" t="s">
        <v>175</v>
      </c>
      <c r="P64" s="87"/>
      <c r="Q64" s="87"/>
      <c r="R64" s="229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480.04999999999995</v>
      </c>
      <c r="G65" s="22"/>
      <c r="L65" s="132"/>
      <c r="M65" s="131"/>
      <c r="N65" s="87">
        <v>2</v>
      </c>
      <c r="O65" s="122" t="s">
        <v>175</v>
      </c>
      <c r="P65" s="87"/>
      <c r="Q65" s="87"/>
      <c r="R65" s="229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175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175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175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439.56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229">
        <v>325</v>
      </c>
      <c r="Q70" s="229">
        <v>2001</v>
      </c>
      <c r="R70" s="222">
        <v>83.22</v>
      </c>
      <c r="S70" s="229"/>
      <c r="T70" s="229">
        <v>266.19</v>
      </c>
      <c r="U70" s="189">
        <f t="shared" ref="U70:U74" si="34">((T70/U$10)*U$9)</f>
        <v>11.473706896551725</v>
      </c>
      <c r="V70" s="189">
        <f t="shared" ref="V70:V74" si="35">R70*V$10</f>
        <v>0.62414999999999998</v>
      </c>
      <c r="W70" s="189">
        <f t="shared" ref="W70:W74" si="36">+S70*V$10</f>
        <v>0</v>
      </c>
      <c r="X70" s="189">
        <f t="shared" ref="X70:X74" si="37">+T70*X$10</f>
        <v>6.6547499999999999</v>
      </c>
      <c r="Y70" s="189">
        <f t="shared" ref="Y70:Z74" si="38">R70-V70</f>
        <v>82.595849999999999</v>
      </c>
      <c r="Z70" s="189">
        <f t="shared" si="38"/>
        <v>0</v>
      </c>
      <c r="AA70" s="189">
        <f t="shared" ref="AA70:AA74" si="39">T70-U70-X70</f>
        <v>248.06154310344826</v>
      </c>
      <c r="AB70" s="87"/>
    </row>
    <row r="71" spans="1:30" ht="28.5" customHeight="1" thickBot="1" x14ac:dyDescent="0.3">
      <c r="A71" s="25" t="s">
        <v>56</v>
      </c>
      <c r="B71" s="70">
        <f>(B65-B69)-B72</f>
        <v>40.489999999999952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179</v>
      </c>
      <c r="P71" s="229"/>
      <c r="Q71" s="229"/>
      <c r="R71" s="222"/>
      <c r="S71" s="229"/>
      <c r="T71" s="222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179</v>
      </c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83.22</v>
      </c>
      <c r="S75" s="192"/>
      <c r="T75" s="192">
        <f>SUM(T70:T74)</f>
        <v>266.19</v>
      </c>
      <c r="U75" s="192">
        <f>SUM(U70:U74)</f>
        <v>11.473706896551725</v>
      </c>
      <c r="V75" s="192">
        <f t="shared" ref="V75:AA75" si="41">SUM(V70:V74)</f>
        <v>0.62414999999999998</v>
      </c>
      <c r="W75" s="192">
        <f t="shared" si="41"/>
        <v>0</v>
      </c>
      <c r="X75" s="192">
        <f t="shared" si="41"/>
        <v>6.6547499999999999</v>
      </c>
      <c r="Y75" s="192">
        <f t="shared" si="41"/>
        <v>82.595849999999999</v>
      </c>
      <c r="Z75" s="192">
        <f t="shared" si="41"/>
        <v>0</v>
      </c>
      <c r="AA75" s="193">
        <f t="shared" si="41"/>
        <v>248.06154310344826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>
        <v>9.3800000000000008</v>
      </c>
      <c r="R78" s="82">
        <v>7.4999999999999997E-3</v>
      </c>
      <c r="S78" s="194">
        <f>+(P78+Q78)*R78</f>
        <v>7.035000000000001E-2</v>
      </c>
      <c r="T78" s="219">
        <f>+(P78+Q78)-S78</f>
        <v>9.3096500000000013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>
        <v>0</v>
      </c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137"/>
      <c r="Q84" s="137"/>
      <c r="R84" s="82">
        <v>7.4999999999999997E-3</v>
      </c>
      <c r="S84" s="194">
        <f t="shared" si="43"/>
        <v>0</v>
      </c>
      <c r="T84" s="219">
        <f t="shared" si="44"/>
        <v>0</v>
      </c>
      <c r="U84" s="211"/>
      <c r="V84" s="112"/>
      <c r="W84" s="113">
        <v>1.4999999999999999E-2</v>
      </c>
      <c r="X84" s="196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</f>
        <v>0</v>
      </c>
      <c r="Q98" s="195">
        <f>SUM(Q78:Q97)</f>
        <v>9.3800000000000008</v>
      </c>
      <c r="R98" s="111"/>
      <c r="S98" s="195">
        <f>SUM(S78:S97)</f>
        <v>7.035000000000001E-2</v>
      </c>
      <c r="T98" s="195">
        <f>SUM(T78:T97)</f>
        <v>9.3096500000000013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2">
        <f>P78+Q78+U78</f>
        <v>9.3800000000000008</v>
      </c>
    </row>
    <row r="102" spans="14:30" x14ac:dyDescent="0.25">
      <c r="N102" s="85"/>
      <c r="Q102" s="215">
        <f>P80+Q80+U80</f>
        <v>0</v>
      </c>
    </row>
    <row r="103" spans="14:30" x14ac:dyDescent="0.25">
      <c r="N103" s="85"/>
      <c r="Q103" s="215">
        <f>U81+Q81+P81</f>
        <v>0</v>
      </c>
    </row>
    <row r="104" spans="14:30" x14ac:dyDescent="0.25">
      <c r="N104" s="85"/>
      <c r="Q104" s="215">
        <f t="shared" ref="Q104:Q109" si="50">P82+Q82+U82</f>
        <v>0</v>
      </c>
    </row>
    <row r="105" spans="14:30" x14ac:dyDescent="0.25">
      <c r="N105" s="85"/>
      <c r="Q105" s="215">
        <f t="shared" si="50"/>
        <v>0</v>
      </c>
    </row>
    <row r="106" spans="14:30" x14ac:dyDescent="0.25">
      <c r="N106" s="85"/>
      <c r="Q106" s="215">
        <f t="shared" si="50"/>
        <v>0</v>
      </c>
    </row>
    <row r="107" spans="14:30" x14ac:dyDescent="0.25">
      <c r="N107" s="85"/>
      <c r="Q107" s="244">
        <f t="shared" si="50"/>
        <v>0</v>
      </c>
    </row>
    <row r="108" spans="14:30" x14ac:dyDescent="0.25">
      <c r="N108" s="85"/>
      <c r="Q108" s="244">
        <f t="shared" si="50"/>
        <v>0</v>
      </c>
    </row>
    <row r="109" spans="14:30" x14ac:dyDescent="0.25">
      <c r="N109" s="85"/>
      <c r="Q109" s="244">
        <f t="shared" si="50"/>
        <v>0</v>
      </c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7" priority="1" operator="greaterThan">
      <formula>0</formula>
    </cfRule>
    <cfRule type="cellIs" dxfId="5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47" sqref="A4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9.42578125" style="85" customWidth="1"/>
    <col min="13" max="13" width="17.42578125" style="76" customWidth="1"/>
    <col min="14" max="14" width="5.140625" style="71" customWidth="1"/>
    <col min="15" max="15" width="28.42578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228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44746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5.56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1.5</v>
      </c>
      <c r="C12" s="15"/>
      <c r="D12" s="56"/>
      <c r="E12" s="16"/>
      <c r="F12" s="56"/>
      <c r="G12" s="56"/>
      <c r="H12" s="17"/>
      <c r="I12" s="83"/>
      <c r="J12" s="81">
        <f>B12-I12</f>
        <v>1.5</v>
      </c>
      <c r="K12" s="75"/>
      <c r="L12" s="186">
        <f>+G12-K12</f>
        <v>0</v>
      </c>
      <c r="M12" s="106"/>
      <c r="N12" s="104">
        <v>1</v>
      </c>
      <c r="O12" s="152" t="s">
        <v>230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37</v>
      </c>
      <c r="C13" s="15"/>
      <c r="D13" s="56"/>
      <c r="E13" s="16"/>
      <c r="F13" s="56"/>
      <c r="G13" s="56"/>
      <c r="H13" s="17"/>
      <c r="I13" s="83">
        <v>37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205.72</v>
      </c>
      <c r="C14" s="15"/>
      <c r="D14" s="56"/>
      <c r="E14" s="16"/>
      <c r="F14" s="56"/>
      <c r="G14" s="56"/>
      <c r="H14" s="17"/>
      <c r="I14" s="83">
        <v>205.72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37</v>
      </c>
      <c r="C19" s="95"/>
      <c r="D19" s="94"/>
      <c r="E19" s="96"/>
      <c r="F19" s="94"/>
      <c r="G19" s="94"/>
      <c r="H19" s="98"/>
      <c r="I19" s="99">
        <v>37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205.72</v>
      </c>
      <c r="C20" s="95"/>
      <c r="D20" s="94"/>
      <c r="E20" s="96"/>
      <c r="F20" s="94"/>
      <c r="G20" s="94"/>
      <c r="H20" s="98"/>
      <c r="I20" s="99">
        <v>205.72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/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44747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44747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44747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169</v>
      </c>
      <c r="B49" s="117">
        <f>R75</f>
        <v>100.4</v>
      </c>
      <c r="C49" s="116">
        <v>7.4999999999999997E-3</v>
      </c>
      <c r="D49" s="117">
        <f t="shared" si="17"/>
        <v>0.753</v>
      </c>
      <c r="E49" s="172">
        <v>0</v>
      </c>
      <c r="F49" s="117">
        <f t="shared" si="15"/>
        <v>0</v>
      </c>
      <c r="G49" s="117">
        <f t="shared" si="16"/>
        <v>99.647000000000006</v>
      </c>
      <c r="H49" s="173">
        <f t="shared" si="19"/>
        <v>44747</v>
      </c>
      <c r="I49" s="176">
        <v>36.83</v>
      </c>
      <c r="J49" s="81">
        <f t="shared" si="0"/>
        <v>63.570000000000007</v>
      </c>
      <c r="K49" s="80"/>
      <c r="L49" s="186">
        <f t="shared" si="18"/>
        <v>99.647000000000006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44747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44747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44747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44747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44747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44747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186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44747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44749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44751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44776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0.753</v>
      </c>
      <c r="E61" s="177"/>
      <c r="F61" s="57">
        <f>SUM(F46:F58)</f>
        <v>0</v>
      </c>
      <c r="G61" s="57">
        <f>SUM(G46:G58)</f>
        <v>99.647000000000006</v>
      </c>
      <c r="H61" s="173">
        <f t="shared" si="19"/>
        <v>44747</v>
      </c>
      <c r="I61" s="175"/>
      <c r="J61" s="81">
        <f t="shared" si="0"/>
        <v>0</v>
      </c>
      <c r="K61" s="80"/>
      <c r="L61" s="186">
        <f t="shared" si="18"/>
        <v>99.647000000000006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44747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199.29400000000001</v>
      </c>
      <c r="H64" s="184"/>
      <c r="I64" s="175"/>
      <c r="J64" s="81">
        <f t="shared" si="0"/>
        <v>0</v>
      </c>
      <c r="K64" s="80"/>
      <c r="L64" s="186">
        <f t="shared" si="18"/>
        <v>199.29400000000001</v>
      </c>
      <c r="M64" s="130"/>
      <c r="N64" s="87">
        <v>1</v>
      </c>
      <c r="O64" s="122" t="s">
        <v>188</v>
      </c>
      <c r="P64" s="87"/>
      <c r="Q64" s="87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307.62</v>
      </c>
      <c r="G65" s="22"/>
      <c r="L65" s="132"/>
      <c r="M65" s="131"/>
      <c r="N65" s="87">
        <v>2</v>
      </c>
      <c r="O65" s="122" t="s">
        <v>188</v>
      </c>
      <c r="P65" s="87"/>
      <c r="Q65" s="87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188</v>
      </c>
      <c r="P66" s="87"/>
      <c r="Q66" s="87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188</v>
      </c>
      <c r="P67" s="87"/>
      <c r="Q67" s="87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277.82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188</v>
      </c>
      <c r="P68" s="87"/>
      <c r="Q68" s="87"/>
      <c r="R68" s="222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272.64999999999998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5.1700000000000159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184</v>
      </c>
      <c r="P70" s="87">
        <v>327</v>
      </c>
      <c r="Q70" s="87">
        <v>2001</v>
      </c>
      <c r="R70" s="222">
        <v>36.83</v>
      </c>
      <c r="S70" s="229"/>
      <c r="T70" s="229"/>
      <c r="U70" s="189">
        <f t="shared" ref="U70:U74" si="34">((T70/U$10)*U$9)</f>
        <v>0</v>
      </c>
      <c r="V70" s="189">
        <f t="shared" ref="V70:V74" si="35">R70*V$10</f>
        <v>0.276225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36.553775000000002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34.970000000000027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87">
        <v>326</v>
      </c>
      <c r="Q71" s="87">
        <v>2001</v>
      </c>
      <c r="R71" s="229">
        <v>63.57</v>
      </c>
      <c r="S71" s="229"/>
      <c r="T71" s="229"/>
      <c r="U71" s="189">
        <f t="shared" si="34"/>
        <v>0</v>
      </c>
      <c r="V71" s="189">
        <f t="shared" si="35"/>
        <v>0.476775</v>
      </c>
      <c r="W71" s="189">
        <f t="shared" si="36"/>
        <v>0</v>
      </c>
      <c r="X71" s="189">
        <f t="shared" si="37"/>
        <v>0</v>
      </c>
      <c r="Y71" s="189">
        <f t="shared" si="38"/>
        <v>63.093224999999997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187</v>
      </c>
      <c r="P72" s="87"/>
      <c r="Q72" s="87"/>
      <c r="R72" s="222"/>
      <c r="S72" s="229"/>
      <c r="T72" s="222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100.4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0.753</v>
      </c>
      <c r="W75" s="192">
        <f t="shared" si="41"/>
        <v>0</v>
      </c>
      <c r="X75" s="192">
        <f t="shared" si="41"/>
        <v>0</v>
      </c>
      <c r="Y75" s="192">
        <f t="shared" si="41"/>
        <v>99.646999999999991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>
        <f>P78+Q78+U78</f>
        <v>0</v>
      </c>
    </row>
    <row r="101" spans="14:30" x14ac:dyDescent="0.25">
      <c r="N101" s="85"/>
      <c r="Q101" s="212"/>
    </row>
    <row r="102" spans="14:30" x14ac:dyDescent="0.25">
      <c r="N102" s="85"/>
      <c r="Q102" s="212"/>
    </row>
    <row r="103" spans="14:30" x14ac:dyDescent="0.25">
      <c r="N103" s="85"/>
      <c r="Q103" s="212"/>
    </row>
    <row r="104" spans="14:30" x14ac:dyDescent="0.25">
      <c r="N104" s="85"/>
      <c r="Q104" s="212"/>
    </row>
    <row r="105" spans="14:30" x14ac:dyDescent="0.25">
      <c r="N105" s="85"/>
      <c r="Q105" s="212"/>
    </row>
    <row r="106" spans="14:30" x14ac:dyDescent="0.25">
      <c r="N106" s="85"/>
      <c r="Q106" s="212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5" priority="1" operator="greaterThan">
      <formula>0</formula>
    </cfRule>
    <cfRule type="cellIs" dxfId="5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D48" sqref="D4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21.5703125" style="85" customWidth="1"/>
    <col min="13" max="13" width="17.42578125" style="76" customWidth="1"/>
    <col min="14" max="14" width="5.140625" style="71" customWidth="1"/>
    <col min="15" max="15" width="24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228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44747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5.56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25</v>
      </c>
      <c r="C12" s="15"/>
      <c r="D12" s="56"/>
      <c r="E12" s="16"/>
      <c r="F12" s="56"/>
      <c r="G12" s="56"/>
      <c r="H12" s="17"/>
      <c r="I12" s="137"/>
      <c r="J12" s="81">
        <f>B12-I12</f>
        <v>25</v>
      </c>
      <c r="K12" s="75"/>
      <c r="L12" s="186">
        <f>+G12-K12</f>
        <v>0</v>
      </c>
      <c r="M12" s="106"/>
      <c r="N12" s="104">
        <v>1</v>
      </c>
      <c r="O12" s="152" t="s">
        <v>234</v>
      </c>
      <c r="P12" s="158">
        <v>190</v>
      </c>
      <c r="Q12" s="158">
        <v>7</v>
      </c>
      <c r="R12" s="159">
        <v>145.46</v>
      </c>
      <c r="S12" s="160"/>
      <c r="T12" s="160"/>
      <c r="U12" s="189">
        <f>((T12/U$10)*U$9)</f>
        <v>0</v>
      </c>
      <c r="V12" s="189">
        <f>R12*V$10</f>
        <v>1.0909500000000001</v>
      </c>
      <c r="W12" s="189">
        <f>+S12*V$10</f>
        <v>0</v>
      </c>
      <c r="X12" s="189">
        <f>+T12*X$10</f>
        <v>0</v>
      </c>
      <c r="Y12" s="189">
        <f>R12-V12</f>
        <v>144.36905000000002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7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7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189</v>
      </c>
      <c r="Q13" s="158">
        <v>7</v>
      </c>
      <c r="R13" s="159">
        <f>4.19+4.34</f>
        <v>8.5300000000000011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6.3975000000000004E-2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8.4660250000000019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38.919999999999995</v>
      </c>
      <c r="C14" s="15"/>
      <c r="D14" s="56"/>
      <c r="E14" s="16"/>
      <c r="F14" s="56"/>
      <c r="G14" s="56"/>
      <c r="H14" s="17"/>
      <c r="I14" s="83"/>
      <c r="J14" s="81">
        <f t="shared" si="0"/>
        <v>38.919999999999995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7</v>
      </c>
      <c r="C19" s="95"/>
      <c r="D19" s="94"/>
      <c r="E19" s="96"/>
      <c r="F19" s="94"/>
      <c r="G19" s="94"/>
      <c r="H19" s="98"/>
      <c r="I19" s="99"/>
      <c r="J19" s="185">
        <f>B19-I19</f>
        <v>7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38.919999999999995</v>
      </c>
      <c r="C20" s="95"/>
      <c r="D20" s="94"/>
      <c r="E20" s="96"/>
      <c r="F20" s="94"/>
      <c r="G20" s="94"/>
      <c r="H20" s="98"/>
      <c r="I20" s="99"/>
      <c r="J20" s="185">
        <f t="shared" si="0"/>
        <v>38.919999999999995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153.99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1.154925</v>
      </c>
      <c r="W42" s="190">
        <f t="shared" si="8"/>
        <v>0</v>
      </c>
      <c r="X42" s="190">
        <f t="shared" si="8"/>
        <v>0</v>
      </c>
      <c r="Y42" s="190">
        <f t="shared" si="8"/>
        <v>152.83507500000002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153.99</v>
      </c>
      <c r="C46" s="116">
        <v>7.4999999999999997E-3</v>
      </c>
      <c r="D46" s="117">
        <f>B46*C46</f>
        <v>1.154925</v>
      </c>
      <c r="E46" s="172">
        <v>0</v>
      </c>
      <c r="F46" s="117">
        <f t="shared" ref="F46:F50" si="15">D46*E46</f>
        <v>0</v>
      </c>
      <c r="G46" s="117">
        <f t="shared" ref="G46:G51" si="16">B46-D46-F46</f>
        <v>152.83507500000002</v>
      </c>
      <c r="H46" s="173">
        <f>B$6+1</f>
        <v>44748</v>
      </c>
      <c r="I46" s="174"/>
      <c r="J46" s="81">
        <f t="shared" si="0"/>
        <v>153.99</v>
      </c>
      <c r="K46" s="80"/>
      <c r="L46" s="186">
        <f>K46-G46</f>
        <v>-152.83507500000002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44748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44748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172</v>
      </c>
      <c r="B49" s="117">
        <f>R75</f>
        <v>0</v>
      </c>
      <c r="C49" s="116">
        <v>7.4999999999999997E-3</v>
      </c>
      <c r="D49" s="117">
        <f t="shared" si="17"/>
        <v>0</v>
      </c>
      <c r="E49" s="172">
        <v>0</v>
      </c>
      <c r="F49" s="117">
        <f t="shared" si="15"/>
        <v>0</v>
      </c>
      <c r="G49" s="117">
        <f t="shared" si="16"/>
        <v>0</v>
      </c>
      <c r="H49" s="173">
        <f t="shared" si="19"/>
        <v>44748</v>
      </c>
      <c r="I49" s="176"/>
      <c r="J49" s="81">
        <f t="shared" si="0"/>
        <v>0</v>
      </c>
      <c r="K49" s="80"/>
      <c r="L49" s="186">
        <f t="shared" si="18"/>
        <v>0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44748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44748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44748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44748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44748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44748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44748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44750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44752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44777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1.154925</v>
      </c>
      <c r="E61" s="177"/>
      <c r="F61" s="57">
        <f>SUM(F46:F58)</f>
        <v>0</v>
      </c>
      <c r="G61" s="57">
        <f>SUM(G46:G58)</f>
        <v>152.83507500000002</v>
      </c>
      <c r="H61" s="173">
        <f t="shared" si="19"/>
        <v>44748</v>
      </c>
      <c r="I61" s="175"/>
      <c r="J61" s="81">
        <f t="shared" si="0"/>
        <v>0</v>
      </c>
      <c r="K61" s="80"/>
      <c r="L61" s="186">
        <f t="shared" si="18"/>
        <v>152.83507500000002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44748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305.67015000000004</v>
      </c>
      <c r="H64" s="184"/>
      <c r="I64" s="175"/>
      <c r="J64" s="81">
        <f t="shared" si="0"/>
        <v>0</v>
      </c>
      <c r="K64" s="80"/>
      <c r="L64" s="186">
        <f t="shared" si="18"/>
        <v>305.67015000000004</v>
      </c>
      <c r="M64" s="130"/>
      <c r="N64" s="87">
        <v>1</v>
      </c>
      <c r="O64" s="122" t="s">
        <v>181</v>
      </c>
      <c r="P64" s="229"/>
      <c r="Q64" s="229"/>
      <c r="R64" s="222"/>
      <c r="S64" s="229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217.91</v>
      </c>
      <c r="G65" s="22"/>
      <c r="L65" s="132"/>
      <c r="M65" s="131"/>
      <c r="N65" s="87">
        <v>2</v>
      </c>
      <c r="O65" s="122" t="s">
        <v>181</v>
      </c>
      <c r="P65" s="229"/>
      <c r="Q65" s="229"/>
      <c r="R65" s="222"/>
      <c r="S65" s="229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229"/>
      <c r="Q66" s="229"/>
      <c r="R66" s="222"/>
      <c r="S66" s="229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/>
      <c r="P67" s="229"/>
      <c r="Q67" s="229"/>
      <c r="R67" s="229"/>
      <c r="S67" s="229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222.14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221.04</v>
      </c>
      <c r="C69" s="59"/>
      <c r="F69" s="87" t="s">
        <v>127</v>
      </c>
      <c r="G69" s="22"/>
      <c r="H69" s="89"/>
      <c r="I69" s="136"/>
      <c r="J69" s="136">
        <f>K52</f>
        <v>0</v>
      </c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222.14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179</v>
      </c>
      <c r="P70" s="87"/>
      <c r="Q70" s="229"/>
      <c r="R70" s="222"/>
      <c r="S70" s="229"/>
      <c r="T70" s="222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-3.1299999999999955</v>
      </c>
      <c r="C71" s="64"/>
      <c r="F71" s="87" t="s">
        <v>129</v>
      </c>
      <c r="G71" s="137"/>
      <c r="H71" s="87"/>
      <c r="I71" s="81"/>
      <c r="J71" s="81">
        <f>+J69-H69-H70-H71-H72-H73</f>
        <v>0</v>
      </c>
      <c r="N71" s="87">
        <v>2</v>
      </c>
      <c r="O71" s="122"/>
      <c r="P71" s="87"/>
      <c r="Q71" s="229"/>
      <c r="R71" s="229"/>
      <c r="S71" s="229"/>
      <c r="T71" s="229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178</v>
      </c>
      <c r="P72" s="87"/>
      <c r="Q72" s="229"/>
      <c r="R72" s="222"/>
      <c r="S72" s="229"/>
      <c r="T72" s="229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229"/>
      <c r="R73" s="229"/>
      <c r="S73" s="229"/>
      <c r="T73" s="229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0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</v>
      </c>
      <c r="W75" s="192">
        <f t="shared" si="41"/>
        <v>0</v>
      </c>
      <c r="X75" s="192">
        <f t="shared" si="41"/>
        <v>0</v>
      </c>
      <c r="Y75" s="192">
        <f t="shared" si="41"/>
        <v>0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87"/>
      <c r="Q80" s="8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19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2">
        <f>P78+Q78+U78</f>
        <v>0</v>
      </c>
    </row>
    <row r="103" spans="14:30" x14ac:dyDescent="0.25">
      <c r="N103" s="85"/>
      <c r="Q103" s="212">
        <f>U79+Q79+P79</f>
        <v>0</v>
      </c>
    </row>
    <row r="104" spans="14:30" x14ac:dyDescent="0.25">
      <c r="N104" s="85"/>
      <c r="Q104" s="212">
        <f>P80+U80</f>
        <v>0</v>
      </c>
    </row>
    <row r="105" spans="14:30" x14ac:dyDescent="0.25">
      <c r="N105" s="85"/>
      <c r="Q105" s="212">
        <f>P81+Q81+U81</f>
        <v>0</v>
      </c>
    </row>
    <row r="106" spans="14:30" x14ac:dyDescent="0.25">
      <c r="N106" s="85"/>
      <c r="Q106" s="212">
        <f>P82+U82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3" priority="1" operator="greaterThan">
      <formula>0</formula>
    </cfRule>
    <cfRule type="cellIs" dxfId="5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85" sqref="A85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9.85546875" style="85" customWidth="1"/>
    <col min="13" max="13" width="17.42578125" style="76" customWidth="1"/>
    <col min="14" max="14" width="5.140625" style="71" customWidth="1"/>
    <col min="15" max="15" width="20.71093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228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44748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246">
        <v>5.56</v>
      </c>
      <c r="C8" s="85" t="s">
        <v>92</v>
      </c>
      <c r="D8" s="108"/>
      <c r="R8" s="212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15.5</v>
      </c>
      <c r="C12" s="15"/>
      <c r="D12" s="56"/>
      <c r="E12" s="16"/>
      <c r="F12" s="56"/>
      <c r="G12" s="56"/>
      <c r="H12" s="17"/>
      <c r="I12" s="83"/>
      <c r="J12" s="81">
        <f>B12-I12</f>
        <v>15.5</v>
      </c>
      <c r="K12" s="75"/>
      <c r="L12" s="186">
        <f>K12-B12</f>
        <v>-15.5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19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19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105.63999999999999</v>
      </c>
      <c r="C14" s="15"/>
      <c r="D14" s="56"/>
      <c r="E14" s="16"/>
      <c r="F14" s="56"/>
      <c r="G14" s="56"/>
      <c r="H14" s="17"/>
      <c r="I14" s="83"/>
      <c r="J14" s="81">
        <f t="shared" si="0"/>
        <v>105.63999999999999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19</v>
      </c>
      <c r="C19" s="95"/>
      <c r="D19" s="94"/>
      <c r="E19" s="96"/>
      <c r="F19" s="94"/>
      <c r="G19" s="94"/>
      <c r="H19" s="98"/>
      <c r="I19" s="99"/>
      <c r="J19" s="185">
        <f>B19-I19</f>
        <v>19</v>
      </c>
      <c r="K19" s="99"/>
      <c r="L19" s="187">
        <f>K19-B19</f>
        <v>-19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105.63999999999999</v>
      </c>
      <c r="C20" s="95"/>
      <c r="D20" s="94"/>
      <c r="E20" s="96"/>
      <c r="F20" s="94"/>
      <c r="G20" s="94"/>
      <c r="H20" s="98"/>
      <c r="I20" s="99"/>
      <c r="J20" s="185">
        <f t="shared" si="0"/>
        <v>105.63999999999999</v>
      </c>
      <c r="K20" s="99"/>
      <c r="L20" s="187">
        <f>K20-B20</f>
        <v>-105.63999999999999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226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8"/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9">SUM(R12:R41)</f>
        <v>0</v>
      </c>
      <c r="S42" s="190">
        <f t="shared" si="9"/>
        <v>0</v>
      </c>
      <c r="T42" s="190">
        <f t="shared" si="9"/>
        <v>0</v>
      </c>
      <c r="U42" s="190">
        <f t="shared" si="9"/>
        <v>0</v>
      </c>
      <c r="V42" s="190">
        <f t="shared" si="9"/>
        <v>0</v>
      </c>
      <c r="W42" s="190">
        <f t="shared" si="9"/>
        <v>0</v>
      </c>
      <c r="X42" s="190">
        <f t="shared" si="9"/>
        <v>0</v>
      </c>
      <c r="Y42" s="190">
        <f t="shared" si="9"/>
        <v>0</v>
      </c>
      <c r="Z42" s="190">
        <f t="shared" si="9"/>
        <v>0</v>
      </c>
      <c r="AA42" s="190">
        <f t="shared" si="9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6">D46*E46</f>
        <v>0</v>
      </c>
      <c r="G46" s="117">
        <f t="shared" ref="G46:G51" si="17">B46-D46-F46</f>
        <v>0</v>
      </c>
      <c r="H46" s="173">
        <f>B$6+1</f>
        <v>44749</v>
      </c>
      <c r="I46" s="174"/>
      <c r="J46" s="81">
        <f t="shared" si="0"/>
        <v>0</v>
      </c>
      <c r="K46" s="80"/>
      <c r="L46" s="186">
        <f t="shared" ref="L46:L64" si="18">+G46-K46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9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44749</v>
      </c>
      <c r="I47" s="175"/>
      <c r="J47" s="81">
        <f t="shared" si="0"/>
        <v>0</v>
      </c>
      <c r="K47" s="80"/>
      <c r="L47" s="186">
        <f t="shared" si="18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9"/>
        <v>0</v>
      </c>
      <c r="E48" s="172">
        <v>0</v>
      </c>
      <c r="F48" s="117">
        <f t="shared" si="16"/>
        <v>0</v>
      </c>
      <c r="G48" s="117">
        <f t="shared" si="17"/>
        <v>0</v>
      </c>
      <c r="H48" s="173">
        <f t="shared" ref="H48:H61" si="20">B$6+1</f>
        <v>44749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169</v>
      </c>
      <c r="B49" s="117">
        <f>R75</f>
        <v>271.48</v>
      </c>
      <c r="C49" s="116">
        <v>7.4999999999999997E-3</v>
      </c>
      <c r="D49" s="117">
        <f t="shared" si="19"/>
        <v>2.0361000000000002</v>
      </c>
      <c r="E49" s="172">
        <v>0</v>
      </c>
      <c r="F49" s="117">
        <f t="shared" si="16"/>
        <v>0</v>
      </c>
      <c r="G49" s="117">
        <f t="shared" si="17"/>
        <v>269.44390000000004</v>
      </c>
      <c r="H49" s="173">
        <f t="shared" si="20"/>
        <v>44749</v>
      </c>
      <c r="I49" s="176"/>
      <c r="J49" s="81">
        <f t="shared" si="0"/>
        <v>271.48</v>
      </c>
      <c r="K49" s="226"/>
      <c r="L49" s="186">
        <f t="shared" si="18"/>
        <v>269.44390000000004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9"/>
        <v>0</v>
      </c>
      <c r="E50" s="172">
        <v>0</v>
      </c>
      <c r="F50" s="117">
        <f t="shared" si="16"/>
        <v>0</v>
      </c>
      <c r="G50" s="117">
        <f t="shared" si="17"/>
        <v>0</v>
      </c>
      <c r="H50" s="173">
        <f t="shared" si="20"/>
        <v>44749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7"/>
        <v>0</v>
      </c>
      <c r="H51" s="173">
        <f t="shared" si="20"/>
        <v>44749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20"/>
        <v>44749</v>
      </c>
      <c r="I52" s="176"/>
      <c r="J52" s="81">
        <f t="shared" si="0"/>
        <v>0</v>
      </c>
      <c r="K52" s="80"/>
      <c r="L52" s="186">
        <f t="shared" si="18"/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44749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44749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44749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8</v>
      </c>
      <c r="B56" s="117">
        <f>T75</f>
        <v>10.62</v>
      </c>
      <c r="C56" s="116">
        <v>2.5000000000000001E-2</v>
      </c>
      <c r="D56" s="117">
        <f t="shared" si="21"/>
        <v>0.26550000000000001</v>
      </c>
      <c r="E56" s="172">
        <v>0.05</v>
      </c>
      <c r="F56" s="117">
        <f t="shared" si="22"/>
        <v>0.45775862068965517</v>
      </c>
      <c r="G56" s="117">
        <f t="shared" si="23"/>
        <v>9.8967413793103454</v>
      </c>
      <c r="H56" s="173">
        <f t="shared" si="20"/>
        <v>44749</v>
      </c>
      <c r="I56" s="176">
        <v>10.62</v>
      </c>
      <c r="J56" s="81">
        <f t="shared" si="0"/>
        <v>0</v>
      </c>
      <c r="K56" s="80"/>
      <c r="L56" s="186">
        <f t="shared" si="18"/>
        <v>9.8967413793103454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44751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44753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44778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2.3016000000000001</v>
      </c>
      <c r="E61" s="177"/>
      <c r="F61" s="57">
        <f>SUM(F46:F58)</f>
        <v>0.45775862068965517</v>
      </c>
      <c r="G61" s="57">
        <f>SUM(G46:G58)</f>
        <v>279.3406413793104</v>
      </c>
      <c r="H61" s="173">
        <f t="shared" si="20"/>
        <v>44749</v>
      </c>
      <c r="I61" s="175"/>
      <c r="J61" s="81">
        <f t="shared" si="0"/>
        <v>0</v>
      </c>
      <c r="K61" s="80"/>
      <c r="L61" s="186">
        <f t="shared" si="18"/>
        <v>279.3406413793104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44749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558.6812827586208</v>
      </c>
      <c r="H64" s="184"/>
      <c r="I64" s="175"/>
      <c r="J64" s="81">
        <f t="shared" si="0"/>
        <v>0</v>
      </c>
      <c r="K64" s="80"/>
      <c r="L64" s="186">
        <f t="shared" si="18"/>
        <v>558.6812827586208</v>
      </c>
      <c r="M64" s="130"/>
      <c r="N64" s="87">
        <v>1</v>
      </c>
      <c r="O64" s="122" t="s">
        <v>189</v>
      </c>
      <c r="P64" s="229"/>
      <c r="Q64" s="229"/>
      <c r="R64" s="222"/>
      <c r="S64" s="87"/>
      <c r="T64" s="87"/>
      <c r="U64" s="189">
        <f t="shared" ref="U64:U68" si="28">((T64/U$10)*U$9)</f>
        <v>0</v>
      </c>
      <c r="V64" s="189">
        <f t="shared" ref="V64:V68" si="29">R64*V$10</f>
        <v>0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0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403.24</v>
      </c>
      <c r="G65" s="22"/>
      <c r="L65" s="132"/>
      <c r="M65" s="131"/>
      <c r="N65" s="87">
        <v>2</v>
      </c>
      <c r="O65" s="122" t="s">
        <v>189</v>
      </c>
      <c r="P65" s="229"/>
      <c r="Q65" s="229"/>
      <c r="R65" s="229"/>
      <c r="S65" s="87"/>
      <c r="T65" s="87"/>
      <c r="U65" s="189">
        <f t="shared" si="28"/>
        <v>0</v>
      </c>
      <c r="V65" s="189">
        <f t="shared" si="29"/>
        <v>0</v>
      </c>
      <c r="W65" s="189">
        <f t="shared" si="30"/>
        <v>0</v>
      </c>
      <c r="X65" s="189">
        <f t="shared" si="31"/>
        <v>0</v>
      </c>
      <c r="Y65" s="189">
        <f t="shared" si="32"/>
        <v>0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189</v>
      </c>
      <c r="P66" s="229"/>
      <c r="Q66" s="229"/>
      <c r="R66" s="229"/>
      <c r="S66" s="87"/>
      <c r="T66" s="87"/>
      <c r="U66" s="189">
        <f t="shared" si="28"/>
        <v>0</v>
      </c>
      <c r="V66" s="189">
        <f t="shared" si="29"/>
        <v>0</v>
      </c>
      <c r="W66" s="189">
        <f t="shared" si="30"/>
        <v>0</v>
      </c>
      <c r="X66" s="189">
        <f t="shared" si="31"/>
        <v>0</v>
      </c>
      <c r="Y66" s="189">
        <f t="shared" si="32"/>
        <v>0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189</v>
      </c>
      <c r="P67" s="229"/>
      <c r="Q67" s="229"/>
      <c r="R67" s="222"/>
      <c r="S67" s="87"/>
      <c r="T67" s="87"/>
      <c r="U67" s="189">
        <f t="shared" si="28"/>
        <v>0</v>
      </c>
      <c r="V67" s="189">
        <f t="shared" si="29"/>
        <v>0</v>
      </c>
      <c r="W67" s="189">
        <f t="shared" si="30"/>
        <v>0</v>
      </c>
      <c r="X67" s="189">
        <f t="shared" si="31"/>
        <v>0</v>
      </c>
      <c r="Y67" s="189">
        <f t="shared" si="32"/>
        <v>0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407.89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191</v>
      </c>
      <c r="P68" s="229"/>
      <c r="Q68" s="229"/>
      <c r="R68" s="222"/>
      <c r="S68" s="87"/>
      <c r="T68" s="87"/>
      <c r="U68" s="189">
        <f t="shared" si="28"/>
        <v>0</v>
      </c>
      <c r="V68" s="189">
        <f t="shared" si="29"/>
        <v>0</v>
      </c>
      <c r="W68" s="189">
        <f t="shared" si="30"/>
        <v>0</v>
      </c>
      <c r="X68" s="189">
        <f t="shared" si="31"/>
        <v>0</v>
      </c>
      <c r="Y68" s="189">
        <f t="shared" si="32"/>
        <v>0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404.75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0</v>
      </c>
      <c r="W69" s="192">
        <f t="shared" si="34"/>
        <v>0</v>
      </c>
      <c r="X69" s="192">
        <f t="shared" si="34"/>
        <v>0</v>
      </c>
      <c r="Y69" s="192">
        <f t="shared" si="34"/>
        <v>0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3.1399999999999864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192</v>
      </c>
      <c r="P70" s="229">
        <v>328</v>
      </c>
      <c r="Q70" s="229">
        <v>2001</v>
      </c>
      <c r="R70" s="222">
        <v>271.48</v>
      </c>
      <c r="S70" s="87"/>
      <c r="T70" s="87">
        <v>10.62</v>
      </c>
      <c r="U70" s="189">
        <f t="shared" ref="U70:U74" si="35">((T70/U$10)*U$9)</f>
        <v>0.45775862068965517</v>
      </c>
      <c r="V70" s="189">
        <f t="shared" ref="V70:V74" si="36">R70*V$10</f>
        <v>2.0361000000000002</v>
      </c>
      <c r="W70" s="189">
        <f t="shared" ref="W70:W74" si="37">+S70*V$10</f>
        <v>0</v>
      </c>
      <c r="X70" s="189">
        <f t="shared" ref="X70:X74" si="38">+T70*X$10</f>
        <v>0.26550000000000001</v>
      </c>
      <c r="Y70" s="189">
        <f t="shared" ref="Y70:Z74" si="39">R70-V70</f>
        <v>269.44390000000004</v>
      </c>
      <c r="Z70" s="189">
        <f t="shared" si="39"/>
        <v>0</v>
      </c>
      <c r="AA70" s="189">
        <f t="shared" ref="AA70:AA74" si="40">T70-U70-X70</f>
        <v>9.8967413793103454</v>
      </c>
      <c r="AB70" s="87"/>
    </row>
    <row r="71" spans="1:30" ht="28.5" customHeight="1" thickBot="1" x14ac:dyDescent="0.3">
      <c r="A71" s="25" t="s">
        <v>56</v>
      </c>
      <c r="B71" s="70">
        <f>(B65-B69)-B72</f>
        <v>-1.5099999999999909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190</v>
      </c>
      <c r="P71" s="87"/>
      <c r="Q71" s="87"/>
      <c r="R71" s="137"/>
      <c r="S71" s="87"/>
      <c r="T71" s="87"/>
      <c r="U71" s="189">
        <f t="shared" si="35"/>
        <v>0</v>
      </c>
      <c r="V71" s="189">
        <f t="shared" si="36"/>
        <v>0</v>
      </c>
      <c r="W71" s="189">
        <f t="shared" si="37"/>
        <v>0</v>
      </c>
      <c r="X71" s="189">
        <f t="shared" si="38"/>
        <v>0</v>
      </c>
      <c r="Y71" s="189">
        <f t="shared" si="39"/>
        <v>0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190</v>
      </c>
      <c r="P72" s="87"/>
      <c r="Q72" s="87"/>
      <c r="R72" s="87"/>
      <c r="S72" s="87"/>
      <c r="T72" s="87"/>
      <c r="U72" s="189">
        <f t="shared" si="35"/>
        <v>0</v>
      </c>
      <c r="V72" s="189">
        <f t="shared" si="36"/>
        <v>0</v>
      </c>
      <c r="W72" s="189">
        <f t="shared" si="37"/>
        <v>0</v>
      </c>
      <c r="X72" s="189">
        <f t="shared" si="38"/>
        <v>0</v>
      </c>
      <c r="Y72" s="189">
        <f t="shared" si="39"/>
        <v>0</v>
      </c>
      <c r="Z72" s="189">
        <f t="shared" si="39"/>
        <v>0</v>
      </c>
      <c r="AA72" s="189">
        <f t="shared" si="40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190</v>
      </c>
      <c r="P73" s="87"/>
      <c r="Q73" s="87"/>
      <c r="R73" s="87"/>
      <c r="S73" s="87"/>
      <c r="T73" s="87"/>
      <c r="U73" s="189">
        <f t="shared" si="35"/>
        <v>0</v>
      </c>
      <c r="V73" s="189">
        <f t="shared" si="36"/>
        <v>0</v>
      </c>
      <c r="W73" s="189">
        <f t="shared" si="37"/>
        <v>0</v>
      </c>
      <c r="X73" s="189">
        <f t="shared" si="38"/>
        <v>0</v>
      </c>
      <c r="Y73" s="189">
        <f t="shared" si="39"/>
        <v>0</v>
      </c>
      <c r="Z73" s="189">
        <f t="shared" si="39"/>
        <v>0</v>
      </c>
      <c r="AA73" s="189">
        <f t="shared" si="40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 t="s">
        <v>190</v>
      </c>
      <c r="P74" s="87"/>
      <c r="Q74" s="87"/>
      <c r="R74" s="87"/>
      <c r="S74" s="87"/>
      <c r="T74" s="87"/>
      <c r="U74" s="189">
        <f t="shared" si="35"/>
        <v>0</v>
      </c>
      <c r="V74" s="189">
        <f t="shared" si="36"/>
        <v>0</v>
      </c>
      <c r="W74" s="189">
        <f t="shared" si="37"/>
        <v>0</v>
      </c>
      <c r="X74" s="189">
        <f t="shared" si="38"/>
        <v>0</v>
      </c>
      <c r="Y74" s="189">
        <f t="shared" si="39"/>
        <v>0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271.48</v>
      </c>
      <c r="S75" s="192"/>
      <c r="T75" s="192">
        <f>SUM(T70:T74)</f>
        <v>10.62</v>
      </c>
      <c r="U75" s="192">
        <f>SUM(U70:U74)</f>
        <v>0.45775862068965517</v>
      </c>
      <c r="V75" s="192">
        <f t="shared" ref="V75:AA75" si="42">SUM(V70:V74)</f>
        <v>2.0361000000000002</v>
      </c>
      <c r="W75" s="192">
        <f t="shared" si="42"/>
        <v>0</v>
      </c>
      <c r="X75" s="192">
        <f t="shared" si="42"/>
        <v>0.26550000000000001</v>
      </c>
      <c r="Y75" s="192">
        <f t="shared" si="42"/>
        <v>269.44390000000004</v>
      </c>
      <c r="Z75" s="192">
        <f t="shared" si="42"/>
        <v>0</v>
      </c>
      <c r="AA75" s="193">
        <f t="shared" si="42"/>
        <v>9.8967413793103454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4">+(P79+Q79)*R79</f>
        <v>0</v>
      </c>
      <c r="T79" s="219">
        <f t="shared" ref="T79:T97" si="45">+(P79+Q79)-S79</f>
        <v>0</v>
      </c>
      <c r="U79" s="211"/>
      <c r="V79" s="112"/>
      <c r="W79" s="113">
        <v>1.4999999999999999E-2</v>
      </c>
      <c r="X79" s="196">
        <f t="shared" ref="X79:X97" si="46">+(U79+V79)*W79</f>
        <v>0</v>
      </c>
      <c r="Y79" s="217">
        <f t="shared" ref="Y79:Y97" si="47">+(U79+V79)-X79</f>
        <v>0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4"/>
        <v>0</v>
      </c>
      <c r="T80" s="219">
        <f t="shared" si="45"/>
        <v>0</v>
      </c>
      <c r="U80" s="211"/>
      <c r="V80" s="112"/>
      <c r="W80" s="113">
        <v>1.4999999999999999E-2</v>
      </c>
      <c r="X80" s="196">
        <f t="shared" si="46"/>
        <v>0</v>
      </c>
      <c r="Y80" s="217">
        <f t="shared" si="47"/>
        <v>0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4"/>
        <v>0</v>
      </c>
      <c r="T81" s="219">
        <f t="shared" si="45"/>
        <v>0</v>
      </c>
      <c r="U81" s="211"/>
      <c r="V81" s="112"/>
      <c r="W81" s="113">
        <v>1.4999999999999999E-2</v>
      </c>
      <c r="X81" s="196">
        <f t="shared" si="46"/>
        <v>0</v>
      </c>
      <c r="Y81" s="217">
        <f t="shared" si="47"/>
        <v>0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4"/>
        <v>0</v>
      </c>
      <c r="T82" s="219">
        <f t="shared" si="45"/>
        <v>0</v>
      </c>
      <c r="U82" s="211"/>
      <c r="V82" s="112"/>
      <c r="W82" s="113">
        <v>1.4999999999999999E-2</v>
      </c>
      <c r="X82" s="196">
        <f t="shared" si="46"/>
        <v>0</v>
      </c>
      <c r="Y82" s="217">
        <f t="shared" si="47"/>
        <v>0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4"/>
        <v>0</v>
      </c>
      <c r="T83" s="194">
        <f t="shared" si="45"/>
        <v>0</v>
      </c>
      <c r="U83" s="112"/>
      <c r="V83" s="112"/>
      <c r="W83" s="113">
        <v>1.4999999999999999E-2</v>
      </c>
      <c r="X83" s="196">
        <f t="shared" si="46"/>
        <v>0</v>
      </c>
      <c r="Y83" s="196">
        <f t="shared" si="47"/>
        <v>0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4"/>
        <v>0</v>
      </c>
      <c r="T84" s="194">
        <f t="shared" si="45"/>
        <v>0</v>
      </c>
      <c r="U84" s="112"/>
      <c r="V84" s="112"/>
      <c r="W84" s="113">
        <v>1.4999999999999999E-2</v>
      </c>
      <c r="X84" s="196">
        <f t="shared" si="46"/>
        <v>0</v>
      </c>
      <c r="Y84" s="196">
        <f t="shared" si="47"/>
        <v>0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4"/>
        <v>0</v>
      </c>
      <c r="T85" s="194">
        <f t="shared" si="45"/>
        <v>0</v>
      </c>
      <c r="U85" s="112"/>
      <c r="V85" s="112"/>
      <c r="W85" s="113">
        <v>1.4999999999999999E-2</v>
      </c>
      <c r="X85" s="196">
        <f t="shared" si="46"/>
        <v>0</v>
      </c>
      <c r="Y85" s="196">
        <f t="shared" si="47"/>
        <v>0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137"/>
      <c r="R86" s="82">
        <v>7.4999999999999997E-3</v>
      </c>
      <c r="S86" s="216">
        <f t="shared" si="44"/>
        <v>0</v>
      </c>
      <c r="T86" s="216">
        <f t="shared" si="45"/>
        <v>0</v>
      </c>
      <c r="U86" s="112"/>
      <c r="V86" s="112"/>
      <c r="W86" s="113">
        <v>1.4999999999999999E-2</v>
      </c>
      <c r="X86" s="217">
        <f t="shared" si="46"/>
        <v>0</v>
      </c>
      <c r="Y86" s="196">
        <f t="shared" si="47"/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4"/>
        <v>0</v>
      </c>
      <c r="T87" s="194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196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  <c r="Q103" s="212">
        <f>P78+Q78+U78</f>
        <v>0</v>
      </c>
    </row>
    <row r="104" spans="14:30" x14ac:dyDescent="0.25">
      <c r="N104" s="85"/>
      <c r="Q104" s="212">
        <f>P79+Q79+U79</f>
        <v>0</v>
      </c>
    </row>
    <row r="105" spans="14:30" x14ac:dyDescent="0.25">
      <c r="N105" s="85"/>
      <c r="Q105" s="212">
        <f>P80+Q80+U80</f>
        <v>0</v>
      </c>
    </row>
    <row r="106" spans="14:30" x14ac:dyDescent="0.25">
      <c r="N106" s="85"/>
      <c r="Q106" s="212">
        <f>P81+Q81+U81</f>
        <v>0</v>
      </c>
    </row>
    <row r="107" spans="14:30" x14ac:dyDescent="0.25">
      <c r="N107" s="85"/>
      <c r="Q107" s="212">
        <f>P82+Q82+U82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1" priority="1" operator="greaterThan">
      <formula>0</formula>
    </cfRule>
    <cfRule type="cellIs" dxfId="5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F83" sqref="F8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9.7109375" style="85" customWidth="1"/>
    <col min="13" max="13" width="17.42578125" style="76" customWidth="1"/>
    <col min="14" max="14" width="5.140625" style="71" customWidth="1"/>
    <col min="15" max="15" width="27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228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44749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5.57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25.5</v>
      </c>
      <c r="C12" s="15"/>
      <c r="D12" s="56"/>
      <c r="E12" s="16"/>
      <c r="F12" s="56"/>
      <c r="G12" s="56"/>
      <c r="H12" s="17"/>
      <c r="I12" s="83"/>
      <c r="J12" s="81">
        <f>B12-I12</f>
        <v>25.5</v>
      </c>
      <c r="K12" s="75"/>
      <c r="L12" s="186">
        <f>+G12-K12</f>
        <v>0</v>
      </c>
      <c r="M12" s="106"/>
      <c r="N12" s="104">
        <v>1</v>
      </c>
      <c r="O12" s="152" t="s">
        <v>225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2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11.14</v>
      </c>
      <c r="C14" s="15"/>
      <c r="D14" s="56"/>
      <c r="E14" s="16"/>
      <c r="F14" s="56"/>
      <c r="G14" s="56"/>
      <c r="H14" s="17"/>
      <c r="I14" s="83"/>
      <c r="J14" s="81">
        <f t="shared" si="0"/>
        <v>11.14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</v>
      </c>
      <c r="C19" s="95"/>
      <c r="D19" s="94"/>
      <c r="E19" s="96"/>
      <c r="F19" s="94"/>
      <c r="G19" s="94"/>
      <c r="H19" s="98"/>
      <c r="I19" s="99"/>
      <c r="J19" s="185">
        <f>B19-I19</f>
        <v>2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11.14</v>
      </c>
      <c r="C20" s="95"/>
      <c r="D20" s="94"/>
      <c r="E20" s="96"/>
      <c r="F20" s="94"/>
      <c r="G20" s="94"/>
      <c r="H20" s="98"/>
      <c r="I20" s="99"/>
      <c r="J20" s="185">
        <f t="shared" si="0"/>
        <v>11.14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44750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44750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44750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169</v>
      </c>
      <c r="B49" s="117">
        <f>R75</f>
        <v>150.84</v>
      </c>
      <c r="C49" s="116">
        <v>7.4999999999999997E-3</v>
      </c>
      <c r="D49" s="117">
        <f t="shared" si="17"/>
        <v>1.1313</v>
      </c>
      <c r="E49" s="172">
        <v>0</v>
      </c>
      <c r="F49" s="117">
        <f t="shared" si="15"/>
        <v>0</v>
      </c>
      <c r="G49" s="117">
        <f t="shared" si="16"/>
        <v>149.70869999999999</v>
      </c>
      <c r="H49" s="173">
        <f t="shared" si="19"/>
        <v>44750</v>
      </c>
      <c r="I49" s="176"/>
      <c r="J49" s="81">
        <f t="shared" si="0"/>
        <v>150.84</v>
      </c>
      <c r="K49" s="80"/>
      <c r="L49" s="186">
        <f t="shared" si="18"/>
        <v>149.70869999999999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44750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44750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44750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44750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44750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44750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170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44750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7.4999999999999997E-3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44752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44754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44779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1.1313</v>
      </c>
      <c r="E61" s="177"/>
      <c r="F61" s="57">
        <f>SUM(F46:F58)</f>
        <v>0</v>
      </c>
      <c r="G61" s="57">
        <f>SUM(G46:G58)</f>
        <v>149.70869999999999</v>
      </c>
      <c r="H61" s="173">
        <f t="shared" si="19"/>
        <v>44750</v>
      </c>
      <c r="I61" s="175"/>
      <c r="J61" s="81">
        <f t="shared" si="0"/>
        <v>0</v>
      </c>
      <c r="K61" s="80"/>
      <c r="L61" s="186">
        <f t="shared" si="18"/>
        <v>149.70869999999999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44750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299.41739999999999</v>
      </c>
      <c r="H64" s="184"/>
      <c r="I64" s="175"/>
      <c r="J64" s="81">
        <f t="shared" si="0"/>
        <v>0</v>
      </c>
      <c r="K64" s="80"/>
      <c r="L64" s="186">
        <f t="shared" si="18"/>
        <v>299.41739999999999</v>
      </c>
      <c r="M64" s="130"/>
      <c r="N64" s="87">
        <v>1</v>
      </c>
      <c r="O64" s="122" t="s">
        <v>189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187.48000000000002</v>
      </c>
      <c r="G65" s="22"/>
      <c r="L65" s="132"/>
      <c r="M65" s="131"/>
      <c r="N65" s="87">
        <v>2</v>
      </c>
      <c r="O65" s="122" t="s">
        <v>189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189</v>
      </c>
      <c r="P66" s="87"/>
      <c r="Q66" s="87"/>
      <c r="R66" s="13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189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191</v>
      </c>
      <c r="P68" s="87"/>
      <c r="Q68" s="87"/>
      <c r="R68" s="13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193.65</v>
      </c>
      <c r="C69" s="59"/>
      <c r="F69" s="87" t="s">
        <v>127</v>
      </c>
      <c r="G69" s="22"/>
      <c r="H69" s="89"/>
      <c r="I69" s="136"/>
      <c r="J69" s="136">
        <f>K52</f>
        <v>0</v>
      </c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192</v>
      </c>
      <c r="P70" s="87">
        <v>329</v>
      </c>
      <c r="Q70" s="87">
        <v>2001</v>
      </c>
      <c r="R70" s="222">
        <v>150.84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1.1313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149.70869999999999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-6.1699999999999875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190</v>
      </c>
      <c r="P71" s="87"/>
      <c r="Q71" s="87"/>
      <c r="R71" s="8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190</v>
      </c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190</v>
      </c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190</v>
      </c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150.84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1.1313</v>
      </c>
      <c r="W75" s="192">
        <f t="shared" si="41"/>
        <v>0</v>
      </c>
      <c r="X75" s="192">
        <f t="shared" si="41"/>
        <v>0</v>
      </c>
      <c r="Y75" s="192">
        <f t="shared" si="41"/>
        <v>149.70869999999999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8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2">
        <f>P78+Q78+U78</f>
        <v>0</v>
      </c>
    </row>
    <row r="102" spans="14:30" x14ac:dyDescent="0.25">
      <c r="N102" s="85"/>
      <c r="Q102" s="212">
        <f>P79+U79</f>
        <v>0</v>
      </c>
    </row>
    <row r="103" spans="14:30" x14ac:dyDescent="0.25">
      <c r="N103" s="85"/>
      <c r="Q103" s="212">
        <f>P80+Q80+U80</f>
        <v>0</v>
      </c>
    </row>
    <row r="104" spans="14:30" x14ac:dyDescent="0.25">
      <c r="N104" s="85"/>
      <c r="Q104" s="212">
        <f>P81+Q81+U81</f>
        <v>0</v>
      </c>
    </row>
    <row r="105" spans="14:30" x14ac:dyDescent="0.25">
      <c r="N105" s="85"/>
      <c r="Q105" s="212">
        <f>P82+Q82+U82</f>
        <v>0</v>
      </c>
    </row>
    <row r="106" spans="14:30" x14ac:dyDescent="0.25">
      <c r="N106" s="85"/>
      <c r="Q106" s="212">
        <f>P83+U83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9" priority="1" operator="greaterThan">
      <formula>0</formula>
    </cfRule>
    <cfRule type="cellIs" dxfId="4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85" sqref="A85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20.42578125" style="85" customWidth="1"/>
    <col min="13" max="13" width="17.42578125" style="76" customWidth="1"/>
    <col min="14" max="14" width="5.140625" style="71" customWidth="1"/>
    <col min="15" max="15" width="30.42578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228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44750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5.57</v>
      </c>
      <c r="C8" s="85" t="s">
        <v>92</v>
      </c>
      <c r="D8" s="108"/>
    </row>
    <row r="9" spans="1:28" x14ac:dyDescent="0.25">
      <c r="A9" s="7" t="s">
        <v>76</v>
      </c>
      <c r="B9" s="108">
        <v>5.61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/>
      <c r="C12" s="15"/>
      <c r="D12" s="56"/>
      <c r="E12" s="16"/>
      <c r="F12" s="56"/>
      <c r="G12" s="56"/>
      <c r="H12" s="17"/>
      <c r="I12" s="83"/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f>24+22</f>
        <v>46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46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256.22000000000003</v>
      </c>
      <c r="C14" s="15"/>
      <c r="D14" s="56"/>
      <c r="E14" s="16"/>
      <c r="F14" s="56"/>
      <c r="G14" s="56"/>
      <c r="H14" s="17"/>
      <c r="I14" s="83"/>
      <c r="J14" s="81">
        <f t="shared" si="0"/>
        <v>256.22000000000003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>
        <f>20+5</f>
        <v>25</v>
      </c>
      <c r="C15" s="15"/>
      <c r="D15" s="56"/>
      <c r="E15" s="16"/>
      <c r="F15" s="56"/>
      <c r="G15" s="56"/>
      <c r="H15" s="17"/>
      <c r="I15" s="83"/>
      <c r="J15" s="81">
        <f t="shared" si="0"/>
        <v>25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214" t="s">
        <v>81</v>
      </c>
      <c r="B16" s="57">
        <f>B15*B9</f>
        <v>140.25</v>
      </c>
      <c r="C16" s="15"/>
      <c r="D16" s="56"/>
      <c r="E16" s="16"/>
      <c r="F16" s="56"/>
      <c r="G16" s="56"/>
      <c r="H16" s="17"/>
      <c r="I16" s="83"/>
      <c r="J16" s="81">
        <f t="shared" si="0"/>
        <v>140.25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71</v>
      </c>
      <c r="C19" s="95"/>
      <c r="D19" s="94"/>
      <c r="E19" s="96"/>
      <c r="F19" s="94"/>
      <c r="G19" s="94"/>
      <c r="H19" s="98"/>
      <c r="I19" s="99"/>
      <c r="J19" s="185">
        <f>B19-I19</f>
        <v>71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396.47</v>
      </c>
      <c r="C20" s="95"/>
      <c r="D20" s="94"/>
      <c r="E20" s="96"/>
      <c r="F20" s="94"/>
      <c r="G20" s="94"/>
      <c r="H20" s="98"/>
      <c r="I20" s="99"/>
      <c r="J20" s="185">
        <f t="shared" si="0"/>
        <v>396.47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44751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44751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44751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7</v>
      </c>
      <c r="B49" s="117">
        <f>R75</f>
        <v>66.88</v>
      </c>
      <c r="C49" s="116">
        <v>7.4999999999999997E-3</v>
      </c>
      <c r="D49" s="117">
        <f t="shared" si="17"/>
        <v>0.50159999999999993</v>
      </c>
      <c r="E49" s="172">
        <v>0</v>
      </c>
      <c r="F49" s="117">
        <f t="shared" si="15"/>
        <v>0</v>
      </c>
      <c r="G49" s="117">
        <f t="shared" si="16"/>
        <v>66.378399999999999</v>
      </c>
      <c r="H49" s="173">
        <f t="shared" si="19"/>
        <v>44751</v>
      </c>
      <c r="I49" s="176">
        <v>66.88</v>
      </c>
      <c r="J49" s="81">
        <f t="shared" si="0"/>
        <v>0</v>
      </c>
      <c r="K49" s="80"/>
      <c r="L49" s="186">
        <f t="shared" si="18"/>
        <v>66.378399999999999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44751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44751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44751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44751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44751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44751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44751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44753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44755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44780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0.50159999999999993</v>
      </c>
      <c r="E61" s="177"/>
      <c r="F61" s="57">
        <f>SUM(F46:F58)</f>
        <v>0</v>
      </c>
      <c r="G61" s="57">
        <f>SUM(G46:G58)</f>
        <v>66.378399999999999</v>
      </c>
      <c r="H61" s="173">
        <f t="shared" si="19"/>
        <v>44751</v>
      </c>
      <c r="I61" s="175"/>
      <c r="J61" s="81">
        <f t="shared" si="0"/>
        <v>0</v>
      </c>
      <c r="K61" s="80"/>
      <c r="L61" s="186">
        <f t="shared" si="18"/>
        <v>66.378399999999999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44751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132.7568</v>
      </c>
      <c r="H64" s="184"/>
      <c r="I64" s="175"/>
      <c r="J64" s="81">
        <f t="shared" si="0"/>
        <v>0</v>
      </c>
      <c r="K64" s="80"/>
      <c r="L64" s="186">
        <f t="shared" si="18"/>
        <v>132.7568</v>
      </c>
      <c r="M64" s="130"/>
      <c r="N64" s="87">
        <v>1</v>
      </c>
      <c r="O64" s="122" t="s">
        <v>226</v>
      </c>
      <c r="P64" s="229"/>
      <c r="Q64" s="229"/>
      <c r="R64" s="222"/>
      <c r="S64" s="229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463.35</v>
      </c>
      <c r="G65" s="22"/>
      <c r="L65" s="132"/>
      <c r="M65" s="131"/>
      <c r="N65" s="87">
        <v>2</v>
      </c>
      <c r="O65" s="122" t="s">
        <v>181</v>
      </c>
      <c r="P65" s="229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181</v>
      </c>
      <c r="P66" s="229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181</v>
      </c>
      <c r="P67" s="229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229"/>
      <c r="Q68" s="229"/>
      <c r="R68" s="222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f>128.99+100.72+234.79</f>
        <v>464.5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-464.5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229">
        <v>330</v>
      </c>
      <c r="Q70" s="229">
        <v>2001</v>
      </c>
      <c r="R70" s="229">
        <v>66.88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0.50159999999999993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66.378399999999999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-1.1499999999999773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229"/>
      <c r="Q71" s="229"/>
      <c r="R71" s="229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66.88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0.50159999999999993</v>
      </c>
      <c r="W75" s="192">
        <f t="shared" si="41"/>
        <v>0</v>
      </c>
      <c r="X75" s="192">
        <f t="shared" si="41"/>
        <v>0</v>
      </c>
      <c r="Y75" s="192">
        <f t="shared" si="41"/>
        <v>66.378399999999999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/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19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2">
        <f t="shared" ref="P101:P106" si="50">P78+Q78+U78</f>
        <v>0</v>
      </c>
    </row>
    <row r="102" spans="14:30" x14ac:dyDescent="0.25">
      <c r="N102" s="85"/>
      <c r="P102" s="212">
        <f t="shared" si="50"/>
        <v>0</v>
      </c>
    </row>
    <row r="103" spans="14:30" x14ac:dyDescent="0.25">
      <c r="N103" s="85"/>
      <c r="P103" s="212">
        <f t="shared" si="50"/>
        <v>0</v>
      </c>
    </row>
    <row r="104" spans="14:30" x14ac:dyDescent="0.25">
      <c r="N104" s="85"/>
      <c r="P104" s="212">
        <f t="shared" si="50"/>
        <v>0</v>
      </c>
    </row>
    <row r="105" spans="14:30" x14ac:dyDescent="0.25">
      <c r="N105" s="85"/>
      <c r="P105" s="212">
        <f t="shared" si="50"/>
        <v>0</v>
      </c>
    </row>
    <row r="106" spans="14:30" x14ac:dyDescent="0.25">
      <c r="N106" s="85"/>
      <c r="P106" s="212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7" priority="1" operator="greaterThan">
      <formula>0</formula>
    </cfRule>
    <cfRule type="cellIs" dxfId="4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6" sqref="A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9.28515625" style="85" customWidth="1"/>
    <col min="13" max="13" width="17.42578125" style="76" customWidth="1"/>
    <col min="14" max="14" width="5.140625" style="71" customWidth="1"/>
    <col min="15" max="15" width="23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228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44751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5.61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38</v>
      </c>
      <c r="C12" s="15"/>
      <c r="D12" s="56"/>
      <c r="E12" s="16"/>
      <c r="F12" s="56"/>
      <c r="G12" s="56"/>
      <c r="H12" s="17"/>
      <c r="I12" s="83"/>
      <c r="J12" s="81">
        <f>B12-I12</f>
        <v>38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63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63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353.43</v>
      </c>
      <c r="C14" s="15"/>
      <c r="D14" s="56"/>
      <c r="E14" s="16"/>
      <c r="F14" s="56"/>
      <c r="G14" s="56"/>
      <c r="H14" s="17"/>
      <c r="I14" s="83"/>
      <c r="J14" s="81">
        <f t="shared" si="0"/>
        <v>353.43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63</v>
      </c>
      <c r="C19" s="95"/>
      <c r="D19" s="94"/>
      <c r="E19" s="96"/>
      <c r="F19" s="94"/>
      <c r="G19" s="94"/>
      <c r="H19" s="98"/>
      <c r="I19" s="99"/>
      <c r="J19" s="185">
        <f>B19-I19</f>
        <v>63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353.43</v>
      </c>
      <c r="C20" s="95"/>
      <c r="D20" s="94"/>
      <c r="E20" s="96"/>
      <c r="F20" s="94"/>
      <c r="G20" s="94"/>
      <c r="H20" s="98"/>
      <c r="I20" s="241"/>
      <c r="J20" s="185">
        <f t="shared" si="0"/>
        <v>353.43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59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44752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44752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44752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169</v>
      </c>
      <c r="B49" s="117">
        <f>R75</f>
        <v>255.56</v>
      </c>
      <c r="C49" s="116">
        <v>7.4999999999999997E-3</v>
      </c>
      <c r="D49" s="117">
        <f t="shared" si="17"/>
        <v>1.9166999999999998</v>
      </c>
      <c r="E49" s="172">
        <v>0</v>
      </c>
      <c r="F49" s="117">
        <f t="shared" si="15"/>
        <v>0</v>
      </c>
      <c r="G49" s="117">
        <f t="shared" si="16"/>
        <v>253.64330000000001</v>
      </c>
      <c r="H49" s="173">
        <f t="shared" si="19"/>
        <v>44752</v>
      </c>
      <c r="I49" s="176"/>
      <c r="J49" s="81">
        <f t="shared" si="0"/>
        <v>255.56</v>
      </c>
      <c r="K49" s="80"/>
      <c r="L49" s="186">
        <f t="shared" si="18"/>
        <v>253.64330000000001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44752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44752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44752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>(B53/E$10)*E53</f>
        <v>0</v>
      </c>
      <c r="G53" s="117">
        <f>B53-D53-F53</f>
        <v>0</v>
      </c>
      <c r="H53" s="188">
        <f t="shared" si="19"/>
        <v>44752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ref="F54:F56" si="21">(B54/E$10)*E54</f>
        <v>0</v>
      </c>
      <c r="G54" s="117">
        <f t="shared" ref="G54:G58" si="22">B54-D54-F54</f>
        <v>0</v>
      </c>
      <c r="H54" s="173">
        <f t="shared" si="19"/>
        <v>44752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44752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44752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44754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44756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44781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1.9166999999999998</v>
      </c>
      <c r="E61" s="177"/>
      <c r="F61" s="57">
        <f>SUM(F46:F58)</f>
        <v>0</v>
      </c>
      <c r="G61" s="57">
        <f>SUM(G46:G58)</f>
        <v>253.64330000000001</v>
      </c>
      <c r="H61" s="173">
        <f t="shared" si="19"/>
        <v>44752</v>
      </c>
      <c r="I61" s="175"/>
      <c r="J61" s="81">
        <f t="shared" si="0"/>
        <v>0</v>
      </c>
      <c r="K61" s="80"/>
      <c r="L61" s="186">
        <f t="shared" si="18"/>
        <v>253.64330000000001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44752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507.28660000000002</v>
      </c>
      <c r="H64" s="184"/>
      <c r="I64" s="175"/>
      <c r="J64" s="81">
        <f t="shared" si="0"/>
        <v>0</v>
      </c>
      <c r="K64" s="80"/>
      <c r="L64" s="186">
        <f t="shared" si="18"/>
        <v>507.28660000000002</v>
      </c>
      <c r="M64" s="130"/>
      <c r="N64" s="87">
        <v>1</v>
      </c>
      <c r="O64" s="122" t="s">
        <v>181</v>
      </c>
      <c r="P64" s="229"/>
      <c r="Q64" s="229"/>
      <c r="R64" s="222"/>
      <c r="S64" s="229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646.99</v>
      </c>
      <c r="G65" s="22"/>
      <c r="L65" s="132"/>
      <c r="M65" s="131"/>
      <c r="N65" s="87">
        <v>2</v>
      </c>
      <c r="O65" s="122" t="s">
        <v>181</v>
      </c>
      <c r="P65" s="229"/>
      <c r="Q65" s="229"/>
      <c r="R65" s="222"/>
      <c r="S65" s="229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181</v>
      </c>
      <c r="P66" s="229"/>
      <c r="Q66" s="229"/>
      <c r="R66" s="222"/>
      <c r="S66" s="229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181</v>
      </c>
      <c r="P67" s="229"/>
      <c r="Q67" s="229"/>
      <c r="R67" s="222"/>
      <c r="S67" s="229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87"/>
      <c r="R68" s="229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634.33000000000004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-634.33000000000004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87">
        <v>331</v>
      </c>
      <c r="Q70" s="87">
        <v>2001</v>
      </c>
      <c r="R70" s="137">
        <v>255.56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1.9166999999999998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253.64330000000001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12.659999999999968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179</v>
      </c>
      <c r="P71" s="87"/>
      <c r="Q71" s="87"/>
      <c r="R71" s="8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178</v>
      </c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178</v>
      </c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178</v>
      </c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255.56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1.9166999999999998</v>
      </c>
      <c r="W75" s="192">
        <f t="shared" si="41"/>
        <v>0</v>
      </c>
      <c r="X75" s="192">
        <f t="shared" si="41"/>
        <v>0</v>
      </c>
      <c r="Y75" s="192">
        <f t="shared" si="41"/>
        <v>253.64330000000001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>
        <f>T98</f>
        <v>0</v>
      </c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216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137"/>
      <c r="R87" s="82">
        <v>7.4999999999999997E-3</v>
      </c>
      <c r="S87" s="194">
        <f t="shared" si="43"/>
        <v>0</v>
      </c>
      <c r="T87" s="216">
        <f t="shared" si="44"/>
        <v>0</v>
      </c>
      <c r="U87" s="211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137"/>
      <c r="R88" s="82">
        <v>7.4999999999999997E-3</v>
      </c>
      <c r="S88" s="194">
        <f t="shared" si="43"/>
        <v>0</v>
      </c>
      <c r="T88" s="216">
        <f t="shared" si="44"/>
        <v>0</v>
      </c>
      <c r="U88" s="211"/>
      <c r="V88" s="112"/>
      <c r="W88" s="113">
        <v>1.4999999999999999E-2</v>
      </c>
      <c r="X88" s="196">
        <f t="shared" si="45"/>
        <v>0</v>
      </c>
      <c r="Y88" s="217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137"/>
      <c r="R89" s="82">
        <v>7.4999999999999997E-3</v>
      </c>
      <c r="S89" s="194">
        <f t="shared" si="43"/>
        <v>0</v>
      </c>
      <c r="T89" s="216">
        <f t="shared" si="44"/>
        <v>0</v>
      </c>
      <c r="U89" s="211"/>
      <c r="V89" s="112"/>
      <c r="W89" s="113">
        <v>1.4999999999999999E-2</v>
      </c>
      <c r="X89" s="196">
        <f t="shared" si="45"/>
        <v>0</v>
      </c>
      <c r="Y89" s="217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137"/>
      <c r="R90" s="82">
        <v>7.4999999999999997E-3</v>
      </c>
      <c r="S90" s="194">
        <f t="shared" si="43"/>
        <v>0</v>
      </c>
      <c r="T90" s="216">
        <f t="shared" si="44"/>
        <v>0</v>
      </c>
      <c r="U90" s="211"/>
      <c r="V90" s="112"/>
      <c r="W90" s="113">
        <v>1.4999999999999999E-2</v>
      </c>
      <c r="X90" s="196">
        <f t="shared" si="45"/>
        <v>0</v>
      </c>
      <c r="Y90" s="217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222"/>
      <c r="R92" s="82">
        <v>7.4999999999999997E-3</v>
      </c>
      <c r="S92" s="194">
        <f t="shared" si="43"/>
        <v>0</v>
      </c>
      <c r="T92" s="216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222"/>
      <c r="R93" s="82">
        <v>7.4999999999999997E-3</v>
      </c>
      <c r="S93" s="194">
        <f t="shared" si="43"/>
        <v>0</v>
      </c>
      <c r="T93" s="216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211"/>
      <c r="V94" s="112"/>
      <c r="W94" s="113">
        <v>1.4999999999999999E-2</v>
      </c>
      <c r="X94" s="196">
        <f t="shared" si="45"/>
        <v>0</v>
      </c>
      <c r="Y94" s="217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137"/>
      <c r="R95" s="82">
        <v>7.4999999999999997E-3</v>
      </c>
      <c r="S95" s="194">
        <f t="shared" si="43"/>
        <v>0</v>
      </c>
      <c r="T95" s="216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</row>
    <row r="104" spans="14:30" x14ac:dyDescent="0.25">
      <c r="N104" s="85"/>
      <c r="Q104" s="212">
        <f>P78+U78+Q78</f>
        <v>0</v>
      </c>
    </row>
    <row r="105" spans="14:30" x14ac:dyDescent="0.25">
      <c r="N105" s="85"/>
      <c r="Q105" s="212">
        <f>P79+Q79+U79</f>
        <v>0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5" priority="1" operator="greaterThan">
      <formula>0</formula>
    </cfRule>
    <cfRule type="cellIs" dxfId="4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80" sqref="A8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20.7109375" style="85" customWidth="1"/>
    <col min="13" max="13" width="17.42578125" style="76" customWidth="1"/>
    <col min="14" max="14" width="5.140625" style="71" customWidth="1"/>
    <col min="15" max="15" width="22.855468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222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44752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5.61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25</v>
      </c>
      <c r="C12" s="15"/>
      <c r="D12" s="56"/>
      <c r="E12" s="16"/>
      <c r="F12" s="56"/>
      <c r="G12" s="56"/>
      <c r="H12" s="17"/>
      <c r="I12" s="83"/>
      <c r="J12" s="81">
        <f>B12-I12</f>
        <v>25</v>
      </c>
      <c r="K12" s="75"/>
      <c r="L12" s="186">
        <f>+G12-K12</f>
        <v>0</v>
      </c>
      <c r="M12" s="106"/>
      <c r="N12" s="104">
        <v>1</v>
      </c>
      <c r="O12" s="152" t="s">
        <v>235</v>
      </c>
      <c r="P12" s="158">
        <v>883</v>
      </c>
      <c r="Q12" s="158">
        <v>3</v>
      </c>
      <c r="R12" s="159">
        <f>3.5+9.83+14</f>
        <v>27.33</v>
      </c>
      <c r="S12" s="160"/>
      <c r="T12" s="160"/>
      <c r="U12" s="189">
        <f>((T12/U$10)*U$9)</f>
        <v>0</v>
      </c>
      <c r="V12" s="189">
        <f>R12*V$10</f>
        <v>0.20497499999999999</v>
      </c>
      <c r="W12" s="189">
        <f>+S12*V$10</f>
        <v>0</v>
      </c>
      <c r="X12" s="189">
        <f>+T12*X$10</f>
        <v>0</v>
      </c>
      <c r="Y12" s="189">
        <f>R12-V12</f>
        <v>27.125024999999997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46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46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197</v>
      </c>
      <c r="Q13" s="158">
        <v>7</v>
      </c>
      <c r="R13" s="159">
        <v>36.659999999999997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0.27494999999999997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36.38505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258.06</v>
      </c>
      <c r="C14" s="15"/>
      <c r="D14" s="56"/>
      <c r="E14" s="16"/>
      <c r="F14" s="56"/>
      <c r="G14" s="56"/>
      <c r="H14" s="17"/>
      <c r="I14" s="83"/>
      <c r="J14" s="81">
        <f t="shared" si="0"/>
        <v>258.06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46</v>
      </c>
      <c r="C19" s="95"/>
      <c r="D19" s="94"/>
      <c r="E19" s="96"/>
      <c r="F19" s="94"/>
      <c r="G19" s="94"/>
      <c r="H19" s="98"/>
      <c r="I19" s="99"/>
      <c r="J19" s="185">
        <f>B19-I19</f>
        <v>46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258.06</v>
      </c>
      <c r="C20" s="95"/>
      <c r="D20" s="94"/>
      <c r="E20" s="96"/>
      <c r="F20" s="94"/>
      <c r="G20" s="94"/>
      <c r="H20" s="98"/>
      <c r="I20" s="99"/>
      <c r="J20" s="185">
        <f t="shared" si="0"/>
        <v>258.06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63.989999999999995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0.47992499999999993</v>
      </c>
      <c r="W42" s="190">
        <f t="shared" si="8"/>
        <v>0</v>
      </c>
      <c r="X42" s="190">
        <f t="shared" si="8"/>
        <v>0</v>
      </c>
      <c r="Y42" s="190">
        <f t="shared" si="8"/>
        <v>63.510075000000001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63.989999999999995</v>
      </c>
      <c r="C46" s="116">
        <v>7.4999999999999997E-3</v>
      </c>
      <c r="D46" s="117">
        <f>B46*C46</f>
        <v>0.47992499999999993</v>
      </c>
      <c r="E46" s="172">
        <v>0</v>
      </c>
      <c r="F46" s="117">
        <f t="shared" ref="F46:F50" si="15">D46*E46</f>
        <v>0</v>
      </c>
      <c r="G46" s="117">
        <f t="shared" ref="G46:G51" si="16">B46-D46-F46</f>
        <v>63.510074999999993</v>
      </c>
      <c r="H46" s="173">
        <f>B$6+1</f>
        <v>44753</v>
      </c>
      <c r="I46" s="174"/>
      <c r="J46" s="81">
        <f t="shared" si="0"/>
        <v>63.989999999999995</v>
      </c>
      <c r="K46" s="80"/>
      <c r="L46" s="186">
        <f>K46-G46</f>
        <v>-63.510074999999993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44753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44753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198</v>
      </c>
      <c r="B49" s="117">
        <f>R75</f>
        <v>158.23000000000002</v>
      </c>
      <c r="C49" s="116">
        <v>7.4999999999999997E-3</v>
      </c>
      <c r="D49" s="117">
        <f t="shared" si="17"/>
        <v>1.186725</v>
      </c>
      <c r="E49" s="172">
        <v>0</v>
      </c>
      <c r="F49" s="117">
        <f t="shared" si="15"/>
        <v>0</v>
      </c>
      <c r="G49" s="117">
        <f t="shared" si="16"/>
        <v>157.04327500000002</v>
      </c>
      <c r="H49" s="173">
        <f t="shared" si="19"/>
        <v>44753</v>
      </c>
      <c r="I49" s="176"/>
      <c r="J49" s="81">
        <f t="shared" si="0"/>
        <v>158.23000000000002</v>
      </c>
      <c r="K49" s="80"/>
      <c r="L49" s="186">
        <f t="shared" si="18"/>
        <v>157.04327500000002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44753</v>
      </c>
      <c r="I50" s="175"/>
      <c r="J50" s="81">
        <f t="shared" si="0"/>
        <v>0</v>
      </c>
      <c r="K50" s="80"/>
      <c r="L50" s="186">
        <f>K50-G50</f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44753</v>
      </c>
      <c r="I51" s="175"/>
      <c r="J51" s="81">
        <f t="shared" si="0"/>
        <v>0</v>
      </c>
      <c r="K51" s="80"/>
      <c r="L51" s="186">
        <f>K51-G51</f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44753</v>
      </c>
      <c r="I52" s="176"/>
      <c r="J52" s="81">
        <f t="shared" si="0"/>
        <v>0</v>
      </c>
      <c r="K52" s="226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44753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44753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44753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44753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44755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44757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44782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1.66665</v>
      </c>
      <c r="E61" s="177"/>
      <c r="F61" s="57">
        <f>SUM(F46:F58)</f>
        <v>0</v>
      </c>
      <c r="G61" s="57">
        <f>SUM(G46:G58)</f>
        <v>220.55335000000002</v>
      </c>
      <c r="H61" s="173">
        <f t="shared" si="19"/>
        <v>44753</v>
      </c>
      <c r="I61" s="175"/>
      <c r="J61" s="81">
        <f t="shared" si="0"/>
        <v>0</v>
      </c>
      <c r="K61" s="80"/>
      <c r="L61" s="186">
        <f t="shared" si="18"/>
        <v>220.55335000000002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44753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441.10670000000005</v>
      </c>
      <c r="H64" s="184"/>
      <c r="I64" s="175"/>
      <c r="J64" s="81">
        <f t="shared" si="0"/>
        <v>0</v>
      </c>
      <c r="K64" s="80"/>
      <c r="L64" s="186">
        <f t="shared" si="18"/>
        <v>441.10670000000005</v>
      </c>
      <c r="M64" s="130"/>
      <c r="N64" s="87">
        <v>1</v>
      </c>
      <c r="O64" s="122" t="s">
        <v>188</v>
      </c>
      <c r="P64" s="87"/>
      <c r="Q64" s="87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505.28000000000003</v>
      </c>
      <c r="G65" s="22"/>
      <c r="L65" s="132"/>
      <c r="M65" s="131"/>
      <c r="N65" s="87">
        <v>2</v>
      </c>
      <c r="O65" s="122" t="s">
        <v>188</v>
      </c>
      <c r="P65" s="87"/>
      <c r="Q65" s="87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188</v>
      </c>
      <c r="P66" s="87"/>
      <c r="Q66" s="87"/>
      <c r="R66" s="13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188</v>
      </c>
      <c r="P67" s="87"/>
      <c r="Q67" s="87"/>
      <c r="R67" s="13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188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f>482.48+4.56</f>
        <v>487.04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/>
      <c r="O70" s="122" t="s">
        <v>178</v>
      </c>
      <c r="P70" s="229"/>
      <c r="Q70" s="229"/>
      <c r="R70" s="222"/>
      <c r="S70" s="87"/>
      <c r="T70" s="87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18.240000000000009</v>
      </c>
      <c r="C71" s="64"/>
      <c r="F71" s="87" t="s">
        <v>129</v>
      </c>
      <c r="G71" s="137"/>
      <c r="H71" s="87"/>
      <c r="I71" s="81">
        <f>+I69-G69-G70-G71-G72-G73</f>
        <v>0</v>
      </c>
      <c r="J71" s="81"/>
      <c r="N71" s="87"/>
      <c r="O71" s="122"/>
      <c r="P71" s="87"/>
      <c r="Q71" s="87"/>
      <c r="R71" s="8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/>
      <c r="O72" s="122" t="s">
        <v>204</v>
      </c>
      <c r="P72" s="87">
        <v>249</v>
      </c>
      <c r="Q72" s="87">
        <v>2004</v>
      </c>
      <c r="R72" s="87">
        <v>60.8</v>
      </c>
      <c r="S72" s="87"/>
      <c r="T72" s="87"/>
      <c r="U72" s="189">
        <f t="shared" si="34"/>
        <v>0</v>
      </c>
      <c r="V72" s="189">
        <f t="shared" si="35"/>
        <v>0.45599999999999996</v>
      </c>
      <c r="W72" s="189">
        <f t="shared" si="36"/>
        <v>0</v>
      </c>
      <c r="X72" s="189">
        <f t="shared" si="37"/>
        <v>0</v>
      </c>
      <c r="Y72" s="189">
        <f t="shared" si="38"/>
        <v>60.343999999999994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/>
      <c r="O73" s="122" t="s">
        <v>204</v>
      </c>
      <c r="P73" s="87">
        <v>250</v>
      </c>
      <c r="Q73" s="87">
        <v>2004</v>
      </c>
      <c r="R73" s="87">
        <f>17.96+11.19+16.77+11.18+29.18+5.59+1+4.56</f>
        <v>97.43</v>
      </c>
      <c r="S73" s="87"/>
      <c r="T73" s="87"/>
      <c r="U73" s="189">
        <f t="shared" si="34"/>
        <v>0</v>
      </c>
      <c r="V73" s="189">
        <f t="shared" si="35"/>
        <v>0.73072500000000007</v>
      </c>
      <c r="W73" s="189">
        <f t="shared" si="36"/>
        <v>0</v>
      </c>
      <c r="X73" s="189">
        <f t="shared" si="37"/>
        <v>0</v>
      </c>
      <c r="Y73" s="189">
        <f t="shared" si="38"/>
        <v>96.699275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/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/>
      <c r="O75" s="284"/>
      <c r="P75" s="285"/>
      <c r="Q75" s="285"/>
      <c r="R75" s="192">
        <f>SUM(R70:R74)</f>
        <v>158.23000000000002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1.186725</v>
      </c>
      <c r="W75" s="192">
        <f t="shared" si="41"/>
        <v>0</v>
      </c>
      <c r="X75" s="192">
        <f t="shared" si="41"/>
        <v>0</v>
      </c>
      <c r="Y75" s="192">
        <f t="shared" si="41"/>
        <v>157.04327499999999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8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137"/>
      <c r="Q84" s="137"/>
      <c r="R84" s="82">
        <v>7.4999999999999997E-3</v>
      </c>
      <c r="S84" s="194">
        <f t="shared" si="43"/>
        <v>0</v>
      </c>
      <c r="T84" s="220">
        <f t="shared" si="44"/>
        <v>0</v>
      </c>
      <c r="U84" s="211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  <c r="P103" s="212">
        <f>P78+Q78+U78</f>
        <v>0</v>
      </c>
    </row>
    <row r="104" spans="14:30" x14ac:dyDescent="0.25">
      <c r="N104" s="85"/>
      <c r="P104" s="212">
        <f>P79+Q79+U79</f>
        <v>0</v>
      </c>
    </row>
    <row r="105" spans="14:30" x14ac:dyDescent="0.25">
      <c r="N105" s="85"/>
      <c r="P105" s="212">
        <f>P80+Q80+U80</f>
        <v>0</v>
      </c>
    </row>
    <row r="106" spans="14:30" x14ac:dyDescent="0.25">
      <c r="N106" s="85"/>
      <c r="P106" s="212">
        <f>P81+U81</f>
        <v>0</v>
      </c>
    </row>
    <row r="107" spans="14:30" x14ac:dyDescent="0.25">
      <c r="N107" s="85"/>
      <c r="P107" s="212">
        <f>P82+Q82+U82</f>
        <v>0</v>
      </c>
    </row>
    <row r="108" spans="14:30" x14ac:dyDescent="0.25">
      <c r="N108" s="85"/>
      <c r="P108" s="212">
        <f>P83+Q83+U83</f>
        <v>0</v>
      </c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3" priority="1" operator="greaterThan">
      <formula>0</formula>
    </cfRule>
    <cfRule type="cellIs" dxfId="4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6" zoomScaleNormal="96" workbookViewId="0">
      <selection activeCell="A8" sqref="A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228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44753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5.61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f>4+5</f>
        <v>9</v>
      </c>
      <c r="C12" s="15"/>
      <c r="D12" s="56"/>
      <c r="E12" s="16"/>
      <c r="F12" s="56"/>
      <c r="G12" s="56"/>
      <c r="H12" s="17"/>
      <c r="I12" s="83"/>
      <c r="J12" s="81">
        <f>B12-I12</f>
        <v>9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198</v>
      </c>
      <c r="Q12" s="158">
        <v>7</v>
      </c>
      <c r="R12" s="159">
        <v>157.08000000000001</v>
      </c>
      <c r="S12" s="160"/>
      <c r="T12" s="160"/>
      <c r="U12" s="189">
        <f>((T12/U$10)*U$9)</f>
        <v>0</v>
      </c>
      <c r="V12" s="189">
        <f>R12*V$10</f>
        <v>1.1781000000000001</v>
      </c>
      <c r="W12" s="189">
        <f>+S12*V$10</f>
        <v>0</v>
      </c>
      <c r="X12" s="189">
        <f>+T12*X$10</f>
        <v>0</v>
      </c>
      <c r="Y12" s="189">
        <f>R12-V12</f>
        <v>155.90190000000001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f>6+15</f>
        <v>21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21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199</v>
      </c>
      <c r="Q13" s="158">
        <v>7</v>
      </c>
      <c r="R13" s="159">
        <f>5.59</f>
        <v>5.59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4.1924999999999997E-2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5.5480749999999999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117.81</v>
      </c>
      <c r="C14" s="15"/>
      <c r="D14" s="56"/>
      <c r="E14" s="16"/>
      <c r="F14" s="56"/>
      <c r="G14" s="56"/>
      <c r="H14" s="17"/>
      <c r="I14" s="83"/>
      <c r="J14" s="81">
        <f t="shared" si="0"/>
        <v>117.81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21</v>
      </c>
      <c r="C19" s="95"/>
      <c r="D19" s="94"/>
      <c r="E19" s="96"/>
      <c r="F19" s="94"/>
      <c r="G19" s="94"/>
      <c r="H19" s="98"/>
      <c r="I19" s="99"/>
      <c r="J19" s="185">
        <f>B19-I19</f>
        <v>21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117.81</v>
      </c>
      <c r="C20" s="95"/>
      <c r="D20" s="94"/>
      <c r="E20" s="96"/>
      <c r="F20" s="94"/>
      <c r="G20" s="94"/>
      <c r="H20" s="98"/>
      <c r="I20" s="99"/>
      <c r="J20" s="185">
        <f t="shared" si="0"/>
        <v>117.81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8"/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8"/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9">SUM(R12:R41)</f>
        <v>162.67000000000002</v>
      </c>
      <c r="S42" s="190">
        <f t="shared" si="9"/>
        <v>0</v>
      </c>
      <c r="T42" s="190">
        <f t="shared" si="9"/>
        <v>0</v>
      </c>
      <c r="U42" s="190">
        <f t="shared" si="9"/>
        <v>0</v>
      </c>
      <c r="V42" s="190">
        <f t="shared" si="9"/>
        <v>1.2200250000000001</v>
      </c>
      <c r="W42" s="190">
        <f t="shared" si="9"/>
        <v>0</v>
      </c>
      <c r="X42" s="190">
        <f t="shared" si="9"/>
        <v>0</v>
      </c>
      <c r="Y42" s="190">
        <f t="shared" si="9"/>
        <v>161.44997500000002</v>
      </c>
      <c r="Z42" s="190">
        <f t="shared" si="9"/>
        <v>0</v>
      </c>
      <c r="AA42" s="190">
        <f t="shared" si="9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162.67000000000002</v>
      </c>
      <c r="C46" s="116">
        <v>7.4999999999999997E-3</v>
      </c>
      <c r="D46" s="117">
        <f>B46*C46</f>
        <v>1.2200250000000001</v>
      </c>
      <c r="E46" s="172">
        <v>0</v>
      </c>
      <c r="F46" s="117">
        <f t="shared" ref="F46:F50" si="16">D46*E46</f>
        <v>0</v>
      </c>
      <c r="G46" s="117">
        <f t="shared" ref="G46:G51" si="17">B46-D46-F46</f>
        <v>161.44997500000002</v>
      </c>
      <c r="H46" s="173">
        <f>B$6+1</f>
        <v>44754</v>
      </c>
      <c r="I46" s="174"/>
      <c r="J46" s="81">
        <f t="shared" si="0"/>
        <v>162.67000000000002</v>
      </c>
      <c r="K46" s="80"/>
      <c r="L46" s="186">
        <f t="shared" ref="L46:L64" si="18">+G46-K46</f>
        <v>161.44997500000002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9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44754</v>
      </c>
      <c r="I47" s="175"/>
      <c r="J47" s="81">
        <f t="shared" si="0"/>
        <v>0</v>
      </c>
      <c r="K47" s="80"/>
      <c r="L47" s="186">
        <f t="shared" si="18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9"/>
        <v>0</v>
      </c>
      <c r="E48" s="172">
        <v>0</v>
      </c>
      <c r="F48" s="117">
        <f t="shared" si="16"/>
        <v>0</v>
      </c>
      <c r="G48" s="117">
        <f t="shared" si="17"/>
        <v>0</v>
      </c>
      <c r="H48" s="173">
        <f t="shared" ref="H48:H61" si="20">B$6+1</f>
        <v>44754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169</v>
      </c>
      <c r="B49" s="117">
        <f>R75</f>
        <v>75.209999999999994</v>
      </c>
      <c r="C49" s="116">
        <v>7.4999999999999997E-3</v>
      </c>
      <c r="D49" s="117">
        <f t="shared" si="19"/>
        <v>0.56407499999999988</v>
      </c>
      <c r="E49" s="172">
        <v>0</v>
      </c>
      <c r="F49" s="117">
        <f t="shared" si="16"/>
        <v>0</v>
      </c>
      <c r="G49" s="117">
        <f t="shared" si="17"/>
        <v>74.645924999999991</v>
      </c>
      <c r="H49" s="173">
        <f t="shared" si="20"/>
        <v>44754</v>
      </c>
      <c r="I49" s="176"/>
      <c r="J49" s="81">
        <f t="shared" si="0"/>
        <v>75.209999999999994</v>
      </c>
      <c r="K49" s="80"/>
      <c r="L49" s="186">
        <f t="shared" si="18"/>
        <v>74.645924999999991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9.6999999999999993</v>
      </c>
      <c r="C50" s="116">
        <v>7.4999999999999997E-3</v>
      </c>
      <c r="D50" s="117">
        <f t="shared" si="19"/>
        <v>7.2749999999999995E-2</v>
      </c>
      <c r="E50" s="172">
        <v>0</v>
      </c>
      <c r="F50" s="117">
        <f t="shared" si="16"/>
        <v>0</v>
      </c>
      <c r="G50" s="117">
        <f t="shared" si="17"/>
        <v>9.6272500000000001</v>
      </c>
      <c r="H50" s="173">
        <f t="shared" si="20"/>
        <v>44754</v>
      </c>
      <c r="I50" s="175"/>
      <c r="J50" s="81">
        <f t="shared" si="0"/>
        <v>9.6999999999999993</v>
      </c>
      <c r="K50" s="80"/>
      <c r="L50" s="186">
        <f t="shared" si="18"/>
        <v>9.6272500000000001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7"/>
        <v>0</v>
      </c>
      <c r="H51" s="173">
        <f t="shared" si="20"/>
        <v>44754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20"/>
        <v>44754</v>
      </c>
      <c r="I52" s="176"/>
      <c r="J52" s="81">
        <f t="shared" si="0"/>
        <v>0</v>
      </c>
      <c r="K52" s="80"/>
      <c r="L52" s="186">
        <f t="shared" si="18"/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44754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44754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44754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1"/>
        <v>0</v>
      </c>
      <c r="E56" s="172">
        <v>0.05</v>
      </c>
      <c r="F56" s="117">
        <f t="shared" si="22"/>
        <v>0</v>
      </c>
      <c r="G56" s="117">
        <f t="shared" si="23"/>
        <v>0</v>
      </c>
      <c r="H56" s="173">
        <f t="shared" si="20"/>
        <v>44754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44756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44758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44783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1.8568500000000001</v>
      </c>
      <c r="E61" s="177"/>
      <c r="F61" s="57">
        <f>SUM(F46:F58)</f>
        <v>0</v>
      </c>
      <c r="G61" s="57">
        <f>SUM(G46:G58)</f>
        <v>245.72315000000003</v>
      </c>
      <c r="H61" s="173">
        <f t="shared" si="20"/>
        <v>44754</v>
      </c>
      <c r="I61" s="175"/>
      <c r="J61" s="81">
        <f t="shared" si="0"/>
        <v>0</v>
      </c>
      <c r="K61" s="80"/>
      <c r="L61" s="186">
        <f t="shared" si="18"/>
        <v>245.72315000000003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44754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491.44630000000006</v>
      </c>
      <c r="H64" s="184"/>
      <c r="I64" s="175"/>
      <c r="J64" s="81">
        <f t="shared" si="0"/>
        <v>0</v>
      </c>
      <c r="K64" s="80"/>
      <c r="L64" s="186">
        <f t="shared" si="18"/>
        <v>491.44630000000006</v>
      </c>
      <c r="M64" s="130"/>
      <c r="N64" s="87">
        <v>1</v>
      </c>
      <c r="O64" s="122" t="s">
        <v>188</v>
      </c>
      <c r="P64" s="229"/>
      <c r="Q64" s="229"/>
      <c r="R64" s="222"/>
      <c r="S64" s="229"/>
      <c r="T64" s="87"/>
      <c r="U64" s="189">
        <f t="shared" ref="U64:U68" si="28">((T64/U$10)*U$9)</f>
        <v>0</v>
      </c>
      <c r="V64" s="189">
        <f t="shared" ref="V64:V68" si="29">R64*V$10</f>
        <v>0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0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374.39</v>
      </c>
      <c r="G65" s="22"/>
      <c r="L65" s="132"/>
      <c r="M65" s="131"/>
      <c r="N65" s="87">
        <v>2</v>
      </c>
      <c r="O65" s="122" t="s">
        <v>188</v>
      </c>
      <c r="P65" s="229"/>
      <c r="Q65" s="229"/>
      <c r="R65" s="222"/>
      <c r="S65" s="229"/>
      <c r="T65" s="87"/>
      <c r="U65" s="189">
        <f t="shared" si="28"/>
        <v>0</v>
      </c>
      <c r="V65" s="189">
        <f t="shared" si="29"/>
        <v>0</v>
      </c>
      <c r="W65" s="189">
        <f t="shared" si="30"/>
        <v>0</v>
      </c>
      <c r="X65" s="189">
        <f t="shared" si="31"/>
        <v>0</v>
      </c>
      <c r="Y65" s="189">
        <f t="shared" si="32"/>
        <v>0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188</v>
      </c>
      <c r="P66" s="229"/>
      <c r="Q66" s="229"/>
      <c r="R66" s="222"/>
      <c r="S66" s="229"/>
      <c r="T66" s="87"/>
      <c r="U66" s="189">
        <f t="shared" si="28"/>
        <v>0</v>
      </c>
      <c r="V66" s="189">
        <f t="shared" si="29"/>
        <v>0</v>
      </c>
      <c r="W66" s="189">
        <f t="shared" si="30"/>
        <v>0</v>
      </c>
      <c r="X66" s="189">
        <f t="shared" si="31"/>
        <v>0</v>
      </c>
      <c r="Y66" s="189">
        <f t="shared" si="32"/>
        <v>0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188</v>
      </c>
      <c r="P67" s="229"/>
      <c r="Q67" s="229"/>
      <c r="R67" s="222"/>
      <c r="S67" s="229"/>
      <c r="T67" s="87"/>
      <c r="U67" s="189">
        <f t="shared" si="28"/>
        <v>0</v>
      </c>
      <c r="V67" s="189">
        <f t="shared" si="29"/>
        <v>0</v>
      </c>
      <c r="W67" s="189">
        <f t="shared" si="30"/>
        <v>0</v>
      </c>
      <c r="X67" s="189">
        <f t="shared" si="31"/>
        <v>0</v>
      </c>
      <c r="Y67" s="189">
        <f t="shared" si="32"/>
        <v>0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361.47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229"/>
      <c r="Q68" s="229"/>
      <c r="R68" s="222"/>
      <c r="S68" s="229"/>
      <c r="T68" s="87"/>
      <c r="U68" s="189">
        <f t="shared" si="28"/>
        <v>0</v>
      </c>
      <c r="V68" s="189">
        <f t="shared" si="29"/>
        <v>0</v>
      </c>
      <c r="W68" s="189">
        <f t="shared" si="30"/>
        <v>0</v>
      </c>
      <c r="X68" s="189">
        <f t="shared" si="31"/>
        <v>0</v>
      </c>
      <c r="Y68" s="189">
        <f t="shared" si="32"/>
        <v>0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f>116.51+244.96</f>
        <v>361.47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0</v>
      </c>
      <c r="W69" s="192">
        <f t="shared" si="34"/>
        <v>0</v>
      </c>
      <c r="X69" s="192">
        <f t="shared" si="34"/>
        <v>0</v>
      </c>
      <c r="Y69" s="192">
        <f t="shared" si="34"/>
        <v>0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/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193</v>
      </c>
      <c r="P70" s="87">
        <v>332</v>
      </c>
      <c r="Q70" s="87">
        <v>2001</v>
      </c>
      <c r="R70" s="137">
        <v>13.66</v>
      </c>
      <c r="S70" s="87"/>
      <c r="T70" s="87"/>
      <c r="U70" s="189">
        <f t="shared" ref="U70:U74" si="35">((T70/U$10)*U$9)</f>
        <v>0</v>
      </c>
      <c r="V70" s="189">
        <f t="shared" ref="V70:V74" si="36">R70*V$10</f>
        <v>0.10245</v>
      </c>
      <c r="W70" s="189">
        <f t="shared" ref="W70:W74" si="37">+S70*V$10</f>
        <v>0</v>
      </c>
      <c r="X70" s="189">
        <f t="shared" ref="X70:X74" si="38">+T70*X$10</f>
        <v>0</v>
      </c>
      <c r="Y70" s="189">
        <f t="shared" ref="Y70:Z74" si="39">R70-V70</f>
        <v>13.557550000000001</v>
      </c>
      <c r="Z70" s="189">
        <f t="shared" si="39"/>
        <v>0</v>
      </c>
      <c r="AA70" s="189">
        <f t="shared" ref="AA70:AA74" si="40">T70-U70-X70</f>
        <v>0</v>
      </c>
      <c r="AB70" s="87"/>
    </row>
    <row r="71" spans="1:30" ht="28.5" customHeight="1" thickBot="1" x14ac:dyDescent="0.3">
      <c r="A71" s="25" t="s">
        <v>56</v>
      </c>
      <c r="B71" s="70">
        <f>(B65-B68)-B72</f>
        <v>12.919999999999959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87"/>
      <c r="Q71" s="87"/>
      <c r="R71" s="87"/>
      <c r="S71" s="87"/>
      <c r="T71" s="87"/>
      <c r="U71" s="189">
        <f t="shared" si="35"/>
        <v>0</v>
      </c>
      <c r="V71" s="189">
        <f t="shared" si="36"/>
        <v>0</v>
      </c>
      <c r="W71" s="189">
        <f t="shared" si="37"/>
        <v>0</v>
      </c>
      <c r="X71" s="189">
        <f t="shared" si="38"/>
        <v>0</v>
      </c>
      <c r="Y71" s="189">
        <f t="shared" si="39"/>
        <v>0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179</v>
      </c>
      <c r="P72" s="87">
        <v>251</v>
      </c>
      <c r="Q72" s="87">
        <v>2004</v>
      </c>
      <c r="R72" s="87">
        <f>11.18+11.2+5.61+5.59+11.2+16.77</f>
        <v>61.55</v>
      </c>
      <c r="S72" s="87"/>
      <c r="T72" s="87"/>
      <c r="U72" s="189">
        <f t="shared" si="35"/>
        <v>0</v>
      </c>
      <c r="V72" s="189">
        <f t="shared" si="36"/>
        <v>0.46162499999999995</v>
      </c>
      <c r="W72" s="189">
        <f t="shared" si="37"/>
        <v>0</v>
      </c>
      <c r="X72" s="189">
        <f t="shared" si="38"/>
        <v>0</v>
      </c>
      <c r="Y72" s="189">
        <f t="shared" si="39"/>
        <v>61.088374999999999</v>
      </c>
      <c r="Z72" s="189">
        <f t="shared" si="39"/>
        <v>0</v>
      </c>
      <c r="AA72" s="189">
        <f t="shared" si="40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179</v>
      </c>
      <c r="P73" s="87"/>
      <c r="Q73" s="87"/>
      <c r="R73" s="87"/>
      <c r="S73" s="87"/>
      <c r="T73" s="87"/>
      <c r="U73" s="189">
        <f t="shared" si="35"/>
        <v>0</v>
      </c>
      <c r="V73" s="189">
        <f t="shared" si="36"/>
        <v>0</v>
      </c>
      <c r="W73" s="189">
        <f t="shared" si="37"/>
        <v>0</v>
      </c>
      <c r="X73" s="189">
        <f t="shared" si="38"/>
        <v>0</v>
      </c>
      <c r="Y73" s="189">
        <f t="shared" si="39"/>
        <v>0</v>
      </c>
      <c r="Z73" s="189">
        <f t="shared" si="39"/>
        <v>0</v>
      </c>
      <c r="AA73" s="189">
        <f t="shared" si="40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5"/>
        <v>0</v>
      </c>
      <c r="V74" s="189">
        <f t="shared" si="36"/>
        <v>0</v>
      </c>
      <c r="W74" s="189">
        <f t="shared" si="37"/>
        <v>0</v>
      </c>
      <c r="X74" s="189">
        <f t="shared" si="38"/>
        <v>0</v>
      </c>
      <c r="Y74" s="189">
        <f t="shared" si="39"/>
        <v>0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75.209999999999994</v>
      </c>
      <c r="S75" s="192"/>
      <c r="T75" s="192">
        <f>SUM(T70:T74)</f>
        <v>0</v>
      </c>
      <c r="U75" s="192">
        <f>SUM(U70:U74)</f>
        <v>0</v>
      </c>
      <c r="V75" s="192">
        <f t="shared" ref="V75:AA75" si="42">SUM(V70:V74)</f>
        <v>0.56407499999999999</v>
      </c>
      <c r="W75" s="192">
        <f t="shared" si="42"/>
        <v>0</v>
      </c>
      <c r="X75" s="192">
        <f t="shared" si="42"/>
        <v>0</v>
      </c>
      <c r="Y75" s="192">
        <f t="shared" si="42"/>
        <v>74.645925000000005</v>
      </c>
      <c r="Z75" s="192">
        <f t="shared" si="42"/>
        <v>0</v>
      </c>
      <c r="AA75" s="193">
        <f t="shared" si="42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9.6999999999999993</v>
      </c>
      <c r="Q78" s="137"/>
      <c r="R78" s="82">
        <v>7.4999999999999997E-3</v>
      </c>
      <c r="S78" s="194">
        <f>+(P78+Q78)*R78</f>
        <v>7.2749999999999995E-2</v>
      </c>
      <c r="T78" s="219">
        <f>+(P78+Q78)-S78</f>
        <v>9.6272500000000001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4">+(P79+Q79)*R79</f>
        <v>0</v>
      </c>
      <c r="T79" s="219">
        <f t="shared" ref="T79:T97" si="45">+(P79+Q79)-S79</f>
        <v>0</v>
      </c>
      <c r="U79" s="211"/>
      <c r="V79" s="112"/>
      <c r="W79" s="113">
        <v>1.4999999999999999E-2</v>
      </c>
      <c r="X79" s="196">
        <f t="shared" ref="X79:X97" si="46">+(U79+V79)*W79</f>
        <v>0</v>
      </c>
      <c r="Y79" s="217">
        <f t="shared" ref="Y79:Y97" si="47">+(U79+V79)-X79</f>
        <v>0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4"/>
        <v>0</v>
      </c>
      <c r="T80" s="219">
        <f t="shared" si="45"/>
        <v>0</v>
      </c>
      <c r="U80" s="211"/>
      <c r="V80" s="112"/>
      <c r="W80" s="113">
        <v>1.4999999999999999E-2</v>
      </c>
      <c r="X80" s="196">
        <f t="shared" si="46"/>
        <v>0</v>
      </c>
      <c r="Y80" s="217">
        <f t="shared" si="47"/>
        <v>0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4"/>
        <v>0</v>
      </c>
      <c r="T81" s="219">
        <f t="shared" si="45"/>
        <v>0</v>
      </c>
      <c r="U81" s="211"/>
      <c r="V81" s="112"/>
      <c r="W81" s="113">
        <v>1.4999999999999999E-2</v>
      </c>
      <c r="X81" s="196">
        <f t="shared" si="46"/>
        <v>0</v>
      </c>
      <c r="Y81" s="217">
        <f t="shared" si="47"/>
        <v>0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4"/>
        <v>0</v>
      </c>
      <c r="T82" s="219">
        <f t="shared" si="45"/>
        <v>0</v>
      </c>
      <c r="U82" s="211"/>
      <c r="V82" s="112"/>
      <c r="W82" s="113">
        <v>1.4999999999999999E-2</v>
      </c>
      <c r="X82" s="196">
        <f t="shared" si="46"/>
        <v>0</v>
      </c>
      <c r="Y82" s="217">
        <f t="shared" si="47"/>
        <v>0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4"/>
        <v>0</v>
      </c>
      <c r="T83" s="219">
        <f t="shared" si="45"/>
        <v>0</v>
      </c>
      <c r="U83" s="211"/>
      <c r="V83" s="112"/>
      <c r="W83" s="113">
        <v>1.4999999999999999E-2</v>
      </c>
      <c r="X83" s="196">
        <f t="shared" si="46"/>
        <v>0</v>
      </c>
      <c r="Y83" s="217">
        <f t="shared" si="47"/>
        <v>0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4"/>
        <v>0</v>
      </c>
      <c r="T84" s="220">
        <f t="shared" si="45"/>
        <v>0</v>
      </c>
      <c r="U84" s="112"/>
      <c r="V84" s="112"/>
      <c r="W84" s="113">
        <v>1.4999999999999999E-2</v>
      </c>
      <c r="X84" s="196">
        <f t="shared" si="46"/>
        <v>0</v>
      </c>
      <c r="Y84" s="196">
        <f t="shared" si="47"/>
        <v>0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4"/>
        <v>0</v>
      </c>
      <c r="T85" s="194">
        <f t="shared" si="45"/>
        <v>0</v>
      </c>
      <c r="U85" s="112"/>
      <c r="V85" s="112"/>
      <c r="W85" s="113">
        <v>1.4999999999999999E-2</v>
      </c>
      <c r="X85" s="196">
        <f t="shared" si="46"/>
        <v>0</v>
      </c>
      <c r="Y85" s="196">
        <f t="shared" si="47"/>
        <v>0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4"/>
        <v>0</v>
      </c>
      <c r="T86" s="194">
        <f t="shared" si="45"/>
        <v>0</v>
      </c>
      <c r="U86" s="112"/>
      <c r="V86" s="112"/>
      <c r="W86" s="113">
        <v>1.4999999999999999E-2</v>
      </c>
      <c r="X86" s="196">
        <f t="shared" si="46"/>
        <v>0</v>
      </c>
      <c r="Y86" s="196">
        <f t="shared" si="47"/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4"/>
        <v>0</v>
      </c>
      <c r="T87" s="194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196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9.6999999999999993</v>
      </c>
      <c r="Q98" s="195">
        <f>SUM(Q78:Q97)</f>
        <v>0</v>
      </c>
      <c r="R98" s="111"/>
      <c r="S98" s="195">
        <f>SUM(S78:S97)</f>
        <v>7.2749999999999995E-2</v>
      </c>
      <c r="T98" s="195">
        <f>SUM(T78:T97)</f>
        <v>9.6272500000000001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2">
        <f>P78+Q78+U78</f>
        <v>9.6999999999999993</v>
      </c>
    </row>
    <row r="103" spans="14:30" x14ac:dyDescent="0.25">
      <c r="N103" s="85"/>
      <c r="Q103" s="212">
        <f>P79+Q79+U79</f>
        <v>0</v>
      </c>
    </row>
    <row r="104" spans="14:30" x14ac:dyDescent="0.25">
      <c r="N104" s="85"/>
      <c r="Q104" s="212">
        <f>P80+U80</f>
        <v>0</v>
      </c>
    </row>
    <row r="105" spans="14:30" x14ac:dyDescent="0.25">
      <c r="N105" s="85"/>
      <c r="Q105" s="212">
        <f>P81+Q81+U81</f>
        <v>0</v>
      </c>
    </row>
    <row r="106" spans="14:30" x14ac:dyDescent="0.25">
      <c r="N106" s="85"/>
      <c r="Q106" s="212">
        <f>P82+Q82+U82</f>
        <v>0</v>
      </c>
    </row>
    <row r="107" spans="14:30" x14ac:dyDescent="0.25">
      <c r="N107" s="85"/>
      <c r="Q107" s="212">
        <f>P83+Q83+U83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1" priority="1" operator="greaterThan">
      <formula>0</formula>
    </cfRule>
    <cfRule type="cellIs" dxfId="4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6" bestFit="1" customWidth="1"/>
    <col min="2" max="4" width="21.7109375" style="6" customWidth="1"/>
    <col min="5" max="5" width="21.140625" style="6" customWidth="1"/>
    <col min="6" max="6" width="20.42578125" style="6" customWidth="1"/>
    <col min="7" max="8" width="22.140625" style="6" customWidth="1"/>
    <col min="9" max="16384" width="11.42578125" style="6"/>
  </cols>
  <sheetData>
    <row r="1" spans="1:9" s="5" customFormat="1" ht="16.5" customHeight="1" x14ac:dyDescent="0.35">
      <c r="A1" s="261"/>
      <c r="B1" s="265" t="s">
        <v>11</v>
      </c>
      <c r="C1" s="266"/>
      <c r="D1" s="266"/>
      <c r="E1" s="266"/>
      <c r="F1" s="266"/>
      <c r="G1" s="266"/>
      <c r="H1" s="266"/>
      <c r="I1" s="267"/>
    </row>
    <row r="2" spans="1:9" s="5" customFormat="1" ht="16.5" customHeight="1" x14ac:dyDescent="0.25">
      <c r="A2" s="261"/>
      <c r="B2" s="268" t="s">
        <v>146</v>
      </c>
      <c r="C2" s="269"/>
      <c r="D2" s="269"/>
      <c r="E2" s="269"/>
      <c r="F2" s="269"/>
      <c r="G2" s="269"/>
      <c r="H2" s="269"/>
      <c r="I2" s="270"/>
    </row>
    <row r="3" spans="1:9" s="5" customFormat="1" ht="16.5" customHeight="1" x14ac:dyDescent="0.25">
      <c r="A3" s="261"/>
      <c r="B3" s="264"/>
      <c r="C3" s="264"/>
      <c r="D3" s="264"/>
      <c r="E3" s="264"/>
      <c r="F3" s="264"/>
      <c r="G3" s="264"/>
      <c r="H3" s="264"/>
      <c r="I3" s="264"/>
    </row>
    <row r="4" spans="1:9" x14ac:dyDescent="0.25">
      <c r="B4" s="264"/>
      <c r="C4" s="264"/>
      <c r="D4" s="264"/>
      <c r="E4" s="264"/>
      <c r="F4" s="264"/>
      <c r="G4" s="264"/>
    </row>
    <row r="6" spans="1:9" ht="15.75" thickBot="1" x14ac:dyDescent="0.3"/>
    <row r="7" spans="1:9" x14ac:dyDescent="0.25">
      <c r="E7" s="262" t="s">
        <v>13</v>
      </c>
      <c r="F7" s="263"/>
    </row>
    <row r="8" spans="1:9" ht="27" customHeight="1" x14ac:dyDescent="0.25">
      <c r="A8" s="45" t="s">
        <v>32</v>
      </c>
      <c r="B8" s="45" t="s">
        <v>27</v>
      </c>
      <c r="C8" s="45" t="s">
        <v>144</v>
      </c>
      <c r="D8" s="52" t="s">
        <v>26</v>
      </c>
      <c r="E8" s="49" t="s">
        <v>27</v>
      </c>
      <c r="F8" s="50" t="s">
        <v>145</v>
      </c>
      <c r="G8" s="51" t="s">
        <v>52</v>
      </c>
      <c r="H8" s="51" t="s">
        <v>53</v>
      </c>
    </row>
    <row r="9" spans="1:9" x14ac:dyDescent="0.25">
      <c r="A9" s="46" t="str">
        <f>'DIA 1'!B$6</f>
        <v xml:space="preserve"> 01/7/2022</v>
      </c>
      <c r="B9" s="199">
        <f>+'DIA 1'!G$46</f>
        <v>0</v>
      </c>
      <c r="C9" s="199">
        <f>+'DIA 1'!G$52</f>
        <v>0</v>
      </c>
      <c r="D9" s="203">
        <f>B9+C9</f>
        <v>0</v>
      </c>
      <c r="E9" s="204">
        <f>+'DIA 1'!K$46</f>
        <v>0</v>
      </c>
      <c r="F9" s="205">
        <f>+'DIA 1'!K$52</f>
        <v>0</v>
      </c>
      <c r="G9" s="206">
        <f>B9-E9</f>
        <v>0</v>
      </c>
      <c r="H9" s="206">
        <f>C9-F9</f>
        <v>0</v>
      </c>
    </row>
    <row r="10" spans="1:9" x14ac:dyDescent="0.25">
      <c r="A10" s="46">
        <f>'DIA 2'!B$6</f>
        <v>44744</v>
      </c>
      <c r="B10" s="199">
        <f>'DIA 2'!G$46</f>
        <v>0</v>
      </c>
      <c r="C10" s="199">
        <f>'DIA 2'!G$52</f>
        <v>17.305318965517241</v>
      </c>
      <c r="D10" s="203">
        <f t="shared" ref="D10:D39" si="0">B10+C10</f>
        <v>17.305318965517241</v>
      </c>
      <c r="E10" s="199">
        <f>'DIA 2'!K$46</f>
        <v>0</v>
      </c>
      <c r="F10" s="199">
        <f>'DIA 2'!K$52</f>
        <v>0</v>
      </c>
      <c r="G10" s="206">
        <f t="shared" ref="G10:G39" si="1">B10-E10</f>
        <v>0</v>
      </c>
      <c r="H10" s="206">
        <f t="shared" ref="H10:H39" si="2">C10-F10</f>
        <v>17.305318965517241</v>
      </c>
    </row>
    <row r="11" spans="1:9" x14ac:dyDescent="0.25">
      <c r="A11" s="46">
        <f>'DIA 3'!B$6</f>
        <v>44745</v>
      </c>
      <c r="B11" s="199">
        <f>'DIA 3'!G$46</f>
        <v>0</v>
      </c>
      <c r="C11" s="199">
        <f>'DIA 3'!G$52</f>
        <v>0</v>
      </c>
      <c r="D11" s="203">
        <f t="shared" si="0"/>
        <v>0</v>
      </c>
      <c r="E11" s="199">
        <f>'DIA 3'!K$46</f>
        <v>0</v>
      </c>
      <c r="F11" s="199">
        <f>'DIA 3'!K$52</f>
        <v>0</v>
      </c>
      <c r="G11" s="206">
        <f t="shared" si="1"/>
        <v>0</v>
      </c>
      <c r="H11" s="206">
        <f t="shared" si="2"/>
        <v>0</v>
      </c>
    </row>
    <row r="12" spans="1:9" x14ac:dyDescent="0.25">
      <c r="A12" s="46">
        <f>'DIA 4'!B$6</f>
        <v>44746</v>
      </c>
      <c r="B12" s="199">
        <f>'DIA 4'!G$46</f>
        <v>0</v>
      </c>
      <c r="C12" s="199">
        <f>'DIA 4'!G$52</f>
        <v>0</v>
      </c>
      <c r="D12" s="203">
        <f t="shared" si="0"/>
        <v>0</v>
      </c>
      <c r="E12" s="199">
        <f>'DIA 4'!K$46</f>
        <v>0</v>
      </c>
      <c r="F12" s="199">
        <f>'DIA 4'!K$52</f>
        <v>0</v>
      </c>
      <c r="G12" s="206">
        <f t="shared" si="1"/>
        <v>0</v>
      </c>
      <c r="H12" s="206">
        <f t="shared" si="2"/>
        <v>0</v>
      </c>
    </row>
    <row r="13" spans="1:9" x14ac:dyDescent="0.25">
      <c r="A13" s="46">
        <f>'DIA 5'!B$6</f>
        <v>44747</v>
      </c>
      <c r="B13" s="199">
        <f>'DIA 5'!G$46</f>
        <v>152.83507500000002</v>
      </c>
      <c r="C13" s="199">
        <f>'DIA 5'!G$52</f>
        <v>0</v>
      </c>
      <c r="D13" s="203">
        <f t="shared" si="0"/>
        <v>152.83507500000002</v>
      </c>
      <c r="E13" s="199">
        <f>'DIA 5'!K$46</f>
        <v>0</v>
      </c>
      <c r="F13" s="199">
        <f>'DIA 5'!K$52</f>
        <v>0</v>
      </c>
      <c r="G13" s="206">
        <f t="shared" si="1"/>
        <v>152.83507500000002</v>
      </c>
      <c r="H13" s="206">
        <f t="shared" si="2"/>
        <v>0</v>
      </c>
    </row>
    <row r="14" spans="1:9" x14ac:dyDescent="0.25">
      <c r="A14" s="46">
        <f>'DIA 6'!B$6</f>
        <v>44748</v>
      </c>
      <c r="B14" s="199">
        <f>'DIA 6'!G$46</f>
        <v>0</v>
      </c>
      <c r="C14" s="199">
        <f>'DIA 6'!G$52</f>
        <v>0</v>
      </c>
      <c r="D14" s="203">
        <f t="shared" si="0"/>
        <v>0</v>
      </c>
      <c r="E14" s="199">
        <f>'DIA 6'!K$46</f>
        <v>0</v>
      </c>
      <c r="F14" s="199">
        <f>'DIA 6'!K$52</f>
        <v>0</v>
      </c>
      <c r="G14" s="206">
        <f t="shared" si="1"/>
        <v>0</v>
      </c>
      <c r="H14" s="206">
        <f t="shared" si="2"/>
        <v>0</v>
      </c>
    </row>
    <row r="15" spans="1:9" x14ac:dyDescent="0.25">
      <c r="A15" s="46">
        <f>'DIA 7'!B$6</f>
        <v>44749</v>
      </c>
      <c r="B15" s="199">
        <f>'DIA 7'!G$46</f>
        <v>0</v>
      </c>
      <c r="C15" s="199">
        <f>'DIA 7'!G$52</f>
        <v>0</v>
      </c>
      <c r="D15" s="203">
        <f t="shared" si="0"/>
        <v>0</v>
      </c>
      <c r="E15" s="199">
        <f>'DIA 7'!K$46</f>
        <v>0</v>
      </c>
      <c r="F15" s="199">
        <f>'DIA 7'!K$52</f>
        <v>0</v>
      </c>
      <c r="G15" s="206">
        <f t="shared" si="1"/>
        <v>0</v>
      </c>
      <c r="H15" s="206">
        <f t="shared" si="2"/>
        <v>0</v>
      </c>
    </row>
    <row r="16" spans="1:9" x14ac:dyDescent="0.25">
      <c r="A16" s="46">
        <f>'DIA 8'!B$6</f>
        <v>44750</v>
      </c>
      <c r="B16" s="199">
        <f>'DIA 8'!G$46</f>
        <v>0</v>
      </c>
      <c r="C16" s="199">
        <f>'DIA 8'!G$52</f>
        <v>0</v>
      </c>
      <c r="D16" s="203">
        <f t="shared" si="0"/>
        <v>0</v>
      </c>
      <c r="E16" s="199">
        <f>'DIA 8'!K$46</f>
        <v>0</v>
      </c>
      <c r="F16" s="199">
        <f>'DIA 8'!K$52</f>
        <v>0</v>
      </c>
      <c r="G16" s="206">
        <f t="shared" si="1"/>
        <v>0</v>
      </c>
      <c r="H16" s="206">
        <f t="shared" si="2"/>
        <v>0</v>
      </c>
    </row>
    <row r="17" spans="1:8" x14ac:dyDescent="0.25">
      <c r="A17" s="46">
        <f>'DIA 9'!B$6</f>
        <v>44751</v>
      </c>
      <c r="B17" s="199">
        <f>'DIA 9'!G$46</f>
        <v>0</v>
      </c>
      <c r="C17" s="199">
        <f>'DIA 9'!G$52</f>
        <v>0</v>
      </c>
      <c r="D17" s="203">
        <f t="shared" si="0"/>
        <v>0</v>
      </c>
      <c r="E17" s="199">
        <f>'DIA 9'!K$46</f>
        <v>0</v>
      </c>
      <c r="F17" s="199">
        <f>'DIA 9'!K$52</f>
        <v>0</v>
      </c>
      <c r="G17" s="206">
        <f t="shared" si="1"/>
        <v>0</v>
      </c>
      <c r="H17" s="206">
        <f t="shared" si="2"/>
        <v>0</v>
      </c>
    </row>
    <row r="18" spans="1:8" x14ac:dyDescent="0.25">
      <c r="A18" s="46">
        <f>'DIA 10'!B$6</f>
        <v>44752</v>
      </c>
      <c r="B18" s="199">
        <f>'DIA 10'!G$46</f>
        <v>63.510074999999993</v>
      </c>
      <c r="C18" s="199">
        <f>'DIA 10'!G$52</f>
        <v>0</v>
      </c>
      <c r="D18" s="203">
        <f t="shared" si="0"/>
        <v>63.510074999999993</v>
      </c>
      <c r="E18" s="199">
        <f>'DIA 10'!K$46</f>
        <v>0</v>
      </c>
      <c r="F18" s="199">
        <f>'DIA 10'!K$52</f>
        <v>0</v>
      </c>
      <c r="G18" s="206">
        <f t="shared" si="1"/>
        <v>63.510074999999993</v>
      </c>
      <c r="H18" s="206">
        <f t="shared" si="2"/>
        <v>0</v>
      </c>
    </row>
    <row r="19" spans="1:8" x14ac:dyDescent="0.25">
      <c r="A19" s="46">
        <f>'DIA 11'!B$6</f>
        <v>44753</v>
      </c>
      <c r="B19" s="199">
        <f>'DIA 11'!G$46</f>
        <v>161.44997500000002</v>
      </c>
      <c r="C19" s="199">
        <f>'DIA 11'!G$52</f>
        <v>0</v>
      </c>
      <c r="D19" s="203">
        <f t="shared" si="0"/>
        <v>161.44997500000002</v>
      </c>
      <c r="E19" s="199">
        <f>'DIA 11'!K$46</f>
        <v>0</v>
      </c>
      <c r="F19" s="199">
        <f>'DIA 11'!K$52</f>
        <v>0</v>
      </c>
      <c r="G19" s="206">
        <f t="shared" si="1"/>
        <v>161.44997500000002</v>
      </c>
      <c r="H19" s="206">
        <f t="shared" si="2"/>
        <v>0</v>
      </c>
    </row>
    <row r="20" spans="1:8" x14ac:dyDescent="0.25">
      <c r="A20" s="46">
        <f>'DIA 12'!B$6</f>
        <v>44754</v>
      </c>
      <c r="B20" s="199">
        <f>'DIA 12'!G$46</f>
        <v>0</v>
      </c>
      <c r="C20" s="199">
        <f>'DIA 12'!G$52</f>
        <v>0</v>
      </c>
      <c r="D20" s="203">
        <f t="shared" si="0"/>
        <v>0</v>
      </c>
      <c r="E20" s="199">
        <f>'DIA 12'!K$46</f>
        <v>0</v>
      </c>
      <c r="F20" s="199">
        <f>'DIA 12'!K$52</f>
        <v>0</v>
      </c>
      <c r="G20" s="206">
        <f t="shared" si="1"/>
        <v>0</v>
      </c>
      <c r="H20" s="206">
        <f t="shared" si="2"/>
        <v>0</v>
      </c>
    </row>
    <row r="21" spans="1:8" x14ac:dyDescent="0.25">
      <c r="A21" s="46">
        <f>'DIA 13'!B$6</f>
        <v>44755</v>
      </c>
      <c r="B21" s="199">
        <f>'DIA 13'!G$46</f>
        <v>0</v>
      </c>
      <c r="C21" s="199">
        <f>'DIA 13'!G$52</f>
        <v>0</v>
      </c>
      <c r="D21" s="203">
        <f t="shared" si="0"/>
        <v>0</v>
      </c>
      <c r="E21" s="199">
        <f>'DIA 13'!K$46</f>
        <v>0</v>
      </c>
      <c r="F21" s="199">
        <f>'DIA 13'!K$52</f>
        <v>0</v>
      </c>
      <c r="G21" s="206">
        <f t="shared" si="1"/>
        <v>0</v>
      </c>
      <c r="H21" s="206">
        <f t="shared" si="2"/>
        <v>0</v>
      </c>
    </row>
    <row r="22" spans="1:8" x14ac:dyDescent="0.25">
      <c r="A22" s="46">
        <f>'DIA 14'!B$6</f>
        <v>44756</v>
      </c>
      <c r="B22" s="199">
        <f>'DIA 14'!G$46</f>
        <v>109.0162</v>
      </c>
      <c r="C22" s="199">
        <f>'DIA 14'!G$52</f>
        <v>0</v>
      </c>
      <c r="D22" s="203">
        <f t="shared" si="0"/>
        <v>109.0162</v>
      </c>
      <c r="E22" s="199">
        <f>'DIA 14'!K$46</f>
        <v>0</v>
      </c>
      <c r="F22" s="199">
        <f>'DIA 14'!K$52</f>
        <v>0</v>
      </c>
      <c r="G22" s="206">
        <f t="shared" si="1"/>
        <v>109.0162</v>
      </c>
      <c r="H22" s="206">
        <f t="shared" si="2"/>
        <v>0</v>
      </c>
    </row>
    <row r="23" spans="1:8" x14ac:dyDescent="0.25">
      <c r="A23" s="46">
        <f>'DIA 15'!B$6</f>
        <v>44757</v>
      </c>
      <c r="B23" s="199">
        <f>'DIA 15'!G$46</f>
        <v>0</v>
      </c>
      <c r="C23" s="199">
        <f>'DIA 15'!G$52</f>
        <v>0</v>
      </c>
      <c r="D23" s="203">
        <f t="shared" si="0"/>
        <v>0</v>
      </c>
      <c r="E23" s="199">
        <f>'DIA 15'!K$46</f>
        <v>0</v>
      </c>
      <c r="F23" s="199">
        <f>'DIA 15'!K$52</f>
        <v>0</v>
      </c>
      <c r="G23" s="206">
        <f t="shared" si="1"/>
        <v>0</v>
      </c>
      <c r="H23" s="206">
        <f t="shared" si="2"/>
        <v>0</v>
      </c>
    </row>
    <row r="24" spans="1:8" x14ac:dyDescent="0.25">
      <c r="A24" s="46">
        <f>'DIA 16'!B$6</f>
        <v>44758</v>
      </c>
      <c r="B24" s="199">
        <f>'DIA 16'!G$46</f>
        <v>0</v>
      </c>
      <c r="C24" s="199">
        <f>'DIA 16'!G$52</f>
        <v>35.151137931034484</v>
      </c>
      <c r="D24" s="203">
        <f t="shared" si="0"/>
        <v>35.151137931034484</v>
      </c>
      <c r="E24" s="199">
        <f>'DIA 16'!K$46</f>
        <v>0</v>
      </c>
      <c r="F24" s="199">
        <f>'DIA 16'!K$52</f>
        <v>0</v>
      </c>
      <c r="G24" s="206">
        <f t="shared" si="1"/>
        <v>0</v>
      </c>
      <c r="H24" s="206">
        <f t="shared" si="2"/>
        <v>35.151137931034484</v>
      </c>
    </row>
    <row r="25" spans="1:8" x14ac:dyDescent="0.25">
      <c r="A25" s="46">
        <f>'DIA 17'!B$6</f>
        <v>44759</v>
      </c>
      <c r="B25" s="199">
        <f>'DIA 17'!G$46</f>
        <v>0</v>
      </c>
      <c r="C25" s="199">
        <f>'DIA 17'!G$52</f>
        <v>0</v>
      </c>
      <c r="D25" s="203">
        <f t="shared" si="0"/>
        <v>0</v>
      </c>
      <c r="E25" s="199">
        <f>'DIA 17'!K$46</f>
        <v>0</v>
      </c>
      <c r="F25" s="199">
        <f>'DIA 17'!K$52</f>
        <v>0</v>
      </c>
      <c r="G25" s="206">
        <f t="shared" si="1"/>
        <v>0</v>
      </c>
      <c r="H25" s="206">
        <f t="shared" si="2"/>
        <v>0</v>
      </c>
    </row>
    <row r="26" spans="1:8" x14ac:dyDescent="0.25">
      <c r="A26" s="46">
        <f>'DIA 18'!B$6</f>
        <v>44760</v>
      </c>
      <c r="B26" s="199">
        <f>'DIA 18'!G$46</f>
        <v>0</v>
      </c>
      <c r="C26" s="199">
        <f>'DIA 18'!G$52</f>
        <v>0</v>
      </c>
      <c r="D26" s="203">
        <f t="shared" si="0"/>
        <v>0</v>
      </c>
      <c r="E26" s="199">
        <f>'DIA 18'!K$46</f>
        <v>0</v>
      </c>
      <c r="F26" s="199">
        <f>'DIA 18'!K$52</f>
        <v>0</v>
      </c>
      <c r="G26" s="206">
        <f t="shared" si="1"/>
        <v>0</v>
      </c>
      <c r="H26" s="206">
        <f t="shared" si="2"/>
        <v>0</v>
      </c>
    </row>
    <row r="27" spans="1:8" x14ac:dyDescent="0.25">
      <c r="A27" s="46">
        <f>'DIA 19'!B$6</f>
        <v>44761</v>
      </c>
      <c r="B27" s="199">
        <f>'DIA 19'!G$46</f>
        <v>0</v>
      </c>
      <c r="C27" s="199">
        <f>'DIA 19'!G$52</f>
        <v>0</v>
      </c>
      <c r="D27" s="203">
        <f t="shared" si="0"/>
        <v>0</v>
      </c>
      <c r="E27" s="199">
        <f>'DIA 19'!K$46</f>
        <v>0</v>
      </c>
      <c r="F27" s="199">
        <f>'DIA 19'!K$52</f>
        <v>0</v>
      </c>
      <c r="G27" s="206">
        <f t="shared" si="1"/>
        <v>0</v>
      </c>
      <c r="H27" s="206">
        <f t="shared" si="2"/>
        <v>0</v>
      </c>
    </row>
    <row r="28" spans="1:8" x14ac:dyDescent="0.25">
      <c r="A28" s="46">
        <f>'DIA 20'!B$6</f>
        <v>44762</v>
      </c>
      <c r="B28" s="199">
        <f>'DIA 20'!G$46</f>
        <v>0</v>
      </c>
      <c r="C28" s="199">
        <f>'DIA 20'!G$52</f>
        <v>0</v>
      </c>
      <c r="D28" s="203">
        <f t="shared" si="0"/>
        <v>0</v>
      </c>
      <c r="E28" s="199">
        <f>'DIA 20'!K$46</f>
        <v>0</v>
      </c>
      <c r="F28" s="199">
        <f>'DIA 20'!K$52</f>
        <v>0</v>
      </c>
      <c r="G28" s="206">
        <f t="shared" si="1"/>
        <v>0</v>
      </c>
      <c r="H28" s="206">
        <f t="shared" si="2"/>
        <v>0</v>
      </c>
    </row>
    <row r="29" spans="1:8" x14ac:dyDescent="0.25">
      <c r="A29" s="46">
        <f>'DIA 21'!B$6</f>
        <v>44763</v>
      </c>
      <c r="B29" s="199">
        <f>'DIA 21'!G$46</f>
        <v>0</v>
      </c>
      <c r="C29" s="199">
        <f>'DIA 21'!G$52</f>
        <v>0</v>
      </c>
      <c r="D29" s="203">
        <f t="shared" si="0"/>
        <v>0</v>
      </c>
      <c r="E29" s="199">
        <f>'DIA 21'!K$46</f>
        <v>0</v>
      </c>
      <c r="F29" s="199">
        <f>'DIA 21'!K$52</f>
        <v>0</v>
      </c>
      <c r="G29" s="206">
        <f t="shared" si="1"/>
        <v>0</v>
      </c>
      <c r="H29" s="206">
        <f t="shared" si="2"/>
        <v>0</v>
      </c>
    </row>
    <row r="30" spans="1:8" x14ac:dyDescent="0.25">
      <c r="A30" s="46">
        <f>'DIA 22'!B$6</f>
        <v>44764</v>
      </c>
      <c r="B30" s="199">
        <f>'DIA 22'!G$46</f>
        <v>9.9250000000000007</v>
      </c>
      <c r="C30" s="199">
        <f>'DIA 22'!G$52</f>
        <v>0</v>
      </c>
      <c r="D30" s="203">
        <f t="shared" si="0"/>
        <v>9.9250000000000007</v>
      </c>
      <c r="E30" s="199">
        <f>'DIA 22'!K$46</f>
        <v>0</v>
      </c>
      <c r="F30" s="199">
        <f>'DIA 22'!K$52</f>
        <v>0</v>
      </c>
      <c r="G30" s="206">
        <f t="shared" si="1"/>
        <v>9.9250000000000007</v>
      </c>
      <c r="H30" s="206">
        <f t="shared" si="2"/>
        <v>0</v>
      </c>
    </row>
    <row r="31" spans="1:8" x14ac:dyDescent="0.25">
      <c r="A31" s="46">
        <f>'DIA 23'!B$6</f>
        <v>44765</v>
      </c>
      <c r="B31" s="199">
        <f>'DIA 23'!G$46</f>
        <v>0</v>
      </c>
      <c r="C31" s="199">
        <f>'DIA 23'!G$52</f>
        <v>0</v>
      </c>
      <c r="D31" s="203">
        <f t="shared" si="0"/>
        <v>0</v>
      </c>
      <c r="E31" s="199">
        <f>'DIA 23'!K$46</f>
        <v>0</v>
      </c>
      <c r="F31" s="199">
        <f>'DIA 23'!K$52</f>
        <v>0</v>
      </c>
      <c r="G31" s="206">
        <f t="shared" si="1"/>
        <v>0</v>
      </c>
      <c r="H31" s="206">
        <f t="shared" si="2"/>
        <v>0</v>
      </c>
    </row>
    <row r="32" spans="1:8" x14ac:dyDescent="0.25">
      <c r="A32" s="46">
        <f>'DIA 24'!B$6</f>
        <v>44766</v>
      </c>
      <c r="B32" s="199">
        <f>'DIA 24'!G$46</f>
        <v>0</v>
      </c>
      <c r="C32" s="199">
        <f>'DIA 24'!G$52</f>
        <v>0</v>
      </c>
      <c r="D32" s="203">
        <f t="shared" si="0"/>
        <v>0</v>
      </c>
      <c r="E32" s="199">
        <f>'DIA 24'!K$46</f>
        <v>0</v>
      </c>
      <c r="F32" s="199">
        <f>'DIA 24'!K$52</f>
        <v>0</v>
      </c>
      <c r="G32" s="206">
        <f t="shared" si="1"/>
        <v>0</v>
      </c>
      <c r="H32" s="206">
        <f t="shared" si="2"/>
        <v>0</v>
      </c>
    </row>
    <row r="33" spans="1:8" x14ac:dyDescent="0.25">
      <c r="A33" s="46">
        <f>'DIA 25'!B$6</f>
        <v>44767</v>
      </c>
      <c r="B33" s="199">
        <f>'DIA 25'!G$46</f>
        <v>0</v>
      </c>
      <c r="C33" s="199">
        <f>'DIA 25'!G$52</f>
        <v>0</v>
      </c>
      <c r="D33" s="203">
        <f t="shared" si="0"/>
        <v>0</v>
      </c>
      <c r="E33" s="199">
        <f>'DIA 25'!K$46</f>
        <v>0</v>
      </c>
      <c r="F33" s="199">
        <f>'DIA 25'!K$52</f>
        <v>0</v>
      </c>
      <c r="G33" s="206">
        <f t="shared" si="1"/>
        <v>0</v>
      </c>
      <c r="H33" s="206">
        <f t="shared" si="2"/>
        <v>0</v>
      </c>
    </row>
    <row r="34" spans="1:8" x14ac:dyDescent="0.25">
      <c r="A34" s="46">
        <f>'DIA 26'!B$6</f>
        <v>44768</v>
      </c>
      <c r="B34" s="199">
        <f>'DIA 26'!G$46</f>
        <v>0</v>
      </c>
      <c r="C34" s="199">
        <f>'DIA 26'!G$52</f>
        <v>0</v>
      </c>
      <c r="D34" s="203">
        <f t="shared" si="0"/>
        <v>0</v>
      </c>
      <c r="E34" s="199">
        <f>'DIA 26'!K$46</f>
        <v>0</v>
      </c>
      <c r="F34" s="199">
        <f>'DIA 26'!K$52</f>
        <v>0</v>
      </c>
      <c r="G34" s="206">
        <f t="shared" si="1"/>
        <v>0</v>
      </c>
      <c r="H34" s="206">
        <f t="shared" si="2"/>
        <v>0</v>
      </c>
    </row>
    <row r="35" spans="1:8" x14ac:dyDescent="0.25">
      <c r="A35" s="46">
        <f>'DIA 27'!B$6</f>
        <v>44557</v>
      </c>
      <c r="B35" s="199">
        <f>'DIA 27'!G$46</f>
        <v>0</v>
      </c>
      <c r="C35" s="199">
        <f>'DIA 27'!G$52</f>
        <v>0</v>
      </c>
      <c r="D35" s="203">
        <f t="shared" si="0"/>
        <v>0</v>
      </c>
      <c r="E35" s="199">
        <f>'DIA 27'!K$46</f>
        <v>0</v>
      </c>
      <c r="F35" s="199">
        <f>'DIA 27'!K$52</f>
        <v>0</v>
      </c>
      <c r="G35" s="206">
        <f t="shared" si="1"/>
        <v>0</v>
      </c>
      <c r="H35" s="206">
        <f t="shared" si="2"/>
        <v>0</v>
      </c>
    </row>
    <row r="36" spans="1:8" x14ac:dyDescent="0.25">
      <c r="A36" s="46">
        <f>'DIA 28'!B$6</f>
        <v>44589</v>
      </c>
      <c r="B36" s="199">
        <f>'DIA 28'!G$46</f>
        <v>0</v>
      </c>
      <c r="C36" s="199">
        <f>'DIA 28'!G$52</f>
        <v>0</v>
      </c>
      <c r="D36" s="203">
        <f t="shared" si="0"/>
        <v>0</v>
      </c>
      <c r="E36" s="199">
        <f>'DIA 28'!K$46</f>
        <v>0</v>
      </c>
      <c r="F36" s="199">
        <f>'DIA 28'!K$52</f>
        <v>0</v>
      </c>
      <c r="G36" s="206">
        <f t="shared" si="1"/>
        <v>0</v>
      </c>
      <c r="H36" s="206">
        <f t="shared" si="2"/>
        <v>0</v>
      </c>
    </row>
    <row r="37" spans="1:8" x14ac:dyDescent="0.25">
      <c r="A37" s="46">
        <f>'DIA 29'!B$6</f>
        <v>44194</v>
      </c>
      <c r="B37" s="199">
        <f>'DIA 29'!G$46</f>
        <v>0</v>
      </c>
      <c r="C37" s="199">
        <f>'DIA 29'!G$52</f>
        <v>0</v>
      </c>
      <c r="D37" s="203">
        <f t="shared" si="0"/>
        <v>0</v>
      </c>
      <c r="E37" s="199">
        <f>'DIA 29'!K$46</f>
        <v>0</v>
      </c>
      <c r="F37" s="199">
        <f>'DIA 29'!K$52</f>
        <v>0</v>
      </c>
      <c r="G37" s="206">
        <f t="shared" si="1"/>
        <v>0</v>
      </c>
      <c r="H37" s="206">
        <f t="shared" si="2"/>
        <v>0</v>
      </c>
    </row>
    <row r="38" spans="1:8" x14ac:dyDescent="0.25">
      <c r="A38" s="46">
        <f>'DIA 30'!B$6</f>
        <v>44560</v>
      </c>
      <c r="B38" s="199">
        <f>'DIA 30'!G$46</f>
        <v>0</v>
      </c>
      <c r="C38" s="199">
        <f>'DIA 30'!G$52</f>
        <v>0</v>
      </c>
      <c r="D38" s="203">
        <f t="shared" si="0"/>
        <v>0</v>
      </c>
      <c r="E38" s="199">
        <f>'DIA 30'!K$46</f>
        <v>0</v>
      </c>
      <c r="F38" s="199">
        <f>'DIA 30'!K$52</f>
        <v>0</v>
      </c>
      <c r="G38" s="206">
        <f t="shared" si="1"/>
        <v>0</v>
      </c>
      <c r="H38" s="206">
        <f t="shared" si="2"/>
        <v>0</v>
      </c>
    </row>
    <row r="39" spans="1:8" x14ac:dyDescent="0.25">
      <c r="A39" s="46">
        <f>'DIA 31'!B$6</f>
        <v>44592</v>
      </c>
      <c r="B39" s="199">
        <f>'DIA 31'!G$46</f>
        <v>0</v>
      </c>
      <c r="C39" s="199">
        <f>'DIA 31'!G$52</f>
        <v>0</v>
      </c>
      <c r="D39" s="203">
        <f t="shared" si="0"/>
        <v>0</v>
      </c>
      <c r="E39" s="199">
        <f>'DIA 31'!K$46</f>
        <v>0</v>
      </c>
      <c r="F39" s="199">
        <f>'DIA 31'!K$52</f>
        <v>0</v>
      </c>
      <c r="G39" s="206">
        <f t="shared" si="1"/>
        <v>0</v>
      </c>
      <c r="H39" s="206">
        <f t="shared" si="2"/>
        <v>0</v>
      </c>
    </row>
    <row r="40" spans="1:8" x14ac:dyDescent="0.25">
      <c r="A40" s="53" t="s">
        <v>37</v>
      </c>
      <c r="B40" s="133">
        <f>SUM(B9:B39)</f>
        <v>496.73632500000002</v>
      </c>
      <c r="C40" s="133">
        <f>SUM(C9:C38)</f>
        <v>52.456456896551728</v>
      </c>
      <c r="D40" s="133">
        <f>SUM(D9:D38)</f>
        <v>549.19278189655165</v>
      </c>
    </row>
  </sheetData>
  <mergeCells count="6">
    <mergeCell ref="A1:A3"/>
    <mergeCell ref="E7:F7"/>
    <mergeCell ref="B4:G4"/>
    <mergeCell ref="B1:I1"/>
    <mergeCell ref="B2:I2"/>
    <mergeCell ref="B3:I3"/>
  </mergeCells>
  <conditionalFormatting sqref="G9:G39">
    <cfRule type="cellIs" dxfId="94" priority="5" operator="greaterThan">
      <formula>" Bs.  0"</formula>
    </cfRule>
    <cfRule type="cellIs" dxfId="93" priority="6" operator="lessThan">
      <formula>" Bs.  -2,00 "</formula>
    </cfRule>
  </conditionalFormatting>
  <conditionalFormatting sqref="G9:G39">
    <cfRule type="expression" dxfId="92" priority="4">
      <formula>G9=0</formula>
    </cfRule>
  </conditionalFormatting>
  <conditionalFormatting sqref="H9:H39">
    <cfRule type="cellIs" dxfId="91" priority="2" operator="greaterThan">
      <formula>" Bs.  0"</formula>
    </cfRule>
    <cfRule type="cellIs" dxfId="90" priority="3" operator="lessThan">
      <formula>" Bs.  -2,00 "</formula>
    </cfRule>
  </conditionalFormatting>
  <conditionalFormatting sqref="H9:H39">
    <cfRule type="expression" dxfId="89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B57" sqref="B5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21.7109375" style="85" customWidth="1"/>
    <col min="13" max="13" width="17.42578125" style="76" customWidth="1"/>
    <col min="14" max="14" width="5.140625" style="71" customWidth="1"/>
    <col min="15" max="15" width="21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228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44754</v>
      </c>
      <c r="D6" s="85" t="s">
        <v>22</v>
      </c>
      <c r="E6" s="8" t="s">
        <v>164</v>
      </c>
      <c r="F6" s="9"/>
      <c r="G6" s="9"/>
    </row>
    <row r="8" spans="1:28" x14ac:dyDescent="0.25">
      <c r="A8" s="7" t="s">
        <v>75</v>
      </c>
      <c r="B8" s="108">
        <v>5.62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67</v>
      </c>
      <c r="C12" s="15"/>
      <c r="D12" s="56"/>
      <c r="E12" s="16"/>
      <c r="F12" s="56"/>
      <c r="G12" s="56"/>
      <c r="H12" s="17"/>
      <c r="I12" s="83"/>
      <c r="J12" s="81">
        <f>B12-I12</f>
        <v>67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8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8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44.96</v>
      </c>
      <c r="C14" s="15"/>
      <c r="D14" s="56"/>
      <c r="E14" s="16"/>
      <c r="F14" s="56"/>
      <c r="G14" s="56"/>
      <c r="H14" s="17"/>
      <c r="I14" s="83"/>
      <c r="J14" s="81">
        <f t="shared" si="0"/>
        <v>44.96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8</v>
      </c>
      <c r="C19" s="95"/>
      <c r="D19" s="94"/>
      <c r="E19" s="96"/>
      <c r="F19" s="94"/>
      <c r="G19" s="94"/>
      <c r="H19" s="98"/>
      <c r="I19" s="99"/>
      <c r="J19" s="185">
        <f>B19-I19</f>
        <v>8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44.96</v>
      </c>
      <c r="C20" s="95"/>
      <c r="D20" s="94"/>
      <c r="E20" s="96"/>
      <c r="F20" s="94"/>
      <c r="G20" s="94"/>
      <c r="H20" s="98"/>
      <c r="I20" s="99"/>
      <c r="J20" s="185">
        <f t="shared" si="0"/>
        <v>44.96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44755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44755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44755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172</v>
      </c>
      <c r="B49" s="117">
        <f>R75</f>
        <v>71.94</v>
      </c>
      <c r="C49" s="116">
        <v>7.4999999999999997E-3</v>
      </c>
      <c r="D49" s="117">
        <f t="shared" si="17"/>
        <v>0.53954999999999997</v>
      </c>
      <c r="E49" s="172">
        <v>0</v>
      </c>
      <c r="F49" s="117">
        <f t="shared" si="15"/>
        <v>0</v>
      </c>
      <c r="G49" s="117">
        <f t="shared" si="16"/>
        <v>71.400449999999992</v>
      </c>
      <c r="H49" s="173">
        <f t="shared" si="19"/>
        <v>44755</v>
      </c>
      <c r="I49" s="176"/>
      <c r="J49" s="81">
        <f>I49-B49</f>
        <v>-71.94</v>
      </c>
      <c r="K49" s="80"/>
      <c r="L49" s="186">
        <f t="shared" si="18"/>
        <v>71.400449999999992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44755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44755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44755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44755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44755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44755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44755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7.4999999999999997E-3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44757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44759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44784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0.53954999999999997</v>
      </c>
      <c r="E61" s="177"/>
      <c r="F61" s="57">
        <f>SUM(F46:F58)</f>
        <v>0</v>
      </c>
      <c r="G61" s="57">
        <f>SUM(G46:G58)</f>
        <v>71.400449999999992</v>
      </c>
      <c r="H61" s="173">
        <f t="shared" si="19"/>
        <v>44755</v>
      </c>
      <c r="I61" s="175"/>
      <c r="J61" s="81">
        <f t="shared" si="0"/>
        <v>0</v>
      </c>
      <c r="K61" s="80"/>
      <c r="L61" s="186">
        <f t="shared" si="18"/>
        <v>71.400449999999992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44755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142.80089999999998</v>
      </c>
      <c r="H64" s="184"/>
      <c r="I64" s="175"/>
      <c r="J64" s="81">
        <f t="shared" si="0"/>
        <v>0</v>
      </c>
      <c r="K64" s="80"/>
      <c r="L64" s="186">
        <f t="shared" si="18"/>
        <v>142.80089999999998</v>
      </c>
      <c r="M64" s="130"/>
      <c r="N64" s="87">
        <v>1</v>
      </c>
      <c r="O64" s="122" t="s">
        <v>221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183.9</v>
      </c>
      <c r="G65" s="22"/>
      <c r="L65" s="132"/>
      <c r="M65" s="131"/>
      <c r="N65" s="87">
        <v>2</v>
      </c>
      <c r="O65" s="122" t="s">
        <v>209</v>
      </c>
      <c r="P65" s="87"/>
      <c r="Q65" s="87"/>
      <c r="R65" s="13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209</v>
      </c>
      <c r="P66" s="87"/>
      <c r="Q66" s="87"/>
      <c r="R66" s="13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209</v>
      </c>
      <c r="P67" s="87"/>
      <c r="Q67" s="87"/>
      <c r="R67" s="13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87"/>
      <c r="R68" s="13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77">
        <v>185.16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-185.16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87">
        <v>333</v>
      </c>
      <c r="Q70" s="87">
        <v>2001</v>
      </c>
      <c r="R70" s="137">
        <v>71.94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0.53954999999999997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71.400449999999992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-1.2599999999999909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87"/>
      <c r="Q71" s="87"/>
      <c r="R71" s="8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190</v>
      </c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71.94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0.53954999999999997</v>
      </c>
      <c r="W75" s="192">
        <f t="shared" si="41"/>
        <v>0</v>
      </c>
      <c r="X75" s="192">
        <f t="shared" si="41"/>
        <v>0</v>
      </c>
      <c r="Y75" s="192">
        <f t="shared" si="41"/>
        <v>71.400449999999992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2">
        <f t="shared" ref="Q101:Q106" si="50">P78+Q78+U78</f>
        <v>0</v>
      </c>
    </row>
    <row r="102" spans="14:30" x14ac:dyDescent="0.25">
      <c r="N102" s="85"/>
      <c r="Q102" s="215">
        <f t="shared" si="50"/>
        <v>0</v>
      </c>
    </row>
    <row r="103" spans="14:30" x14ac:dyDescent="0.25">
      <c r="N103" s="85"/>
      <c r="Q103" s="215">
        <f t="shared" si="50"/>
        <v>0</v>
      </c>
    </row>
    <row r="104" spans="14:30" x14ac:dyDescent="0.25">
      <c r="N104" s="85"/>
      <c r="Q104" s="215">
        <f t="shared" si="50"/>
        <v>0</v>
      </c>
    </row>
    <row r="105" spans="14:30" x14ac:dyDescent="0.25">
      <c r="N105" s="85"/>
      <c r="Q105" s="215">
        <f t="shared" si="50"/>
        <v>0</v>
      </c>
    </row>
    <row r="106" spans="14:30" x14ac:dyDescent="0.25">
      <c r="N106" s="85"/>
      <c r="Q106" s="215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9" priority="1" operator="greaterThan">
      <formula>0</formula>
    </cfRule>
    <cfRule type="cellIs" dxfId="3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C77" sqref="C7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20.42578125" style="85" customWidth="1"/>
    <col min="13" max="13" width="17.42578125" style="76" customWidth="1"/>
    <col min="14" max="14" width="5.140625" style="71" customWidth="1"/>
    <col min="15" max="15" width="22.285156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228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44755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5.62</v>
      </c>
      <c r="C8" s="85" t="s">
        <v>92</v>
      </c>
      <c r="D8" s="108"/>
    </row>
    <row r="9" spans="1:28" x14ac:dyDescent="0.25">
      <c r="A9" s="7" t="s">
        <v>76</v>
      </c>
      <c r="B9" s="108">
        <v>5.66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34</v>
      </c>
      <c r="C12" s="15"/>
      <c r="D12" s="56"/>
      <c r="E12" s="16"/>
      <c r="F12" s="56"/>
      <c r="G12" s="56"/>
      <c r="H12" s="17"/>
      <c r="I12" s="83"/>
      <c r="J12" s="81">
        <f>B12-I12</f>
        <v>34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35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35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196.70000000000002</v>
      </c>
      <c r="C14" s="15"/>
      <c r="D14" s="56"/>
      <c r="E14" s="16"/>
      <c r="F14" s="56"/>
      <c r="G14" s="56"/>
      <c r="H14" s="17"/>
      <c r="I14" s="83"/>
      <c r="J14" s="81">
        <f t="shared" si="0"/>
        <v>196.70000000000002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>
        <v>8</v>
      </c>
      <c r="C15" s="15"/>
      <c r="D15" s="56"/>
      <c r="E15" s="16"/>
      <c r="F15" s="56"/>
      <c r="G15" s="56"/>
      <c r="H15" s="17"/>
      <c r="I15" s="83"/>
      <c r="J15" s="81">
        <f t="shared" si="0"/>
        <v>8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45.28</v>
      </c>
      <c r="C16" s="15"/>
      <c r="D16" s="56"/>
      <c r="E16" s="16"/>
      <c r="F16" s="56"/>
      <c r="G16" s="56"/>
      <c r="H16" s="17"/>
      <c r="I16" s="83"/>
      <c r="J16" s="81">
        <f t="shared" si="0"/>
        <v>45.28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43</v>
      </c>
      <c r="C19" s="95"/>
      <c r="D19" s="94"/>
      <c r="E19" s="96"/>
      <c r="F19" s="94"/>
      <c r="G19" s="94"/>
      <c r="H19" s="98"/>
      <c r="I19" s="99"/>
      <c r="J19" s="185">
        <f>B19-I19</f>
        <v>43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241.98000000000002</v>
      </c>
      <c r="C20" s="95"/>
      <c r="D20" s="94"/>
      <c r="E20" s="96"/>
      <c r="F20" s="94"/>
      <c r="G20" s="94"/>
      <c r="H20" s="98"/>
      <c r="I20" s="99"/>
      <c r="J20" s="185">
        <f t="shared" si="0"/>
        <v>241.98000000000002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8"/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8"/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9">SUM(R12:R41)</f>
        <v>0</v>
      </c>
      <c r="S42" s="190">
        <f t="shared" si="9"/>
        <v>0</v>
      </c>
      <c r="T42" s="190">
        <f t="shared" si="9"/>
        <v>0</v>
      </c>
      <c r="U42" s="190">
        <f t="shared" si="9"/>
        <v>0</v>
      </c>
      <c r="V42" s="190">
        <f t="shared" si="9"/>
        <v>0</v>
      </c>
      <c r="W42" s="190">
        <f t="shared" si="9"/>
        <v>0</v>
      </c>
      <c r="X42" s="190">
        <f t="shared" si="9"/>
        <v>0</v>
      </c>
      <c r="Y42" s="190">
        <f t="shared" si="9"/>
        <v>0</v>
      </c>
      <c r="Z42" s="190">
        <f t="shared" si="9"/>
        <v>0</v>
      </c>
      <c r="AA42" s="190">
        <f t="shared" si="9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6">D46*E46</f>
        <v>0</v>
      </c>
      <c r="G46" s="117">
        <f t="shared" ref="G46:G51" si="17">B46-D46-F46</f>
        <v>0</v>
      </c>
      <c r="H46" s="173">
        <f>B$6+1</f>
        <v>44756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44756</v>
      </c>
      <c r="I47" s="175"/>
      <c r="J47" s="81">
        <f t="shared" si="0"/>
        <v>0</v>
      </c>
      <c r="K47" s="80"/>
      <c r="L47" s="186">
        <f t="shared" ref="L47:L64" si="19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6"/>
        <v>0</v>
      </c>
      <c r="G48" s="117">
        <f t="shared" si="17"/>
        <v>0</v>
      </c>
      <c r="H48" s="173">
        <f t="shared" ref="H48:H61" si="20">B$6+1</f>
        <v>44756</v>
      </c>
      <c r="I48" s="176"/>
      <c r="J48" s="81">
        <f t="shared" si="0"/>
        <v>0</v>
      </c>
      <c r="K48" s="80"/>
      <c r="L48" s="186">
        <f t="shared" si="19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169</v>
      </c>
      <c r="B49" s="117">
        <f>R75</f>
        <v>221.46</v>
      </c>
      <c r="C49" s="116">
        <v>7.4999999999999997E-3</v>
      </c>
      <c r="D49" s="117">
        <f t="shared" si="18"/>
        <v>1.6609499999999999</v>
      </c>
      <c r="E49" s="172">
        <v>0</v>
      </c>
      <c r="F49" s="117">
        <f t="shared" si="16"/>
        <v>0</v>
      </c>
      <c r="G49" s="117">
        <f t="shared" si="17"/>
        <v>219.79904999999999</v>
      </c>
      <c r="H49" s="173">
        <f t="shared" si="20"/>
        <v>44756</v>
      </c>
      <c r="I49" s="176"/>
      <c r="J49" s="81">
        <f t="shared" si="0"/>
        <v>221.46</v>
      </c>
      <c r="K49" s="80"/>
      <c r="L49" s="186">
        <f t="shared" si="19"/>
        <v>219.79904999999999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6"/>
        <v>0</v>
      </c>
      <c r="G50" s="117">
        <f t="shared" si="17"/>
        <v>0</v>
      </c>
      <c r="H50" s="173">
        <f t="shared" si="20"/>
        <v>44756</v>
      </c>
      <c r="I50" s="175"/>
      <c r="J50" s="81">
        <f t="shared" si="0"/>
        <v>0</v>
      </c>
      <c r="K50" s="80"/>
      <c r="L50" s="186">
        <f>K50-G50</f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7"/>
        <v>0</v>
      </c>
      <c r="H51" s="173">
        <f t="shared" si="20"/>
        <v>44756</v>
      </c>
      <c r="I51" s="175"/>
      <c r="J51" s="81">
        <f t="shared" si="0"/>
        <v>0</v>
      </c>
      <c r="K51" s="80"/>
      <c r="L51" s="186">
        <f t="shared" si="19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20"/>
        <v>44756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44756</v>
      </c>
      <c r="I53" s="176"/>
      <c r="J53" s="81">
        <f t="shared" si="0"/>
        <v>0</v>
      </c>
      <c r="K53" s="80"/>
      <c r="L53" s="186">
        <f t="shared" si="19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186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44756</v>
      </c>
      <c r="I54" s="176"/>
      <c r="J54" s="81">
        <f t="shared" si="0"/>
        <v>0</v>
      </c>
      <c r="K54" s="80"/>
      <c r="L54" s="186">
        <f t="shared" si="19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44756</v>
      </c>
      <c r="I55" s="176"/>
      <c r="J55" s="81">
        <f t="shared" si="0"/>
        <v>0</v>
      </c>
      <c r="K55" s="80"/>
      <c r="L55" s="186">
        <f t="shared" si="19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1"/>
        <v>0</v>
      </c>
      <c r="E56" s="172">
        <v>0.05</v>
      </c>
      <c r="F56" s="117">
        <f t="shared" si="22"/>
        <v>0</v>
      </c>
      <c r="G56" s="117">
        <f t="shared" si="23"/>
        <v>0</v>
      </c>
      <c r="H56" s="173">
        <f t="shared" si="20"/>
        <v>44756</v>
      </c>
      <c r="I56" s="176"/>
      <c r="J56" s="81">
        <f t="shared" si="0"/>
        <v>0</v>
      </c>
      <c r="K56" s="80"/>
      <c r="L56" s="186">
        <f t="shared" si="19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44758</v>
      </c>
      <c r="I57" s="175"/>
      <c r="J57" s="81">
        <f t="shared" si="0"/>
        <v>0</v>
      </c>
      <c r="K57" s="80"/>
      <c r="L57" s="186">
        <f t="shared" si="19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44760</v>
      </c>
      <c r="I58" s="175"/>
      <c r="J58" s="81">
        <f t="shared" si="0"/>
        <v>0</v>
      </c>
      <c r="K58" s="80"/>
      <c r="L58" s="186">
        <f t="shared" si="19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9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44785</v>
      </c>
      <c r="I60" s="175"/>
      <c r="J60" s="81">
        <f t="shared" si="0"/>
        <v>0</v>
      </c>
      <c r="K60" s="80"/>
      <c r="L60" s="186">
        <f t="shared" si="19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1.6609499999999999</v>
      </c>
      <c r="E61" s="177"/>
      <c r="F61" s="57">
        <f>SUM(F46:F58)</f>
        <v>0</v>
      </c>
      <c r="G61" s="57">
        <f>SUM(G46:G58)</f>
        <v>219.79904999999999</v>
      </c>
      <c r="H61" s="173">
        <f t="shared" si="20"/>
        <v>44756</v>
      </c>
      <c r="I61" s="175"/>
      <c r="J61" s="81">
        <f t="shared" si="0"/>
        <v>0</v>
      </c>
      <c r="K61" s="80"/>
      <c r="L61" s="186">
        <f t="shared" si="19"/>
        <v>219.79904999999999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44756</v>
      </c>
      <c r="I62" s="176"/>
      <c r="J62" s="81">
        <f t="shared" si="0"/>
        <v>0</v>
      </c>
      <c r="K62" s="80"/>
      <c r="L62" s="186">
        <f t="shared" si="19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439.59809999999999</v>
      </c>
      <c r="H64" s="184"/>
      <c r="I64" s="175"/>
      <c r="J64" s="81">
        <f t="shared" si="0"/>
        <v>0</v>
      </c>
      <c r="K64" s="80"/>
      <c r="L64" s="186">
        <f t="shared" si="19"/>
        <v>439.59809999999999</v>
      </c>
      <c r="M64" s="130"/>
      <c r="N64" s="87">
        <v>1</v>
      </c>
      <c r="O64" s="122" t="s">
        <v>175</v>
      </c>
      <c r="P64" s="229"/>
      <c r="Q64" s="229"/>
      <c r="R64" s="229"/>
      <c r="S64" s="87"/>
      <c r="T64" s="87"/>
      <c r="U64" s="189">
        <f t="shared" ref="U64:U68" si="28">((T64/U$10)*U$9)</f>
        <v>0</v>
      </c>
      <c r="V64" s="189">
        <f t="shared" ref="V64:V68" si="29">R64*V$10</f>
        <v>0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0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497.44000000000005</v>
      </c>
      <c r="G65" s="22"/>
      <c r="L65" s="132"/>
      <c r="M65" s="131"/>
      <c r="N65" s="87" t="s">
        <v>215</v>
      </c>
      <c r="O65" s="122" t="s">
        <v>175</v>
      </c>
      <c r="P65" s="229"/>
      <c r="Q65" s="229"/>
      <c r="R65" s="229"/>
      <c r="S65" s="87"/>
      <c r="T65" s="87"/>
      <c r="U65" s="189">
        <f t="shared" si="28"/>
        <v>0</v>
      </c>
      <c r="V65" s="189">
        <f t="shared" si="29"/>
        <v>0</v>
      </c>
      <c r="W65" s="189">
        <f t="shared" si="30"/>
        <v>0</v>
      </c>
      <c r="X65" s="189">
        <f t="shared" si="31"/>
        <v>0</v>
      </c>
      <c r="Y65" s="189">
        <f t="shared" si="32"/>
        <v>0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175</v>
      </c>
      <c r="P66" s="229"/>
      <c r="Q66" s="229"/>
      <c r="R66" s="229"/>
      <c r="S66" s="87"/>
      <c r="T66" s="87"/>
      <c r="U66" s="189">
        <f t="shared" si="28"/>
        <v>0</v>
      </c>
      <c r="V66" s="189">
        <f t="shared" si="29"/>
        <v>0</v>
      </c>
      <c r="W66" s="189">
        <f t="shared" si="30"/>
        <v>0</v>
      </c>
      <c r="X66" s="189">
        <f t="shared" si="31"/>
        <v>0</v>
      </c>
      <c r="Y66" s="189">
        <f t="shared" si="32"/>
        <v>0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175</v>
      </c>
      <c r="P67" s="229"/>
      <c r="Q67" s="229"/>
      <c r="R67" s="229"/>
      <c r="S67" s="87"/>
      <c r="T67" s="87"/>
      <c r="U67" s="189">
        <f t="shared" si="28"/>
        <v>0</v>
      </c>
      <c r="V67" s="189">
        <f t="shared" si="29"/>
        <v>0</v>
      </c>
      <c r="W67" s="189">
        <f t="shared" si="30"/>
        <v>0</v>
      </c>
      <c r="X67" s="189">
        <f t="shared" si="31"/>
        <v>0</v>
      </c>
      <c r="Y67" s="189">
        <f t="shared" si="32"/>
        <v>0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175</v>
      </c>
      <c r="P68" s="87"/>
      <c r="Q68" s="87"/>
      <c r="R68" s="229"/>
      <c r="S68" s="87"/>
      <c r="T68" s="87"/>
      <c r="U68" s="189">
        <f t="shared" si="28"/>
        <v>0</v>
      </c>
      <c r="V68" s="189">
        <f t="shared" si="29"/>
        <v>0</v>
      </c>
      <c r="W68" s="189">
        <f t="shared" si="30"/>
        <v>0</v>
      </c>
      <c r="X68" s="189">
        <f t="shared" si="31"/>
        <v>0</v>
      </c>
      <c r="Y68" s="189">
        <f t="shared" si="32"/>
        <v>0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517.32000000000005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0</v>
      </c>
      <c r="W69" s="192">
        <f t="shared" si="34"/>
        <v>0</v>
      </c>
      <c r="X69" s="192">
        <f t="shared" si="34"/>
        <v>0</v>
      </c>
      <c r="Y69" s="192">
        <f t="shared" si="34"/>
        <v>0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-517.32000000000005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193</v>
      </c>
      <c r="P70" s="229">
        <v>334</v>
      </c>
      <c r="Q70" s="229">
        <v>2001</v>
      </c>
      <c r="R70" s="222">
        <v>221.46</v>
      </c>
      <c r="S70" s="87"/>
      <c r="T70" s="137"/>
      <c r="U70" s="189">
        <f t="shared" ref="U70:U74" si="35">((T70/U$10)*U$9)</f>
        <v>0</v>
      </c>
      <c r="V70" s="189">
        <f t="shared" ref="V70:V74" si="36">R70*V$10</f>
        <v>1.6609499999999999</v>
      </c>
      <c r="W70" s="189">
        <f t="shared" ref="W70:W74" si="37">+S70*V$10</f>
        <v>0</v>
      </c>
      <c r="X70" s="189">
        <f t="shared" ref="X70:X74" si="38">+T70*X$10</f>
        <v>0</v>
      </c>
      <c r="Y70" s="189">
        <f t="shared" ref="Y70:Z74" si="39">R70-V70</f>
        <v>219.79904999999999</v>
      </c>
      <c r="Z70" s="189">
        <f t="shared" si="39"/>
        <v>0</v>
      </c>
      <c r="AA70" s="189">
        <f t="shared" ref="AA70:AA74" si="40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-19.879999999999995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229"/>
      <c r="Q71" s="229"/>
      <c r="R71" s="229"/>
      <c r="S71" s="87"/>
      <c r="T71" s="87"/>
      <c r="U71" s="189">
        <f t="shared" si="35"/>
        <v>0</v>
      </c>
      <c r="V71" s="189">
        <f t="shared" si="36"/>
        <v>0</v>
      </c>
      <c r="W71" s="189">
        <f t="shared" si="37"/>
        <v>0</v>
      </c>
      <c r="X71" s="189">
        <f t="shared" si="38"/>
        <v>0</v>
      </c>
      <c r="Y71" s="189">
        <f t="shared" si="39"/>
        <v>0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190</v>
      </c>
      <c r="P72" s="229"/>
      <c r="Q72" s="229"/>
      <c r="R72" s="229"/>
      <c r="S72" s="87"/>
      <c r="T72" s="87"/>
      <c r="U72" s="189">
        <f t="shared" si="35"/>
        <v>0</v>
      </c>
      <c r="V72" s="189">
        <f t="shared" si="36"/>
        <v>0</v>
      </c>
      <c r="W72" s="189">
        <f t="shared" si="37"/>
        <v>0</v>
      </c>
      <c r="X72" s="189">
        <f t="shared" si="38"/>
        <v>0</v>
      </c>
      <c r="Y72" s="189">
        <f t="shared" si="39"/>
        <v>0</v>
      </c>
      <c r="Z72" s="189">
        <f t="shared" si="39"/>
        <v>0</v>
      </c>
      <c r="AA72" s="189">
        <f t="shared" si="40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229"/>
      <c r="Q73" s="229"/>
      <c r="R73" s="229"/>
      <c r="S73" s="87"/>
      <c r="T73" s="87"/>
      <c r="U73" s="189">
        <f t="shared" si="35"/>
        <v>0</v>
      </c>
      <c r="V73" s="189">
        <f t="shared" si="36"/>
        <v>0</v>
      </c>
      <c r="W73" s="189">
        <f t="shared" si="37"/>
        <v>0</v>
      </c>
      <c r="X73" s="189">
        <f t="shared" si="38"/>
        <v>0</v>
      </c>
      <c r="Y73" s="189">
        <f t="shared" si="39"/>
        <v>0</v>
      </c>
      <c r="Z73" s="189">
        <f t="shared" si="39"/>
        <v>0</v>
      </c>
      <c r="AA73" s="189">
        <f t="shared" si="40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5"/>
        <v>0</v>
      </c>
      <c r="V74" s="189">
        <f t="shared" si="36"/>
        <v>0</v>
      </c>
      <c r="W74" s="189">
        <f t="shared" si="37"/>
        <v>0</v>
      </c>
      <c r="X74" s="189">
        <f t="shared" si="38"/>
        <v>0</v>
      </c>
      <c r="Y74" s="189">
        <f t="shared" si="39"/>
        <v>0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221.46</v>
      </c>
      <c r="S75" s="192"/>
      <c r="T75" s="192">
        <f>SUM(T70:T74)</f>
        <v>0</v>
      </c>
      <c r="U75" s="192">
        <f>SUM(U70:U74)</f>
        <v>0</v>
      </c>
      <c r="V75" s="192">
        <f t="shared" ref="V75:AA75" si="42">SUM(V70:V74)</f>
        <v>1.6609499999999999</v>
      </c>
      <c r="W75" s="192">
        <f t="shared" si="42"/>
        <v>0</v>
      </c>
      <c r="X75" s="192">
        <f t="shared" si="42"/>
        <v>0</v>
      </c>
      <c r="Y75" s="192">
        <f t="shared" si="42"/>
        <v>219.79904999999999</v>
      </c>
      <c r="Z75" s="192">
        <f t="shared" si="42"/>
        <v>0</v>
      </c>
      <c r="AA75" s="193">
        <f t="shared" si="42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3">((Z78/U$10)*U$9)</f>
        <v>0</v>
      </c>
      <c r="AB78" s="189">
        <f>+Z78*X$10</f>
        <v>0</v>
      </c>
      <c r="AC78" s="245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4">+(P79+Q79)*R79</f>
        <v>0</v>
      </c>
      <c r="T79" s="219">
        <f t="shared" ref="T79:T97" si="45">+(P79+Q79)-S79</f>
        <v>0</v>
      </c>
      <c r="U79" s="211"/>
      <c r="V79" s="112"/>
      <c r="W79" s="113">
        <v>1.4999999999999999E-2</v>
      </c>
      <c r="X79" s="196">
        <f t="shared" ref="X79:X97" si="46">+(U79+V79)*W79</f>
        <v>0</v>
      </c>
      <c r="Y79" s="217">
        <f t="shared" ref="Y79:Y97" si="47">+(U79+V79)-X79</f>
        <v>0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87"/>
      <c r="R80" s="82">
        <v>7.4999999999999997E-3</v>
      </c>
      <c r="S80" s="194">
        <f t="shared" si="44"/>
        <v>0</v>
      </c>
      <c r="T80" s="219">
        <f t="shared" si="45"/>
        <v>0</v>
      </c>
      <c r="U80" s="211"/>
      <c r="V80" s="112"/>
      <c r="W80" s="113">
        <v>1.4999999999999999E-2</v>
      </c>
      <c r="X80" s="196">
        <f t="shared" si="46"/>
        <v>0</v>
      </c>
      <c r="Y80" s="217">
        <f t="shared" si="47"/>
        <v>0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87"/>
      <c r="Q81" s="137"/>
      <c r="R81" s="82">
        <v>7.4999999999999997E-3</v>
      </c>
      <c r="S81" s="194">
        <f t="shared" si="44"/>
        <v>0</v>
      </c>
      <c r="T81" s="219">
        <f t="shared" si="45"/>
        <v>0</v>
      </c>
      <c r="U81" s="211"/>
      <c r="V81" s="112"/>
      <c r="W81" s="113">
        <v>1.4999999999999999E-2</v>
      </c>
      <c r="X81" s="196">
        <f t="shared" si="46"/>
        <v>0</v>
      </c>
      <c r="Y81" s="217">
        <f t="shared" si="47"/>
        <v>0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4"/>
        <v>0</v>
      </c>
      <c r="T82" s="219">
        <f t="shared" si="45"/>
        <v>0</v>
      </c>
      <c r="U82" s="211"/>
      <c r="V82" s="112"/>
      <c r="W82" s="113">
        <v>1.4999999999999999E-2</v>
      </c>
      <c r="X82" s="196">
        <f t="shared" si="46"/>
        <v>0</v>
      </c>
      <c r="Y82" s="217">
        <f t="shared" si="47"/>
        <v>0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4"/>
        <v>0</v>
      </c>
      <c r="T83" s="219">
        <f t="shared" si="45"/>
        <v>0</v>
      </c>
      <c r="U83" s="211"/>
      <c r="V83" s="112"/>
      <c r="W83" s="113">
        <v>1.4999999999999999E-2</v>
      </c>
      <c r="X83" s="196">
        <f t="shared" si="46"/>
        <v>0</v>
      </c>
      <c r="Y83" s="217">
        <f t="shared" si="47"/>
        <v>0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4"/>
        <v>0</v>
      </c>
      <c r="T84" s="220">
        <f t="shared" si="45"/>
        <v>0</v>
      </c>
      <c r="U84" s="112"/>
      <c r="V84" s="112"/>
      <c r="W84" s="113">
        <v>1.4999999999999999E-2</v>
      </c>
      <c r="X84" s="196">
        <f t="shared" si="46"/>
        <v>0</v>
      </c>
      <c r="Y84" s="196">
        <f t="shared" si="47"/>
        <v>0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4"/>
        <v>0</v>
      </c>
      <c r="T85" s="194">
        <f t="shared" si="45"/>
        <v>0</v>
      </c>
      <c r="U85" s="112"/>
      <c r="V85" s="112"/>
      <c r="W85" s="113">
        <v>1.4999999999999999E-2</v>
      </c>
      <c r="X85" s="196">
        <f t="shared" si="46"/>
        <v>0</v>
      </c>
      <c r="Y85" s="196">
        <f t="shared" si="47"/>
        <v>0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4"/>
        <v>0</v>
      </c>
      <c r="T86" s="194">
        <f t="shared" si="45"/>
        <v>0</v>
      </c>
      <c r="U86" s="112"/>
      <c r="V86" s="112"/>
      <c r="W86" s="113">
        <v>1.4999999999999999E-2</v>
      </c>
      <c r="X86" s="196">
        <f t="shared" si="46"/>
        <v>0</v>
      </c>
      <c r="Y86" s="196">
        <f t="shared" si="47"/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4"/>
        <v>0</v>
      </c>
      <c r="T87" s="194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196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38">
        <f>P78+Q78+U78+Z78</f>
        <v>0</v>
      </c>
    </row>
    <row r="102" spans="14:30" x14ac:dyDescent="0.25">
      <c r="N102" s="85"/>
      <c r="P102" s="238">
        <f>P79+Q79+U79</f>
        <v>0</v>
      </c>
    </row>
    <row r="103" spans="14:30" x14ac:dyDescent="0.25">
      <c r="N103" s="85"/>
      <c r="P103" s="238">
        <f>P80+U80</f>
        <v>0</v>
      </c>
    </row>
    <row r="104" spans="14:30" x14ac:dyDescent="0.25">
      <c r="N104" s="85"/>
      <c r="P104" s="238">
        <f>Q81+U81</f>
        <v>0</v>
      </c>
    </row>
    <row r="105" spans="14:30" x14ac:dyDescent="0.25">
      <c r="N105" s="85"/>
      <c r="P105" s="238">
        <f>P82+Q82+U82</f>
        <v>0</v>
      </c>
    </row>
    <row r="106" spans="14:30" x14ac:dyDescent="0.25">
      <c r="N106" s="85"/>
      <c r="P106" s="238">
        <f>P83+Q83+U83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7" priority="1" operator="greaterThan">
      <formula>0</formula>
    </cfRule>
    <cfRule type="cellIs" dxfId="3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84" sqref="A84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9.7109375" style="85" customWidth="1"/>
    <col min="13" max="13" width="17.42578125" style="76" customWidth="1"/>
    <col min="14" max="14" width="5.140625" style="71" customWidth="1"/>
    <col min="15" max="15" width="25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228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44756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5.68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50.5</v>
      </c>
      <c r="C12" s="15"/>
      <c r="D12" s="56"/>
      <c r="E12" s="16"/>
      <c r="F12" s="56"/>
      <c r="G12" s="56"/>
      <c r="H12" s="17"/>
      <c r="I12" s="83"/>
      <c r="J12" s="81">
        <f>B12-I12</f>
        <v>50.5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310</v>
      </c>
      <c r="Q12" s="158">
        <v>8</v>
      </c>
      <c r="R12" s="159">
        <v>109.84</v>
      </c>
      <c r="S12" s="160"/>
      <c r="T12" s="160"/>
      <c r="U12" s="189">
        <f>((T12/U$10)*U$9)</f>
        <v>0</v>
      </c>
      <c r="V12" s="189">
        <f>R12*V$10</f>
        <v>0.82379999999999998</v>
      </c>
      <c r="W12" s="189">
        <f>+S12*V$10</f>
        <v>0</v>
      </c>
      <c r="X12" s="189">
        <f>+T12*X$10</f>
        <v>0</v>
      </c>
      <c r="Y12" s="189">
        <f>R12-V12</f>
        <v>109.0162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64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64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363.52</v>
      </c>
      <c r="C14" s="15"/>
      <c r="D14" s="56"/>
      <c r="E14" s="16"/>
      <c r="F14" s="56"/>
      <c r="G14" s="56"/>
      <c r="H14" s="17"/>
      <c r="I14" s="83"/>
      <c r="J14" s="81">
        <f t="shared" si="0"/>
        <v>363.52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64</v>
      </c>
      <c r="C19" s="95"/>
      <c r="D19" s="94"/>
      <c r="E19" s="96"/>
      <c r="F19" s="94"/>
      <c r="G19" s="94"/>
      <c r="H19" s="98"/>
      <c r="I19" s="99"/>
      <c r="J19" s="185">
        <f>B19-I19</f>
        <v>64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363.52</v>
      </c>
      <c r="C20" s="95"/>
      <c r="D20" s="94"/>
      <c r="E20" s="96"/>
      <c r="F20" s="94"/>
      <c r="G20" s="94"/>
      <c r="H20" s="98"/>
      <c r="I20" s="99"/>
      <c r="J20" s="185">
        <f t="shared" si="0"/>
        <v>363.52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109.84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0.82379999999999998</v>
      </c>
      <c r="W42" s="190">
        <f t="shared" si="8"/>
        <v>0</v>
      </c>
      <c r="X42" s="190">
        <f t="shared" si="8"/>
        <v>0</v>
      </c>
      <c r="Y42" s="190">
        <f t="shared" si="8"/>
        <v>109.0162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109.84</v>
      </c>
      <c r="C46" s="116">
        <v>7.4999999999999997E-3</v>
      </c>
      <c r="D46" s="117">
        <f>B46*C46</f>
        <v>0.82379999999999998</v>
      </c>
      <c r="E46" s="172">
        <v>0</v>
      </c>
      <c r="F46" s="117">
        <f t="shared" ref="F46:F50" si="15">D46*E46</f>
        <v>0</v>
      </c>
      <c r="G46" s="117">
        <f t="shared" ref="G46:G51" si="16">B46-D46-F46</f>
        <v>109.0162</v>
      </c>
      <c r="H46" s="173">
        <f>B$6+1</f>
        <v>44757</v>
      </c>
      <c r="I46" s="174"/>
      <c r="J46" s="81">
        <f t="shared" si="0"/>
        <v>109.84</v>
      </c>
      <c r="K46" s="80"/>
      <c r="L46" s="186">
        <f>K46-G46</f>
        <v>-109.0162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44757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44757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195</v>
      </c>
      <c r="B49" s="117">
        <f>R75</f>
        <v>113.25</v>
      </c>
      <c r="C49" s="116">
        <v>7.4999999999999997E-3</v>
      </c>
      <c r="D49" s="117">
        <f t="shared" si="17"/>
        <v>0.84937499999999999</v>
      </c>
      <c r="E49" s="172">
        <v>0</v>
      </c>
      <c r="F49" s="117">
        <f t="shared" si="15"/>
        <v>0</v>
      </c>
      <c r="G49" s="117">
        <f t="shared" si="16"/>
        <v>112.40062500000001</v>
      </c>
      <c r="H49" s="173">
        <f t="shared" si="19"/>
        <v>44757</v>
      </c>
      <c r="I49" s="176"/>
      <c r="J49" s="81">
        <f t="shared" si="0"/>
        <v>113.25</v>
      </c>
      <c r="K49" s="80"/>
      <c r="L49" s="186">
        <f t="shared" si="18"/>
        <v>112.40062500000001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44757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44757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44757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44757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44757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44757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44757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44759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44761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44786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 t="s">
        <v>165</v>
      </c>
      <c r="C61" s="18"/>
      <c r="D61" s="57">
        <f>SUM(D46:D58)</f>
        <v>1.6731750000000001</v>
      </c>
      <c r="E61" s="177"/>
      <c r="F61" s="57">
        <f>SUM(F46:F58)</f>
        <v>0</v>
      </c>
      <c r="G61" s="57">
        <f>SUM(G46:G58)</f>
        <v>221.41682500000002</v>
      </c>
      <c r="H61" s="173">
        <f t="shared" si="19"/>
        <v>44757</v>
      </c>
      <c r="I61" s="175"/>
      <c r="J61" s="81"/>
      <c r="K61" s="80"/>
      <c r="L61" s="186">
        <f t="shared" si="18"/>
        <v>221.41682500000002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44757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442.83365000000003</v>
      </c>
      <c r="H64" s="184"/>
      <c r="I64" s="175"/>
      <c r="J64" s="81">
        <f t="shared" si="0"/>
        <v>0</v>
      </c>
      <c r="K64" s="80"/>
      <c r="L64" s="186">
        <f t="shared" si="18"/>
        <v>442.83365000000003</v>
      </c>
      <c r="M64" s="130"/>
      <c r="N64" s="87">
        <v>1</v>
      </c>
      <c r="O64" s="122" t="s">
        <v>227</v>
      </c>
      <c r="P64" s="229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637.11</v>
      </c>
      <c r="G65" s="22"/>
      <c r="L65" s="132"/>
      <c r="M65" s="131"/>
      <c r="N65" s="87">
        <v>2</v>
      </c>
      <c r="O65" s="122" t="s">
        <v>188</v>
      </c>
      <c r="P65" s="229"/>
      <c r="Q65" s="229"/>
      <c r="R65" s="229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188</v>
      </c>
      <c r="P66" s="229"/>
      <c r="Q66" s="229"/>
      <c r="R66" s="229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188</v>
      </c>
      <c r="P67" s="229"/>
      <c r="Q67" s="229"/>
      <c r="R67" s="229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188</v>
      </c>
      <c r="P68" s="229"/>
      <c r="Q68" s="229"/>
      <c r="R68" s="229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624.45000000000005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194</v>
      </c>
      <c r="P70" s="229">
        <v>335</v>
      </c>
      <c r="Q70" s="229">
        <v>2001</v>
      </c>
      <c r="R70" s="222">
        <v>113.25</v>
      </c>
      <c r="S70" s="87"/>
      <c r="T70" s="137"/>
      <c r="U70" s="189">
        <f t="shared" ref="U70:U74" si="34">((T70/U$10)*U$9)</f>
        <v>0</v>
      </c>
      <c r="V70" s="189">
        <f t="shared" ref="V70:V74" si="35">R70*V$10</f>
        <v>0.84937499999999999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112.40062500000001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12.659999999999968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229"/>
      <c r="Q71" s="229"/>
      <c r="R71" s="229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204</v>
      </c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113.25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0.84937499999999999</v>
      </c>
      <c r="W75" s="192">
        <f t="shared" si="41"/>
        <v>0</v>
      </c>
      <c r="X75" s="192">
        <f t="shared" si="41"/>
        <v>0</v>
      </c>
      <c r="Y75" s="192">
        <f t="shared" si="41"/>
        <v>112.40062500000001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0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2">
        <f>P78+U78+Q78</f>
        <v>0</v>
      </c>
    </row>
    <row r="103" spans="14:30" x14ac:dyDescent="0.25">
      <c r="N103" s="85"/>
      <c r="Q103" s="215">
        <f>Q79+P79+U79</f>
        <v>0</v>
      </c>
    </row>
    <row r="104" spans="14:30" x14ac:dyDescent="0.25">
      <c r="N104" s="85"/>
      <c r="Q104" s="215">
        <f>Q81+P81+U81</f>
        <v>0</v>
      </c>
    </row>
    <row r="105" spans="14:30" x14ac:dyDescent="0.25">
      <c r="N105" s="85"/>
      <c r="Q105" s="215">
        <f>P82+Q82+U82</f>
        <v>0</v>
      </c>
    </row>
    <row r="106" spans="14:30" x14ac:dyDescent="0.25">
      <c r="N106" s="85"/>
      <c r="Q106" s="215">
        <f>P83+Q83+U83</f>
        <v>0</v>
      </c>
    </row>
    <row r="107" spans="14:30" x14ac:dyDescent="0.25">
      <c r="N107" s="85"/>
      <c r="Q107" s="215">
        <f>P80+Q80+U80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5" priority="1" operator="greaterThan">
      <formula>0</formula>
    </cfRule>
    <cfRule type="cellIs" dxfId="3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74" sqref="A74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21.42578125" style="85" customWidth="1"/>
    <col min="13" max="13" width="17.42578125" style="76" customWidth="1"/>
    <col min="14" max="14" width="5.140625" style="71" customWidth="1"/>
    <col min="15" max="15" width="22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29" width="15.140625" style="85" customWidth="1"/>
    <col min="30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185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44757</v>
      </c>
      <c r="D6" s="85" t="s">
        <v>22</v>
      </c>
      <c r="E6" s="8" t="s">
        <v>164</v>
      </c>
      <c r="F6" s="9"/>
      <c r="G6" s="9"/>
    </row>
    <row r="8" spans="1:28" x14ac:dyDescent="0.25">
      <c r="A8" s="7" t="s">
        <v>75</v>
      </c>
      <c r="B8" s="108">
        <v>5.68</v>
      </c>
      <c r="C8" s="85" t="s">
        <v>92</v>
      </c>
      <c r="D8" s="108"/>
    </row>
    <row r="9" spans="1:28" x14ac:dyDescent="0.25">
      <c r="A9" s="7" t="s">
        <v>76</v>
      </c>
      <c r="B9" s="108">
        <v>5.7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7</v>
      </c>
      <c r="C12" s="15"/>
      <c r="D12" s="56"/>
      <c r="E12" s="16"/>
      <c r="F12" s="56"/>
      <c r="G12" s="56"/>
      <c r="H12" s="17"/>
      <c r="I12" s="83"/>
      <c r="J12" s="81">
        <f>B12-I12</f>
        <v>7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16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16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90.88</v>
      </c>
      <c r="C14" s="15"/>
      <c r="D14" s="56"/>
      <c r="E14" s="16"/>
      <c r="F14" s="56"/>
      <c r="G14" s="56"/>
      <c r="H14" s="17"/>
      <c r="I14" s="83"/>
      <c r="J14" s="81">
        <f t="shared" si="0"/>
        <v>90.88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>
        <v>9</v>
      </c>
      <c r="C15" s="15"/>
      <c r="D15" s="56"/>
      <c r="E15" s="16"/>
      <c r="F15" s="56"/>
      <c r="G15" s="56"/>
      <c r="H15" s="17"/>
      <c r="I15" s="83"/>
      <c r="J15" s="81">
        <f t="shared" si="0"/>
        <v>9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51.300000000000004</v>
      </c>
      <c r="C16" s="15"/>
      <c r="D16" s="56"/>
      <c r="E16" s="16"/>
      <c r="F16" s="56"/>
      <c r="G16" s="56"/>
      <c r="H16" s="17"/>
      <c r="I16" s="83"/>
      <c r="J16" s="81">
        <f t="shared" si="0"/>
        <v>51.300000000000004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25</v>
      </c>
      <c r="C19" s="95"/>
      <c r="D19" s="94"/>
      <c r="E19" s="96"/>
      <c r="F19" s="94"/>
      <c r="G19" s="94"/>
      <c r="H19" s="98"/>
      <c r="I19" s="99"/>
      <c r="J19" s="185">
        <f>B19-I19</f>
        <v>25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142.18</v>
      </c>
      <c r="C20" s="95"/>
      <c r="D20" s="94"/>
      <c r="E20" s="96"/>
      <c r="F20" s="94"/>
      <c r="G20" s="94"/>
      <c r="H20" s="98"/>
      <c r="I20" s="99"/>
      <c r="J20" s="185">
        <f t="shared" si="0"/>
        <v>142.18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44758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44758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44758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169</v>
      </c>
      <c r="B49" s="117">
        <f>R75</f>
        <v>266.74</v>
      </c>
      <c r="C49" s="116">
        <v>7.4999999999999997E-3</v>
      </c>
      <c r="D49" s="117">
        <f t="shared" si="17"/>
        <v>2.0005500000000001</v>
      </c>
      <c r="E49" s="172">
        <v>0</v>
      </c>
      <c r="F49" s="117">
        <f t="shared" si="15"/>
        <v>0</v>
      </c>
      <c r="G49" s="117">
        <f t="shared" si="16"/>
        <v>264.73945000000003</v>
      </c>
      <c r="H49" s="173">
        <f t="shared" si="19"/>
        <v>44758</v>
      </c>
      <c r="I49" s="176"/>
      <c r="J49" s="81">
        <f t="shared" si="0"/>
        <v>266.74</v>
      </c>
      <c r="K49" s="80"/>
      <c r="L49" s="186">
        <f t="shared" si="18"/>
        <v>264.73945000000003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44758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44758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44758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44758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44758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44758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44758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44760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44762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44787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2.0005500000000001</v>
      </c>
      <c r="E61" s="177"/>
      <c r="F61" s="57">
        <f>SUM(F46:F58)</f>
        <v>0</v>
      </c>
      <c r="G61" s="57">
        <f>SUM(G46:G58)</f>
        <v>264.73945000000003</v>
      </c>
      <c r="H61" s="173">
        <f t="shared" si="19"/>
        <v>44758</v>
      </c>
      <c r="I61" s="175"/>
      <c r="J61" s="81">
        <f t="shared" si="0"/>
        <v>0</v>
      </c>
      <c r="K61" s="80"/>
      <c r="L61" s="186">
        <f t="shared" si="18"/>
        <v>264.73945000000003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44758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529.47890000000007</v>
      </c>
      <c r="H64" s="184"/>
      <c r="I64" s="175"/>
      <c r="J64" s="81">
        <f t="shared" si="0"/>
        <v>0</v>
      </c>
      <c r="K64" s="80"/>
      <c r="L64" s="186">
        <f t="shared" si="18"/>
        <v>529.47890000000007</v>
      </c>
      <c r="M64" s="130"/>
      <c r="N64" s="87">
        <v>1</v>
      </c>
      <c r="O64" s="122" t="s">
        <v>188</v>
      </c>
      <c r="P64" s="229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415.92</v>
      </c>
      <c r="G65" s="22"/>
      <c r="L65" s="132"/>
      <c r="M65" s="131"/>
      <c r="N65" s="87">
        <v>2</v>
      </c>
      <c r="O65" s="122" t="s">
        <v>188</v>
      </c>
      <c r="P65" s="229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188</v>
      </c>
      <c r="P66" s="229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188</v>
      </c>
      <c r="P67" s="229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196</v>
      </c>
      <c r="P68" s="229"/>
      <c r="Q68" s="229"/>
      <c r="R68" s="222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409.89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184</v>
      </c>
      <c r="P70" s="229">
        <v>336</v>
      </c>
      <c r="Q70" s="229">
        <v>2001</v>
      </c>
      <c r="R70" s="229">
        <v>259.58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1.9468499999999997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257.63315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6.0300000000000296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87"/>
      <c r="Q71" s="87"/>
      <c r="R71" s="8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190</v>
      </c>
      <c r="P72" s="87">
        <v>254</v>
      </c>
      <c r="Q72" s="87">
        <v>2004</v>
      </c>
      <c r="R72" s="87">
        <v>7.16</v>
      </c>
      <c r="S72" s="87"/>
      <c r="T72" s="87"/>
      <c r="U72" s="189">
        <f t="shared" si="34"/>
        <v>0</v>
      </c>
      <c r="V72" s="189">
        <f t="shared" si="35"/>
        <v>5.3699999999999998E-2</v>
      </c>
      <c r="W72" s="189">
        <f t="shared" si="36"/>
        <v>0</v>
      </c>
      <c r="X72" s="189">
        <f t="shared" si="37"/>
        <v>0</v>
      </c>
      <c r="Y72" s="189">
        <f t="shared" si="38"/>
        <v>7.1063000000000001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266.74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2.0005499999999996</v>
      </c>
      <c r="W75" s="192">
        <f t="shared" si="41"/>
        <v>0</v>
      </c>
      <c r="X75" s="192">
        <f t="shared" si="41"/>
        <v>0</v>
      </c>
      <c r="Y75" s="192">
        <f t="shared" si="41"/>
        <v>264.73944999999998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8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9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9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9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9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9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223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137"/>
      <c r="Q84" s="137"/>
      <c r="R84" s="82">
        <v>7.4999999999999997E-3</v>
      </c>
      <c r="S84" s="194">
        <f t="shared" si="43"/>
        <v>0</v>
      </c>
      <c r="T84" s="219">
        <f t="shared" si="44"/>
        <v>0</v>
      </c>
      <c r="U84" s="211"/>
      <c r="V84" s="112"/>
      <c r="W84" s="113">
        <v>1.4999999999999999E-2</v>
      </c>
      <c r="X84" s="196">
        <f t="shared" si="45"/>
        <v>0</v>
      </c>
      <c r="Y84" s="219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220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137"/>
      <c r="R87" s="82">
        <v>7.4999999999999997E-3</v>
      </c>
      <c r="S87" s="194">
        <f t="shared" si="43"/>
        <v>0</v>
      </c>
      <c r="T87" s="216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R101" s="215">
        <f>P78+Q78+U78</f>
        <v>0</v>
      </c>
    </row>
    <row r="102" spans="14:30" x14ac:dyDescent="0.25">
      <c r="N102" s="85"/>
      <c r="R102" s="215">
        <f>P79+U79</f>
        <v>0</v>
      </c>
    </row>
    <row r="103" spans="14:30" x14ac:dyDescent="0.25">
      <c r="N103" s="85"/>
      <c r="R103" s="215">
        <f>P80+Q80+U80</f>
        <v>0</v>
      </c>
    </row>
    <row r="104" spans="14:30" x14ac:dyDescent="0.25">
      <c r="N104" s="85"/>
      <c r="R104" s="215">
        <f>P81+U81+Q81</f>
        <v>0</v>
      </c>
    </row>
    <row r="105" spans="14:30" x14ac:dyDescent="0.25">
      <c r="N105" s="85"/>
      <c r="R105" s="215">
        <f>P82+U82</f>
        <v>0</v>
      </c>
    </row>
    <row r="106" spans="14:30" x14ac:dyDescent="0.25">
      <c r="N106" s="85"/>
      <c r="R106" s="215">
        <f>P83+Q83+U83</f>
        <v>0</v>
      </c>
    </row>
    <row r="107" spans="14:30" x14ac:dyDescent="0.25">
      <c r="N107" s="85"/>
      <c r="R107" s="215">
        <f>P84+Q84+U84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3" priority="1" operator="greaterThan">
      <formula>0</formula>
    </cfRule>
    <cfRule type="cellIs" dxfId="3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A42" sqref="AA4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9.42578125" style="85" customWidth="1"/>
    <col min="13" max="13" width="17.42578125" style="76" customWidth="1"/>
    <col min="14" max="14" width="5.140625" style="71" customWidth="1"/>
    <col min="15" max="15" width="29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185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44758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5.7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55</v>
      </c>
      <c r="C12" s="15"/>
      <c r="D12" s="56"/>
      <c r="E12" s="16"/>
      <c r="F12" s="56"/>
      <c r="G12" s="56"/>
      <c r="H12" s="17"/>
      <c r="I12" s="83"/>
      <c r="J12" s="81">
        <f>B12-I12</f>
        <v>55</v>
      </c>
      <c r="K12" s="75"/>
      <c r="L12" s="186">
        <f>+G12-K12</f>
        <v>0</v>
      </c>
      <c r="M12" s="106"/>
      <c r="N12" s="104">
        <v>1</v>
      </c>
      <c r="O12" s="152" t="s">
        <v>225</v>
      </c>
      <c r="P12" s="158">
        <v>230</v>
      </c>
      <c r="Q12" s="158"/>
      <c r="R12" s="159"/>
      <c r="S12" s="160"/>
      <c r="T12" s="160">
        <v>37.72</v>
      </c>
      <c r="U12" s="189">
        <f>((T12/U$10)*U$9)</f>
        <v>1.6258620689655174</v>
      </c>
      <c r="V12" s="189">
        <f>R12*V$10</f>
        <v>0</v>
      </c>
      <c r="W12" s="189">
        <f>+S12*V$10</f>
        <v>0</v>
      </c>
      <c r="X12" s="189">
        <f>+T12*X$10</f>
        <v>0.94300000000000006</v>
      </c>
      <c r="Y12" s="189">
        <f>R12-V12</f>
        <v>0</v>
      </c>
      <c r="Z12" s="189">
        <f>S12-W12</f>
        <v>0</v>
      </c>
      <c r="AA12" s="189">
        <f>T12-U12-X12</f>
        <v>35.151137931034484</v>
      </c>
      <c r="AB12" s="156"/>
    </row>
    <row r="13" spans="1:28" ht="15.75" x14ac:dyDescent="0.25">
      <c r="A13" s="86" t="s">
        <v>74</v>
      </c>
      <c r="B13" s="89">
        <v>57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57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324.90000000000003</v>
      </c>
      <c r="C14" s="15"/>
      <c r="D14" s="56"/>
      <c r="E14" s="16"/>
      <c r="F14" s="56"/>
      <c r="G14" s="56"/>
      <c r="H14" s="17"/>
      <c r="I14" s="83"/>
      <c r="J14" s="81">
        <f t="shared" si="0"/>
        <v>324.90000000000003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57</v>
      </c>
      <c r="C19" s="95"/>
      <c r="D19" s="94"/>
      <c r="E19" s="96"/>
      <c r="F19" s="94"/>
      <c r="G19" s="94"/>
      <c r="H19" s="98"/>
      <c r="I19" s="99"/>
      <c r="J19" s="185">
        <f>B19-I19</f>
        <v>57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324.90000000000003</v>
      </c>
      <c r="C20" s="95"/>
      <c r="D20" s="94"/>
      <c r="E20" s="96"/>
      <c r="F20" s="94"/>
      <c r="G20" s="94"/>
      <c r="H20" s="98"/>
      <c r="I20" s="99"/>
      <c r="J20" s="185">
        <f t="shared" si="0"/>
        <v>324.90000000000003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37.72</v>
      </c>
      <c r="U42" s="190">
        <f t="shared" si="8"/>
        <v>1.6258620689655174</v>
      </c>
      <c r="V42" s="190">
        <f t="shared" si="8"/>
        <v>0</v>
      </c>
      <c r="W42" s="190">
        <f t="shared" si="8"/>
        <v>0</v>
      </c>
      <c r="X42" s="190">
        <f t="shared" si="8"/>
        <v>0.94300000000000006</v>
      </c>
      <c r="Y42" s="190">
        <f t="shared" si="8"/>
        <v>0</v>
      </c>
      <c r="Z42" s="190">
        <f t="shared" si="8"/>
        <v>0</v>
      </c>
      <c r="AA42" s="190">
        <f t="shared" si="8"/>
        <v>35.151137931034484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44759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44759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44759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214</v>
      </c>
      <c r="B49" s="117">
        <f>R75</f>
        <v>587.34</v>
      </c>
      <c r="C49" s="116">
        <v>7.4999999999999997E-3</v>
      </c>
      <c r="D49" s="117">
        <f t="shared" si="17"/>
        <v>4.4050500000000001</v>
      </c>
      <c r="E49" s="172">
        <v>0</v>
      </c>
      <c r="F49" s="117">
        <f t="shared" si="15"/>
        <v>0</v>
      </c>
      <c r="G49" s="117">
        <f t="shared" si="16"/>
        <v>582.93495000000007</v>
      </c>
      <c r="H49" s="173">
        <f t="shared" si="19"/>
        <v>44759</v>
      </c>
      <c r="I49" s="176"/>
      <c r="J49" s="81">
        <f t="shared" si="0"/>
        <v>587.34</v>
      </c>
      <c r="K49" s="80"/>
      <c r="L49" s="186">
        <f t="shared" si="18"/>
        <v>582.93495000000007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44759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44759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37.72</v>
      </c>
      <c r="C52" s="116">
        <v>2.5000000000000001E-2</v>
      </c>
      <c r="D52" s="117">
        <f>B52*C52</f>
        <v>0.94300000000000006</v>
      </c>
      <c r="E52" s="172">
        <v>0.05</v>
      </c>
      <c r="F52" s="117">
        <f>(B52/E$10)*E52</f>
        <v>1.6258620689655174</v>
      </c>
      <c r="G52" s="117">
        <f>B52-D52-F52</f>
        <v>35.151137931034484</v>
      </c>
      <c r="H52" s="188">
        <f t="shared" si="19"/>
        <v>44759</v>
      </c>
      <c r="I52" s="176"/>
      <c r="J52" s="81">
        <f t="shared" si="0"/>
        <v>37.72</v>
      </c>
      <c r="K52" s="80"/>
      <c r="L52" s="186">
        <f>K52-G52</f>
        <v>-35.151137931034484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44759</v>
      </c>
      <c r="I53" s="176"/>
      <c r="J53" s="81">
        <f t="shared" si="0"/>
        <v>0</v>
      </c>
      <c r="K53" s="80"/>
      <c r="L53" s="186">
        <f>K53-G53</f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44759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44759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44759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44761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44763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44788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5.3480500000000006</v>
      </c>
      <c r="E61" s="177"/>
      <c r="F61" s="57">
        <f>SUM(F46:F58)</f>
        <v>1.6258620689655174</v>
      </c>
      <c r="G61" s="57">
        <f>SUM(G46:G58)</f>
        <v>618.08608793103451</v>
      </c>
      <c r="H61" s="173">
        <f t="shared" si="19"/>
        <v>44759</v>
      </c>
      <c r="I61" s="175"/>
      <c r="J61" s="81">
        <f t="shared" si="0"/>
        <v>0</v>
      </c>
      <c r="K61" s="80"/>
      <c r="L61" s="186">
        <f t="shared" si="18"/>
        <v>618.08608793103451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44759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1236.172175862069</v>
      </c>
      <c r="H64" s="184"/>
      <c r="I64" s="175"/>
      <c r="J64" s="81">
        <f t="shared" si="0"/>
        <v>0</v>
      </c>
      <c r="K64" s="80"/>
      <c r="L64" s="186">
        <f t="shared" si="18"/>
        <v>1236.172175862069</v>
      </c>
      <c r="M64" s="130"/>
      <c r="N64" s="87">
        <v>1</v>
      </c>
      <c r="O64" s="122" t="s">
        <v>188</v>
      </c>
      <c r="P64" s="229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1004.96</v>
      </c>
      <c r="G65" s="22"/>
      <c r="L65" s="132"/>
      <c r="M65" s="131"/>
      <c r="N65" s="87">
        <v>2</v>
      </c>
      <c r="O65" s="122" t="s">
        <v>188</v>
      </c>
      <c r="P65" s="229"/>
      <c r="Q65" s="229"/>
      <c r="R65" s="229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188</v>
      </c>
      <c r="P66" s="229"/>
      <c r="Q66" s="229"/>
      <c r="R66" s="229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216</v>
      </c>
      <c r="P67" s="229"/>
      <c r="Q67" s="229"/>
      <c r="R67" s="229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999.6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188</v>
      </c>
      <c r="P68" s="229"/>
      <c r="Q68" s="229"/>
      <c r="R68" s="229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999.6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999.6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229">
        <v>63</v>
      </c>
      <c r="Q70" s="229"/>
      <c r="R70" s="222">
        <v>80.42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0.60314999999999996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79.816850000000002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5.3600000000000136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178</v>
      </c>
      <c r="P71" s="229"/>
      <c r="Q71" s="229"/>
      <c r="R71" s="229">
        <f>25.83+11.4+23.8+5.68+34.33+19.84+9.98+48.46+7.08+6.61+1+29.94+9.98+19.96+9.98+19.96+26.77+16.79+19.96+10+9.96+28.42+27.24+10.58+31.93+4.9+22.83+4.3+9.41</f>
        <v>506.92</v>
      </c>
      <c r="S71" s="87"/>
      <c r="T71" s="87"/>
      <c r="U71" s="189">
        <f t="shared" si="34"/>
        <v>0</v>
      </c>
      <c r="V71" s="189">
        <f t="shared" si="35"/>
        <v>3.8018999999999998</v>
      </c>
      <c r="W71" s="189">
        <f t="shared" si="36"/>
        <v>0</v>
      </c>
      <c r="X71" s="189">
        <f t="shared" si="37"/>
        <v>0</v>
      </c>
      <c r="Y71" s="189">
        <f t="shared" si="38"/>
        <v>503.11810000000003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587.34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4.4050500000000001</v>
      </c>
      <c r="W75" s="192">
        <f t="shared" si="41"/>
        <v>0</v>
      </c>
      <c r="X75" s="192">
        <f t="shared" si="41"/>
        <v>0</v>
      </c>
      <c r="Y75" s="192">
        <f t="shared" si="41"/>
        <v>582.93495000000007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219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5">
        <f>P78+Q78+U78+Z78</f>
        <v>0</v>
      </c>
    </row>
    <row r="102" spans="14:30" x14ac:dyDescent="0.25">
      <c r="N102" s="85"/>
      <c r="Q102" s="215">
        <f t="shared" ref="Q102:Q106" si="50">P79+Q79+U79</f>
        <v>0</v>
      </c>
    </row>
    <row r="103" spans="14:30" x14ac:dyDescent="0.25">
      <c r="N103" s="85"/>
      <c r="Q103" s="215">
        <f t="shared" si="50"/>
        <v>0</v>
      </c>
    </row>
    <row r="104" spans="14:30" x14ac:dyDescent="0.25">
      <c r="N104" s="85"/>
      <c r="Q104" s="212">
        <f t="shared" si="50"/>
        <v>0</v>
      </c>
    </row>
    <row r="105" spans="14:30" x14ac:dyDescent="0.25">
      <c r="N105" s="85"/>
      <c r="Q105" s="215">
        <f t="shared" si="50"/>
        <v>0</v>
      </c>
    </row>
    <row r="106" spans="14:30" x14ac:dyDescent="0.25">
      <c r="N106" s="85"/>
      <c r="Q106" s="215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1" priority="1" operator="greaterThan">
      <formula>0</formula>
    </cfRule>
    <cfRule type="cellIs" dxfId="3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7" zoomScale="90" zoomScaleNormal="90" workbookViewId="0">
      <selection activeCell="Y70" sqref="Y7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8.7109375" style="85" customWidth="1"/>
    <col min="13" max="13" width="17.42578125" style="76" customWidth="1"/>
    <col min="14" max="14" width="5.140625" style="71" customWidth="1"/>
    <col min="15" max="15" width="24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185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44759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5.7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f>79.5</f>
        <v>79.5</v>
      </c>
      <c r="C12" s="15"/>
      <c r="D12" s="56"/>
      <c r="E12" s="16"/>
      <c r="F12" s="56"/>
      <c r="G12" s="56"/>
      <c r="H12" s="17"/>
      <c r="I12" s="83"/>
      <c r="J12" s="81">
        <f>B12-I12</f>
        <v>79.5</v>
      </c>
      <c r="K12" s="75"/>
      <c r="L12" s="186">
        <f>K12-B12</f>
        <v>-79.5</v>
      </c>
      <c r="M12" s="106"/>
      <c r="N12" s="104">
        <v>1</v>
      </c>
      <c r="O12" s="152" t="s">
        <v>68</v>
      </c>
      <c r="P12" s="158"/>
      <c r="Q12" s="158"/>
      <c r="R12" s="160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84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84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478.8</v>
      </c>
      <c r="C14" s="15"/>
      <c r="D14" s="56"/>
      <c r="E14" s="16"/>
      <c r="F14" s="56"/>
      <c r="G14" s="56"/>
      <c r="H14" s="17"/>
      <c r="I14" s="83"/>
      <c r="J14" s="81">
        <f t="shared" si="0"/>
        <v>478.8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84</v>
      </c>
      <c r="C19" s="95"/>
      <c r="D19" s="94"/>
      <c r="E19" s="96"/>
      <c r="F19" s="94"/>
      <c r="G19" s="94"/>
      <c r="H19" s="98"/>
      <c r="I19" s="99"/>
      <c r="J19" s="185">
        <f>B19-I19</f>
        <v>84</v>
      </c>
      <c r="K19" s="99"/>
      <c r="L19" s="187">
        <f>K19-B19</f>
        <v>-84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478.8</v>
      </c>
      <c r="C20" s="95"/>
      <c r="D20" s="94"/>
      <c r="E20" s="96"/>
      <c r="F20" s="94"/>
      <c r="G20" s="94"/>
      <c r="H20" s="98"/>
      <c r="I20" s="99"/>
      <c r="J20" s="185">
        <f t="shared" si="0"/>
        <v>478.8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 t="s">
        <v>165</v>
      </c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44760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44760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44760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169</v>
      </c>
      <c r="B49" s="117">
        <f>R75</f>
        <v>203.01</v>
      </c>
      <c r="C49" s="116">
        <v>7.4999999999999997E-3</v>
      </c>
      <c r="D49" s="117">
        <f t="shared" si="17"/>
        <v>1.5225749999999998</v>
      </c>
      <c r="E49" s="172">
        <v>0</v>
      </c>
      <c r="F49" s="117">
        <f t="shared" si="15"/>
        <v>0</v>
      </c>
      <c r="G49" s="117">
        <f t="shared" si="16"/>
        <v>201.487425</v>
      </c>
      <c r="H49" s="173">
        <f t="shared" si="19"/>
        <v>44760</v>
      </c>
      <c r="I49" s="176"/>
      <c r="J49" s="81">
        <f t="shared" si="0"/>
        <v>203.01</v>
      </c>
      <c r="K49" s="80"/>
      <c r="L49" s="186">
        <f t="shared" si="18"/>
        <v>201.487425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44760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44760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44760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44760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44760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44760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44760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44762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44764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44789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1.5225749999999998</v>
      </c>
      <c r="E61" s="177"/>
      <c r="F61" s="57">
        <f>SUM(F46:F58)</f>
        <v>0</v>
      </c>
      <c r="G61" s="57">
        <f>SUM(G46:G58)</f>
        <v>201.487425</v>
      </c>
      <c r="H61" s="173">
        <f t="shared" si="19"/>
        <v>44760</v>
      </c>
      <c r="I61" s="175"/>
      <c r="J61" s="81">
        <f t="shared" si="0"/>
        <v>0</v>
      </c>
      <c r="K61" s="80"/>
      <c r="L61" s="186">
        <f t="shared" si="18"/>
        <v>201.487425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44760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402.97485</v>
      </c>
      <c r="H64" s="184"/>
      <c r="I64" s="175"/>
      <c r="J64" s="81">
        <f t="shared" si="0"/>
        <v>0</v>
      </c>
      <c r="K64" s="80"/>
      <c r="L64" s="186">
        <f t="shared" si="18"/>
        <v>402.97485</v>
      </c>
      <c r="M64" s="130"/>
      <c r="N64" s="87">
        <v>1</v>
      </c>
      <c r="O64" s="122" t="s">
        <v>181</v>
      </c>
      <c r="P64" s="229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761.31</v>
      </c>
      <c r="G65" s="22"/>
      <c r="L65" s="132"/>
      <c r="M65" s="131"/>
      <c r="N65" s="87">
        <v>2</v>
      </c>
      <c r="O65" s="122" t="s">
        <v>181</v>
      </c>
      <c r="P65" s="229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181</v>
      </c>
      <c r="P66" s="229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181</v>
      </c>
      <c r="P67" s="229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231</v>
      </c>
      <c r="B68" s="77">
        <v>745.07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181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745.07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229"/>
      <c r="Q70" s="229">
        <v>338</v>
      </c>
      <c r="R70" s="222">
        <v>203.01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1.5225749999999998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201.487425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16.239999999999895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178</v>
      </c>
      <c r="P71" s="229"/>
      <c r="Q71" s="229"/>
      <c r="R71" s="222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178</v>
      </c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178</v>
      </c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178</v>
      </c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203.01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1.5225749999999998</v>
      </c>
      <c r="W75" s="192">
        <f t="shared" si="41"/>
        <v>0</v>
      </c>
      <c r="X75" s="192">
        <f t="shared" si="41"/>
        <v>0</v>
      </c>
      <c r="Y75" s="192">
        <f t="shared" si="41"/>
        <v>201.487425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87"/>
      <c r="Q78" s="87"/>
      <c r="R78" s="82">
        <v>7.4999999999999997E-3</v>
      </c>
      <c r="S78" s="194">
        <f>+(P78+Q78)*R78</f>
        <v>0</v>
      </c>
      <c r="T78" s="213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87"/>
      <c r="Q79" s="8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112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87"/>
      <c r="Q80" s="87"/>
      <c r="R80" s="82">
        <v>7.4999999999999997E-3</v>
      </c>
      <c r="S80" s="194">
        <f t="shared" si="43"/>
        <v>0</v>
      </c>
      <c r="T80" s="219">
        <f t="shared" si="44"/>
        <v>0</v>
      </c>
      <c r="U80" s="112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87"/>
      <c r="Q81" s="87"/>
      <c r="R81" s="82">
        <v>7.4999999999999997E-3</v>
      </c>
      <c r="S81" s="194">
        <f t="shared" si="43"/>
        <v>0</v>
      </c>
      <c r="T81" s="219">
        <f t="shared" si="44"/>
        <v>0</v>
      </c>
      <c r="U81" s="112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>
        <f>P78+Q78+U78</f>
        <v>0</v>
      </c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</row>
    <row r="104" spans="14:30" x14ac:dyDescent="0.25">
      <c r="N104" s="85"/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9" priority="1" operator="greaterThan">
      <formula>0</formula>
    </cfRule>
    <cfRule type="cellIs" dxfId="2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V42" zoomScale="90" zoomScaleNormal="90" workbookViewId="0">
      <selection activeCell="Y70" sqref="Y7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8.85546875" style="85" customWidth="1"/>
    <col min="10" max="10" width="18.5703125" style="85" customWidth="1"/>
    <col min="11" max="11" width="18" style="85" customWidth="1"/>
    <col min="12" max="12" width="20.28515625" style="85" customWidth="1"/>
    <col min="13" max="13" width="17.42578125" style="76" customWidth="1"/>
    <col min="14" max="14" width="5.140625" style="71" customWidth="1"/>
    <col min="15" max="15" width="23.42578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185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44760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5.7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16</v>
      </c>
      <c r="C12" s="15"/>
      <c r="D12" s="56"/>
      <c r="E12" s="16"/>
      <c r="F12" s="56"/>
      <c r="G12" s="56"/>
      <c r="H12" s="17"/>
      <c r="I12" s="83">
        <v>16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11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11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62.7</v>
      </c>
      <c r="C14" s="15"/>
      <c r="D14" s="56"/>
      <c r="E14" s="16"/>
      <c r="F14" s="56"/>
      <c r="G14" s="56"/>
      <c r="H14" s="17"/>
      <c r="I14" s="83"/>
      <c r="J14" s="81">
        <f t="shared" si="0"/>
        <v>62.7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11</v>
      </c>
      <c r="C19" s="95"/>
      <c r="D19" s="94"/>
      <c r="E19" s="96"/>
      <c r="F19" s="94"/>
      <c r="G19" s="94"/>
      <c r="H19" s="98"/>
      <c r="I19" s="99">
        <v>11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62.7</v>
      </c>
      <c r="C20" s="95"/>
      <c r="D20" s="94"/>
      <c r="E20" s="96"/>
      <c r="F20" s="94"/>
      <c r="G20" s="94"/>
      <c r="H20" s="98"/>
      <c r="I20" s="99">
        <v>62.7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44761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44761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44761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198</v>
      </c>
      <c r="B49" s="117">
        <f>R75</f>
        <v>70.55</v>
      </c>
      <c r="C49" s="116">
        <v>7.4999999999999997E-3</v>
      </c>
      <c r="D49" s="117">
        <f t="shared" si="17"/>
        <v>0.52912499999999996</v>
      </c>
      <c r="E49" s="172">
        <v>0</v>
      </c>
      <c r="F49" s="117">
        <f t="shared" si="15"/>
        <v>0</v>
      </c>
      <c r="G49" s="117">
        <f t="shared" si="16"/>
        <v>70.020875000000004</v>
      </c>
      <c r="H49" s="173">
        <f t="shared" si="19"/>
        <v>44761</v>
      </c>
      <c r="I49" s="176">
        <v>70.55</v>
      </c>
      <c r="J49" s="81">
        <f t="shared" si="0"/>
        <v>0</v>
      </c>
      <c r="K49" s="80"/>
      <c r="L49" s="186">
        <f t="shared" si="18"/>
        <v>70.020875000000004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44761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44761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44761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44761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44761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44761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186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44761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44763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44765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44790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0.52912499999999996</v>
      </c>
      <c r="E61" s="177"/>
      <c r="F61" s="57">
        <f>SUM(F46:F58)</f>
        <v>0</v>
      </c>
      <c r="G61" s="57">
        <f>SUM(G46:G58)</f>
        <v>70.020875000000004</v>
      </c>
      <c r="H61" s="173">
        <f t="shared" si="19"/>
        <v>44761</v>
      </c>
      <c r="I61" s="175"/>
      <c r="J61" s="81">
        <f t="shared" si="0"/>
        <v>0</v>
      </c>
      <c r="K61" s="80"/>
      <c r="L61" s="186">
        <f t="shared" si="18"/>
        <v>70.020875000000004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44761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140.04175000000001</v>
      </c>
      <c r="H64" s="184"/>
      <c r="I64" s="175"/>
      <c r="J64" s="81">
        <f t="shared" si="0"/>
        <v>0</v>
      </c>
      <c r="K64" s="80"/>
      <c r="L64" s="186">
        <f t="shared" si="18"/>
        <v>140.04175000000001</v>
      </c>
      <c r="M64" s="130"/>
      <c r="N64" s="87">
        <v>1</v>
      </c>
      <c r="O64" s="122" t="s">
        <v>197</v>
      </c>
      <c r="P64" s="87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149.25</v>
      </c>
      <c r="G65" s="22"/>
      <c r="L65" s="132"/>
      <c r="M65" s="131"/>
      <c r="N65" s="87">
        <v>2</v>
      </c>
      <c r="O65" s="122"/>
      <c r="P65" s="87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/>
      <c r="P67" s="87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146.41999999999999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229"/>
      <c r="R68" s="222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146.41999999999999</v>
      </c>
      <c r="C69" s="59"/>
      <c r="F69" s="87" t="s">
        <v>127</v>
      </c>
      <c r="G69" s="22"/>
      <c r="H69" s="89"/>
      <c r="I69" s="136"/>
      <c r="J69" s="136">
        <f>K52</f>
        <v>0</v>
      </c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229"/>
      <c r="Q70" s="229">
        <v>339</v>
      </c>
      <c r="R70" s="222">
        <v>70.55</v>
      </c>
      <c r="S70" s="229"/>
      <c r="T70" s="229"/>
      <c r="U70" s="189">
        <f t="shared" ref="U70:U74" si="34">((T70/U$10)*U$9)</f>
        <v>0</v>
      </c>
      <c r="V70" s="189">
        <f t="shared" ref="V70:V74" si="35">R70*V$10</f>
        <v>0.52912499999999996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70.020875000000004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2.8300000000000125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178</v>
      </c>
      <c r="P71" s="229"/>
      <c r="Q71" s="229"/>
      <c r="R71" s="229"/>
      <c r="S71" s="229"/>
      <c r="T71" s="229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178</v>
      </c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178</v>
      </c>
      <c r="P73" s="87"/>
      <c r="Q73" s="87"/>
      <c r="R73" s="137"/>
      <c r="S73" s="87"/>
      <c r="T73" s="13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178</v>
      </c>
      <c r="P74" s="87"/>
      <c r="Q74" s="87"/>
      <c r="R74" s="13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70.55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0.52912499999999996</v>
      </c>
      <c r="W75" s="192">
        <f t="shared" si="41"/>
        <v>0</v>
      </c>
      <c r="X75" s="192">
        <f t="shared" si="41"/>
        <v>0</v>
      </c>
      <c r="Y75" s="192">
        <f t="shared" si="41"/>
        <v>70.020875000000004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216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217">
        <f>+(U78+V78)*W78</f>
        <v>0</v>
      </c>
      <c r="Y78" s="240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/>
      <c r="R79" s="82">
        <v>7.4999999999999997E-3</v>
      </c>
      <c r="S79" s="216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217">
        <f t="shared" ref="X79:X97" si="45">+(U79+V79)*W79</f>
        <v>0</v>
      </c>
      <c r="Y79" s="236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216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217">
        <f t="shared" si="45"/>
        <v>0</v>
      </c>
      <c r="Y80" s="236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216">
        <f t="shared" si="43"/>
        <v>0</v>
      </c>
      <c r="T81" s="219">
        <f t="shared" si="44"/>
        <v>0</v>
      </c>
      <c r="U81" s="112"/>
      <c r="V81" s="112"/>
      <c r="W81" s="113">
        <v>1.4999999999999999E-2</v>
      </c>
      <c r="X81" s="217">
        <f t="shared" si="45"/>
        <v>0</v>
      </c>
      <c r="Y81" s="236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36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217">
        <f t="shared" si="45"/>
        <v>0</v>
      </c>
      <c r="Y83" s="236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216">
        <f t="shared" si="43"/>
        <v>0</v>
      </c>
      <c r="T84" s="22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2">
        <f>P78+Q78+U78</f>
        <v>0</v>
      </c>
    </row>
    <row r="102" spans="14:30" x14ac:dyDescent="0.25">
      <c r="N102" s="85"/>
      <c r="P102" s="212">
        <f t="shared" ref="P102:P106" si="50">P79+Q79+U79</f>
        <v>0</v>
      </c>
    </row>
    <row r="103" spans="14:30" x14ac:dyDescent="0.25">
      <c r="N103" s="85"/>
      <c r="P103" s="212">
        <f t="shared" si="50"/>
        <v>0</v>
      </c>
    </row>
    <row r="104" spans="14:30" x14ac:dyDescent="0.25">
      <c r="N104" s="85"/>
      <c r="P104" s="212">
        <f t="shared" si="50"/>
        <v>0</v>
      </c>
    </row>
    <row r="105" spans="14:30" x14ac:dyDescent="0.25">
      <c r="N105" s="85"/>
      <c r="P105" s="212">
        <f t="shared" si="50"/>
        <v>0</v>
      </c>
    </row>
    <row r="106" spans="14:30" x14ac:dyDescent="0.25">
      <c r="N106" s="85"/>
      <c r="P106" s="212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7" priority="1" operator="greaterThan">
      <formula>0</formula>
    </cfRule>
    <cfRule type="cellIs" dxfId="2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8" zoomScale="90" zoomScaleNormal="90" workbookViewId="0">
      <selection activeCell="X71" sqref="X7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9" style="85" customWidth="1"/>
    <col min="13" max="13" width="17.42578125" style="76" customWidth="1"/>
    <col min="14" max="14" width="5.140625" style="71" customWidth="1"/>
    <col min="15" max="15" width="23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185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44761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5.7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63</v>
      </c>
      <c r="C12" s="15"/>
      <c r="D12" s="56"/>
      <c r="E12" s="16"/>
      <c r="F12" s="56"/>
      <c r="G12" s="56"/>
      <c r="H12" s="17"/>
      <c r="I12" s="83"/>
      <c r="J12" s="81">
        <f>B12-I12</f>
        <v>63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9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9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51.300000000000004</v>
      </c>
      <c r="C14" s="15"/>
      <c r="D14" s="56"/>
      <c r="E14" s="16"/>
      <c r="F14" s="56"/>
      <c r="G14" s="56"/>
      <c r="H14" s="17"/>
      <c r="I14" s="83"/>
      <c r="J14" s="81">
        <f t="shared" si="0"/>
        <v>51.300000000000004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9</v>
      </c>
      <c r="C19" s="95"/>
      <c r="D19" s="94"/>
      <c r="E19" s="96"/>
      <c r="F19" s="94"/>
      <c r="G19" s="94"/>
      <c r="H19" s="98"/>
      <c r="I19" s="99"/>
      <c r="J19" s="185">
        <f>B19-I19</f>
        <v>9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51.300000000000004</v>
      </c>
      <c r="C20" s="95"/>
      <c r="D20" s="94"/>
      <c r="E20" s="96"/>
      <c r="F20" s="94"/>
      <c r="G20" s="94"/>
      <c r="H20" s="98"/>
      <c r="I20" s="99"/>
      <c r="J20" s="185">
        <f t="shared" si="0"/>
        <v>51.300000000000004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44762</v>
      </c>
      <c r="I46" s="174"/>
      <c r="J46" s="81">
        <f>I46-G46</f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44762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44762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172</v>
      </c>
      <c r="B49" s="117">
        <f>R75</f>
        <v>63.52</v>
      </c>
      <c r="C49" s="116">
        <v>7.4999999999999997E-3</v>
      </c>
      <c r="D49" s="117">
        <f t="shared" si="17"/>
        <v>0.47639999999999999</v>
      </c>
      <c r="E49" s="172">
        <v>0</v>
      </c>
      <c r="F49" s="117">
        <f t="shared" si="15"/>
        <v>0</v>
      </c>
      <c r="G49" s="117">
        <f t="shared" si="16"/>
        <v>63.043600000000005</v>
      </c>
      <c r="H49" s="173">
        <f t="shared" si="19"/>
        <v>44762</v>
      </c>
      <c r="I49" s="176"/>
      <c r="J49" s="81">
        <f t="shared" si="0"/>
        <v>63.52</v>
      </c>
      <c r="K49" s="80"/>
      <c r="L49" s="186">
        <f t="shared" si="18"/>
        <v>63.043600000000005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44762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44762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44762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44762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44762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44762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11.31</v>
      </c>
      <c r="C56" s="116">
        <v>2.5000000000000001E-2</v>
      </c>
      <c r="D56" s="117">
        <f t="shared" si="20"/>
        <v>0.28275</v>
      </c>
      <c r="E56" s="172">
        <v>0.05</v>
      </c>
      <c r="F56" s="117">
        <f t="shared" si="21"/>
        <v>0.4875000000000001</v>
      </c>
      <c r="G56" s="117">
        <f t="shared" si="22"/>
        <v>10.53975</v>
      </c>
      <c r="H56" s="173">
        <f t="shared" si="19"/>
        <v>44762</v>
      </c>
      <c r="I56" s="176"/>
      <c r="J56" s="81">
        <f t="shared" si="0"/>
        <v>11.31</v>
      </c>
      <c r="K56" s="80"/>
      <c r="L56" s="186">
        <f t="shared" si="18"/>
        <v>10.53975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44764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44766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44791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0.75914999999999999</v>
      </c>
      <c r="E61" s="177"/>
      <c r="F61" s="57">
        <f>SUM(F46:F58)</f>
        <v>0.4875000000000001</v>
      </c>
      <c r="G61" s="57">
        <f>SUM(G46:G58)</f>
        <v>73.58335000000001</v>
      </c>
      <c r="H61" s="173">
        <f t="shared" si="19"/>
        <v>44762</v>
      </c>
      <c r="I61" s="175"/>
      <c r="J61" s="81">
        <f t="shared" si="0"/>
        <v>0</v>
      </c>
      <c r="K61" s="80"/>
      <c r="L61" s="186">
        <f t="shared" si="18"/>
        <v>73.58335000000001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44762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147.16670000000002</v>
      </c>
      <c r="H64" s="184"/>
      <c r="I64" s="175"/>
      <c r="J64" s="81">
        <f t="shared" si="0"/>
        <v>0</v>
      </c>
      <c r="K64" s="80"/>
      <c r="L64" s="186">
        <f t="shared" si="18"/>
        <v>147.16670000000002</v>
      </c>
      <c r="M64" s="130"/>
      <c r="N64" s="87">
        <v>1</v>
      </c>
      <c r="O64" s="122" t="s">
        <v>181</v>
      </c>
      <c r="P64" s="229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189.13000000000002</v>
      </c>
      <c r="G65" s="22"/>
      <c r="L65" s="132"/>
      <c r="M65" s="131"/>
      <c r="N65" s="87">
        <v>2</v>
      </c>
      <c r="O65" s="122" t="s">
        <v>181</v>
      </c>
      <c r="P65" s="229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199</v>
      </c>
      <c r="P66" s="229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181</v>
      </c>
      <c r="P67" s="229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181.02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181</v>
      </c>
      <c r="P68" s="229"/>
      <c r="Q68" s="229"/>
      <c r="R68" s="222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181.02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181.02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200</v>
      </c>
      <c r="P70" s="229"/>
      <c r="Q70" s="229"/>
      <c r="R70" s="222">
        <v>63.52</v>
      </c>
      <c r="S70" s="87"/>
      <c r="T70" s="87">
        <v>11.31</v>
      </c>
      <c r="U70" s="189">
        <f t="shared" ref="U70:U74" si="34">((T70/U$10)*U$9)</f>
        <v>0.4875000000000001</v>
      </c>
      <c r="V70" s="189">
        <f t="shared" ref="V70:V74" si="35">R70*V$10</f>
        <v>0.47639999999999999</v>
      </c>
      <c r="W70" s="189">
        <f t="shared" ref="W70:W74" si="36">+S70*V$10</f>
        <v>0</v>
      </c>
      <c r="X70" s="189">
        <f t="shared" ref="X70:X74" si="37">+T70*X$10</f>
        <v>0.28275</v>
      </c>
      <c r="Y70" s="189">
        <f t="shared" ref="Y70:Z74" si="38">R70-V70</f>
        <v>63.043600000000005</v>
      </c>
      <c r="Z70" s="189">
        <f t="shared" si="38"/>
        <v>0</v>
      </c>
      <c r="AA70" s="189">
        <f t="shared" ref="AA70:AA74" si="39">T70-U70-X70</f>
        <v>10.53975</v>
      </c>
      <c r="AB70" s="87"/>
    </row>
    <row r="71" spans="1:30" ht="28.5" customHeight="1" thickBot="1" x14ac:dyDescent="0.3">
      <c r="A71" s="25" t="s">
        <v>56</v>
      </c>
      <c r="B71" s="70">
        <f>(B65-B69)-B72</f>
        <v>8.1100000000000136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229"/>
      <c r="Q71" s="229"/>
      <c r="R71" s="229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63.52</v>
      </c>
      <c r="S75" s="192"/>
      <c r="T75" s="192">
        <f>SUM(T70:T74)</f>
        <v>11.31</v>
      </c>
      <c r="U75" s="192">
        <f>SUM(U70:U74)</f>
        <v>0.4875000000000001</v>
      </c>
      <c r="V75" s="192">
        <f t="shared" ref="V75:AA75" si="41">SUM(V70:V74)</f>
        <v>0.47639999999999999</v>
      </c>
      <c r="W75" s="192">
        <f t="shared" si="41"/>
        <v>0</v>
      </c>
      <c r="X75" s="192">
        <f t="shared" si="41"/>
        <v>0.28275</v>
      </c>
      <c r="Y75" s="192">
        <f t="shared" si="41"/>
        <v>63.043600000000005</v>
      </c>
      <c r="Z75" s="192">
        <f t="shared" si="41"/>
        <v>0</v>
      </c>
      <c r="AA75" s="193">
        <f t="shared" si="41"/>
        <v>10.53975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3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8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2">
        <f>P78+Q78+U78</f>
        <v>0</v>
      </c>
    </row>
    <row r="102" spans="14:30" x14ac:dyDescent="0.25">
      <c r="N102" s="85"/>
      <c r="P102" s="212">
        <f>P79+U79</f>
        <v>0</v>
      </c>
    </row>
    <row r="103" spans="14:30" x14ac:dyDescent="0.25">
      <c r="N103" s="85"/>
      <c r="P103" s="212">
        <f>P80+Q80+U80</f>
        <v>0</v>
      </c>
    </row>
    <row r="104" spans="14:30" x14ac:dyDescent="0.25">
      <c r="N104" s="85"/>
      <c r="P104" s="212">
        <f>P81+Q81+U81</f>
        <v>0</v>
      </c>
    </row>
    <row r="105" spans="14:30" x14ac:dyDescent="0.25">
      <c r="N105" s="85"/>
      <c r="P105" s="212">
        <f>P82+U82</f>
        <v>0</v>
      </c>
    </row>
    <row r="106" spans="14:30" x14ac:dyDescent="0.25">
      <c r="N106" s="85"/>
      <c r="P106" s="212">
        <f>P83+Q83+U83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5" priority="1" operator="greaterThan">
      <formula>0</formula>
    </cfRule>
    <cfRule type="cellIs" dxfId="2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B26" zoomScale="90" zoomScaleNormal="90" workbookViewId="0">
      <selection activeCell="G49" sqref="G4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9.140625" style="85" customWidth="1"/>
    <col min="13" max="13" width="17.42578125" style="76" customWidth="1"/>
    <col min="14" max="14" width="5.140625" style="71" customWidth="1"/>
    <col min="15" max="15" width="27.28515625" style="85" customWidth="1"/>
    <col min="16" max="17" width="17" style="85" customWidth="1"/>
    <col min="18" max="18" width="18.140625" style="85" customWidth="1"/>
    <col min="19" max="19" width="14.570312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185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/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44762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5.7</v>
      </c>
      <c r="C8" s="85" t="s">
        <v>92</v>
      </c>
      <c r="D8" s="108">
        <v>5.84</v>
      </c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2.5</v>
      </c>
      <c r="C12" s="15"/>
      <c r="D12" s="56"/>
      <c r="E12" s="16"/>
      <c r="F12" s="56"/>
      <c r="G12" s="56"/>
      <c r="H12" s="17"/>
      <c r="I12" s="83">
        <v>2.5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4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4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22.8</v>
      </c>
      <c r="C14" s="15"/>
      <c r="D14" s="56"/>
      <c r="E14" s="16"/>
      <c r="F14" s="56"/>
      <c r="G14" s="56"/>
      <c r="H14" s="17"/>
      <c r="I14" s="83"/>
      <c r="J14" s="81">
        <f t="shared" si="0"/>
        <v>22.8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>((T16/U$10)*U$9)</f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4</v>
      </c>
      <c r="C19" s="95"/>
      <c r="D19" s="94"/>
      <c r="E19" s="96"/>
      <c r="F19" s="94"/>
      <c r="G19" s="94"/>
      <c r="H19" s="98"/>
      <c r="I19" s="99">
        <v>4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22.8</v>
      </c>
      <c r="C20" s="95"/>
      <c r="D20" s="94"/>
      <c r="E20" s="96"/>
      <c r="F20" s="94"/>
      <c r="G20" s="94"/>
      <c r="H20" s="98"/>
      <c r="I20" s="99"/>
      <c r="J20" s="185">
        <f t="shared" si="0"/>
        <v>22.8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>
        <v>10</v>
      </c>
      <c r="C21" s="100"/>
      <c r="D21" s="66"/>
      <c r="E21" s="67"/>
      <c r="F21" s="66"/>
      <c r="G21" s="66"/>
      <c r="H21" s="102"/>
      <c r="I21" s="79"/>
      <c r="J21" s="81">
        <f t="shared" si="0"/>
        <v>10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58.4</v>
      </c>
      <c r="C22" s="100"/>
      <c r="D22" s="66"/>
      <c r="E22" s="67"/>
      <c r="F22" s="66"/>
      <c r="G22" s="66"/>
      <c r="H22" s="102"/>
      <c r="I22" s="79"/>
      <c r="J22" s="81">
        <f t="shared" si="0"/>
        <v>58.4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10</v>
      </c>
      <c r="C27" s="95"/>
      <c r="D27" s="94"/>
      <c r="E27" s="96"/>
      <c r="F27" s="94"/>
      <c r="G27" s="94"/>
      <c r="H27" s="98"/>
      <c r="I27" s="99"/>
      <c r="J27" s="185">
        <f t="shared" si="0"/>
        <v>10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58.4</v>
      </c>
      <c r="C28" s="95"/>
      <c r="D28" s="94"/>
      <c r="E28" s="96"/>
      <c r="F28" s="94"/>
      <c r="G28" s="94"/>
      <c r="H28" s="98"/>
      <c r="I28" s="99"/>
      <c r="J28" s="185">
        <f t="shared" si="0"/>
        <v>58.4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44763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44763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44763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169</v>
      </c>
      <c r="B49" s="117">
        <f>R75</f>
        <v>206.23</v>
      </c>
      <c r="C49" s="116">
        <v>7.4999999999999997E-3</v>
      </c>
      <c r="D49" s="117">
        <f t="shared" si="17"/>
        <v>1.5467249999999999</v>
      </c>
      <c r="E49" s="172">
        <v>0</v>
      </c>
      <c r="F49" s="117">
        <f t="shared" si="15"/>
        <v>0</v>
      </c>
      <c r="G49" s="117">
        <f t="shared" si="16"/>
        <v>204.68327499999998</v>
      </c>
      <c r="H49" s="173">
        <f t="shared" si="19"/>
        <v>44763</v>
      </c>
      <c r="I49" s="176">
        <v>206.23</v>
      </c>
      <c r="J49" s="81">
        <f t="shared" si="0"/>
        <v>0</v>
      </c>
      <c r="K49" s="80"/>
      <c r="L49" s="186">
        <f t="shared" si="18"/>
        <v>204.68327499999998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44763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44763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44763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44763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44763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44763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44763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44765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44767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44792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1.5467249999999999</v>
      </c>
      <c r="E61" s="177"/>
      <c r="F61" s="57">
        <f>SUM(F46:F58)</f>
        <v>0</v>
      </c>
      <c r="G61" s="57">
        <f>SUM(G46:G58)</f>
        <v>204.68327499999998</v>
      </c>
      <c r="H61" s="173">
        <f t="shared" si="19"/>
        <v>44763</v>
      </c>
      <c r="I61" s="175"/>
      <c r="J61" s="81">
        <f t="shared" si="0"/>
        <v>0</v>
      </c>
      <c r="K61" s="80"/>
      <c r="L61" s="186">
        <f t="shared" si="18"/>
        <v>204.68327499999998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44763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409.36654999999996</v>
      </c>
      <c r="H64" s="184"/>
      <c r="I64" s="175"/>
      <c r="J64" s="81">
        <f t="shared" si="0"/>
        <v>0</v>
      </c>
      <c r="K64" s="80"/>
      <c r="L64" s="186">
        <f t="shared" si="18"/>
        <v>409.36654999999996</v>
      </c>
      <c r="M64" s="130"/>
      <c r="N64" s="87">
        <v>1</v>
      </c>
      <c r="O64" s="122" t="s">
        <v>229</v>
      </c>
      <c r="P64" s="229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289.93</v>
      </c>
      <c r="G65" s="22"/>
      <c r="L65" s="132"/>
      <c r="M65" s="131"/>
      <c r="N65" s="87">
        <v>2</v>
      </c>
      <c r="O65" s="122" t="s">
        <v>181</v>
      </c>
      <c r="P65" s="229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220</v>
      </c>
      <c r="P66" s="229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181</v>
      </c>
      <c r="P67" s="229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287.5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196</v>
      </c>
      <c r="P68" s="87"/>
      <c r="Q68" s="87"/>
      <c r="R68" s="13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287.5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287.5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87"/>
      <c r="Q70" s="87"/>
      <c r="R70" s="137">
        <v>206.23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1.5467249999999999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204.68327499999998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2.4300000000000068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178</v>
      </c>
      <c r="P71" s="229"/>
      <c r="Q71" s="229"/>
      <c r="R71" s="222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229"/>
      <c r="Q72" s="229"/>
      <c r="R72" s="222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179</v>
      </c>
      <c r="P73" s="87"/>
      <c r="Q73" s="87"/>
      <c r="R73" s="13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13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206.23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1.5467249999999999</v>
      </c>
      <c r="W75" s="192">
        <f t="shared" si="41"/>
        <v>0</v>
      </c>
      <c r="X75" s="192">
        <f t="shared" si="41"/>
        <v>0</v>
      </c>
      <c r="Y75" s="192">
        <f t="shared" si="41"/>
        <v>204.68327499999998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87"/>
      <c r="Q78" s="137"/>
      <c r="R78" s="82">
        <v>7.4999999999999997E-3</v>
      </c>
      <c r="S78" s="216">
        <f>+(P78+Q78)*R78</f>
        <v>0</v>
      </c>
      <c r="T78" s="213">
        <f>+(P78+Q78)-S78</f>
        <v>0</v>
      </c>
      <c r="U78" s="211"/>
      <c r="V78" s="112"/>
      <c r="W78" s="113">
        <v>1.4999999999999999E-2</v>
      </c>
      <c r="X78" s="217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216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217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216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217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216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217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/>
      <c r="Q82" s="13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 t="s">
        <v>165</v>
      </c>
      <c r="S83" s="216"/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196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216">
        <f t="shared" si="43"/>
        <v>0</v>
      </c>
      <c r="T84" s="216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>
        <f>P78+Q78+U78</f>
        <v>0</v>
      </c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</row>
    <row r="104" spans="14:30" x14ac:dyDescent="0.25">
      <c r="N104" s="85"/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3" priority="1" operator="greaterThan">
      <formula>0</formula>
    </cfRule>
    <cfRule type="cellIs" dxfId="2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P40" zoomScale="90" zoomScaleNormal="90" workbookViewId="0">
      <selection activeCell="Q70" sqref="Q7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42578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185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/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44763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5.73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235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17</v>
      </c>
      <c r="C12" s="15"/>
      <c r="D12" s="56"/>
      <c r="E12" s="16"/>
      <c r="F12" s="56"/>
      <c r="G12" s="56"/>
      <c r="H12" s="17"/>
      <c r="I12" s="83"/>
      <c r="J12" s="81">
        <f>B12-I12</f>
        <v>17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7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7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40.11</v>
      </c>
      <c r="C14" s="15"/>
      <c r="D14" s="56"/>
      <c r="E14" s="16"/>
      <c r="F14" s="56"/>
      <c r="G14" s="56"/>
      <c r="H14" s="17"/>
      <c r="I14" s="83"/>
      <c r="J14" s="81">
        <f t="shared" si="0"/>
        <v>40.11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7</v>
      </c>
      <c r="C19" s="95"/>
      <c r="D19" s="94"/>
      <c r="E19" s="96"/>
      <c r="F19" s="94"/>
      <c r="G19" s="94"/>
      <c r="H19" s="98"/>
      <c r="I19" s="99"/>
      <c r="J19" s="185">
        <f>B19-I19</f>
        <v>7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40.11</v>
      </c>
      <c r="C20" s="95"/>
      <c r="D20" s="94"/>
      <c r="E20" s="96"/>
      <c r="F20" s="94"/>
      <c r="G20" s="94"/>
      <c r="H20" s="98"/>
      <c r="I20" s="99"/>
      <c r="J20" s="185">
        <f t="shared" si="0"/>
        <v>40.11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44764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44764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44764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169</v>
      </c>
      <c r="B49" s="117">
        <f>R75</f>
        <v>130.54</v>
      </c>
      <c r="C49" s="116">
        <v>7.4999999999999997E-3</v>
      </c>
      <c r="D49" s="117">
        <f t="shared" si="18"/>
        <v>0.97904999999999986</v>
      </c>
      <c r="E49" s="172">
        <v>0</v>
      </c>
      <c r="F49" s="117">
        <f t="shared" si="15"/>
        <v>0</v>
      </c>
      <c r="G49" s="117">
        <f t="shared" si="16"/>
        <v>129.56094999999999</v>
      </c>
      <c r="H49" s="173">
        <f t="shared" si="19"/>
        <v>44764</v>
      </c>
      <c r="I49" s="176"/>
      <c r="J49" s="81">
        <f t="shared" si="0"/>
        <v>130.54</v>
      </c>
      <c r="K49" s="80"/>
      <c r="L49" s="186">
        <f t="shared" si="17"/>
        <v>129.56094999999999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44764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44764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44764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44764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44764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44764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170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44764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7.4999999999999997E-3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44766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44768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44793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0.97904999999999986</v>
      </c>
      <c r="E61" s="177"/>
      <c r="F61" s="57">
        <f>SUM(F46:F58)</f>
        <v>0</v>
      </c>
      <c r="G61" s="57">
        <f>SUM(G46:G58)</f>
        <v>129.56094999999999</v>
      </c>
      <c r="H61" s="173">
        <f t="shared" si="19"/>
        <v>44764</v>
      </c>
      <c r="I61" s="175"/>
      <c r="J61" s="81">
        <f t="shared" si="0"/>
        <v>0</v>
      </c>
      <c r="K61" s="80"/>
      <c r="L61" s="186">
        <f t="shared" si="17"/>
        <v>129.56094999999999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44764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259.12189999999998</v>
      </c>
      <c r="H64" s="184"/>
      <c r="I64" s="175"/>
      <c r="J64" s="81">
        <f t="shared" si="0"/>
        <v>0</v>
      </c>
      <c r="K64" s="80"/>
      <c r="L64" s="186">
        <f t="shared" si="17"/>
        <v>259.12189999999998</v>
      </c>
      <c r="M64" s="130"/>
      <c r="N64" s="87">
        <v>1</v>
      </c>
      <c r="O64" s="122" t="s">
        <v>229</v>
      </c>
      <c r="P64" s="229"/>
      <c r="Q64" s="229"/>
      <c r="R64" s="222"/>
      <c r="S64" s="229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187.64999999999998</v>
      </c>
      <c r="G65" s="22"/>
      <c r="L65" s="132"/>
      <c r="M65" s="131"/>
      <c r="N65" s="87">
        <v>2</v>
      </c>
      <c r="O65" s="122" t="s">
        <v>188</v>
      </c>
      <c r="P65" s="229"/>
      <c r="Q65" s="229"/>
      <c r="R65" s="222"/>
      <c r="S65" s="229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188</v>
      </c>
      <c r="P66" s="229"/>
      <c r="Q66" s="229"/>
      <c r="R66" s="222"/>
      <c r="S66" s="229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/>
      <c r="P67" s="229"/>
      <c r="Q67" s="229"/>
      <c r="R67" s="229"/>
      <c r="S67" s="229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191.04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229"/>
      <c r="Q68" s="229"/>
      <c r="R68" s="229"/>
      <c r="S68" s="229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191.04</v>
      </c>
      <c r="C69" s="59"/>
      <c r="F69" s="87" t="s">
        <v>127</v>
      </c>
      <c r="G69" s="22"/>
      <c r="H69" s="89"/>
      <c r="I69" s="136"/>
      <c r="J69" s="136">
        <f>K52</f>
        <v>0</v>
      </c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191.04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194</v>
      </c>
      <c r="P70" s="229"/>
      <c r="Q70" s="229">
        <v>342</v>
      </c>
      <c r="R70" s="222">
        <v>130.54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0.97904999999999986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129.56094999999999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-3.3900000000000148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194</v>
      </c>
      <c r="P71" s="87"/>
      <c r="Q71" s="87"/>
      <c r="R71" s="13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13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204</v>
      </c>
      <c r="P73" s="87"/>
      <c r="Q73" s="87"/>
      <c r="R73" s="13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13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130.54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0.97904999999999986</v>
      </c>
      <c r="W75" s="192">
        <f t="shared" si="41"/>
        <v>0</v>
      </c>
      <c r="X75" s="192">
        <f t="shared" si="41"/>
        <v>0</v>
      </c>
      <c r="Y75" s="192">
        <f t="shared" si="41"/>
        <v>129.56094999999999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3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5">
        <f>P78+Q78+U78</f>
        <v>0</v>
      </c>
    </row>
    <row r="103" spans="14:30" x14ac:dyDescent="0.25">
      <c r="N103" s="85"/>
      <c r="Q103" s="215">
        <f>P79+Q79+U79</f>
        <v>0</v>
      </c>
    </row>
    <row r="104" spans="14:30" x14ac:dyDescent="0.25">
      <c r="N104" s="85"/>
      <c r="Q104" s="215">
        <f>P80+Q80+U80</f>
        <v>0</v>
      </c>
    </row>
    <row r="105" spans="14:30" x14ac:dyDescent="0.25">
      <c r="N105" s="85"/>
      <c r="Q105" s="215">
        <f>P81+Q81+U81</f>
        <v>0</v>
      </c>
    </row>
    <row r="106" spans="14:30" x14ac:dyDescent="0.25">
      <c r="N106" s="85"/>
      <c r="Q106" s="212">
        <f>P83+Q83+U83</f>
        <v>0</v>
      </c>
    </row>
    <row r="107" spans="14:30" x14ac:dyDescent="0.25">
      <c r="N107" s="85"/>
      <c r="Q107" s="225">
        <f>P84+Q84+U84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1" priority="1" operator="greaterThan">
      <formula>0</formula>
    </cfRule>
    <cfRule type="cellIs" dxfId="2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61"/>
      <c r="B1" s="265" t="s">
        <v>11</v>
      </c>
      <c r="C1" s="266"/>
      <c r="D1" s="266"/>
      <c r="E1" s="266"/>
      <c r="F1" s="266"/>
      <c r="G1" s="266"/>
      <c r="H1" s="266"/>
      <c r="I1" s="267"/>
    </row>
    <row r="2" spans="1:9" s="84" customFormat="1" ht="16.5" customHeight="1" x14ac:dyDescent="0.25">
      <c r="A2" s="261"/>
      <c r="B2" s="268" t="s">
        <v>12</v>
      </c>
      <c r="C2" s="269"/>
      <c r="D2" s="269"/>
      <c r="E2" s="269"/>
      <c r="F2" s="269"/>
      <c r="G2" s="269"/>
      <c r="H2" s="269"/>
      <c r="I2" s="270"/>
    </row>
    <row r="3" spans="1:9" s="84" customFormat="1" ht="16.5" customHeight="1" x14ac:dyDescent="0.25">
      <c r="A3" s="261"/>
      <c r="B3" s="264"/>
      <c r="C3" s="264"/>
      <c r="D3" s="264"/>
      <c r="E3" s="264"/>
      <c r="F3" s="264"/>
      <c r="G3" s="264"/>
      <c r="H3" s="264"/>
      <c r="I3" s="264"/>
    </row>
    <row r="4" spans="1:9" x14ac:dyDescent="0.25">
      <c r="B4" s="264"/>
      <c r="C4" s="264"/>
      <c r="D4" s="264"/>
      <c r="E4" s="264"/>
      <c r="F4" s="264"/>
      <c r="G4" s="264"/>
    </row>
    <row r="6" spans="1:9" ht="15.75" thickBot="1" x14ac:dyDescent="0.3"/>
    <row r="7" spans="1:9" x14ac:dyDescent="0.25">
      <c r="E7" s="262" t="s">
        <v>13</v>
      </c>
      <c r="F7" s="263"/>
    </row>
    <row r="8" spans="1:9" ht="27" customHeight="1" x14ac:dyDescent="0.25">
      <c r="A8" s="45" t="s">
        <v>32</v>
      </c>
      <c r="B8" s="45" t="s">
        <v>1</v>
      </c>
      <c r="C8" s="45" t="s">
        <v>2</v>
      </c>
      <c r="D8" s="52" t="s">
        <v>26</v>
      </c>
      <c r="E8" s="49" t="s">
        <v>1</v>
      </c>
      <c r="F8" s="50" t="s">
        <v>2</v>
      </c>
      <c r="G8" s="51" t="s">
        <v>52</v>
      </c>
      <c r="H8" s="51" t="s">
        <v>53</v>
      </c>
    </row>
    <row r="9" spans="1:9" x14ac:dyDescent="0.25">
      <c r="A9" s="46" t="str">
        <f>'DIA 1'!B$6</f>
        <v xml:space="preserve"> 01/7/2022</v>
      </c>
      <c r="B9" s="199">
        <f>+'DIA 1'!G$47</f>
        <v>0</v>
      </c>
      <c r="C9" s="199">
        <f>+'DIA 1'!G$53</f>
        <v>0</v>
      </c>
      <c r="D9" s="203">
        <f>B9+C9</f>
        <v>0</v>
      </c>
      <c r="E9" s="204">
        <f>+'DIA 1'!K$47</f>
        <v>0</v>
      </c>
      <c r="F9" s="205">
        <f>+'DIA 1'!K$53</f>
        <v>0</v>
      </c>
      <c r="G9" s="206">
        <f>B9-E9</f>
        <v>0</v>
      </c>
      <c r="H9" s="206">
        <f>C9-F9</f>
        <v>0</v>
      </c>
    </row>
    <row r="10" spans="1:9" x14ac:dyDescent="0.25">
      <c r="A10" s="46">
        <f>'DIA 2'!B$6</f>
        <v>44744</v>
      </c>
      <c r="B10" s="199">
        <f>'DIA 2'!G$47</f>
        <v>0</v>
      </c>
      <c r="C10" s="199">
        <f>'DIA 2'!G$53</f>
        <v>0</v>
      </c>
      <c r="D10" s="203">
        <f t="shared" ref="D10:D39" si="0">B10+C10</f>
        <v>0</v>
      </c>
      <c r="E10" s="199">
        <f>'DIA 2'!K$47</f>
        <v>0</v>
      </c>
      <c r="F10" s="199">
        <f>'DIA 2'!K$53</f>
        <v>0</v>
      </c>
      <c r="G10" s="206">
        <f t="shared" ref="G10:H39" si="1">B10-E10</f>
        <v>0</v>
      </c>
      <c r="H10" s="206">
        <f t="shared" si="1"/>
        <v>0</v>
      </c>
    </row>
    <row r="11" spans="1:9" x14ac:dyDescent="0.25">
      <c r="A11" s="46">
        <f>'DIA 3'!B$6</f>
        <v>44745</v>
      </c>
      <c r="B11" s="199">
        <f>'DIA 3'!G$47</f>
        <v>0</v>
      </c>
      <c r="C11" s="199">
        <f>'DIA 3'!G$53</f>
        <v>0</v>
      </c>
      <c r="D11" s="203">
        <f t="shared" si="0"/>
        <v>0</v>
      </c>
      <c r="E11" s="199">
        <f>'DIA 3'!K$47</f>
        <v>0</v>
      </c>
      <c r="F11" s="199">
        <f>'DIA 3'!K$53</f>
        <v>0</v>
      </c>
      <c r="G11" s="206">
        <f t="shared" si="1"/>
        <v>0</v>
      </c>
      <c r="H11" s="206">
        <f t="shared" si="1"/>
        <v>0</v>
      </c>
    </row>
    <row r="12" spans="1:9" x14ac:dyDescent="0.25">
      <c r="A12" s="46">
        <f>'DIA 4'!B$6</f>
        <v>44746</v>
      </c>
      <c r="B12" s="199">
        <f>'DIA 4'!G$47</f>
        <v>0</v>
      </c>
      <c r="C12" s="199">
        <f>'DIA 4'!G$53</f>
        <v>0</v>
      </c>
      <c r="D12" s="203">
        <f t="shared" si="0"/>
        <v>0</v>
      </c>
      <c r="E12" s="199">
        <f>'DIA 4'!K$47</f>
        <v>0</v>
      </c>
      <c r="F12" s="199">
        <f>'DIA 4'!K$53</f>
        <v>0</v>
      </c>
      <c r="G12" s="206">
        <f t="shared" si="1"/>
        <v>0</v>
      </c>
      <c r="H12" s="206">
        <f t="shared" si="1"/>
        <v>0</v>
      </c>
    </row>
    <row r="13" spans="1:9" x14ac:dyDescent="0.25">
      <c r="A13" s="46">
        <f>'DIA 5'!B$6</f>
        <v>44747</v>
      </c>
      <c r="B13" s="199">
        <f>'DIA 5'!G$47</f>
        <v>0</v>
      </c>
      <c r="C13" s="199">
        <f>'DIA 5'!G$53</f>
        <v>0</v>
      </c>
      <c r="D13" s="203">
        <f t="shared" si="0"/>
        <v>0</v>
      </c>
      <c r="E13" s="199">
        <f>'DIA 5'!K$47</f>
        <v>0</v>
      </c>
      <c r="F13" s="199">
        <f>'DIA 5'!K$53</f>
        <v>0</v>
      </c>
      <c r="G13" s="206">
        <f t="shared" si="1"/>
        <v>0</v>
      </c>
      <c r="H13" s="206">
        <f t="shared" si="1"/>
        <v>0</v>
      </c>
    </row>
    <row r="14" spans="1:9" x14ac:dyDescent="0.25">
      <c r="A14" s="46">
        <f>'DIA 6'!B$6</f>
        <v>44748</v>
      </c>
      <c r="B14" s="199">
        <f>'DIA 6'!G$47</f>
        <v>0</v>
      </c>
      <c r="C14" s="199">
        <f>'DIA 6'!G$53</f>
        <v>0</v>
      </c>
      <c r="D14" s="203">
        <f t="shared" si="0"/>
        <v>0</v>
      </c>
      <c r="E14" s="199">
        <f>'DIA 6'!K$47</f>
        <v>0</v>
      </c>
      <c r="F14" s="199">
        <f>'DIA 6'!K$53</f>
        <v>0</v>
      </c>
      <c r="G14" s="206">
        <f t="shared" si="1"/>
        <v>0</v>
      </c>
      <c r="H14" s="206">
        <f t="shared" si="1"/>
        <v>0</v>
      </c>
    </row>
    <row r="15" spans="1:9" x14ac:dyDescent="0.25">
      <c r="A15" s="46">
        <f>'DIA 7'!B$6</f>
        <v>44749</v>
      </c>
      <c r="B15" s="199">
        <f>'DIA 7'!G$47</f>
        <v>0</v>
      </c>
      <c r="C15" s="199">
        <f>'DIA 7'!G$53</f>
        <v>0</v>
      </c>
      <c r="D15" s="203">
        <f t="shared" si="0"/>
        <v>0</v>
      </c>
      <c r="E15" s="199">
        <f>'DIA 7'!K$47</f>
        <v>0</v>
      </c>
      <c r="F15" s="199">
        <f>'DIA 7'!K$53</f>
        <v>0</v>
      </c>
      <c r="G15" s="206">
        <f t="shared" si="1"/>
        <v>0</v>
      </c>
      <c r="H15" s="206">
        <f t="shared" si="1"/>
        <v>0</v>
      </c>
    </row>
    <row r="16" spans="1:9" x14ac:dyDescent="0.25">
      <c r="A16" s="46">
        <f>'DIA 8'!B$6</f>
        <v>44750</v>
      </c>
      <c r="B16" s="199">
        <f>'DIA 8'!G$47</f>
        <v>0</v>
      </c>
      <c r="C16" s="199">
        <f>'DIA 8'!G$53</f>
        <v>0</v>
      </c>
      <c r="D16" s="203">
        <f t="shared" si="0"/>
        <v>0</v>
      </c>
      <c r="E16" s="199">
        <f>'DIA 8'!K$47</f>
        <v>0</v>
      </c>
      <c r="F16" s="199">
        <f>'DIA 8'!K$53</f>
        <v>0</v>
      </c>
      <c r="G16" s="206">
        <f t="shared" si="1"/>
        <v>0</v>
      </c>
      <c r="H16" s="206">
        <f t="shared" si="1"/>
        <v>0</v>
      </c>
    </row>
    <row r="17" spans="1:8" x14ac:dyDescent="0.25">
      <c r="A17" s="46">
        <f>'DIA 9'!B$6</f>
        <v>44751</v>
      </c>
      <c r="B17" s="199">
        <f>'DIA 9'!G$47</f>
        <v>0</v>
      </c>
      <c r="C17" s="199">
        <f>'DIA 9'!G$53</f>
        <v>0</v>
      </c>
      <c r="D17" s="203">
        <f t="shared" si="0"/>
        <v>0</v>
      </c>
      <c r="E17" s="199">
        <f>'DIA 9'!K$47</f>
        <v>0</v>
      </c>
      <c r="F17" s="199">
        <f>'DIA 9'!K$53</f>
        <v>0</v>
      </c>
      <c r="G17" s="206">
        <f t="shared" si="1"/>
        <v>0</v>
      </c>
      <c r="H17" s="206">
        <f t="shared" si="1"/>
        <v>0</v>
      </c>
    </row>
    <row r="18" spans="1:8" x14ac:dyDescent="0.25">
      <c r="A18" s="46">
        <f>'DIA 10'!B$6</f>
        <v>44752</v>
      </c>
      <c r="B18" s="199">
        <f>'DIA 10'!G$47</f>
        <v>0</v>
      </c>
      <c r="C18" s="199">
        <f>'DIA 10'!G$53</f>
        <v>0</v>
      </c>
      <c r="D18" s="203">
        <f t="shared" si="0"/>
        <v>0</v>
      </c>
      <c r="E18" s="199">
        <f>'DIA 10'!K$47</f>
        <v>0</v>
      </c>
      <c r="F18" s="199">
        <f>'DIA 10'!K$53</f>
        <v>0</v>
      </c>
      <c r="G18" s="206">
        <f t="shared" si="1"/>
        <v>0</v>
      </c>
      <c r="H18" s="206">
        <f t="shared" si="1"/>
        <v>0</v>
      </c>
    </row>
    <row r="19" spans="1:8" x14ac:dyDescent="0.25">
      <c r="A19" s="46">
        <f>'DIA 11'!B$6</f>
        <v>44753</v>
      </c>
      <c r="B19" s="199">
        <f>'DIA 11'!G$47</f>
        <v>0</v>
      </c>
      <c r="C19" s="199">
        <f>'DIA 11'!G$53</f>
        <v>0</v>
      </c>
      <c r="D19" s="203">
        <f t="shared" si="0"/>
        <v>0</v>
      </c>
      <c r="E19" s="199">
        <f>'DIA 11'!K$47</f>
        <v>0</v>
      </c>
      <c r="F19" s="199">
        <f>'DIA 11'!K$53</f>
        <v>0</v>
      </c>
      <c r="G19" s="206">
        <f t="shared" si="1"/>
        <v>0</v>
      </c>
      <c r="H19" s="206">
        <f t="shared" si="1"/>
        <v>0</v>
      </c>
    </row>
    <row r="20" spans="1:8" x14ac:dyDescent="0.25">
      <c r="A20" s="46">
        <f>'DIA 12'!B$6</f>
        <v>44754</v>
      </c>
      <c r="B20" s="199">
        <f>'DIA 12'!G$47</f>
        <v>0</v>
      </c>
      <c r="C20" s="199">
        <f>'DIA 12'!G$53</f>
        <v>0</v>
      </c>
      <c r="D20" s="203">
        <f t="shared" si="0"/>
        <v>0</v>
      </c>
      <c r="E20" s="199">
        <f>'DIA 12'!K$47</f>
        <v>0</v>
      </c>
      <c r="F20" s="199">
        <f>'DIA 12'!K$53</f>
        <v>0</v>
      </c>
      <c r="G20" s="206">
        <f t="shared" si="1"/>
        <v>0</v>
      </c>
      <c r="H20" s="206">
        <f t="shared" si="1"/>
        <v>0</v>
      </c>
    </row>
    <row r="21" spans="1:8" x14ac:dyDescent="0.25">
      <c r="A21" s="46">
        <f>'DIA 13'!B$6</f>
        <v>44755</v>
      </c>
      <c r="B21" s="199">
        <f>'DIA 13'!G$47</f>
        <v>0</v>
      </c>
      <c r="C21" s="199">
        <f>'DIA 13'!G$53</f>
        <v>0</v>
      </c>
      <c r="D21" s="203">
        <f t="shared" si="0"/>
        <v>0</v>
      </c>
      <c r="E21" s="199">
        <f>'DIA 13'!K$47</f>
        <v>0</v>
      </c>
      <c r="F21" s="199">
        <f>'DIA 13'!K$53</f>
        <v>0</v>
      </c>
      <c r="G21" s="206">
        <f t="shared" si="1"/>
        <v>0</v>
      </c>
      <c r="H21" s="206">
        <f t="shared" si="1"/>
        <v>0</v>
      </c>
    </row>
    <row r="22" spans="1:8" x14ac:dyDescent="0.25">
      <c r="A22" s="46">
        <f>'DIA 14'!B$6</f>
        <v>44756</v>
      </c>
      <c r="B22" s="199">
        <f>'DIA 14'!G$47</f>
        <v>0</v>
      </c>
      <c r="C22" s="199">
        <f>'DIA 14'!G$53</f>
        <v>0</v>
      </c>
      <c r="D22" s="203">
        <f t="shared" si="0"/>
        <v>0</v>
      </c>
      <c r="E22" s="199">
        <f>'DIA 14'!K$47</f>
        <v>0</v>
      </c>
      <c r="F22" s="199">
        <f>'DIA 14'!K$53</f>
        <v>0</v>
      </c>
      <c r="G22" s="206">
        <f t="shared" si="1"/>
        <v>0</v>
      </c>
      <c r="H22" s="206">
        <f t="shared" si="1"/>
        <v>0</v>
      </c>
    </row>
    <row r="23" spans="1:8" x14ac:dyDescent="0.25">
      <c r="A23" s="46">
        <f>'DIA 15'!B$6</f>
        <v>44757</v>
      </c>
      <c r="B23" s="199">
        <f>'DIA 15'!G$47</f>
        <v>0</v>
      </c>
      <c r="C23" s="199">
        <f>'DIA 15'!G$53</f>
        <v>0</v>
      </c>
      <c r="D23" s="203">
        <f t="shared" si="0"/>
        <v>0</v>
      </c>
      <c r="E23" s="199">
        <f>'DIA 15'!K$47</f>
        <v>0</v>
      </c>
      <c r="F23" s="199">
        <f>'DIA 15'!K$53</f>
        <v>0</v>
      </c>
      <c r="G23" s="206">
        <f t="shared" si="1"/>
        <v>0</v>
      </c>
      <c r="H23" s="206">
        <f t="shared" si="1"/>
        <v>0</v>
      </c>
    </row>
    <row r="24" spans="1:8" x14ac:dyDescent="0.25">
      <c r="A24" s="46">
        <f>'DIA 16'!B$6</f>
        <v>44758</v>
      </c>
      <c r="B24" s="199">
        <f>'DIA 16'!G$47</f>
        <v>0</v>
      </c>
      <c r="C24" s="199">
        <f>'DIA 16'!G$53</f>
        <v>0</v>
      </c>
      <c r="D24" s="203">
        <f t="shared" si="0"/>
        <v>0</v>
      </c>
      <c r="E24" s="199">
        <f>'DIA 16'!K$47</f>
        <v>0</v>
      </c>
      <c r="F24" s="199">
        <f>'DIA 16'!K$53</f>
        <v>0</v>
      </c>
      <c r="G24" s="206">
        <f t="shared" si="1"/>
        <v>0</v>
      </c>
      <c r="H24" s="206">
        <f t="shared" si="1"/>
        <v>0</v>
      </c>
    </row>
    <row r="25" spans="1:8" x14ac:dyDescent="0.25">
      <c r="A25" s="46">
        <f>'DIA 17'!B$6</f>
        <v>44759</v>
      </c>
      <c r="B25" s="199">
        <f>'DIA 17'!G$47</f>
        <v>0</v>
      </c>
      <c r="C25" s="199">
        <f>'DIA 17'!G$53</f>
        <v>0</v>
      </c>
      <c r="D25" s="203">
        <f t="shared" si="0"/>
        <v>0</v>
      </c>
      <c r="E25" s="199">
        <f>'DIA 17'!K$47</f>
        <v>0</v>
      </c>
      <c r="F25" s="199">
        <f>'DIA 17'!K$53</f>
        <v>0</v>
      </c>
      <c r="G25" s="206">
        <f t="shared" si="1"/>
        <v>0</v>
      </c>
      <c r="H25" s="206">
        <f t="shared" si="1"/>
        <v>0</v>
      </c>
    </row>
    <row r="26" spans="1:8" x14ac:dyDescent="0.25">
      <c r="A26" s="46">
        <f>'DIA 18'!B$6</f>
        <v>44760</v>
      </c>
      <c r="B26" s="199">
        <f>'DIA 18'!G$47</f>
        <v>0</v>
      </c>
      <c r="C26" s="199">
        <f>'DIA 18'!G$53</f>
        <v>0</v>
      </c>
      <c r="D26" s="203">
        <f t="shared" si="0"/>
        <v>0</v>
      </c>
      <c r="E26" s="199">
        <f>'DIA 18'!K$47</f>
        <v>0</v>
      </c>
      <c r="F26" s="199">
        <f>'DIA 18'!K$53</f>
        <v>0</v>
      </c>
      <c r="G26" s="206">
        <f t="shared" si="1"/>
        <v>0</v>
      </c>
      <c r="H26" s="206">
        <f t="shared" si="1"/>
        <v>0</v>
      </c>
    </row>
    <row r="27" spans="1:8" x14ac:dyDescent="0.25">
      <c r="A27" s="46">
        <f>'DIA 19'!B$6</f>
        <v>44761</v>
      </c>
      <c r="B27" s="199">
        <f>'DIA 19'!G$47</f>
        <v>0</v>
      </c>
      <c r="C27" s="199">
        <f>'DIA 19'!G$53</f>
        <v>0</v>
      </c>
      <c r="D27" s="203">
        <f t="shared" si="0"/>
        <v>0</v>
      </c>
      <c r="E27" s="199">
        <f>'DIA 19'!K$47</f>
        <v>0</v>
      </c>
      <c r="F27" s="199">
        <f>'DIA 19'!K$53</f>
        <v>0</v>
      </c>
      <c r="G27" s="206">
        <f t="shared" si="1"/>
        <v>0</v>
      </c>
      <c r="H27" s="206">
        <f t="shared" si="1"/>
        <v>0</v>
      </c>
    </row>
    <row r="28" spans="1:8" x14ac:dyDescent="0.25">
      <c r="A28" s="46">
        <f>'DIA 20'!B$6</f>
        <v>44762</v>
      </c>
      <c r="B28" s="199">
        <f>'DIA 20'!G$47</f>
        <v>0</v>
      </c>
      <c r="C28" s="199">
        <f>'DIA 20'!G$53</f>
        <v>0</v>
      </c>
      <c r="D28" s="203">
        <f t="shared" si="0"/>
        <v>0</v>
      </c>
      <c r="E28" s="199">
        <f>'DIA 20'!K$47</f>
        <v>0</v>
      </c>
      <c r="F28" s="199">
        <f>'DIA 20'!K$53</f>
        <v>0</v>
      </c>
      <c r="G28" s="206">
        <f t="shared" si="1"/>
        <v>0</v>
      </c>
      <c r="H28" s="206">
        <f t="shared" si="1"/>
        <v>0</v>
      </c>
    </row>
    <row r="29" spans="1:8" x14ac:dyDescent="0.25">
      <c r="A29" s="46">
        <f>'DIA 21'!B$6</f>
        <v>44763</v>
      </c>
      <c r="B29" s="199">
        <f>'DIA 21'!G$47</f>
        <v>0</v>
      </c>
      <c r="C29" s="199">
        <f>'DIA 21'!G$53</f>
        <v>0</v>
      </c>
      <c r="D29" s="203">
        <f t="shared" si="0"/>
        <v>0</v>
      </c>
      <c r="E29" s="199">
        <f>'DIA 21'!K$47</f>
        <v>0</v>
      </c>
      <c r="F29" s="199">
        <f>'DIA 21'!K$53</f>
        <v>0</v>
      </c>
      <c r="G29" s="206">
        <f t="shared" si="1"/>
        <v>0</v>
      </c>
      <c r="H29" s="206">
        <f t="shared" si="1"/>
        <v>0</v>
      </c>
    </row>
    <row r="30" spans="1:8" x14ac:dyDescent="0.25">
      <c r="A30" s="46">
        <f>'DIA 22'!B$6</f>
        <v>44764</v>
      </c>
      <c r="B30" s="199">
        <f>'DIA 22'!G$47</f>
        <v>0</v>
      </c>
      <c r="C30" s="199">
        <f>'DIA 22'!G$53</f>
        <v>0</v>
      </c>
      <c r="D30" s="203">
        <f t="shared" si="0"/>
        <v>0</v>
      </c>
      <c r="E30" s="199">
        <f>'DIA 22'!K$47</f>
        <v>0</v>
      </c>
      <c r="F30" s="199">
        <f>'DIA 22'!K$53</f>
        <v>0</v>
      </c>
      <c r="G30" s="206">
        <f t="shared" si="1"/>
        <v>0</v>
      </c>
      <c r="H30" s="206">
        <f t="shared" si="1"/>
        <v>0</v>
      </c>
    </row>
    <row r="31" spans="1:8" x14ac:dyDescent="0.25">
      <c r="A31" s="46">
        <f>'DIA 23'!B$6</f>
        <v>44765</v>
      </c>
      <c r="B31" s="199">
        <f>'DIA 23'!G$47</f>
        <v>0</v>
      </c>
      <c r="C31" s="199">
        <f>'DIA 23'!G$53</f>
        <v>0</v>
      </c>
      <c r="D31" s="203">
        <f t="shared" si="0"/>
        <v>0</v>
      </c>
      <c r="E31" s="199">
        <f>'DIA 23'!K$47</f>
        <v>0</v>
      </c>
      <c r="F31" s="199">
        <f>'DIA 23'!K$53</f>
        <v>0</v>
      </c>
      <c r="G31" s="206">
        <f t="shared" si="1"/>
        <v>0</v>
      </c>
      <c r="H31" s="206">
        <f t="shared" si="1"/>
        <v>0</v>
      </c>
    </row>
    <row r="32" spans="1:8" x14ac:dyDescent="0.25">
      <c r="A32" s="46">
        <f>'DIA 24'!B$6</f>
        <v>44766</v>
      </c>
      <c r="B32" s="199">
        <f>'DIA 24'!G$47</f>
        <v>0</v>
      </c>
      <c r="C32" s="199">
        <f>'DIA 24'!G$53</f>
        <v>0</v>
      </c>
      <c r="D32" s="203">
        <f t="shared" si="0"/>
        <v>0</v>
      </c>
      <c r="E32" s="199">
        <f>'DIA 24'!K$47</f>
        <v>0</v>
      </c>
      <c r="F32" s="199">
        <f>'DIA 24'!K$53</f>
        <v>0</v>
      </c>
      <c r="G32" s="206">
        <f t="shared" si="1"/>
        <v>0</v>
      </c>
      <c r="H32" s="206">
        <f t="shared" si="1"/>
        <v>0</v>
      </c>
    </row>
    <row r="33" spans="1:8" x14ac:dyDescent="0.25">
      <c r="A33" s="46">
        <f>'DIA 25'!B$6</f>
        <v>44767</v>
      </c>
      <c r="B33" s="199">
        <f>'DIA 25'!G$47</f>
        <v>0</v>
      </c>
      <c r="C33" s="199">
        <f>'DIA 25'!G$53</f>
        <v>0</v>
      </c>
      <c r="D33" s="203">
        <f t="shared" si="0"/>
        <v>0</v>
      </c>
      <c r="E33" s="199">
        <f>'DIA 25'!K$47</f>
        <v>0</v>
      </c>
      <c r="F33" s="199">
        <f>'DIA 25'!K$53</f>
        <v>0</v>
      </c>
      <c r="G33" s="206">
        <f t="shared" si="1"/>
        <v>0</v>
      </c>
      <c r="H33" s="206">
        <f t="shared" si="1"/>
        <v>0</v>
      </c>
    </row>
    <row r="34" spans="1:8" x14ac:dyDescent="0.25">
      <c r="A34" s="46">
        <f>'DIA 26'!B$6</f>
        <v>44768</v>
      </c>
      <c r="B34" s="199">
        <f>'DIA 26'!G$47</f>
        <v>0</v>
      </c>
      <c r="C34" s="199">
        <f>'DIA 26'!G$53</f>
        <v>0</v>
      </c>
      <c r="D34" s="203">
        <f t="shared" si="0"/>
        <v>0</v>
      </c>
      <c r="E34" s="199">
        <f>'DIA 26'!K$47</f>
        <v>0</v>
      </c>
      <c r="F34" s="199">
        <f>'DIA 26'!K$53</f>
        <v>0</v>
      </c>
      <c r="G34" s="206">
        <f t="shared" si="1"/>
        <v>0</v>
      </c>
      <c r="H34" s="206">
        <f t="shared" si="1"/>
        <v>0</v>
      </c>
    </row>
    <row r="35" spans="1:8" x14ac:dyDescent="0.25">
      <c r="A35" s="46">
        <f>'DIA 27'!B$6</f>
        <v>44557</v>
      </c>
      <c r="B35" s="199">
        <f>'DIA 27'!G$47</f>
        <v>0</v>
      </c>
      <c r="C35" s="199">
        <f>'DIA 27'!G$53</f>
        <v>0</v>
      </c>
      <c r="D35" s="203">
        <f t="shared" si="0"/>
        <v>0</v>
      </c>
      <c r="E35" s="199">
        <f>'DIA 27'!K$47</f>
        <v>0</v>
      </c>
      <c r="F35" s="199">
        <f>'DIA 27'!K$53</f>
        <v>0</v>
      </c>
      <c r="G35" s="206">
        <f t="shared" si="1"/>
        <v>0</v>
      </c>
      <c r="H35" s="206">
        <f t="shared" si="1"/>
        <v>0</v>
      </c>
    </row>
    <row r="36" spans="1:8" x14ac:dyDescent="0.25">
      <c r="A36" s="46">
        <f>'DIA 28'!B$6</f>
        <v>44589</v>
      </c>
      <c r="B36" s="199">
        <f>'DIA 28'!G$47</f>
        <v>0</v>
      </c>
      <c r="C36" s="199">
        <f>'DIA 28'!G$53</f>
        <v>0</v>
      </c>
      <c r="D36" s="203">
        <f t="shared" si="0"/>
        <v>0</v>
      </c>
      <c r="E36" s="199">
        <f>'DIA 28'!K$47</f>
        <v>0</v>
      </c>
      <c r="F36" s="199">
        <f>'DIA 28'!K$53</f>
        <v>0</v>
      </c>
      <c r="G36" s="206">
        <f t="shared" si="1"/>
        <v>0</v>
      </c>
      <c r="H36" s="206">
        <f t="shared" si="1"/>
        <v>0</v>
      </c>
    </row>
    <row r="37" spans="1:8" x14ac:dyDescent="0.25">
      <c r="A37" s="46">
        <f>'DIA 29'!B$6</f>
        <v>44194</v>
      </c>
      <c r="B37" s="199">
        <f>'DIA 29'!G$47</f>
        <v>0</v>
      </c>
      <c r="C37" s="199">
        <f>'DIA 29'!G$53</f>
        <v>0</v>
      </c>
      <c r="D37" s="203">
        <f t="shared" si="0"/>
        <v>0</v>
      </c>
      <c r="E37" s="199">
        <f>'DIA 29'!K$47</f>
        <v>0</v>
      </c>
      <c r="F37" s="199">
        <f>'DIA 29'!K$53</f>
        <v>0</v>
      </c>
      <c r="G37" s="206">
        <f t="shared" si="1"/>
        <v>0</v>
      </c>
      <c r="H37" s="206">
        <f t="shared" si="1"/>
        <v>0</v>
      </c>
    </row>
    <row r="38" spans="1:8" x14ac:dyDescent="0.25">
      <c r="A38" s="46">
        <f>'DIA 30'!B$6</f>
        <v>44560</v>
      </c>
      <c r="B38" s="199">
        <f>'DIA 30'!G$47</f>
        <v>0</v>
      </c>
      <c r="C38" s="199">
        <f>'DIA 30'!G$53</f>
        <v>0</v>
      </c>
      <c r="D38" s="203">
        <f t="shared" si="0"/>
        <v>0</v>
      </c>
      <c r="E38" s="199">
        <f>'DIA 30'!K$47</f>
        <v>0</v>
      </c>
      <c r="F38" s="199">
        <f>'DIA 30'!K$53</f>
        <v>0</v>
      </c>
      <c r="G38" s="206">
        <f t="shared" si="1"/>
        <v>0</v>
      </c>
      <c r="H38" s="206">
        <f t="shared" si="1"/>
        <v>0</v>
      </c>
    </row>
    <row r="39" spans="1:8" x14ac:dyDescent="0.25">
      <c r="A39" s="46">
        <f>'DIA 31'!B$6</f>
        <v>44592</v>
      </c>
      <c r="B39" s="199">
        <f>'DIA 31'!G$47</f>
        <v>0</v>
      </c>
      <c r="C39" s="199">
        <f>'DIA 31'!G$53</f>
        <v>0</v>
      </c>
      <c r="D39" s="203">
        <f t="shared" si="0"/>
        <v>0</v>
      </c>
      <c r="E39" s="199">
        <f>'DIA 31'!K$47</f>
        <v>0</v>
      </c>
      <c r="F39" s="199">
        <f>'DIA 31'!K$53</f>
        <v>0</v>
      </c>
      <c r="G39" s="206">
        <f t="shared" si="1"/>
        <v>0</v>
      </c>
      <c r="H39" s="206">
        <f t="shared" si="1"/>
        <v>0</v>
      </c>
    </row>
    <row r="40" spans="1:8" x14ac:dyDescent="0.25">
      <c r="A40" s="53" t="s">
        <v>37</v>
      </c>
      <c r="B40" s="133">
        <f>SUM(B9:B39)</f>
        <v>0</v>
      </c>
      <c r="C40" s="133">
        <f>SUM(C9:C38)</f>
        <v>0</v>
      </c>
      <c r="D40" s="133">
        <f>SUM(D9:D38)</f>
        <v>0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88" priority="5" operator="greaterThan">
      <formula>" Bs.  0"</formula>
    </cfRule>
    <cfRule type="cellIs" dxfId="87" priority="6" operator="lessThan">
      <formula>" Bs.  -2,00 "</formula>
    </cfRule>
  </conditionalFormatting>
  <conditionalFormatting sqref="G9:G39">
    <cfRule type="expression" dxfId="86" priority="4">
      <formula>G9=0</formula>
    </cfRule>
  </conditionalFormatting>
  <conditionalFormatting sqref="H9:H39">
    <cfRule type="cellIs" dxfId="85" priority="2" operator="greaterThan">
      <formula>" Bs.  0"</formula>
    </cfRule>
    <cfRule type="cellIs" dxfId="84" priority="3" operator="lessThan">
      <formula>" Bs.  -2,00 "</formula>
    </cfRule>
  </conditionalFormatting>
  <conditionalFormatting sqref="H9:H39">
    <cfRule type="expression" dxfId="83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V42" zoomScale="90" zoomScaleNormal="90" workbookViewId="0">
      <selection activeCell="Y64" sqref="Y64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/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185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44764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5.73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103.5</v>
      </c>
      <c r="C12" s="15"/>
      <c r="D12" s="56"/>
      <c r="E12" s="16"/>
      <c r="F12" s="56"/>
      <c r="G12" s="56"/>
      <c r="H12" s="17"/>
      <c r="I12" s="83">
        <v>103.5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233</v>
      </c>
      <c r="P12" s="158">
        <v>214</v>
      </c>
      <c r="Q12" s="158"/>
      <c r="R12" s="159">
        <v>10</v>
      </c>
      <c r="S12" s="160"/>
      <c r="T12" s="160"/>
      <c r="U12" s="189">
        <f>((T12/U$10)*U$9)</f>
        <v>0</v>
      </c>
      <c r="V12" s="189">
        <f>R12*V$10</f>
        <v>7.4999999999999997E-2</v>
      </c>
      <c r="W12" s="189">
        <f>+S12*V$10</f>
        <v>0</v>
      </c>
      <c r="X12" s="189">
        <f>+T12*X$10</f>
        <v>0</v>
      </c>
      <c r="Y12" s="189">
        <f>R12-V12</f>
        <v>9.9250000000000007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34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34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194.82000000000002</v>
      </c>
      <c r="C14" s="15"/>
      <c r="D14" s="56"/>
      <c r="E14" s="16"/>
      <c r="F14" s="56"/>
      <c r="G14" s="56"/>
      <c r="H14" s="17"/>
      <c r="I14" s="83"/>
      <c r="J14" s="81">
        <f t="shared" si="0"/>
        <v>194.82000000000002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34</v>
      </c>
      <c r="C19" s="95"/>
      <c r="D19" s="94"/>
      <c r="E19" s="96"/>
      <c r="F19" s="94"/>
      <c r="G19" s="94"/>
      <c r="H19" s="98"/>
      <c r="I19" s="99">
        <v>34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194.82000000000002</v>
      </c>
      <c r="C20" s="95"/>
      <c r="D20" s="94"/>
      <c r="E20" s="96"/>
      <c r="F20" s="94"/>
      <c r="G20" s="94"/>
      <c r="H20" s="98"/>
      <c r="I20" s="99">
        <v>194.82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10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7.4999999999999997E-2</v>
      </c>
      <c r="W42" s="190">
        <f t="shared" si="8"/>
        <v>0</v>
      </c>
      <c r="X42" s="190">
        <f t="shared" si="8"/>
        <v>0</v>
      </c>
      <c r="Y42" s="190">
        <f t="shared" si="8"/>
        <v>9.9250000000000007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10</v>
      </c>
      <c r="C46" s="116">
        <v>7.4999999999999997E-3</v>
      </c>
      <c r="D46" s="117">
        <f>B46*C46</f>
        <v>7.4999999999999997E-2</v>
      </c>
      <c r="E46" s="172">
        <v>0</v>
      </c>
      <c r="F46" s="117">
        <f t="shared" ref="F46:F50" si="15">D46*E46</f>
        <v>0</v>
      </c>
      <c r="G46" s="117">
        <f t="shared" ref="G46:G51" si="16">B46-D46-F46</f>
        <v>9.9250000000000007</v>
      </c>
      <c r="H46" s="173">
        <f>B$6+1</f>
        <v>44765</v>
      </c>
      <c r="I46" s="174"/>
      <c r="J46" s="81">
        <f t="shared" si="0"/>
        <v>10</v>
      </c>
      <c r="K46" s="80"/>
      <c r="L46" s="186">
        <f t="shared" ref="L46:L64" si="17">+G46-K46</f>
        <v>9.9250000000000007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44765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139.38999999999999</v>
      </c>
      <c r="C48" s="116">
        <v>1.4999999999999999E-2</v>
      </c>
      <c r="D48" s="117">
        <f t="shared" si="18"/>
        <v>2.0908499999999997</v>
      </c>
      <c r="E48" s="172">
        <v>0</v>
      </c>
      <c r="F48" s="117">
        <f t="shared" si="15"/>
        <v>0</v>
      </c>
      <c r="G48" s="117">
        <f t="shared" si="16"/>
        <v>137.29915</v>
      </c>
      <c r="H48" s="173">
        <f t="shared" ref="H48:H61" si="19">B$6+1</f>
        <v>44765</v>
      </c>
      <c r="I48" s="176">
        <v>149.38999999999999</v>
      </c>
      <c r="J48" s="81">
        <f t="shared" si="0"/>
        <v>-10</v>
      </c>
      <c r="K48" s="80"/>
      <c r="L48" s="186">
        <f t="shared" si="17"/>
        <v>137.29915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169</v>
      </c>
      <c r="B49" s="117">
        <f>R75</f>
        <v>0</v>
      </c>
      <c r="C49" s="116">
        <v>7.4999999999999997E-3</v>
      </c>
      <c r="D49" s="117">
        <f t="shared" si="18"/>
        <v>0</v>
      </c>
      <c r="E49" s="172">
        <v>0</v>
      </c>
      <c r="F49" s="117">
        <f t="shared" si="15"/>
        <v>0</v>
      </c>
      <c r="G49" s="117">
        <f t="shared" si="16"/>
        <v>0</v>
      </c>
      <c r="H49" s="173">
        <f t="shared" si="19"/>
        <v>44765</v>
      </c>
      <c r="I49" s="176"/>
      <c r="J49" s="81">
        <f t="shared" si="0"/>
        <v>0</v>
      </c>
      <c r="K49" s="80"/>
      <c r="L49" s="186">
        <f t="shared" si="17"/>
        <v>0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44765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44765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44765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44765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44765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44765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44765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44767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44769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44794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2.1658499999999998</v>
      </c>
      <c r="E61" s="177"/>
      <c r="F61" s="57">
        <f>SUM(F46:F58)</f>
        <v>0</v>
      </c>
      <c r="G61" s="57">
        <f>SUM(G46:G58)</f>
        <v>147.22415000000001</v>
      </c>
      <c r="H61" s="173">
        <f t="shared" si="19"/>
        <v>44765</v>
      </c>
      <c r="I61" s="175"/>
      <c r="J61" s="81">
        <f t="shared" si="0"/>
        <v>0</v>
      </c>
      <c r="K61" s="80"/>
      <c r="L61" s="186">
        <f t="shared" si="17"/>
        <v>147.22415000000001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44765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294.44830000000002</v>
      </c>
      <c r="H64" s="184"/>
      <c r="I64" s="175"/>
      <c r="J64" s="81">
        <f t="shared" si="0"/>
        <v>0</v>
      </c>
      <c r="K64" s="80"/>
      <c r="L64" s="186">
        <f t="shared" si="17"/>
        <v>294.44830000000002</v>
      </c>
      <c r="M64" s="130"/>
      <c r="N64" s="87">
        <v>1</v>
      </c>
      <c r="O64" s="122" t="s">
        <v>201</v>
      </c>
      <c r="P64" s="87"/>
      <c r="Q64" s="229">
        <v>343</v>
      </c>
      <c r="R64" s="222">
        <v>139.38999999999999</v>
      </c>
      <c r="S64" s="87"/>
      <c r="T64" s="87"/>
      <c r="U64" s="189">
        <f t="shared" ref="U64:U68" si="27">((T64/U$10)*U$9)</f>
        <v>0</v>
      </c>
      <c r="V64" s="189">
        <f t="shared" ref="V64:V68" si="28">R64*V$10</f>
        <v>1.0454249999999998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138.34457499999999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447.71000000000004</v>
      </c>
      <c r="G65" s="22"/>
      <c r="L65" s="132"/>
      <c r="M65" s="131"/>
      <c r="N65" s="87">
        <v>2</v>
      </c>
      <c r="O65" s="122" t="s">
        <v>201</v>
      </c>
      <c r="P65" s="87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201</v>
      </c>
      <c r="P66" s="87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201</v>
      </c>
      <c r="P67" s="87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438.77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201</v>
      </c>
      <c r="P68" s="87"/>
      <c r="Q68" s="229"/>
      <c r="R68" s="222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438.77</v>
      </c>
      <c r="C69" s="59"/>
      <c r="F69" s="87" t="s">
        <v>127</v>
      </c>
      <c r="G69" s="22"/>
      <c r="H69" s="89"/>
      <c r="I69" s="136"/>
      <c r="J69" s="136">
        <f>K52</f>
        <v>0</v>
      </c>
      <c r="N69" s="284" t="s">
        <v>108</v>
      </c>
      <c r="O69" s="284"/>
      <c r="P69" s="285"/>
      <c r="Q69" s="285"/>
      <c r="R69" s="192">
        <f>SUM(R64:R68)</f>
        <v>139.38999999999999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1.0454249999999998</v>
      </c>
      <c r="W69" s="192">
        <f t="shared" si="33"/>
        <v>0</v>
      </c>
      <c r="X69" s="192">
        <f t="shared" si="33"/>
        <v>0</v>
      </c>
      <c r="Y69" s="192">
        <f t="shared" si="33"/>
        <v>138.34457499999999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202</v>
      </c>
      <c r="P70" s="87"/>
      <c r="Q70" s="87"/>
      <c r="R70" s="137"/>
      <c r="S70" s="87"/>
      <c r="T70" s="137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8.9400000000000546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87"/>
      <c r="Q71" s="87"/>
      <c r="R71" s="13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137"/>
      <c r="S72" s="87"/>
      <c r="T72" s="13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13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13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0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</v>
      </c>
      <c r="W75" s="192">
        <f t="shared" si="41"/>
        <v>0</v>
      </c>
      <c r="X75" s="192">
        <f t="shared" si="41"/>
        <v>0</v>
      </c>
      <c r="Y75" s="192">
        <f t="shared" si="41"/>
        <v>0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3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137"/>
      <c r="Q86" s="137"/>
      <c r="R86" s="82">
        <v>7.4999999999999997E-3</v>
      </c>
      <c r="S86" s="194">
        <f t="shared" si="43"/>
        <v>0</v>
      </c>
      <c r="T86" s="219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217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137"/>
      <c r="Q87" s="13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>
        <f>P78+U78+Q78</f>
        <v>0</v>
      </c>
    </row>
    <row r="101" spans="14:30" x14ac:dyDescent="0.25">
      <c r="N101" s="85"/>
      <c r="P101" s="215">
        <f>P79+Q79+U79</f>
        <v>0</v>
      </c>
    </row>
    <row r="102" spans="14:30" x14ac:dyDescent="0.25">
      <c r="N102" s="85"/>
      <c r="P102" s="215">
        <f>P80+Q80+U80</f>
        <v>0</v>
      </c>
    </row>
    <row r="103" spans="14:30" x14ac:dyDescent="0.25">
      <c r="N103" s="85"/>
      <c r="P103" s="215">
        <f>Q81+U81+P81</f>
        <v>0</v>
      </c>
    </row>
    <row r="104" spans="14:30" x14ac:dyDescent="0.25">
      <c r="N104" s="85"/>
      <c r="P104" s="215">
        <f>P82+Q82+U82</f>
        <v>0</v>
      </c>
    </row>
    <row r="105" spans="14:30" x14ac:dyDescent="0.25">
      <c r="N105" s="85"/>
      <c r="P105" s="212">
        <f>P83+Q83+U83</f>
        <v>0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  <c r="P108" s="212">
        <f>P86+Q86+U86</f>
        <v>0</v>
      </c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9" priority="1" operator="greaterThan">
      <formula>0</formula>
    </cfRule>
    <cfRule type="cellIs" dxfId="1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V40" zoomScale="90" zoomScaleNormal="90" workbookViewId="0">
      <selection activeCell="Y71" sqref="Y7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855468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/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185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44765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5.73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12.5</v>
      </c>
      <c r="C12" s="15"/>
      <c r="D12" s="56"/>
      <c r="E12" s="16"/>
      <c r="F12" s="56"/>
      <c r="G12" s="56"/>
      <c r="H12" s="17"/>
      <c r="I12" s="83"/>
      <c r="J12" s="81">
        <f>B12-I12</f>
        <v>12.5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12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12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68.760000000000005</v>
      </c>
      <c r="C14" s="15"/>
      <c r="D14" s="56"/>
      <c r="E14" s="16"/>
      <c r="F14" s="56"/>
      <c r="G14" s="56"/>
      <c r="H14" s="17"/>
      <c r="I14" s="83"/>
      <c r="J14" s="81">
        <f t="shared" si="0"/>
        <v>68.760000000000005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12</v>
      </c>
      <c r="C19" s="95"/>
      <c r="D19" s="94"/>
      <c r="E19" s="96"/>
      <c r="F19" s="94"/>
      <c r="G19" s="94"/>
      <c r="H19" s="98"/>
      <c r="I19" s="99"/>
      <c r="J19" s="185">
        <f>B19-I19</f>
        <v>12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68.760000000000005</v>
      </c>
      <c r="C20" s="95"/>
      <c r="D20" s="94"/>
      <c r="E20" s="96"/>
      <c r="F20" s="94"/>
      <c r="G20" s="94"/>
      <c r="H20" s="98"/>
      <c r="I20" s="99"/>
      <c r="J20" s="185">
        <f t="shared" si="0"/>
        <v>68.760000000000005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44766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44766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15</v>
      </c>
      <c r="C48" s="116">
        <v>1.4999999999999999E-2</v>
      </c>
      <c r="D48" s="117">
        <f t="shared" si="17"/>
        <v>0.22499999999999998</v>
      </c>
      <c r="E48" s="172">
        <v>0</v>
      </c>
      <c r="F48" s="117">
        <f t="shared" si="15"/>
        <v>0</v>
      </c>
      <c r="G48" s="117">
        <f t="shared" si="16"/>
        <v>14.775</v>
      </c>
      <c r="H48" s="173">
        <f t="shared" ref="H48:H61" si="19">B$6+1</f>
        <v>44766</v>
      </c>
      <c r="I48" s="176"/>
      <c r="J48" s="81">
        <f t="shared" si="0"/>
        <v>15</v>
      </c>
      <c r="K48" s="80"/>
      <c r="L48" s="186">
        <f>K48-G48</f>
        <v>-14.775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172</v>
      </c>
      <c r="B49" s="117">
        <f>R75</f>
        <v>104.8</v>
      </c>
      <c r="C49" s="116">
        <v>7.4999999999999997E-3</v>
      </c>
      <c r="D49" s="117">
        <f t="shared" si="17"/>
        <v>0.78599999999999992</v>
      </c>
      <c r="E49" s="172">
        <v>0</v>
      </c>
      <c r="F49" s="117">
        <f t="shared" si="15"/>
        <v>0</v>
      </c>
      <c r="G49" s="117">
        <f t="shared" si="16"/>
        <v>104.014</v>
      </c>
      <c r="H49" s="173">
        <f t="shared" si="19"/>
        <v>44766</v>
      </c>
      <c r="I49" s="176"/>
      <c r="J49" s="81">
        <f t="shared" si="0"/>
        <v>104.8</v>
      </c>
      <c r="K49" s="80"/>
      <c r="L49" s="186">
        <f t="shared" si="18"/>
        <v>104.014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44766</v>
      </c>
      <c r="I50" s="175"/>
      <c r="J50" s="81">
        <f t="shared" si="0"/>
        <v>0</v>
      </c>
      <c r="K50" s="226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44766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44766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44766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44766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44766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170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44766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44768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44770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44795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1.0109999999999999</v>
      </c>
      <c r="E61" s="177"/>
      <c r="F61" s="57">
        <f>SUM(F46:F58)</f>
        <v>0</v>
      </c>
      <c r="G61" s="57">
        <f>SUM(G46:G58)</f>
        <v>118.789</v>
      </c>
      <c r="H61" s="173">
        <f t="shared" si="19"/>
        <v>44766</v>
      </c>
      <c r="I61" s="175"/>
      <c r="J61" s="81">
        <f t="shared" si="0"/>
        <v>0</v>
      </c>
      <c r="K61" s="80"/>
      <c r="L61" s="186">
        <f t="shared" si="18"/>
        <v>118.789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44766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237.578</v>
      </c>
      <c r="H64" s="184"/>
      <c r="I64" s="175"/>
      <c r="J64" s="81">
        <f t="shared" si="0"/>
        <v>0</v>
      </c>
      <c r="K64" s="80"/>
      <c r="L64" s="186">
        <f t="shared" si="18"/>
        <v>237.578</v>
      </c>
      <c r="M64" s="130"/>
      <c r="N64" s="87">
        <v>1</v>
      </c>
      <c r="O64" s="122" t="s">
        <v>220</v>
      </c>
      <c r="P64" s="229"/>
      <c r="Q64" s="229">
        <v>8909</v>
      </c>
      <c r="R64" s="222">
        <v>15</v>
      </c>
      <c r="S64" s="87"/>
      <c r="T64" s="87"/>
      <c r="U64" s="189">
        <f t="shared" ref="U64:U68" si="27">((T64/U$10)*U$9)</f>
        <v>0</v>
      </c>
      <c r="V64" s="189">
        <f t="shared" ref="V64:V68" si="28">R64*V$10</f>
        <v>0.11249999999999999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14.887499999999999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201.06</v>
      </c>
      <c r="G65" s="22"/>
      <c r="L65" s="132"/>
      <c r="M65" s="131"/>
      <c r="N65" s="87">
        <v>2</v>
      </c>
      <c r="O65" s="122" t="s">
        <v>220</v>
      </c>
      <c r="P65" s="229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220</v>
      </c>
      <c r="P66" s="229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220</v>
      </c>
      <c r="P67" s="229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199.56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220</v>
      </c>
      <c r="P68" s="229"/>
      <c r="Q68" s="229"/>
      <c r="R68" s="222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199.56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15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0.11249999999999999</v>
      </c>
      <c r="W69" s="192">
        <f t="shared" si="33"/>
        <v>0</v>
      </c>
      <c r="X69" s="192">
        <f t="shared" si="33"/>
        <v>0</v>
      </c>
      <c r="Y69" s="192">
        <f t="shared" si="33"/>
        <v>14.887499999999999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229"/>
      <c r="Q70" s="229">
        <v>344</v>
      </c>
      <c r="R70" s="222">
        <v>104.8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0.78599999999999992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104.014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1.5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204</v>
      </c>
      <c r="P71" s="229"/>
      <c r="Q71" s="229"/>
      <c r="R71" s="222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203</v>
      </c>
      <c r="P72" s="229"/>
      <c r="Q72" s="229"/>
      <c r="R72" s="222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203</v>
      </c>
      <c r="P73" s="87"/>
      <c r="Q73" s="87"/>
      <c r="R73" s="13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203</v>
      </c>
      <c r="P74" s="87"/>
      <c r="Q74" s="87"/>
      <c r="R74" s="13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104.8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0.78599999999999992</v>
      </c>
      <c r="W75" s="192">
        <f t="shared" si="41"/>
        <v>0</v>
      </c>
      <c r="X75" s="192">
        <f t="shared" si="41"/>
        <v>0</v>
      </c>
      <c r="Y75" s="192">
        <f t="shared" si="41"/>
        <v>104.014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B77" s="244"/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8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112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8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8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25">
        <f>P78+Q78+U78</f>
        <v>0</v>
      </c>
    </row>
    <row r="102" spans="14:30" x14ac:dyDescent="0.25">
      <c r="N102" s="85"/>
      <c r="P102" s="212">
        <f>P79+Q79+U79</f>
        <v>0</v>
      </c>
    </row>
    <row r="103" spans="14:30" x14ac:dyDescent="0.25">
      <c r="N103" s="85"/>
      <c r="P103" s="212">
        <f>P80+Q80+U80</f>
        <v>0</v>
      </c>
    </row>
    <row r="104" spans="14:30" x14ac:dyDescent="0.25">
      <c r="N104" s="85"/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7" priority="1" operator="greaterThan">
      <formula>0</formula>
    </cfRule>
    <cfRule type="cellIs" dxfId="1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V38" zoomScale="90" zoomScaleNormal="90" workbookViewId="0">
      <selection activeCell="Y70" sqref="Y7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/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185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44766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5.73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235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25</v>
      </c>
      <c r="C12" s="15"/>
      <c r="D12" s="56"/>
      <c r="E12" s="16"/>
      <c r="F12" s="56"/>
      <c r="G12" s="56"/>
      <c r="H12" s="17"/>
      <c r="I12" s="83">
        <v>15</v>
      </c>
      <c r="J12" s="81">
        <f>B12-I12</f>
        <v>10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1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5.73</v>
      </c>
      <c r="C14" s="15"/>
      <c r="D14" s="56"/>
      <c r="E14" s="16"/>
      <c r="F14" s="56"/>
      <c r="G14" s="56"/>
      <c r="H14" s="17"/>
      <c r="I14" s="83"/>
      <c r="J14" s="81">
        <f t="shared" si="0"/>
        <v>5.73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>T15-U15-X15</f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</v>
      </c>
      <c r="C19" s="95"/>
      <c r="D19" s="94"/>
      <c r="E19" s="96"/>
      <c r="F19" s="94"/>
      <c r="G19" s="94"/>
      <c r="H19" s="98"/>
      <c r="I19" s="99"/>
      <c r="J19" s="185">
        <f>B19-I19</f>
        <v>1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5.73</v>
      </c>
      <c r="C20" s="95"/>
      <c r="D20" s="94"/>
      <c r="E20" s="96"/>
      <c r="F20" s="94"/>
      <c r="G20" s="94"/>
      <c r="H20" s="98"/>
      <c r="I20" s="99"/>
      <c r="J20" s="185">
        <f t="shared" si="0"/>
        <v>5.73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44767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44767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44767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206</v>
      </c>
      <c r="B49" s="117">
        <f>R75</f>
        <v>34.31</v>
      </c>
      <c r="C49" s="116">
        <v>7.4999999999999997E-3</v>
      </c>
      <c r="D49" s="117">
        <f t="shared" si="17"/>
        <v>0.25732500000000003</v>
      </c>
      <c r="E49" s="172">
        <v>0</v>
      </c>
      <c r="F49" s="117">
        <f t="shared" si="15"/>
        <v>0</v>
      </c>
      <c r="G49" s="117">
        <f t="shared" si="16"/>
        <v>34.052675000000001</v>
      </c>
      <c r="H49" s="173">
        <f t="shared" si="19"/>
        <v>44767</v>
      </c>
      <c r="I49" s="176"/>
      <c r="J49" s="81">
        <f t="shared" si="0"/>
        <v>34.31</v>
      </c>
      <c r="K49" s="80"/>
      <c r="L49" s="186">
        <f t="shared" si="18"/>
        <v>34.052675000000001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44767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44767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44767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44767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44767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44767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44767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44769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44771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44796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0.25732500000000003</v>
      </c>
      <c r="E61" s="177"/>
      <c r="F61" s="57">
        <f>SUM(F46:F58)</f>
        <v>0</v>
      </c>
      <c r="G61" s="57">
        <f>SUM(G46:G58)</f>
        <v>34.052675000000001</v>
      </c>
      <c r="H61" s="173">
        <f t="shared" si="19"/>
        <v>44767</v>
      </c>
      <c r="I61" s="175"/>
      <c r="J61" s="81">
        <f t="shared" si="0"/>
        <v>0</v>
      </c>
      <c r="K61" s="80"/>
      <c r="L61" s="186">
        <f t="shared" si="18"/>
        <v>34.052675000000001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44767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68.105350000000001</v>
      </c>
      <c r="H64" s="184"/>
      <c r="I64" s="175"/>
      <c r="J64" s="81">
        <f t="shared" si="0"/>
        <v>0</v>
      </c>
      <c r="K64" s="80"/>
      <c r="L64" s="186">
        <f t="shared" si="18"/>
        <v>68.105350000000001</v>
      </c>
      <c r="M64" s="130"/>
      <c r="N64" s="87">
        <v>1</v>
      </c>
      <c r="O64" s="122" t="s">
        <v>201</v>
      </c>
      <c r="P64" s="229"/>
      <c r="Q64" s="229"/>
      <c r="R64" s="222"/>
      <c r="S64" s="229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65.040000000000006</v>
      </c>
      <c r="G65" s="22"/>
      <c r="L65" s="132"/>
      <c r="M65" s="131"/>
      <c r="N65" s="87">
        <v>2</v>
      </c>
      <c r="O65" s="122" t="s">
        <v>201</v>
      </c>
      <c r="P65" s="229"/>
      <c r="Q65" s="229"/>
      <c r="R65" s="222"/>
      <c r="S65" s="229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201</v>
      </c>
      <c r="P66" s="229"/>
      <c r="Q66" s="229"/>
      <c r="R66" s="222"/>
      <c r="S66" s="229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201</v>
      </c>
      <c r="P67" s="229"/>
      <c r="Q67" s="229"/>
      <c r="R67" s="222"/>
      <c r="S67" s="229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201</v>
      </c>
      <c r="P68" s="229"/>
      <c r="Q68" s="229"/>
      <c r="R68" s="222"/>
      <c r="S68" s="229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/>
      <c r="C69" s="59"/>
      <c r="F69" s="87" t="s">
        <v>127</v>
      </c>
      <c r="G69" s="22"/>
      <c r="H69" s="89"/>
      <c r="I69" s="136"/>
      <c r="J69" s="136">
        <f>K52</f>
        <v>0</v>
      </c>
      <c r="N69" s="284" t="s">
        <v>173</v>
      </c>
      <c r="O69" s="284"/>
      <c r="P69" s="285"/>
      <c r="Q69" s="285"/>
      <c r="R69" s="237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205</v>
      </c>
      <c r="P70" s="229">
        <v>345</v>
      </c>
      <c r="Q70" s="229"/>
      <c r="R70" s="222">
        <v>34.31</v>
      </c>
      <c r="S70" s="229"/>
      <c r="T70" s="87"/>
      <c r="U70" s="189">
        <f t="shared" ref="U70:U74" si="34">((T70/U$10)*U$9)</f>
        <v>0</v>
      </c>
      <c r="V70" s="189">
        <f t="shared" ref="V70:V74" si="35">R70*V$10</f>
        <v>0.25732500000000003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34.052675000000001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65.040000000000006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229"/>
      <c r="Q71" s="229"/>
      <c r="R71" s="222"/>
      <c r="S71" s="229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13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13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13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174</v>
      </c>
      <c r="O75" s="284"/>
      <c r="P75" s="285"/>
      <c r="Q75" s="285"/>
      <c r="R75" s="192">
        <f>SUM(R70:R74)</f>
        <v>34.31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0.25732500000000003</v>
      </c>
      <c r="W75" s="192">
        <f t="shared" si="41"/>
        <v>0</v>
      </c>
      <c r="X75" s="192">
        <f t="shared" si="41"/>
        <v>0</v>
      </c>
      <c r="Y75" s="192">
        <f t="shared" si="41"/>
        <v>34.052675000000001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8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8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8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87"/>
      <c r="Q81" s="87"/>
      <c r="R81" s="82">
        <v>7.4999999999999997E-3</v>
      </c>
      <c r="S81" s="194">
        <f t="shared" si="43"/>
        <v>0</v>
      </c>
      <c r="T81" s="219">
        <f t="shared" si="44"/>
        <v>0</v>
      </c>
      <c r="U81" s="112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 t="s">
        <v>165</v>
      </c>
      <c r="AB84" s="189">
        <f t="shared" si="47"/>
        <v>0</v>
      </c>
      <c r="AC84" s="189" t="e">
        <f t="shared" si="48"/>
        <v>#VALUE!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 t="e">
        <f>SUM(AC78:AC97)</f>
        <v>#VALUE!</v>
      </c>
      <c r="AD98" s="87"/>
    </row>
    <row r="99" spans="14:30" x14ac:dyDescent="0.25">
      <c r="N99" s="85"/>
    </row>
    <row r="100" spans="14:30" x14ac:dyDescent="0.25">
      <c r="N100" s="85"/>
      <c r="Q100" s="218">
        <f>P78+U78+Q78</f>
        <v>0</v>
      </c>
    </row>
    <row r="101" spans="14:30" x14ac:dyDescent="0.25">
      <c r="N101" s="85"/>
      <c r="Q101" s="218">
        <f>P79+Q79+U79</f>
        <v>0</v>
      </c>
    </row>
    <row r="102" spans="14:30" x14ac:dyDescent="0.25">
      <c r="N102" s="85"/>
      <c r="Q102" s="215">
        <f>P80+Q80+U80</f>
        <v>0</v>
      </c>
    </row>
    <row r="103" spans="14:30" x14ac:dyDescent="0.25">
      <c r="N103" s="85"/>
      <c r="Q103" s="218">
        <f>P81+Q81+U81</f>
        <v>0</v>
      </c>
    </row>
    <row r="104" spans="14:30" x14ac:dyDescent="0.25">
      <c r="N104" s="85"/>
      <c r="Q104" s="218">
        <f>P82+Q82+U82</f>
        <v>0</v>
      </c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5" priority="1" operator="greaterThan">
      <formula>0</formula>
    </cfRule>
    <cfRule type="cellIs" dxfId="1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28" sqref="A2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8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9.85546875" style="85" customWidth="1"/>
    <col min="10" max="10" width="18.5703125" style="85" customWidth="1"/>
    <col min="11" max="11" width="18" style="85" customWidth="1"/>
    <col min="12" max="12" width="19.5703125" style="85" customWidth="1"/>
    <col min="13" max="13" width="17.42578125" style="76" customWidth="1"/>
    <col min="14" max="14" width="5.140625" style="71" customWidth="1"/>
    <col min="15" max="15" width="25.57031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185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185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44767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5.73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0.5</v>
      </c>
      <c r="C12" s="15"/>
      <c r="D12" s="56"/>
      <c r="E12" s="16"/>
      <c r="F12" s="56"/>
      <c r="G12" s="56"/>
      <c r="H12" s="17"/>
      <c r="I12" s="83"/>
      <c r="J12" s="81">
        <f>B12-I12</f>
        <v>0.5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17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17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97.410000000000011</v>
      </c>
      <c r="C14" s="15"/>
      <c r="D14" s="56"/>
      <c r="E14" s="16"/>
      <c r="F14" s="56"/>
      <c r="G14" s="56"/>
      <c r="H14" s="17"/>
      <c r="I14" s="83"/>
      <c r="J14" s="81">
        <f t="shared" si="0"/>
        <v>97.410000000000011</v>
      </c>
      <c r="K14" s="80"/>
      <c r="L14" s="213" t="s">
        <v>165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>
        <v>0</v>
      </c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17</v>
      </c>
      <c r="C19" s="95"/>
      <c r="D19" s="94"/>
      <c r="E19" s="96"/>
      <c r="F19" s="94"/>
      <c r="G19" s="94"/>
      <c r="H19" s="98"/>
      <c r="I19" s="99">
        <v>17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97.410000000000011</v>
      </c>
      <c r="C20" s="95"/>
      <c r="D20" s="94"/>
      <c r="E20" s="96"/>
      <c r="F20" s="94"/>
      <c r="G20" s="94"/>
      <c r="H20" s="98"/>
      <c r="I20" s="99">
        <v>97.41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44768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44768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44768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172</v>
      </c>
      <c r="B49" s="117">
        <f>R75</f>
        <v>200.54</v>
      </c>
      <c r="C49" s="116">
        <v>7.4999999999999997E-3</v>
      </c>
      <c r="D49" s="117">
        <f t="shared" si="17"/>
        <v>1.5040499999999999</v>
      </c>
      <c r="E49" s="172">
        <v>0</v>
      </c>
      <c r="F49" s="117">
        <f t="shared" si="15"/>
        <v>0</v>
      </c>
      <c r="G49" s="117">
        <f t="shared" si="16"/>
        <v>199.03594999999999</v>
      </c>
      <c r="H49" s="173">
        <f t="shared" si="19"/>
        <v>44768</v>
      </c>
      <c r="I49" s="176">
        <v>200.54</v>
      </c>
      <c r="J49" s="81">
        <f t="shared" si="0"/>
        <v>0</v>
      </c>
      <c r="K49" s="80"/>
      <c r="L49" s="186">
        <f t="shared" si="18"/>
        <v>199.03594999999999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44768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44768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44768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44768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44768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44768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44768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2.5000000000000001E-2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44770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2.5000000000000001E-2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44772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44797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1.5040499999999999</v>
      </c>
      <c r="E61" s="177"/>
      <c r="F61" s="57">
        <f>SUM(F46:F58)</f>
        <v>0</v>
      </c>
      <c r="G61" s="57">
        <f>SUM(G46:G58)</f>
        <v>199.03594999999999</v>
      </c>
      <c r="H61" s="173">
        <f t="shared" si="19"/>
        <v>44768</v>
      </c>
      <c r="I61" s="175"/>
      <c r="J61" s="81">
        <f t="shared" si="0"/>
        <v>0</v>
      </c>
      <c r="K61" s="80"/>
      <c r="L61" s="186">
        <f t="shared" si="18"/>
        <v>199.03594999999999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44768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398.07189999999997</v>
      </c>
      <c r="H64" s="184"/>
      <c r="I64" s="175"/>
      <c r="J64" s="81">
        <f t="shared" si="0"/>
        <v>0</v>
      </c>
      <c r="K64" s="80"/>
      <c r="L64" s="186">
        <f t="shared" si="18"/>
        <v>398.07189999999997</v>
      </c>
      <c r="M64" s="130"/>
      <c r="N64" s="87">
        <v>1</v>
      </c>
      <c r="O64" s="122" t="s">
        <v>208</v>
      </c>
      <c r="P64" s="87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298.45</v>
      </c>
      <c r="G65" s="22"/>
      <c r="L65" s="132"/>
      <c r="M65" s="131"/>
      <c r="N65" s="87">
        <v>2</v>
      </c>
      <c r="O65" s="122" t="s">
        <v>196</v>
      </c>
      <c r="P65" s="87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171</v>
      </c>
      <c r="P67" s="87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294.86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171</v>
      </c>
      <c r="P68" s="87"/>
      <c r="Q68" s="229"/>
      <c r="R68" s="222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294.86</v>
      </c>
      <c r="C69" s="59"/>
      <c r="F69" s="87" t="s">
        <v>127</v>
      </c>
      <c r="G69" s="22"/>
      <c r="H69" s="89"/>
      <c r="I69" s="136"/>
      <c r="J69" s="136">
        <f>K52</f>
        <v>0</v>
      </c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294.86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207</v>
      </c>
      <c r="P70" s="229"/>
      <c r="Q70" s="229">
        <v>346</v>
      </c>
      <c r="R70" s="222">
        <v>200.54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1.5040499999999999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199.03594999999999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3.589999999999975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229"/>
      <c r="Q71" s="229"/>
      <c r="R71" s="222"/>
      <c r="S71" s="87"/>
      <c r="T71" s="13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13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13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200.54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1.5040499999999999</v>
      </c>
      <c r="W75" s="192">
        <f t="shared" si="41"/>
        <v>0</v>
      </c>
      <c r="X75" s="192">
        <f t="shared" si="41"/>
        <v>0</v>
      </c>
      <c r="Y75" s="192">
        <f t="shared" si="41"/>
        <v>199.03594999999999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15.75" x14ac:dyDescent="0.25">
      <c r="E77" s="232" t="s">
        <v>71</v>
      </c>
      <c r="F77" s="306"/>
      <c r="G77" s="306"/>
      <c r="H77" s="228" t="s">
        <v>159</v>
      </c>
      <c r="I77" s="232" t="s">
        <v>166</v>
      </c>
      <c r="J77" s="232" t="s">
        <v>167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E78" s="232"/>
      <c r="F78" s="229"/>
      <c r="G78" s="229"/>
      <c r="H78" s="230"/>
      <c r="I78" s="87"/>
      <c r="J78" s="87"/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E79" s="232"/>
      <c r="F79" s="229"/>
      <c r="G79" s="63"/>
      <c r="H79" s="231"/>
      <c r="I79" s="87"/>
      <c r="J79" s="87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15.75" x14ac:dyDescent="0.25">
      <c r="E80" s="232"/>
      <c r="F80" s="87"/>
      <c r="G80" s="137"/>
      <c r="H80" s="234"/>
      <c r="I80" s="87"/>
      <c r="J80" s="87"/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5:30" ht="15.75" x14ac:dyDescent="0.25">
      <c r="E81" s="232"/>
      <c r="F81" s="87"/>
      <c r="G81" s="137"/>
      <c r="H81" s="227"/>
      <c r="I81" s="87"/>
      <c r="J81" s="87"/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5:30" ht="15.75" x14ac:dyDescent="0.25">
      <c r="E82" s="232"/>
      <c r="F82" s="87"/>
      <c r="G82" s="137"/>
      <c r="H82" s="87"/>
      <c r="I82" s="87"/>
      <c r="J82" s="87"/>
      <c r="N82" s="87">
        <v>5</v>
      </c>
      <c r="O82" s="87" t="s">
        <v>110</v>
      </c>
      <c r="P82" s="13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5:30" ht="15.75" x14ac:dyDescent="0.25">
      <c r="E83" s="233" t="s">
        <v>168</v>
      </c>
      <c r="F83" s="87"/>
      <c r="G83" s="137"/>
      <c r="H83" s="87"/>
      <c r="I83" s="87"/>
      <c r="J83" s="87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5:30" ht="15.75" x14ac:dyDescent="0.25">
      <c r="E84" s="232"/>
      <c r="F84" s="87"/>
      <c r="G84" s="87"/>
      <c r="H84" s="89"/>
      <c r="I84" s="87"/>
      <c r="J84" s="87"/>
      <c r="N84" s="87">
        <v>7</v>
      </c>
      <c r="O84" s="87" t="s">
        <v>110</v>
      </c>
      <c r="P84" s="13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5:30" ht="15.75" x14ac:dyDescent="0.25">
      <c r="E85" s="232"/>
      <c r="F85" s="87"/>
      <c r="G85" s="87"/>
      <c r="H85" s="87"/>
      <c r="I85" s="87"/>
      <c r="J85" s="87"/>
      <c r="N85" s="87">
        <v>8</v>
      </c>
      <c r="O85" s="87" t="s">
        <v>110</v>
      </c>
      <c r="P85" s="13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5:30" ht="15.75" x14ac:dyDescent="0.25">
      <c r="E86" s="232"/>
      <c r="F86" s="87"/>
      <c r="G86" s="81"/>
      <c r="H86" s="87"/>
      <c r="I86" s="87"/>
      <c r="J86" s="87"/>
      <c r="N86" s="87">
        <v>9</v>
      </c>
      <c r="O86" s="87" t="s">
        <v>110</v>
      </c>
      <c r="P86" s="13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217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5:30" ht="15.75" x14ac:dyDescent="0.25">
      <c r="N87" s="87">
        <v>10</v>
      </c>
      <c r="O87" s="87" t="s">
        <v>110</v>
      </c>
      <c r="P87" s="13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5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5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 t="s">
        <v>165</v>
      </c>
      <c r="W89" s="113">
        <v>1.4999999999999999E-2</v>
      </c>
      <c r="X89" s="196" t="e">
        <f t="shared" si="45"/>
        <v>#VALUE!</v>
      </c>
      <c r="Y89" s="196" t="e">
        <f t="shared" si="46"/>
        <v>#VALUE!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5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5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5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5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5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5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5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 t="e">
        <f>SUM(X78:X97)</f>
        <v>#VALUE!</v>
      </c>
      <c r="Y98" s="197" t="e">
        <f>SUM(Y78:Y97)</f>
        <v>#VALUE!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38">
        <f>P78+Q78+U78</f>
        <v>0</v>
      </c>
    </row>
    <row r="101" spans="14:30" x14ac:dyDescent="0.25">
      <c r="N101" s="85"/>
      <c r="P101" s="238">
        <f>P79+Q79+U79</f>
        <v>0</v>
      </c>
    </row>
    <row r="102" spans="14:30" x14ac:dyDescent="0.25">
      <c r="N102" s="85"/>
      <c r="P102" s="238">
        <f>P80+U80+Q80</f>
        <v>0</v>
      </c>
    </row>
    <row r="103" spans="14:30" x14ac:dyDescent="0.25">
      <c r="N103" s="85"/>
      <c r="P103" s="238">
        <f>P81+Q81+U81</f>
        <v>0</v>
      </c>
    </row>
    <row r="104" spans="14:30" x14ac:dyDescent="0.25">
      <c r="N104" s="85"/>
      <c r="P104" s="238">
        <f>P82+U82</f>
        <v>0</v>
      </c>
    </row>
    <row r="105" spans="14:30" x14ac:dyDescent="0.25">
      <c r="N105" s="85"/>
      <c r="P105" s="238">
        <f>P83+Q83+U83</f>
        <v>0</v>
      </c>
    </row>
    <row r="106" spans="14:30" x14ac:dyDescent="0.25">
      <c r="N106" s="85"/>
      <c r="P106" s="239">
        <f>P86+Q86+U86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3" priority="1" operator="greaterThan">
      <formula>0</formula>
    </cfRule>
    <cfRule type="cellIs" dxfId="1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abSelected="1" topLeftCell="B44" zoomScale="90" zoomScaleNormal="90" workbookViewId="0">
      <selection activeCell="B50" sqref="B5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21.42578125" style="85" customWidth="1"/>
    <col min="10" max="10" width="18.5703125" style="85" customWidth="1"/>
    <col min="11" max="11" width="18" style="85" customWidth="1"/>
    <col min="12" max="12" width="19" style="85" customWidth="1"/>
    <col min="13" max="13" width="17.42578125" style="76" customWidth="1"/>
    <col min="14" max="14" width="5.140625" style="71" customWidth="1"/>
    <col min="15" max="15" width="23.28515625" style="85" customWidth="1"/>
    <col min="16" max="17" width="17" style="85" customWidth="1"/>
    <col min="18" max="18" width="18.140625" style="85" customWidth="1"/>
    <col min="19" max="19" width="15.570312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/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185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44768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5.73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14.5</v>
      </c>
      <c r="C12" s="15"/>
      <c r="D12" s="56"/>
      <c r="E12" s="16"/>
      <c r="F12" s="56"/>
      <c r="G12" s="56"/>
      <c r="H12" s="17"/>
      <c r="I12" s="83"/>
      <c r="J12" s="81">
        <f>B12-I12</f>
        <v>14.5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18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18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103.14000000000001</v>
      </c>
      <c r="C14" s="15"/>
      <c r="D14" s="56"/>
      <c r="E14" s="16"/>
      <c r="F14" s="56"/>
      <c r="G14" s="56"/>
      <c r="H14" s="17"/>
      <c r="I14" s="83"/>
      <c r="J14" s="81">
        <f t="shared" si="0"/>
        <v>103.14000000000001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18</v>
      </c>
      <c r="C19" s="95"/>
      <c r="D19" s="94"/>
      <c r="E19" s="96"/>
      <c r="F19" s="94"/>
      <c r="G19" s="94"/>
      <c r="H19" s="98"/>
      <c r="I19" s="99"/>
      <c r="J19" s="185">
        <f>B19-I19</f>
        <v>18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103.14000000000001</v>
      </c>
      <c r="C20" s="95"/>
      <c r="D20" s="94"/>
      <c r="E20" s="96"/>
      <c r="F20" s="94"/>
      <c r="G20" s="94"/>
      <c r="H20" s="98"/>
      <c r="I20" s="99"/>
      <c r="J20" s="185">
        <f t="shared" si="0"/>
        <v>103.14000000000001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241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44769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44769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27.21</v>
      </c>
      <c r="C48" s="116">
        <v>1.4999999999999999E-2</v>
      </c>
      <c r="D48" s="117">
        <f t="shared" si="18"/>
        <v>0.40815000000000001</v>
      </c>
      <c r="E48" s="172">
        <v>0</v>
      </c>
      <c r="F48" s="117">
        <f t="shared" si="15"/>
        <v>0</v>
      </c>
      <c r="G48" s="117">
        <f t="shared" si="16"/>
        <v>26.801850000000002</v>
      </c>
      <c r="H48" s="173">
        <f t="shared" ref="H48:H61" si="19">B$6+1</f>
        <v>44769</v>
      </c>
      <c r="I48" s="176"/>
      <c r="J48" s="81">
        <f t="shared" si="0"/>
        <v>27.21</v>
      </c>
      <c r="K48" s="80"/>
      <c r="L48" s="186">
        <f t="shared" si="17"/>
        <v>26.801850000000002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172</v>
      </c>
      <c r="B49" s="117">
        <f>R75</f>
        <v>52.58</v>
      </c>
      <c r="C49" s="116">
        <v>7.4999999999999997E-3</v>
      </c>
      <c r="D49" s="117">
        <f t="shared" si="18"/>
        <v>0.39434999999999998</v>
      </c>
      <c r="E49" s="172">
        <v>0</v>
      </c>
      <c r="F49" s="117">
        <f t="shared" si="15"/>
        <v>0</v>
      </c>
      <c r="G49" s="117">
        <f t="shared" si="16"/>
        <v>52.185649999999995</v>
      </c>
      <c r="H49" s="173">
        <f t="shared" si="19"/>
        <v>44769</v>
      </c>
      <c r="I49" s="176"/>
      <c r="J49" s="81">
        <f t="shared" si="0"/>
        <v>52.58</v>
      </c>
      <c r="K49" s="80"/>
      <c r="L49" s="186">
        <f t="shared" si="17"/>
        <v>52.185649999999995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44769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44769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44769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44769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44769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44769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176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44769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44771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44773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44798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0.80249999999999999</v>
      </c>
      <c r="E61" s="177"/>
      <c r="F61" s="57">
        <f>SUM(F46:F58)</f>
        <v>0</v>
      </c>
      <c r="G61" s="57">
        <f>SUM(G46:G58)</f>
        <v>78.987499999999997</v>
      </c>
      <c r="H61" s="173">
        <f t="shared" si="19"/>
        <v>44769</v>
      </c>
      <c r="I61" s="175"/>
      <c r="J61" s="81">
        <f t="shared" si="0"/>
        <v>0</v>
      </c>
      <c r="K61" s="80"/>
      <c r="L61" s="186">
        <f t="shared" si="17"/>
        <v>78.987499999999997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44769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157.97499999999999</v>
      </c>
      <c r="H64" s="184"/>
      <c r="I64" s="175"/>
      <c r="J64" s="81">
        <f t="shared" si="0"/>
        <v>0</v>
      </c>
      <c r="K64" s="80"/>
      <c r="L64" s="186">
        <f t="shared" si="17"/>
        <v>157.97499999999999</v>
      </c>
      <c r="M64" s="130"/>
      <c r="N64" s="87">
        <v>1</v>
      </c>
      <c r="O64" s="122" t="s">
        <v>236</v>
      </c>
      <c r="P64" s="229"/>
      <c r="Q64" s="229"/>
      <c r="R64" s="222">
        <v>27.21</v>
      </c>
      <c r="S64" s="87"/>
      <c r="T64" s="87"/>
      <c r="U64" s="189">
        <f t="shared" ref="U64:U68" si="27">((T64/U$10)*U$9)</f>
        <v>0</v>
      </c>
      <c r="V64" s="189">
        <f t="shared" ref="V64:V68" si="28">R64*V$10</f>
        <v>0.20407500000000001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27.005925000000001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197.43</v>
      </c>
      <c r="G65" s="22"/>
      <c r="L65" s="132"/>
      <c r="M65" s="131"/>
      <c r="N65" s="87">
        <v>2</v>
      </c>
      <c r="O65" s="122" t="s">
        <v>209</v>
      </c>
      <c r="P65" s="229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209</v>
      </c>
      <c r="P66" s="229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175</v>
      </c>
      <c r="P67" s="229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192.72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175</v>
      </c>
      <c r="P68" s="87"/>
      <c r="Q68" s="229"/>
      <c r="R68" s="229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192.72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27.21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0.20407500000000001</v>
      </c>
      <c r="W69" s="192">
        <f t="shared" si="33"/>
        <v>0</v>
      </c>
      <c r="X69" s="192">
        <f t="shared" si="33"/>
        <v>0</v>
      </c>
      <c r="Y69" s="192">
        <f t="shared" si="33"/>
        <v>27.005925000000001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192.72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237</v>
      </c>
      <c r="P70" s="229"/>
      <c r="Q70" s="229"/>
      <c r="R70" s="222">
        <f>37.22+6.06+9.3</f>
        <v>52.58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0.39434999999999998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52.185649999999995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4.710000000000008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229"/>
      <c r="Q71" s="229"/>
      <c r="R71" s="222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13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137"/>
      <c r="S73" s="87"/>
      <c r="T73" s="13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13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52.58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0.39434999999999998</v>
      </c>
      <c r="W75" s="192">
        <f t="shared" si="41"/>
        <v>0</v>
      </c>
      <c r="X75" s="192">
        <f t="shared" si="41"/>
        <v>0</v>
      </c>
      <c r="Y75" s="192">
        <f t="shared" si="41"/>
        <v>52.185649999999995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216">
        <f>+(P78+Q78)*R78</f>
        <v>0</v>
      </c>
      <c r="T78" s="219">
        <f t="shared" ref="T78:T97" si="42"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87"/>
      <c r="R79" s="82">
        <v>7.4999999999999997E-3</v>
      </c>
      <c r="S79" s="194">
        <f t="shared" ref="S79:S97" si="44">+(P79+Q79)*R79</f>
        <v>0</v>
      </c>
      <c r="T79" s="219">
        <f t="shared" si="42"/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3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4"/>
        <v>0</v>
      </c>
      <c r="T80" s="219">
        <f t="shared" si="42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3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4"/>
        <v>0</v>
      </c>
      <c r="T81" s="219">
        <f t="shared" si="42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3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87"/>
      <c r="R82" s="82">
        <v>7.4999999999999997E-3</v>
      </c>
      <c r="S82" s="194">
        <f t="shared" si="44"/>
        <v>0</v>
      </c>
      <c r="T82" s="219">
        <f t="shared" si="42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3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4"/>
        <v>0</v>
      </c>
      <c r="T83" s="219">
        <f t="shared" si="42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3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4"/>
        <v>0</v>
      </c>
      <c r="T84" s="194">
        <f t="shared" si="42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3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4"/>
        <v>0</v>
      </c>
      <c r="T85" s="194">
        <f t="shared" si="42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3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4"/>
        <v>0</v>
      </c>
      <c r="T86" s="194">
        <f t="shared" si="42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3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4"/>
        <v>0</v>
      </c>
      <c r="T87" s="194">
        <f t="shared" si="42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3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2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3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2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3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2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3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2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3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2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3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2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3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2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3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2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3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2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3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2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3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212">
        <f>P78+Q78+U78</f>
        <v>0</v>
      </c>
    </row>
    <row r="101" spans="14:30" x14ac:dyDescent="0.25">
      <c r="N101" s="85"/>
      <c r="Q101" s="215">
        <f t="shared" ref="Q101:Q105" si="50">P79+Q79+U79</f>
        <v>0</v>
      </c>
    </row>
    <row r="102" spans="14:30" x14ac:dyDescent="0.25">
      <c r="N102" s="85"/>
      <c r="Q102" s="215">
        <f t="shared" si="50"/>
        <v>0</v>
      </c>
    </row>
    <row r="103" spans="14:30" x14ac:dyDescent="0.25">
      <c r="N103" s="85"/>
      <c r="Q103" s="215">
        <f t="shared" si="50"/>
        <v>0</v>
      </c>
    </row>
    <row r="104" spans="14:30" x14ac:dyDescent="0.25">
      <c r="N104" s="85"/>
      <c r="Q104" s="215">
        <f t="shared" si="50"/>
        <v>0</v>
      </c>
    </row>
    <row r="105" spans="14:30" x14ac:dyDescent="0.25">
      <c r="N105" s="85"/>
      <c r="Q105" s="225">
        <f t="shared" si="50"/>
        <v>0</v>
      </c>
    </row>
    <row r="106" spans="14:30" x14ac:dyDescent="0.25">
      <c r="N106" s="85"/>
      <c r="Q106" s="225">
        <f>P86+Q86+U86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1" priority="1" operator="greaterThan">
      <formula>0</formula>
    </cfRule>
    <cfRule type="cellIs" dxfId="1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O77" zoomScale="90" zoomScaleNormal="90" workbookViewId="0">
      <selection activeCell="Q91" sqref="Q9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/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185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44557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4.58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/>
      <c r="C12" s="15"/>
      <c r="D12" s="56"/>
      <c r="E12" s="16"/>
      <c r="F12" s="56"/>
      <c r="G12" s="56"/>
      <c r="H12" s="17"/>
      <c r="I12" s="83"/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/>
      <c r="C13" s="15"/>
      <c r="D13" s="56"/>
      <c r="E13" s="16"/>
      <c r="F13" s="56"/>
      <c r="G13" s="56"/>
      <c r="H13" s="17"/>
      <c r="I13" s="83"/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0</v>
      </c>
      <c r="C14" s="15"/>
      <c r="D14" s="56"/>
      <c r="E14" s="16"/>
      <c r="F14" s="56"/>
      <c r="G14" s="56"/>
      <c r="H14" s="17"/>
      <c r="I14" s="83"/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0</v>
      </c>
      <c r="C19" s="95"/>
      <c r="D19" s="94"/>
      <c r="E19" s="96"/>
      <c r="F19" s="94"/>
      <c r="G19" s="94"/>
      <c r="H19" s="98"/>
      <c r="I19" s="99"/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0</v>
      </c>
      <c r="C20" s="95"/>
      <c r="D20" s="94"/>
      <c r="E20" s="96"/>
      <c r="F20" s="94"/>
      <c r="G20" s="94"/>
      <c r="H20" s="98"/>
      <c r="I20" s="99"/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K36-B36:B36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/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>K39-B39</f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>K40-B40</f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44558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44558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44558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169</v>
      </c>
      <c r="B49" s="117">
        <f>R75</f>
        <v>0</v>
      </c>
      <c r="C49" s="116">
        <v>7.4999999999999997E-3</v>
      </c>
      <c r="D49" s="117">
        <f t="shared" si="18"/>
        <v>0</v>
      </c>
      <c r="E49" s="172">
        <v>0</v>
      </c>
      <c r="F49" s="117">
        <f t="shared" si="15"/>
        <v>0</v>
      </c>
      <c r="G49" s="117">
        <f t="shared" si="16"/>
        <v>0</v>
      </c>
      <c r="H49" s="173">
        <f t="shared" si="19"/>
        <v>44558</v>
      </c>
      <c r="I49" s="176"/>
      <c r="J49" s="81">
        <f t="shared" si="0"/>
        <v>0</v>
      </c>
      <c r="K49" s="80"/>
      <c r="L49" s="186">
        <f t="shared" si="17"/>
        <v>0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361.76</v>
      </c>
      <c r="C50" s="116">
        <v>7.4999999999999997E-3</v>
      </c>
      <c r="D50" s="117">
        <f t="shared" si="18"/>
        <v>2.7131999999999996</v>
      </c>
      <c r="E50" s="172">
        <v>0</v>
      </c>
      <c r="F50" s="117">
        <f t="shared" si="15"/>
        <v>0</v>
      </c>
      <c r="G50" s="117">
        <f t="shared" si="16"/>
        <v>359.04680000000002</v>
      </c>
      <c r="H50" s="173">
        <f t="shared" si="19"/>
        <v>44558</v>
      </c>
      <c r="I50" s="175"/>
      <c r="J50" s="81">
        <f t="shared" si="0"/>
        <v>361.76</v>
      </c>
      <c r="K50" s="80"/>
      <c r="L50" s="186">
        <f t="shared" si="17"/>
        <v>359.04680000000002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172</v>
      </c>
      <c r="C51" s="116">
        <v>1.4999999999999999E-2</v>
      </c>
      <c r="D51" s="117">
        <f>+B51*C51</f>
        <v>2.58</v>
      </c>
      <c r="E51" s="172">
        <v>0</v>
      </c>
      <c r="F51" s="117">
        <f>D51*E51</f>
        <v>0</v>
      </c>
      <c r="G51" s="117">
        <f t="shared" si="16"/>
        <v>169.42</v>
      </c>
      <c r="H51" s="173">
        <f t="shared" si="19"/>
        <v>44558</v>
      </c>
      <c r="I51" s="175"/>
      <c r="J51" s="81">
        <f t="shared" si="0"/>
        <v>172</v>
      </c>
      <c r="K51" s="80"/>
      <c r="L51" s="186">
        <f t="shared" si="17"/>
        <v>169.42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44558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44558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44558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44558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44558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44560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44562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44587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5.2931999999999997</v>
      </c>
      <c r="E61" s="177"/>
      <c r="F61" s="57">
        <f>SUM(F46:F58)</f>
        <v>0</v>
      </c>
      <c r="G61" s="57">
        <f>SUM(G46:G58)</f>
        <v>528.46680000000003</v>
      </c>
      <c r="H61" s="173">
        <f t="shared" si="19"/>
        <v>44558</v>
      </c>
      <c r="I61" s="175"/>
      <c r="J61" s="81">
        <f t="shared" si="0"/>
        <v>0</v>
      </c>
      <c r="K61" s="80"/>
      <c r="L61" s="186">
        <f t="shared" si="17"/>
        <v>528.46680000000003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44558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1056.9336000000001</v>
      </c>
      <c r="H64" s="184"/>
      <c r="I64" s="175"/>
      <c r="J64" s="81">
        <f t="shared" si="0"/>
        <v>0</v>
      </c>
      <c r="K64" s="80"/>
      <c r="L64" s="186">
        <f t="shared" si="17"/>
        <v>1056.9336000000001</v>
      </c>
      <c r="M64" s="130"/>
      <c r="N64" s="87">
        <v>1</v>
      </c>
      <c r="O64" s="122" t="s">
        <v>210</v>
      </c>
      <c r="P64" s="229"/>
      <c r="Q64" s="229"/>
      <c r="R64" s="222"/>
      <c r="S64" s="229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533.76</v>
      </c>
      <c r="G65" s="22"/>
      <c r="L65" s="132"/>
      <c r="M65" s="131"/>
      <c r="N65" s="87">
        <v>2</v>
      </c>
      <c r="O65" s="122" t="s">
        <v>210</v>
      </c>
      <c r="P65" s="229"/>
      <c r="Q65" s="229"/>
      <c r="R65" s="222"/>
      <c r="S65" s="229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210</v>
      </c>
      <c r="P66" s="229"/>
      <c r="Q66" s="229"/>
      <c r="R66" s="222"/>
      <c r="S66" s="229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210</v>
      </c>
      <c r="P67" s="229"/>
      <c r="Q67" s="229"/>
      <c r="R67" s="222"/>
      <c r="S67" s="229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175</v>
      </c>
      <c r="P68" s="229"/>
      <c r="Q68" s="229"/>
      <c r="R68" s="222"/>
      <c r="S68" s="229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/>
      <c r="C69" s="59"/>
      <c r="F69" s="87" t="s">
        <v>127</v>
      </c>
      <c r="G69" s="22"/>
      <c r="H69" s="89"/>
      <c r="I69" s="136"/>
      <c r="J69" s="136">
        <f>K52</f>
        <v>0</v>
      </c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184</v>
      </c>
      <c r="P70" s="87"/>
      <c r="Q70" s="87"/>
      <c r="R70" s="137"/>
      <c r="S70" s="87"/>
      <c r="T70" s="87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533.76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87"/>
      <c r="Q71" s="87"/>
      <c r="R71" s="13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13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13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13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0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</v>
      </c>
      <c r="W75" s="192">
        <f t="shared" si="41"/>
        <v>0</v>
      </c>
      <c r="X75" s="192">
        <f t="shared" si="41"/>
        <v>0</v>
      </c>
      <c r="Y75" s="192">
        <f t="shared" si="41"/>
        <v>0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216">
        <f>+(P78+Q78)*R78</f>
        <v>0</v>
      </c>
      <c r="T78" s="213">
        <f>+(P78+Q78)-S78</f>
        <v>0</v>
      </c>
      <c r="U78" s="211"/>
      <c r="V78" s="112"/>
      <c r="W78" s="113">
        <v>1.4999999999999999E-2</v>
      </c>
      <c r="X78" s="217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/>
      <c r="R79" s="82">
        <v>7.4999999999999997E-3</v>
      </c>
      <c r="S79" s="216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217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f>359.05+2.71</f>
        <v>361.76</v>
      </c>
      <c r="Q80" s="87"/>
      <c r="R80" s="82">
        <v>7.4999999999999997E-3</v>
      </c>
      <c r="S80" s="216">
        <f t="shared" si="43"/>
        <v>2.7131999999999996</v>
      </c>
      <c r="T80" s="219">
        <f t="shared" si="44"/>
        <v>359.04680000000002</v>
      </c>
      <c r="U80" s="211">
        <f>169.42+2.58</f>
        <v>172</v>
      </c>
      <c r="V80" s="112"/>
      <c r="W80" s="113">
        <v>1.4999999999999999E-2</v>
      </c>
      <c r="X80" s="217">
        <f t="shared" si="45"/>
        <v>2.58</v>
      </c>
      <c r="Y80" s="217">
        <f t="shared" si="46"/>
        <v>169.42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87"/>
      <c r="R81" s="82">
        <v>7.4999999999999997E-3</v>
      </c>
      <c r="S81" s="216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217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3"/>
        <v>0</v>
      </c>
      <c r="T83" s="220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196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19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16">
        <f t="shared" si="44"/>
        <v>0</v>
      </c>
      <c r="U85" s="112"/>
      <c r="V85" s="112"/>
      <c r="W85" s="113">
        <v>1.4999999999999999E-2</v>
      </c>
      <c r="X85" s="217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361.76</v>
      </c>
      <c r="Q98" s="195">
        <f>SUM(Q78:Q97)</f>
        <v>0</v>
      </c>
      <c r="R98" s="111"/>
      <c r="S98" s="195">
        <f>SUM(S78:S97)</f>
        <v>2.7131999999999996</v>
      </c>
      <c r="T98" s="195">
        <f>SUM(T78:T97)</f>
        <v>359.04680000000002</v>
      </c>
      <c r="U98" s="114">
        <f>SUM(U78:U97)</f>
        <v>172</v>
      </c>
      <c r="V98" s="114">
        <f>SUM(V78:V97)</f>
        <v>0</v>
      </c>
      <c r="W98" s="112"/>
      <c r="X98" s="197">
        <f>SUM(X78:X97)</f>
        <v>2.58</v>
      </c>
      <c r="Y98" s="197">
        <f>SUM(Y78:Y97)</f>
        <v>169.42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8">
        <f>P78+U78+Q78</f>
        <v>0</v>
      </c>
    </row>
    <row r="102" spans="14:30" x14ac:dyDescent="0.25">
      <c r="N102" s="85"/>
      <c r="P102" s="218">
        <f>P79+U79+Q79</f>
        <v>0</v>
      </c>
      <c r="T102" s="212">
        <f>P80+Q80+U80</f>
        <v>533.76</v>
      </c>
    </row>
    <row r="103" spans="14:30" x14ac:dyDescent="0.25">
      <c r="N103" s="85"/>
      <c r="P103" s="218">
        <f>P80+Q80+U80</f>
        <v>533.76</v>
      </c>
      <c r="R103" s="85">
        <v>456.25</v>
      </c>
    </row>
    <row r="104" spans="14:30" x14ac:dyDescent="0.25">
      <c r="N104" s="85"/>
      <c r="P104" s="218">
        <f>P81+U81</f>
        <v>0</v>
      </c>
      <c r="R104" s="225">
        <v>73.5</v>
      </c>
    </row>
    <row r="105" spans="14:30" x14ac:dyDescent="0.25">
      <c r="N105" s="85"/>
      <c r="P105" s="218">
        <f>P82+Q82+U82</f>
        <v>0</v>
      </c>
      <c r="R105" s="244">
        <v>529.75</v>
      </c>
      <c r="T105" s="247">
        <v>536.48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9" priority="1" operator="greaterThan">
      <formula>0</formula>
    </cfRule>
    <cfRule type="cellIs" dxfId="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B18" sqref="B1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855468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/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185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44589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/>
      <c r="C8" s="85" t="s">
        <v>92</v>
      </c>
      <c r="D8" s="108">
        <v>4.58</v>
      </c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/>
      <c r="C12" s="15"/>
      <c r="D12" s="56"/>
      <c r="E12" s="16"/>
      <c r="F12" s="56"/>
      <c r="G12" s="56"/>
      <c r="H12" s="17"/>
      <c r="I12" s="83"/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/>
      <c r="C13" s="15"/>
      <c r="D13" s="56"/>
      <c r="E13" s="16"/>
      <c r="F13" s="56"/>
      <c r="G13" s="56"/>
      <c r="H13" s="17"/>
      <c r="I13" s="83"/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0</v>
      </c>
      <c r="C14" s="15"/>
      <c r="D14" s="56"/>
      <c r="E14" s="16"/>
      <c r="F14" s="56"/>
      <c r="G14" s="56"/>
      <c r="H14" s="17"/>
      <c r="I14" s="83"/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0</v>
      </c>
      <c r="C19" s="95"/>
      <c r="D19" s="94"/>
      <c r="E19" s="96"/>
      <c r="F19" s="94"/>
      <c r="G19" s="94"/>
      <c r="H19" s="98"/>
      <c r="I19" s="99"/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0</v>
      </c>
      <c r="C20" s="95"/>
      <c r="D20" s="94"/>
      <c r="E20" s="96"/>
      <c r="F20" s="94"/>
      <c r="G20" s="94"/>
      <c r="H20" s="98"/>
      <c r="I20" s="99"/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165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44590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44590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44590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198</v>
      </c>
      <c r="B49" s="117">
        <f>R75</f>
        <v>0</v>
      </c>
      <c r="C49" s="116">
        <v>7.4999999999999997E-3</v>
      </c>
      <c r="D49" s="117">
        <f t="shared" si="18"/>
        <v>0</v>
      </c>
      <c r="E49" s="172">
        <v>0</v>
      </c>
      <c r="F49" s="117">
        <f t="shared" si="15"/>
        <v>0</v>
      </c>
      <c r="G49" s="117">
        <f t="shared" si="16"/>
        <v>0</v>
      </c>
      <c r="H49" s="173">
        <f t="shared" si="19"/>
        <v>44590</v>
      </c>
      <c r="I49" s="176"/>
      <c r="J49" s="81">
        <f t="shared" si="0"/>
        <v>0</v>
      </c>
      <c r="K49" s="80"/>
      <c r="L49" s="186">
        <f t="shared" si="17"/>
        <v>0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44590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44590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44590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44590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44590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44590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44590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44592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44594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44619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</v>
      </c>
      <c r="E61" s="177"/>
      <c r="F61" s="57">
        <f>SUM(F46:F58)</f>
        <v>0</v>
      </c>
      <c r="G61" s="57">
        <f>SUM(G46:G58)</f>
        <v>0</v>
      </c>
      <c r="H61" s="173">
        <f t="shared" si="19"/>
        <v>44590</v>
      </c>
      <c r="I61" s="175"/>
      <c r="J61" s="81">
        <f t="shared" si="0"/>
        <v>0</v>
      </c>
      <c r="K61" s="80"/>
      <c r="L61" s="186">
        <f t="shared" si="17"/>
        <v>0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44590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0</v>
      </c>
      <c r="H64" s="184"/>
      <c r="I64" s="175"/>
      <c r="J64" s="81">
        <f t="shared" si="0"/>
        <v>0</v>
      </c>
      <c r="K64" s="80"/>
      <c r="L64" s="186">
        <f t="shared" si="17"/>
        <v>0</v>
      </c>
      <c r="M64" s="130"/>
      <c r="N64" s="87">
        <v>1</v>
      </c>
      <c r="O64" s="122" t="s">
        <v>217</v>
      </c>
      <c r="P64" s="229"/>
      <c r="Q64" s="229"/>
      <c r="R64" s="222"/>
      <c r="S64" s="229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0</v>
      </c>
      <c r="G65" s="22"/>
      <c r="L65" s="132"/>
      <c r="M65" s="131"/>
      <c r="N65" s="87">
        <v>2</v>
      </c>
      <c r="O65" s="122"/>
      <c r="P65" s="229"/>
      <c r="Q65" s="229"/>
      <c r="R65" s="222"/>
      <c r="S65" s="229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229"/>
      <c r="Q66" s="229"/>
      <c r="R66" s="222"/>
      <c r="S66" s="229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/>
      <c r="P67" s="229"/>
      <c r="Q67" s="229"/>
      <c r="R67" s="222"/>
      <c r="S67" s="229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229"/>
      <c r="Q68" s="229"/>
      <c r="R68" s="222"/>
      <c r="S68" s="229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/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207</v>
      </c>
      <c r="P70" s="87"/>
      <c r="Q70" s="87"/>
      <c r="R70" s="137"/>
      <c r="S70" s="87"/>
      <c r="T70" s="87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0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211</v>
      </c>
      <c r="P71" s="87"/>
      <c r="Q71" s="87"/>
      <c r="R71" s="13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177</v>
      </c>
      <c r="P72" s="87"/>
      <c r="Q72" s="87"/>
      <c r="R72" s="137"/>
      <c r="S72" s="87"/>
      <c r="T72" s="13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177</v>
      </c>
      <c r="P73" s="87"/>
      <c r="Q73" s="87"/>
      <c r="R73" s="137"/>
      <c r="S73" s="87"/>
      <c r="T73" s="13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177</v>
      </c>
      <c r="P74" s="87"/>
      <c r="Q74" s="87"/>
      <c r="R74" s="137"/>
      <c r="S74" s="87"/>
      <c r="T74" s="13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0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</v>
      </c>
      <c r="W75" s="192">
        <f t="shared" si="41"/>
        <v>0</v>
      </c>
      <c r="X75" s="192">
        <f t="shared" si="41"/>
        <v>0</v>
      </c>
      <c r="Y75" s="192">
        <f t="shared" si="41"/>
        <v>0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87"/>
      <c r="R78" s="82">
        <v>7.4999999999999997E-3</v>
      </c>
      <c r="S78" s="194">
        <f>+(P78+Q78)*R78</f>
        <v>0</v>
      </c>
      <c r="T78" s="219">
        <f>+(P78+Q78)-S78</f>
        <v>0</v>
      </c>
      <c r="U78" s="112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87"/>
      <c r="Q80" s="8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2">
        <f>P78+Q78+U78</f>
        <v>0</v>
      </c>
    </row>
    <row r="102" spans="14:30" x14ac:dyDescent="0.25">
      <c r="N102" s="85"/>
    </row>
    <row r="103" spans="14:30" x14ac:dyDescent="0.25">
      <c r="N103" s="85"/>
    </row>
    <row r="104" spans="14:30" x14ac:dyDescent="0.25">
      <c r="N104" s="85"/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7" priority="1" operator="greaterThan">
      <formula>0</formula>
    </cfRule>
    <cfRule type="cellIs" dxfId="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23" sqref="A2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8.85546875" style="85" customWidth="1"/>
    <col min="13" max="13" width="17.42578125" style="76" customWidth="1"/>
    <col min="14" max="14" width="5.140625" style="71" customWidth="1"/>
    <col min="15" max="15" width="21.42578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212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/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44194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/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/>
      <c r="C12" s="15"/>
      <c r="D12" s="56"/>
      <c r="E12" s="16"/>
      <c r="F12" s="56"/>
      <c r="G12" s="56"/>
      <c r="H12" s="17"/>
      <c r="I12" s="83"/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/>
      <c r="C13" s="15"/>
      <c r="D13" s="56"/>
      <c r="E13" s="16"/>
      <c r="F13" s="56"/>
      <c r="G13" s="56"/>
      <c r="H13" s="17"/>
      <c r="I13" s="83"/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0</v>
      </c>
      <c r="C14" s="15"/>
      <c r="D14" s="56"/>
      <c r="E14" s="16"/>
      <c r="F14" s="56"/>
      <c r="G14" s="56"/>
      <c r="H14" s="17"/>
      <c r="I14" s="83"/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0</v>
      </c>
      <c r="C19" s="95"/>
      <c r="D19" s="94"/>
      <c r="E19" s="96"/>
      <c r="F19" s="94"/>
      <c r="G19" s="94"/>
      <c r="H19" s="98"/>
      <c r="I19" s="99"/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0</v>
      </c>
      <c r="C20" s="95"/>
      <c r="D20" s="94"/>
      <c r="E20" s="96"/>
      <c r="F20" s="94"/>
      <c r="G20" s="94"/>
      <c r="H20" s="98"/>
      <c r="I20" s="99"/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44195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44195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44195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198</v>
      </c>
      <c r="B49" s="117">
        <f>R75</f>
        <v>0</v>
      </c>
      <c r="C49" s="116">
        <v>7.4999999999999997E-3</v>
      </c>
      <c r="D49" s="117">
        <f t="shared" si="18"/>
        <v>0</v>
      </c>
      <c r="E49" s="172">
        <v>0</v>
      </c>
      <c r="F49" s="117">
        <f t="shared" si="15"/>
        <v>0</v>
      </c>
      <c r="G49" s="117">
        <f t="shared" si="16"/>
        <v>0</v>
      </c>
      <c r="H49" s="173">
        <f t="shared" si="19"/>
        <v>44195</v>
      </c>
      <c r="I49" s="176"/>
      <c r="J49" s="81">
        <f t="shared" si="0"/>
        <v>0</v>
      </c>
      <c r="K49" s="80"/>
      <c r="L49" s="186">
        <f t="shared" si="17"/>
        <v>0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44195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44195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44195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44195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44195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44195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176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44195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44197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44199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44224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</v>
      </c>
      <c r="E61" s="177"/>
      <c r="F61" s="57">
        <f>SUM(F46:F58)</f>
        <v>0</v>
      </c>
      <c r="G61" s="57">
        <f>SUM(G46:G58)</f>
        <v>0</v>
      </c>
      <c r="H61" s="173">
        <f t="shared" si="19"/>
        <v>44195</v>
      </c>
      <c r="I61" s="175"/>
      <c r="J61" s="81">
        <f t="shared" si="0"/>
        <v>0</v>
      </c>
      <c r="K61" s="80"/>
      <c r="L61" s="186">
        <f t="shared" si="17"/>
        <v>0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44195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0</v>
      </c>
      <c r="H64" s="184"/>
      <c r="I64" s="175"/>
      <c r="J64" s="81">
        <f t="shared" si="0"/>
        <v>0</v>
      </c>
      <c r="K64" s="80"/>
      <c r="L64" s="186">
        <f t="shared" si="17"/>
        <v>0</v>
      </c>
      <c r="M64" s="130"/>
      <c r="N64" s="87">
        <v>1</v>
      </c>
      <c r="O64" s="122" t="s">
        <v>209</v>
      </c>
      <c r="P64" s="229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0</v>
      </c>
      <c r="G65" s="22"/>
      <c r="L65" s="132"/>
      <c r="M65" s="131"/>
      <c r="N65" s="87">
        <v>2</v>
      </c>
      <c r="O65" s="122" t="s">
        <v>209</v>
      </c>
      <c r="P65" s="229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209</v>
      </c>
      <c r="P66" s="229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221</v>
      </c>
      <c r="P67" s="229"/>
      <c r="Q67" s="229"/>
      <c r="R67" s="229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209</v>
      </c>
      <c r="P68" s="229"/>
      <c r="Q68" s="229"/>
      <c r="R68" s="229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/>
      <c r="C69" s="59"/>
      <c r="F69" s="87" t="s">
        <v>127</v>
      </c>
      <c r="G69" s="22"/>
      <c r="H69" s="89"/>
      <c r="I69" s="136"/>
      <c r="J69" s="136">
        <f>K52</f>
        <v>0</v>
      </c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184</v>
      </c>
      <c r="P70" s="87"/>
      <c r="Q70" s="87"/>
      <c r="R70" s="222"/>
      <c r="S70" s="87"/>
      <c r="T70" s="87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0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87"/>
      <c r="Q71" s="87"/>
      <c r="R71" s="229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190</v>
      </c>
      <c r="P72" s="87"/>
      <c r="Q72" s="87"/>
      <c r="R72" s="222"/>
      <c r="S72" s="87"/>
      <c r="T72" s="13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229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0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</v>
      </c>
      <c r="W75" s="192">
        <f t="shared" si="41"/>
        <v>0</v>
      </c>
      <c r="X75" s="192">
        <f t="shared" si="41"/>
        <v>0</v>
      </c>
      <c r="Y75" s="192">
        <f t="shared" si="41"/>
        <v>0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8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5">
        <f>P78+Q78+U78</f>
        <v>0</v>
      </c>
    </row>
    <row r="102" spans="14:30" x14ac:dyDescent="0.25">
      <c r="N102" s="85"/>
      <c r="Q102" s="215">
        <f>P79+Q79+U79</f>
        <v>0</v>
      </c>
    </row>
    <row r="103" spans="14:30" x14ac:dyDescent="0.25">
      <c r="N103" s="85"/>
      <c r="Q103" s="215">
        <f>P80+U80</f>
        <v>0</v>
      </c>
    </row>
    <row r="104" spans="14:30" x14ac:dyDescent="0.25">
      <c r="N104" s="85"/>
      <c r="Q104" s="212">
        <f>P81+Q81+U81</f>
        <v>0</v>
      </c>
    </row>
    <row r="105" spans="14:30" x14ac:dyDescent="0.25">
      <c r="N105" s="85"/>
      <c r="Q105" s="215">
        <f>P82+U82</f>
        <v>0</v>
      </c>
    </row>
    <row r="106" spans="14:30" x14ac:dyDescent="0.25">
      <c r="N106" s="85"/>
      <c r="Q106" s="215">
        <f>P83+Q83+U83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" priority="1" operator="greaterThan">
      <formula>0</formula>
    </cfRule>
    <cfRule type="cellIs" dxfId="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3" zoomScale="90" zoomScaleNormal="90" workbookViewId="0">
      <selection activeCell="A20" sqref="A2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185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/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44560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/>
      <c r="C8" s="85" t="s">
        <v>92</v>
      </c>
      <c r="D8" s="108">
        <v>4.6100000000000003</v>
      </c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/>
      <c r="C12" s="15"/>
      <c r="D12" s="56"/>
      <c r="E12" s="16"/>
      <c r="F12" s="56"/>
      <c r="G12" s="56"/>
      <c r="H12" s="17"/>
      <c r="I12" s="83"/>
      <c r="J12" s="81">
        <f>B12-I12</f>
        <v>0</v>
      </c>
      <c r="K12" s="75"/>
      <c r="L12" s="186">
        <f>K12-B12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/>
      <c r="C13" s="15"/>
      <c r="D13" s="56"/>
      <c r="E13" s="16"/>
      <c r="F13" s="56"/>
      <c r="G13" s="56"/>
      <c r="H13" s="17"/>
      <c r="I13" s="83"/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0</v>
      </c>
      <c r="C14" s="15"/>
      <c r="D14" s="56"/>
      <c r="E14" s="16"/>
      <c r="F14" s="56"/>
      <c r="G14" s="56"/>
      <c r="H14" s="17"/>
      <c r="I14" s="83"/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0</v>
      </c>
      <c r="C19" s="95"/>
      <c r="D19" s="94"/>
      <c r="E19" s="96"/>
      <c r="F19" s="94"/>
      <c r="G19" s="94"/>
      <c r="H19" s="98"/>
      <c r="I19" s="99"/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0</v>
      </c>
      <c r="C20" s="95"/>
      <c r="D20" s="94"/>
      <c r="E20" s="96"/>
      <c r="F20" s="94"/>
      <c r="G20" s="94"/>
      <c r="H20" s="98"/>
      <c r="I20" s="99"/>
      <c r="J20" s="185">
        <f t="shared" si="0"/>
        <v>0</v>
      </c>
      <c r="K20" s="99"/>
      <c r="L20" s="187">
        <f>K20-B20</f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44561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44561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44561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213</v>
      </c>
      <c r="B49" s="117">
        <f>R75</f>
        <v>0</v>
      </c>
      <c r="C49" s="116">
        <v>7.4999999999999997E-3</v>
      </c>
      <c r="D49" s="117">
        <f t="shared" si="18"/>
        <v>0</v>
      </c>
      <c r="E49" s="172">
        <v>0</v>
      </c>
      <c r="F49" s="117">
        <f t="shared" si="15"/>
        <v>0</v>
      </c>
      <c r="G49" s="117">
        <f t="shared" si="16"/>
        <v>0</v>
      </c>
      <c r="H49" s="173">
        <f t="shared" si="19"/>
        <v>44561</v>
      </c>
      <c r="I49" s="176"/>
      <c r="J49" s="81">
        <f t="shared" si="0"/>
        <v>0</v>
      </c>
      <c r="K49" s="80"/>
      <c r="L49" s="186">
        <f t="shared" si="17"/>
        <v>0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44561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44561</v>
      </c>
      <c r="I51" s="175"/>
      <c r="J51" s="81">
        <f t="shared" si="0"/>
        <v>0</v>
      </c>
      <c r="K51" s="226"/>
      <c r="L51" s="186">
        <f t="shared" si="17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44561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44561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44561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44561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44561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44563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44565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44590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</v>
      </c>
      <c r="E61" s="177"/>
      <c r="F61" s="57">
        <f>SUM(F46:F58)</f>
        <v>0</v>
      </c>
      <c r="G61" s="57">
        <f>SUM(G46:G58)</f>
        <v>0</v>
      </c>
      <c r="H61" s="173">
        <f t="shared" si="19"/>
        <v>44561</v>
      </c>
      <c r="I61" s="175"/>
      <c r="J61" s="81">
        <f t="shared" si="0"/>
        <v>0</v>
      </c>
      <c r="K61" s="80"/>
      <c r="L61" s="186">
        <f t="shared" si="17"/>
        <v>0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44561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0</v>
      </c>
      <c r="H64" s="184"/>
      <c r="I64" s="175"/>
      <c r="J64" s="81">
        <f t="shared" si="0"/>
        <v>0</v>
      </c>
      <c r="K64" s="80"/>
      <c r="L64" s="186">
        <f t="shared" si="17"/>
        <v>0</v>
      </c>
      <c r="M64" s="130"/>
      <c r="N64" s="87">
        <v>1</v>
      </c>
      <c r="O64" s="122" t="s">
        <v>188</v>
      </c>
      <c r="P64" s="229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0</v>
      </c>
      <c r="G65" s="22"/>
      <c r="L65" s="132"/>
      <c r="M65" s="131"/>
      <c r="N65" s="87">
        <v>2</v>
      </c>
      <c r="O65" s="122" t="s">
        <v>188</v>
      </c>
      <c r="P65" s="229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229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/>
      <c r="P67" s="229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229"/>
      <c r="Q68" s="229"/>
      <c r="R68" s="222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/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87"/>
      <c r="Q70" s="87"/>
      <c r="R70" s="137"/>
      <c r="S70" s="87"/>
      <c r="T70" s="87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0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87"/>
      <c r="Q71" s="87"/>
      <c r="R71" s="8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13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0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</v>
      </c>
      <c r="W75" s="192">
        <f t="shared" si="41"/>
        <v>0</v>
      </c>
      <c r="X75" s="192">
        <f t="shared" si="41"/>
        <v>0</v>
      </c>
      <c r="Y75" s="192">
        <f t="shared" si="41"/>
        <v>0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216">
        <f>+(P78+Q78)*R78</f>
        <v>0</v>
      </c>
      <c r="T78" s="219">
        <f>+(P78+Q78)-S78</f>
        <v>0</v>
      </c>
      <c r="U78" s="112"/>
      <c r="V78" s="112"/>
      <c r="W78" s="113">
        <v>1.4999999999999999E-2</v>
      </c>
      <c r="X78" s="217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87"/>
      <c r="Q79" s="87"/>
      <c r="R79" s="82">
        <v>7.4999999999999997E-3</v>
      </c>
      <c r="S79" s="216">
        <f t="shared" ref="S79:S97" si="43">+(P79+Q79)*R79</f>
        <v>0</v>
      </c>
      <c r="T79" s="219">
        <f t="shared" ref="T79:T97" si="44">+(P79+Q79)-S79</f>
        <v>0</v>
      </c>
      <c r="U79" s="112"/>
      <c r="V79" s="112"/>
      <c r="W79" s="113">
        <v>1.4999999999999999E-2</v>
      </c>
      <c r="X79" s="217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87"/>
      <c r="Q80" s="137"/>
      <c r="R80" s="82">
        <v>7.4999999999999997E-3</v>
      </c>
      <c r="S80" s="216">
        <f t="shared" si="43"/>
        <v>0</v>
      </c>
      <c r="T80" s="219">
        <f t="shared" si="44"/>
        <v>0</v>
      </c>
      <c r="U80" s="112"/>
      <c r="V80" s="112"/>
      <c r="W80" s="113">
        <v>1.4999999999999999E-2</v>
      </c>
      <c r="X80" s="217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87"/>
      <c r="Q81" s="87"/>
      <c r="R81" s="82">
        <v>7.4999999999999997E-3</v>
      </c>
      <c r="S81" s="216">
        <f t="shared" si="43"/>
        <v>0</v>
      </c>
      <c r="T81" s="219">
        <f t="shared" si="44"/>
        <v>0</v>
      </c>
      <c r="U81" s="112"/>
      <c r="V81" s="112"/>
      <c r="W81" s="113">
        <v>1.4999999999999999E-2</v>
      </c>
      <c r="X81" s="217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/>
      <c r="Q82" s="8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13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217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216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217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217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5.3E-3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>
        <f>P78+Q78+U78</f>
        <v>0</v>
      </c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</row>
    <row r="104" spans="14:30" x14ac:dyDescent="0.25">
      <c r="N104" s="85"/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" priority="1" operator="greaterThan">
      <formula>0</formula>
    </cfRule>
    <cfRule type="cellIs" dxfId="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L67" zoomScale="90" zoomScaleNormal="90" workbookViewId="0">
      <selection activeCell="Q82" sqref="Q8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/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185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44592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/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/>
      <c r="C12" s="15"/>
      <c r="D12" s="56"/>
      <c r="E12" s="16"/>
      <c r="F12" s="56"/>
      <c r="G12" s="56"/>
      <c r="H12" s="17"/>
      <c r="I12" s="83"/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/>
      <c r="C13" s="15"/>
      <c r="D13" s="56"/>
      <c r="E13" s="16"/>
      <c r="F13" s="56"/>
      <c r="G13" s="56"/>
      <c r="H13" s="17"/>
      <c r="I13" s="83"/>
      <c r="J13" s="81">
        <f t="shared" ref="J13:J64" si="0">B13-I13</f>
        <v>0</v>
      </c>
      <c r="K13" s="75"/>
      <c r="L13" s="186">
        <f t="shared" ref="L13:L44" si="1">+G13-K13</f>
        <v>0</v>
      </c>
      <c r="M13" s="106"/>
      <c r="N13" s="104">
        <v>2</v>
      </c>
      <c r="O13" s="152" t="s">
        <v>68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0</v>
      </c>
      <c r="C14" s="15"/>
      <c r="D14" s="56"/>
      <c r="E14" s="16"/>
      <c r="F14" s="56"/>
      <c r="G14" s="56"/>
      <c r="H14" s="17"/>
      <c r="I14" s="83"/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0</v>
      </c>
      <c r="C19" s="95"/>
      <c r="D19" s="94"/>
      <c r="E19" s="96"/>
      <c r="F19" s="94"/>
      <c r="G19" s="94"/>
      <c r="H19" s="98"/>
      <c r="I19" s="99"/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0</v>
      </c>
      <c r="C20" s="95"/>
      <c r="D20" s="94"/>
      <c r="E20" s="96"/>
      <c r="F20" s="94"/>
      <c r="G20" s="94"/>
      <c r="H20" s="98"/>
      <c r="I20" s="99"/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44593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44593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44593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7</v>
      </c>
      <c r="B49" s="117">
        <f>R75</f>
        <v>0</v>
      </c>
      <c r="C49" s="116">
        <v>7.4999999999999997E-3</v>
      </c>
      <c r="D49" s="117">
        <f t="shared" si="18"/>
        <v>0</v>
      </c>
      <c r="E49" s="172">
        <v>0</v>
      </c>
      <c r="F49" s="117">
        <f t="shared" si="15"/>
        <v>0</v>
      </c>
      <c r="G49" s="117">
        <f t="shared" si="16"/>
        <v>0</v>
      </c>
      <c r="H49" s="173">
        <f t="shared" si="19"/>
        <v>44593</v>
      </c>
      <c r="I49" s="176"/>
      <c r="J49" s="81">
        <f t="shared" si="0"/>
        <v>0</v>
      </c>
      <c r="K49" s="80"/>
      <c r="L49" s="186">
        <f t="shared" si="17"/>
        <v>0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44593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44593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44593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44593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44593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44593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44593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44595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44597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44622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</v>
      </c>
      <c r="E61" s="177"/>
      <c r="F61" s="57">
        <f>SUM(F46:F58)</f>
        <v>0</v>
      </c>
      <c r="G61" s="57">
        <f>SUM(G46:G58)</f>
        <v>0</v>
      </c>
      <c r="H61" s="173">
        <f t="shared" si="19"/>
        <v>44593</v>
      </c>
      <c r="I61" s="175"/>
      <c r="J61" s="81">
        <f t="shared" si="0"/>
        <v>0</v>
      </c>
      <c r="K61" s="80"/>
      <c r="L61" s="186">
        <f t="shared" si="17"/>
        <v>0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44593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0</v>
      </c>
      <c r="H64" s="184"/>
      <c r="I64" s="175"/>
      <c r="J64" s="81">
        <f t="shared" si="0"/>
        <v>0</v>
      </c>
      <c r="K64" s="80"/>
      <c r="L64" s="186">
        <f t="shared" si="17"/>
        <v>0</v>
      </c>
      <c r="M64" s="130"/>
      <c r="N64" s="87">
        <v>1</v>
      </c>
      <c r="O64" s="122" t="s">
        <v>218</v>
      </c>
      <c r="P64" s="229"/>
      <c r="Q64" s="229"/>
      <c r="R64" s="229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0</v>
      </c>
      <c r="G65" s="22"/>
      <c r="L65" s="132"/>
      <c r="M65" s="131"/>
      <c r="N65" s="87">
        <v>2</v>
      </c>
      <c r="O65" s="122" t="s">
        <v>218</v>
      </c>
      <c r="P65" s="229"/>
      <c r="Q65" s="229"/>
      <c r="R65" s="229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218</v>
      </c>
      <c r="P66" s="229"/>
      <c r="Q66" s="229"/>
      <c r="R66" s="229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218</v>
      </c>
      <c r="P67" s="229"/>
      <c r="Q67" s="229"/>
      <c r="R67" s="229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218</v>
      </c>
      <c r="P68" s="229"/>
      <c r="Q68" s="229"/>
      <c r="R68" s="229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/>
      <c r="C69" s="59"/>
      <c r="F69" s="87" t="s">
        <v>127</v>
      </c>
      <c r="G69" s="22">
        <f>+G46</f>
        <v>0</v>
      </c>
      <c r="H69" s="89">
        <f>+G52</f>
        <v>0</v>
      </c>
      <c r="I69" s="136"/>
      <c r="J69" s="136">
        <f>K52</f>
        <v>0</v>
      </c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184</v>
      </c>
      <c r="P70" s="87"/>
      <c r="Q70" s="87"/>
      <c r="R70" s="87"/>
      <c r="S70" s="87"/>
      <c r="T70" s="87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0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87"/>
      <c r="Q71" s="87"/>
      <c r="R71" s="8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0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</v>
      </c>
      <c r="W75" s="192">
        <f t="shared" si="41"/>
        <v>0</v>
      </c>
      <c r="X75" s="192">
        <f t="shared" si="41"/>
        <v>0</v>
      </c>
      <c r="Y75" s="192">
        <f t="shared" si="41"/>
        <v>0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87"/>
      <c r="Q78" s="137"/>
      <c r="R78" s="82">
        <v>7.4999999999999997E-3</v>
      </c>
      <c r="S78" s="194">
        <f>+(P78+Q78)*R78</f>
        <v>0</v>
      </c>
      <c r="T78" s="194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>
        <f>T98</f>
        <v>0</v>
      </c>
      <c r="H79" s="136">
        <f>K50</f>
        <v>0</v>
      </c>
      <c r="N79" s="87">
        <v>2</v>
      </c>
      <c r="O79" s="87" t="s">
        <v>110</v>
      </c>
      <c r="P79" s="137"/>
      <c r="Q79" s="87"/>
      <c r="R79" s="82">
        <v>7.4999999999999997E-3</v>
      </c>
      <c r="S79" s="194">
        <f t="shared" ref="S79:S97" si="43">+(P79+Q79)*R79</f>
        <v>0</v>
      </c>
      <c r="T79" s="194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194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87"/>
      <c r="R81" s="82">
        <v>7.4999999999999997E-3</v>
      </c>
      <c r="S81" s="194">
        <f t="shared" si="43"/>
        <v>0</v>
      </c>
      <c r="T81" s="194">
        <f t="shared" si="44"/>
        <v>0</v>
      </c>
      <c r="U81" s="112"/>
      <c r="V81" s="112"/>
      <c r="W81" s="113">
        <v>1.4999999999999999E-2</v>
      </c>
      <c r="X81" s="196">
        <f t="shared" si="45"/>
        <v>0</v>
      </c>
      <c r="Y81" s="196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194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3"/>
        <v>0</v>
      </c>
      <c r="T83" s="194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196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19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>Q78+U78+P78</f>
        <v>0</v>
      </c>
    </row>
    <row r="102" spans="14:30" x14ac:dyDescent="0.25">
      <c r="N102" s="85"/>
      <c r="P102" s="215">
        <f>P79+U79</f>
        <v>0</v>
      </c>
    </row>
    <row r="103" spans="14:30" x14ac:dyDescent="0.25">
      <c r="N103" s="85"/>
      <c r="P103" s="212">
        <f>P80+Q80+U80</f>
        <v>0</v>
      </c>
    </row>
    <row r="104" spans="14:30" x14ac:dyDescent="0.25">
      <c r="N104" s="85"/>
      <c r="P104" s="215">
        <f>P81</f>
        <v>0</v>
      </c>
    </row>
    <row r="105" spans="14:30" x14ac:dyDescent="0.25">
      <c r="N105" s="85"/>
      <c r="P105" s="215">
        <f>P82+Q82+U82</f>
        <v>0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" priority="1" operator="greaterThan">
      <formula>0</formula>
    </cfRule>
    <cfRule type="cellIs" dxfId="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7" width="20.42578125" style="85" customWidth="1"/>
    <col min="8" max="9" width="22.140625" style="85" customWidth="1"/>
    <col min="10" max="16384" width="11.42578125" style="85"/>
  </cols>
  <sheetData>
    <row r="1" spans="1:10" s="84" customFormat="1" ht="16.5" customHeight="1" x14ac:dyDescent="0.35">
      <c r="A1" s="261"/>
      <c r="B1" s="265" t="s">
        <v>11</v>
      </c>
      <c r="C1" s="266"/>
      <c r="D1" s="266"/>
      <c r="E1" s="266"/>
      <c r="F1" s="266"/>
      <c r="G1" s="266"/>
      <c r="H1" s="266"/>
      <c r="I1" s="266"/>
      <c r="J1" s="267"/>
    </row>
    <row r="2" spans="1:10" s="84" customFormat="1" ht="16.5" customHeight="1" x14ac:dyDescent="0.25">
      <c r="A2" s="261"/>
      <c r="B2" s="268" t="s">
        <v>147</v>
      </c>
      <c r="C2" s="269"/>
      <c r="D2" s="269"/>
      <c r="E2" s="269"/>
      <c r="F2" s="269"/>
      <c r="G2" s="269"/>
      <c r="H2" s="269"/>
      <c r="I2" s="269"/>
      <c r="J2" s="270"/>
    </row>
    <row r="3" spans="1:10" s="84" customFormat="1" ht="16.5" customHeight="1" x14ac:dyDescent="0.25">
      <c r="A3" s="261"/>
      <c r="B3" s="264"/>
      <c r="C3" s="264"/>
      <c r="D3" s="264"/>
      <c r="E3" s="264"/>
      <c r="F3" s="264"/>
      <c r="G3" s="264"/>
      <c r="H3" s="264"/>
      <c r="I3" s="264"/>
      <c r="J3" s="264"/>
    </row>
    <row r="4" spans="1:10" x14ac:dyDescent="0.25">
      <c r="B4" s="264"/>
      <c r="C4" s="264"/>
      <c r="D4" s="264"/>
      <c r="E4" s="264"/>
      <c r="F4" s="264"/>
      <c r="G4" s="264"/>
      <c r="H4" s="264"/>
    </row>
    <row r="6" spans="1:10" ht="15.75" thickBot="1" x14ac:dyDescent="0.3"/>
    <row r="7" spans="1:10" x14ac:dyDescent="0.25">
      <c r="E7" s="262" t="s">
        <v>13</v>
      </c>
      <c r="F7" s="263"/>
      <c r="G7" s="201"/>
    </row>
    <row r="8" spans="1:10" ht="27" customHeight="1" x14ac:dyDescent="0.25">
      <c r="A8" s="45" t="s">
        <v>32</v>
      </c>
      <c r="B8" s="45" t="s">
        <v>148</v>
      </c>
      <c r="C8" s="45" t="s">
        <v>67</v>
      </c>
      <c r="D8" s="45" t="s">
        <v>149</v>
      </c>
      <c r="E8" s="52" t="s">
        <v>26</v>
      </c>
      <c r="F8" s="49" t="s">
        <v>150</v>
      </c>
      <c r="G8" s="202" t="s">
        <v>67</v>
      </c>
      <c r="H8" s="50" t="s">
        <v>2</v>
      </c>
      <c r="I8" s="51" t="s">
        <v>52</v>
      </c>
      <c r="J8" s="51" t="s">
        <v>53</v>
      </c>
    </row>
    <row r="9" spans="1:10" x14ac:dyDescent="0.25">
      <c r="A9" s="46" t="str">
        <f>'DIA 1'!B$6</f>
        <v xml:space="preserve"> 01/7/2022</v>
      </c>
      <c r="B9" s="199">
        <f>+'DIA 1'!G$50</f>
        <v>0</v>
      </c>
      <c r="C9" s="199">
        <f>+'DIA 1'!G$51</f>
        <v>0</v>
      </c>
      <c r="D9" s="199">
        <f>+'DIA 1'!G$55</f>
        <v>0</v>
      </c>
      <c r="E9" s="203">
        <f t="shared" ref="E9:E39" si="0">B9+D9</f>
        <v>0</v>
      </c>
      <c r="F9" s="204">
        <f>+'DIA 1'!K$50</f>
        <v>0</v>
      </c>
      <c r="G9" s="204">
        <f>+'DIA 1'!K$51</f>
        <v>0</v>
      </c>
      <c r="H9" s="205">
        <f>+'DIA 1'!K$55</f>
        <v>0</v>
      </c>
      <c r="I9" s="60">
        <f t="shared" ref="I9:I39" si="1">B9-F9</f>
        <v>0</v>
      </c>
      <c r="J9" s="60">
        <f>D9-H9</f>
        <v>0</v>
      </c>
    </row>
    <row r="10" spans="1:10" x14ac:dyDescent="0.25">
      <c r="A10" s="46">
        <f>'DIA 2'!B$6</f>
        <v>44744</v>
      </c>
      <c r="B10" s="199">
        <f>'DIA 2'!G$50</f>
        <v>0</v>
      </c>
      <c r="C10" s="199">
        <f>'DIA 2'!G$51</f>
        <v>0</v>
      </c>
      <c r="D10" s="199">
        <f>'DIA 2'!G$55</f>
        <v>0</v>
      </c>
      <c r="E10" s="203">
        <f t="shared" si="0"/>
        <v>0</v>
      </c>
      <c r="F10" s="199">
        <f>'DIA 2'!K$50</f>
        <v>0</v>
      </c>
      <c r="G10" s="199">
        <f>'DIA 2'!K$51</f>
        <v>0</v>
      </c>
      <c r="H10" s="199">
        <f>'DIA 2'!K$55</f>
        <v>0</v>
      </c>
      <c r="I10" s="60">
        <f t="shared" si="1"/>
        <v>0</v>
      </c>
      <c r="J10" s="60">
        <f t="shared" ref="J10:J39" si="2">D10-H10</f>
        <v>0</v>
      </c>
    </row>
    <row r="11" spans="1:10" x14ac:dyDescent="0.25">
      <c r="A11" s="46">
        <f>'DIA 3'!B$6</f>
        <v>44745</v>
      </c>
      <c r="B11" s="199">
        <f>'DIA 3'!G$50</f>
        <v>9.3096500000000013</v>
      </c>
      <c r="C11" s="199">
        <f>'DIA 3'!G$51</f>
        <v>0</v>
      </c>
      <c r="D11" s="199">
        <f>'DIA 3'!G$55</f>
        <v>0</v>
      </c>
      <c r="E11" s="203">
        <f t="shared" si="0"/>
        <v>9.3096500000000013</v>
      </c>
      <c r="F11" s="199">
        <f>'DIA 3'!K$50</f>
        <v>0</v>
      </c>
      <c r="G11" s="199">
        <f>'DIA 3'!K$51</f>
        <v>0</v>
      </c>
      <c r="H11" s="199">
        <f>'DIA 3'!K$55</f>
        <v>0</v>
      </c>
      <c r="I11" s="60">
        <f t="shared" si="1"/>
        <v>9.3096500000000013</v>
      </c>
      <c r="J11" s="60">
        <f t="shared" si="2"/>
        <v>0</v>
      </c>
    </row>
    <row r="12" spans="1:10" x14ac:dyDescent="0.25">
      <c r="A12" s="46">
        <f>'DIA 4'!B$6</f>
        <v>44746</v>
      </c>
      <c r="B12" s="199">
        <f>'DIA 4'!G$50</f>
        <v>0</v>
      </c>
      <c r="C12" s="199">
        <f>'DIA 4'!G$51</f>
        <v>0</v>
      </c>
      <c r="D12" s="199">
        <f>'DIA 4'!G$55</f>
        <v>0</v>
      </c>
      <c r="E12" s="203">
        <f t="shared" si="0"/>
        <v>0</v>
      </c>
      <c r="F12" s="199">
        <f>'DIA 4'!K$50</f>
        <v>0</v>
      </c>
      <c r="G12" s="199">
        <f>'DIA 4'!K$51</f>
        <v>0</v>
      </c>
      <c r="H12" s="199">
        <f>'DIA 4'!K$55</f>
        <v>0</v>
      </c>
      <c r="I12" s="60">
        <f t="shared" si="1"/>
        <v>0</v>
      </c>
      <c r="J12" s="60">
        <f t="shared" si="2"/>
        <v>0</v>
      </c>
    </row>
    <row r="13" spans="1:10" x14ac:dyDescent="0.25">
      <c r="A13" s="46">
        <f>'DIA 5'!B$6</f>
        <v>44747</v>
      </c>
      <c r="B13" s="199">
        <f>'DIA 5'!G$50</f>
        <v>0</v>
      </c>
      <c r="C13" s="199">
        <f>'DIA 5'!G$51</f>
        <v>0</v>
      </c>
      <c r="D13" s="199">
        <f>'DIA 5'!G$55</f>
        <v>0</v>
      </c>
      <c r="E13" s="203">
        <f t="shared" si="0"/>
        <v>0</v>
      </c>
      <c r="F13" s="199">
        <f>'DIA 5'!K$50</f>
        <v>0</v>
      </c>
      <c r="G13" s="199">
        <f>'DIA 5'!K$51</f>
        <v>0</v>
      </c>
      <c r="H13" s="199">
        <f>'DIA 5'!K$55</f>
        <v>0</v>
      </c>
      <c r="I13" s="60">
        <f t="shared" si="1"/>
        <v>0</v>
      </c>
      <c r="J13" s="60">
        <f t="shared" si="2"/>
        <v>0</v>
      </c>
    </row>
    <row r="14" spans="1:10" x14ac:dyDescent="0.25">
      <c r="A14" s="46">
        <f>'DIA 6'!B$6</f>
        <v>44748</v>
      </c>
      <c r="B14" s="199">
        <f>'DIA 6'!G$50</f>
        <v>0</v>
      </c>
      <c r="C14" s="199">
        <f>'DIA 6'!G$51</f>
        <v>0</v>
      </c>
      <c r="D14" s="199">
        <f>'DIA 6'!G$55</f>
        <v>0</v>
      </c>
      <c r="E14" s="203">
        <f t="shared" si="0"/>
        <v>0</v>
      </c>
      <c r="F14" s="199">
        <f>'DIA 6'!K$50</f>
        <v>0</v>
      </c>
      <c r="G14" s="199">
        <f>'DIA 6'!K$51</f>
        <v>0</v>
      </c>
      <c r="H14" s="199">
        <f>'DIA 6'!K$55</f>
        <v>0</v>
      </c>
      <c r="I14" s="60">
        <f t="shared" si="1"/>
        <v>0</v>
      </c>
      <c r="J14" s="60">
        <f t="shared" si="2"/>
        <v>0</v>
      </c>
    </row>
    <row r="15" spans="1:10" x14ac:dyDescent="0.25">
      <c r="A15" s="46">
        <f>'DIA 7'!B$6</f>
        <v>44749</v>
      </c>
      <c r="B15" s="199">
        <f>'DIA 7'!G$50</f>
        <v>0</v>
      </c>
      <c r="C15" s="199">
        <f>'DIA 7'!G$51</f>
        <v>0</v>
      </c>
      <c r="D15" s="199">
        <f>'DIA 7'!G$55</f>
        <v>0</v>
      </c>
      <c r="E15" s="203">
        <f t="shared" si="0"/>
        <v>0</v>
      </c>
      <c r="F15" s="199">
        <f>'DIA 7'!K$50</f>
        <v>0</v>
      </c>
      <c r="G15" s="199">
        <f>'DIA 7'!K$51</f>
        <v>0</v>
      </c>
      <c r="H15" s="199">
        <f>'DIA 7'!K$55</f>
        <v>0</v>
      </c>
      <c r="I15" s="60">
        <f t="shared" si="1"/>
        <v>0</v>
      </c>
      <c r="J15" s="60">
        <f t="shared" si="2"/>
        <v>0</v>
      </c>
    </row>
    <row r="16" spans="1:10" x14ac:dyDescent="0.25">
      <c r="A16" s="46">
        <f>'DIA 8'!B$6</f>
        <v>44750</v>
      </c>
      <c r="B16" s="199">
        <f>'DIA 8'!G$50</f>
        <v>0</v>
      </c>
      <c r="C16" s="199">
        <f>'DIA 8'!G$51</f>
        <v>0</v>
      </c>
      <c r="D16" s="199">
        <f>'DIA 8'!G$55</f>
        <v>0</v>
      </c>
      <c r="E16" s="203">
        <f t="shared" si="0"/>
        <v>0</v>
      </c>
      <c r="F16" s="199">
        <f>'DIA 8'!K$50</f>
        <v>0</v>
      </c>
      <c r="G16" s="199">
        <f>'DIA 8'!K$51</f>
        <v>0</v>
      </c>
      <c r="H16" s="199">
        <f>'DIA 8'!K$55</f>
        <v>0</v>
      </c>
      <c r="I16" s="60">
        <f t="shared" si="1"/>
        <v>0</v>
      </c>
      <c r="J16" s="60">
        <f t="shared" si="2"/>
        <v>0</v>
      </c>
    </row>
    <row r="17" spans="1:10" x14ac:dyDescent="0.25">
      <c r="A17" s="46">
        <f>'DIA 9'!B$6</f>
        <v>44751</v>
      </c>
      <c r="B17" s="199">
        <f>'DIA 9'!G$50</f>
        <v>0</v>
      </c>
      <c r="C17" s="199">
        <f>'DIA 9'!G$51</f>
        <v>0</v>
      </c>
      <c r="D17" s="199">
        <f>'DIA 9'!G$55</f>
        <v>0</v>
      </c>
      <c r="E17" s="203">
        <f t="shared" si="0"/>
        <v>0</v>
      </c>
      <c r="F17" s="199">
        <f>'DIA 9'!K$50</f>
        <v>0</v>
      </c>
      <c r="G17" s="199">
        <f>'DIA 9'!K$51</f>
        <v>0</v>
      </c>
      <c r="H17" s="199">
        <f>'DIA 9'!K$55</f>
        <v>0</v>
      </c>
      <c r="I17" s="60">
        <f t="shared" si="1"/>
        <v>0</v>
      </c>
      <c r="J17" s="60">
        <f t="shared" si="2"/>
        <v>0</v>
      </c>
    </row>
    <row r="18" spans="1:10" x14ac:dyDescent="0.25">
      <c r="A18" s="46">
        <f>'DIA 10'!B$6</f>
        <v>44752</v>
      </c>
      <c r="B18" s="199">
        <f>'DIA 10'!G$50</f>
        <v>0</v>
      </c>
      <c r="C18" s="199">
        <f>'DIA 10'!G$51</f>
        <v>0</v>
      </c>
      <c r="D18" s="199">
        <f>'DIA 10'!G$55</f>
        <v>0</v>
      </c>
      <c r="E18" s="203">
        <f t="shared" si="0"/>
        <v>0</v>
      </c>
      <c r="F18" s="199">
        <f>'DIA 10'!K$50</f>
        <v>0</v>
      </c>
      <c r="G18" s="199">
        <f>'DIA 10'!K$51</f>
        <v>0</v>
      </c>
      <c r="H18" s="199">
        <f>'DIA 10'!K$55</f>
        <v>0</v>
      </c>
      <c r="I18" s="60">
        <f t="shared" si="1"/>
        <v>0</v>
      </c>
      <c r="J18" s="60">
        <f t="shared" si="2"/>
        <v>0</v>
      </c>
    </row>
    <row r="19" spans="1:10" x14ac:dyDescent="0.25">
      <c r="A19" s="46">
        <f>'DIA 11'!B$6</f>
        <v>44753</v>
      </c>
      <c r="B19" s="199">
        <f>'DIA 11'!G$50</f>
        <v>9.6272500000000001</v>
      </c>
      <c r="C19" s="199">
        <f>'DIA 11'!G$51</f>
        <v>0</v>
      </c>
      <c r="D19" s="199">
        <f>'DIA 11'!G$55</f>
        <v>0</v>
      </c>
      <c r="E19" s="203">
        <f t="shared" si="0"/>
        <v>9.6272500000000001</v>
      </c>
      <c r="F19" s="199">
        <f>'DIA 11'!K$50</f>
        <v>0</v>
      </c>
      <c r="G19" s="199">
        <f>'DIA 11'!K$51</f>
        <v>0</v>
      </c>
      <c r="H19" s="199">
        <f>'DIA 11'!K$55</f>
        <v>0</v>
      </c>
      <c r="I19" s="60">
        <f t="shared" si="1"/>
        <v>9.6272500000000001</v>
      </c>
      <c r="J19" s="60">
        <f t="shared" si="2"/>
        <v>0</v>
      </c>
    </row>
    <row r="20" spans="1:10" x14ac:dyDescent="0.25">
      <c r="A20" s="46">
        <f>'DIA 12'!B$6</f>
        <v>44754</v>
      </c>
      <c r="B20" s="199">
        <f>'DIA 12'!G$50</f>
        <v>0</v>
      </c>
      <c r="C20" s="199">
        <f>'DIA 12'!G$51</f>
        <v>0</v>
      </c>
      <c r="D20" s="199">
        <f>'DIA 12'!G$55</f>
        <v>0</v>
      </c>
      <c r="E20" s="203">
        <f t="shared" si="0"/>
        <v>0</v>
      </c>
      <c r="F20" s="199">
        <f>'DIA 12'!K$50</f>
        <v>0</v>
      </c>
      <c r="G20" s="199">
        <f>'DIA 12'!K$51</f>
        <v>0</v>
      </c>
      <c r="H20" s="199">
        <f>'DIA 12'!K$55</f>
        <v>0</v>
      </c>
      <c r="I20" s="60">
        <f t="shared" si="1"/>
        <v>0</v>
      </c>
      <c r="J20" s="60">
        <f t="shared" si="2"/>
        <v>0</v>
      </c>
    </row>
    <row r="21" spans="1:10" x14ac:dyDescent="0.25">
      <c r="A21" s="46">
        <f>'DIA 13'!B$6</f>
        <v>44755</v>
      </c>
      <c r="B21" s="199">
        <f>'DIA 13'!G$50</f>
        <v>0</v>
      </c>
      <c r="C21" s="199">
        <f>'DIA 13'!G$51</f>
        <v>0</v>
      </c>
      <c r="D21" s="199">
        <f>'DIA 13'!G$55</f>
        <v>0</v>
      </c>
      <c r="E21" s="203">
        <f t="shared" si="0"/>
        <v>0</v>
      </c>
      <c r="F21" s="199">
        <f>'DIA 13'!K$50</f>
        <v>0</v>
      </c>
      <c r="G21" s="199">
        <f>'DIA 13'!K$51</f>
        <v>0</v>
      </c>
      <c r="H21" s="199">
        <f>'DIA 13'!K$55</f>
        <v>0</v>
      </c>
      <c r="I21" s="60">
        <f t="shared" si="1"/>
        <v>0</v>
      </c>
      <c r="J21" s="60">
        <f t="shared" si="2"/>
        <v>0</v>
      </c>
    </row>
    <row r="22" spans="1:10" x14ac:dyDescent="0.25">
      <c r="A22" s="46">
        <f>'DIA 14'!B$6</f>
        <v>44756</v>
      </c>
      <c r="B22" s="199">
        <f>'DIA 14'!G$50</f>
        <v>0</v>
      </c>
      <c r="C22" s="199">
        <f>'DIA 14'!G$51</f>
        <v>0</v>
      </c>
      <c r="D22" s="199">
        <f>'DIA 14'!G$55</f>
        <v>0</v>
      </c>
      <c r="E22" s="203">
        <f t="shared" si="0"/>
        <v>0</v>
      </c>
      <c r="F22" s="199">
        <f>'DIA 14'!K$50</f>
        <v>0</v>
      </c>
      <c r="G22" s="199">
        <f>'DIA 14'!K$51</f>
        <v>0</v>
      </c>
      <c r="H22" s="199">
        <f>'DIA 14'!K$55</f>
        <v>0</v>
      </c>
      <c r="I22" s="60">
        <f t="shared" si="1"/>
        <v>0</v>
      </c>
      <c r="J22" s="60">
        <f t="shared" si="2"/>
        <v>0</v>
      </c>
    </row>
    <row r="23" spans="1:10" x14ac:dyDescent="0.25">
      <c r="A23" s="46">
        <f>'DIA 15'!B$6</f>
        <v>44757</v>
      </c>
      <c r="B23" s="199">
        <f>'DIA 15'!G$50</f>
        <v>0</v>
      </c>
      <c r="C23" s="199">
        <f>'DIA 15'!G$51</f>
        <v>0</v>
      </c>
      <c r="D23" s="199">
        <f>'DIA 15'!G$55</f>
        <v>0</v>
      </c>
      <c r="E23" s="203">
        <f t="shared" si="0"/>
        <v>0</v>
      </c>
      <c r="F23" s="199">
        <f>'DIA 15'!K$50</f>
        <v>0</v>
      </c>
      <c r="G23" s="199">
        <f>'DIA 15'!K$51</f>
        <v>0</v>
      </c>
      <c r="H23" s="199">
        <f>'DIA 15'!K$55</f>
        <v>0</v>
      </c>
      <c r="I23" s="60">
        <f t="shared" si="1"/>
        <v>0</v>
      </c>
      <c r="J23" s="60">
        <f t="shared" si="2"/>
        <v>0</v>
      </c>
    </row>
    <row r="24" spans="1:10" x14ac:dyDescent="0.25">
      <c r="A24" s="46">
        <f>'DIA 16'!B$6</f>
        <v>44758</v>
      </c>
      <c r="B24" s="199">
        <f>'DIA 16'!G$50</f>
        <v>0</v>
      </c>
      <c r="C24" s="199">
        <f>'DIA 16'!G$51</f>
        <v>0</v>
      </c>
      <c r="D24" s="199">
        <f>'DIA 16'!G$55</f>
        <v>0</v>
      </c>
      <c r="E24" s="203">
        <f t="shared" si="0"/>
        <v>0</v>
      </c>
      <c r="F24" s="199">
        <f>'DIA 16'!K$50</f>
        <v>0</v>
      </c>
      <c r="G24" s="199">
        <f>'DIA 16'!K$51</f>
        <v>0</v>
      </c>
      <c r="H24" s="199">
        <f>'DIA 16'!K$55</f>
        <v>0</v>
      </c>
      <c r="I24" s="60">
        <f t="shared" si="1"/>
        <v>0</v>
      </c>
      <c r="J24" s="60">
        <f t="shared" si="2"/>
        <v>0</v>
      </c>
    </row>
    <row r="25" spans="1:10" x14ac:dyDescent="0.25">
      <c r="A25" s="46">
        <f>'DIA 17'!B$6</f>
        <v>44759</v>
      </c>
      <c r="B25" s="199">
        <f>'DIA 17'!G$50</f>
        <v>0</v>
      </c>
      <c r="C25" s="199">
        <f>'DIA 17'!G$51</f>
        <v>0</v>
      </c>
      <c r="D25" s="199">
        <f>'DIA 17'!G$55</f>
        <v>0</v>
      </c>
      <c r="E25" s="203">
        <f t="shared" si="0"/>
        <v>0</v>
      </c>
      <c r="F25" s="199">
        <f>'DIA 17'!K$50</f>
        <v>0</v>
      </c>
      <c r="G25" s="199">
        <f>'DIA 17'!K$51</f>
        <v>0</v>
      </c>
      <c r="H25" s="199">
        <f>'DIA 17'!K$55</f>
        <v>0</v>
      </c>
      <c r="I25" s="60">
        <f t="shared" si="1"/>
        <v>0</v>
      </c>
      <c r="J25" s="60">
        <f t="shared" si="2"/>
        <v>0</v>
      </c>
    </row>
    <row r="26" spans="1:10" x14ac:dyDescent="0.25">
      <c r="A26" s="46">
        <f>'DIA 18'!B$6</f>
        <v>44760</v>
      </c>
      <c r="B26" s="199">
        <f>'DIA 18'!G$50</f>
        <v>0</v>
      </c>
      <c r="C26" s="199">
        <f>'DIA 18'!G$51</f>
        <v>0</v>
      </c>
      <c r="D26" s="199">
        <f>'DIA 18'!G$55</f>
        <v>0</v>
      </c>
      <c r="E26" s="203">
        <f t="shared" si="0"/>
        <v>0</v>
      </c>
      <c r="F26" s="199">
        <f>'DIA 18'!K$50</f>
        <v>0</v>
      </c>
      <c r="G26" s="199">
        <f>'DIA 18'!K$51</f>
        <v>0</v>
      </c>
      <c r="H26" s="199">
        <f>'DIA 18'!K$55</f>
        <v>0</v>
      </c>
      <c r="I26" s="60">
        <f t="shared" si="1"/>
        <v>0</v>
      </c>
      <c r="J26" s="60">
        <f t="shared" si="2"/>
        <v>0</v>
      </c>
    </row>
    <row r="27" spans="1:10" x14ac:dyDescent="0.25">
      <c r="A27" s="46">
        <f>'DIA 19'!B$6</f>
        <v>44761</v>
      </c>
      <c r="B27" s="199">
        <f>'DIA 19'!G$50</f>
        <v>0</v>
      </c>
      <c r="C27" s="199">
        <f>'DIA 19'!G$51</f>
        <v>0</v>
      </c>
      <c r="D27" s="199">
        <f>'DIA 19'!G$55</f>
        <v>0</v>
      </c>
      <c r="E27" s="203">
        <f t="shared" si="0"/>
        <v>0</v>
      </c>
      <c r="F27" s="199">
        <f>'DIA 19'!K$50</f>
        <v>0</v>
      </c>
      <c r="G27" s="199">
        <f>'DIA 19'!K$51</f>
        <v>0</v>
      </c>
      <c r="H27" s="199">
        <f>'DIA 19'!K$55</f>
        <v>0</v>
      </c>
      <c r="I27" s="60">
        <f t="shared" si="1"/>
        <v>0</v>
      </c>
      <c r="J27" s="60">
        <f t="shared" si="2"/>
        <v>0</v>
      </c>
    </row>
    <row r="28" spans="1:10" x14ac:dyDescent="0.25">
      <c r="A28" s="46">
        <f>'DIA 20'!B$6</f>
        <v>44762</v>
      </c>
      <c r="B28" s="199">
        <f>'DIA 20'!G$50</f>
        <v>0</v>
      </c>
      <c r="C28" s="199">
        <f>'DIA 20'!G$51</f>
        <v>0</v>
      </c>
      <c r="D28" s="199">
        <f>'DIA 20'!G$55</f>
        <v>0</v>
      </c>
      <c r="E28" s="203">
        <f t="shared" si="0"/>
        <v>0</v>
      </c>
      <c r="F28" s="199">
        <f>'DIA 20'!K$50</f>
        <v>0</v>
      </c>
      <c r="G28" s="199">
        <f>'DIA 20'!K$51</f>
        <v>0</v>
      </c>
      <c r="H28" s="199">
        <f>'DIA 20'!K$55</f>
        <v>0</v>
      </c>
      <c r="I28" s="60">
        <f t="shared" si="1"/>
        <v>0</v>
      </c>
      <c r="J28" s="60">
        <f t="shared" si="2"/>
        <v>0</v>
      </c>
    </row>
    <row r="29" spans="1:10" x14ac:dyDescent="0.25">
      <c r="A29" s="46">
        <f>'DIA 21'!B$6</f>
        <v>44763</v>
      </c>
      <c r="B29" s="199">
        <f>'DIA 21'!G$50</f>
        <v>0</v>
      </c>
      <c r="C29" s="199">
        <f>'DIA 21'!G$51</f>
        <v>0</v>
      </c>
      <c r="D29" s="199">
        <f>'DIA 21'!G$55</f>
        <v>0</v>
      </c>
      <c r="E29" s="203">
        <f t="shared" si="0"/>
        <v>0</v>
      </c>
      <c r="F29" s="199">
        <f>'DIA 21'!K$50</f>
        <v>0</v>
      </c>
      <c r="G29" s="199">
        <f>'DIA 21'!K$51</f>
        <v>0</v>
      </c>
      <c r="H29" s="199">
        <f>'DIA 21'!K$55</f>
        <v>0</v>
      </c>
      <c r="I29" s="60">
        <f t="shared" si="1"/>
        <v>0</v>
      </c>
      <c r="J29" s="60">
        <f t="shared" si="2"/>
        <v>0</v>
      </c>
    </row>
    <row r="30" spans="1:10" x14ac:dyDescent="0.25">
      <c r="A30" s="46">
        <f>'DIA 22'!B$6</f>
        <v>44764</v>
      </c>
      <c r="B30" s="199">
        <f>'DIA 22'!G$50</f>
        <v>0</v>
      </c>
      <c r="C30" s="199">
        <f>'DIA 22'!G$51</f>
        <v>0</v>
      </c>
      <c r="D30" s="199">
        <f>'DIA 22'!G$55</f>
        <v>0</v>
      </c>
      <c r="E30" s="203">
        <f t="shared" si="0"/>
        <v>0</v>
      </c>
      <c r="F30" s="199">
        <f>'DIA 22'!K$50</f>
        <v>0</v>
      </c>
      <c r="G30" s="199">
        <f>'DIA 22'!K$51</f>
        <v>0</v>
      </c>
      <c r="H30" s="199">
        <f>'DIA 22'!K$55</f>
        <v>0</v>
      </c>
      <c r="I30" s="60">
        <f t="shared" si="1"/>
        <v>0</v>
      </c>
      <c r="J30" s="60">
        <f t="shared" si="2"/>
        <v>0</v>
      </c>
    </row>
    <row r="31" spans="1:10" x14ac:dyDescent="0.25">
      <c r="A31" s="46">
        <f>'DIA 23'!B$6</f>
        <v>44765</v>
      </c>
      <c r="B31" s="199">
        <f>'DIA 23'!G$50</f>
        <v>0</v>
      </c>
      <c r="C31" s="199">
        <f>'DIA 23'!G$51</f>
        <v>0</v>
      </c>
      <c r="D31" s="199">
        <f>'DIA 23'!G$55</f>
        <v>0</v>
      </c>
      <c r="E31" s="203">
        <f t="shared" si="0"/>
        <v>0</v>
      </c>
      <c r="F31" s="199">
        <f>'DIA 23'!K$50</f>
        <v>0</v>
      </c>
      <c r="G31" s="199">
        <f>'DIA 23'!K$51</f>
        <v>0</v>
      </c>
      <c r="H31" s="199">
        <f>'DIA 23'!K$55</f>
        <v>0</v>
      </c>
      <c r="I31" s="60">
        <f t="shared" si="1"/>
        <v>0</v>
      </c>
      <c r="J31" s="60">
        <f t="shared" si="2"/>
        <v>0</v>
      </c>
    </row>
    <row r="32" spans="1:10" x14ac:dyDescent="0.25">
      <c r="A32" s="46">
        <f>'DIA 24'!B$6</f>
        <v>44766</v>
      </c>
      <c r="B32" s="199">
        <f>'DIA 24'!G$50</f>
        <v>0</v>
      </c>
      <c r="C32" s="199">
        <f>'DIA 24'!G$51</f>
        <v>0</v>
      </c>
      <c r="D32" s="199">
        <f>'DIA 24'!G$55</f>
        <v>0</v>
      </c>
      <c r="E32" s="203">
        <f t="shared" si="0"/>
        <v>0</v>
      </c>
      <c r="F32" s="199">
        <f>'DIA 24'!K$50</f>
        <v>0</v>
      </c>
      <c r="G32" s="199">
        <f>'DIA 24'!K$51</f>
        <v>0</v>
      </c>
      <c r="H32" s="199">
        <f>'DIA 24'!K$55</f>
        <v>0</v>
      </c>
      <c r="I32" s="60">
        <f t="shared" si="1"/>
        <v>0</v>
      </c>
      <c r="J32" s="60">
        <f t="shared" si="2"/>
        <v>0</v>
      </c>
    </row>
    <row r="33" spans="1:10" x14ac:dyDescent="0.25">
      <c r="A33" s="46">
        <f>'DIA 25'!B$6</f>
        <v>44767</v>
      </c>
      <c r="B33" s="199">
        <f>'DIA 25'!G$50</f>
        <v>0</v>
      </c>
      <c r="C33" s="199">
        <f>'DIA 25'!G$51</f>
        <v>0</v>
      </c>
      <c r="D33" s="199">
        <f>'DIA 25'!G$55</f>
        <v>0</v>
      </c>
      <c r="E33" s="203">
        <f t="shared" si="0"/>
        <v>0</v>
      </c>
      <c r="F33" s="199">
        <f>'DIA 25'!K$50</f>
        <v>0</v>
      </c>
      <c r="G33" s="199">
        <f>'DIA 25'!K$51</f>
        <v>0</v>
      </c>
      <c r="H33" s="199">
        <f>'DIA 25'!K$55</f>
        <v>0</v>
      </c>
      <c r="I33" s="60">
        <f t="shared" si="1"/>
        <v>0</v>
      </c>
      <c r="J33" s="60">
        <f t="shared" si="2"/>
        <v>0</v>
      </c>
    </row>
    <row r="34" spans="1:10" x14ac:dyDescent="0.25">
      <c r="A34" s="46">
        <f>'DIA 26'!B$6</f>
        <v>44768</v>
      </c>
      <c r="B34" s="199">
        <f>'DIA 26'!G$50</f>
        <v>0</v>
      </c>
      <c r="C34" s="199">
        <f>'DIA 26'!G$51</f>
        <v>0</v>
      </c>
      <c r="D34" s="199">
        <f>'DIA 26'!G$55</f>
        <v>0</v>
      </c>
      <c r="E34" s="203">
        <f t="shared" si="0"/>
        <v>0</v>
      </c>
      <c r="F34" s="199">
        <f>'DIA 26'!K$50</f>
        <v>0</v>
      </c>
      <c r="G34" s="199">
        <f>'DIA 26'!K$51</f>
        <v>0</v>
      </c>
      <c r="H34" s="199">
        <f>'DIA 26'!K$55</f>
        <v>0</v>
      </c>
      <c r="I34" s="60">
        <f t="shared" si="1"/>
        <v>0</v>
      </c>
      <c r="J34" s="60">
        <f t="shared" si="2"/>
        <v>0</v>
      </c>
    </row>
    <row r="35" spans="1:10" x14ac:dyDescent="0.25">
      <c r="A35" s="46">
        <f>'DIA 27'!B$6</f>
        <v>44557</v>
      </c>
      <c r="B35" s="199">
        <f>'DIA 27'!G$50</f>
        <v>359.04680000000002</v>
      </c>
      <c r="C35" s="199">
        <f>'DIA 27'!G$51</f>
        <v>169.42</v>
      </c>
      <c r="D35" s="199">
        <f>'DIA 27'!G$55</f>
        <v>0</v>
      </c>
      <c r="E35" s="203">
        <f t="shared" si="0"/>
        <v>359.04680000000002</v>
      </c>
      <c r="F35" s="199">
        <f>'DIA 27'!K$50</f>
        <v>0</v>
      </c>
      <c r="G35" s="199">
        <f>'DIA 27'!K$51</f>
        <v>0</v>
      </c>
      <c r="H35" s="199">
        <f>'DIA 27'!K$55</f>
        <v>0</v>
      </c>
      <c r="I35" s="60">
        <f t="shared" si="1"/>
        <v>359.04680000000002</v>
      </c>
      <c r="J35" s="60">
        <f t="shared" si="2"/>
        <v>0</v>
      </c>
    </row>
    <row r="36" spans="1:10" x14ac:dyDescent="0.25">
      <c r="A36" s="46">
        <f>'DIA 28'!B$6</f>
        <v>44589</v>
      </c>
      <c r="B36" s="199">
        <f>'DIA 28'!G$50</f>
        <v>0</v>
      </c>
      <c r="C36" s="199">
        <f>'DIA 28'!G$51</f>
        <v>0</v>
      </c>
      <c r="D36" s="199">
        <f>'DIA 28'!G$55</f>
        <v>0</v>
      </c>
      <c r="E36" s="203">
        <f t="shared" si="0"/>
        <v>0</v>
      </c>
      <c r="F36" s="199">
        <f>'DIA 28'!K$50</f>
        <v>0</v>
      </c>
      <c r="G36" s="199">
        <f>'DIA 28'!K$51</f>
        <v>0</v>
      </c>
      <c r="H36" s="199">
        <f>'DIA 28'!K$55</f>
        <v>0</v>
      </c>
      <c r="I36" s="60">
        <f t="shared" si="1"/>
        <v>0</v>
      </c>
      <c r="J36" s="60">
        <f t="shared" si="2"/>
        <v>0</v>
      </c>
    </row>
    <row r="37" spans="1:10" x14ac:dyDescent="0.25">
      <c r="A37" s="46">
        <f>'DIA 29'!B$6</f>
        <v>44194</v>
      </c>
      <c r="B37" s="199">
        <f>'DIA 29'!G$50</f>
        <v>0</v>
      </c>
      <c r="C37" s="199">
        <f>'DIA 29'!G$51</f>
        <v>0</v>
      </c>
      <c r="D37" s="199">
        <f>'DIA 29'!G$55</f>
        <v>0</v>
      </c>
      <c r="E37" s="203">
        <f t="shared" si="0"/>
        <v>0</v>
      </c>
      <c r="F37" s="199">
        <f>'DIA 29'!K$50</f>
        <v>0</v>
      </c>
      <c r="G37" s="199">
        <f>'DIA 29'!K$51</f>
        <v>0</v>
      </c>
      <c r="H37" s="199">
        <f>'DIA 29'!K$55</f>
        <v>0</v>
      </c>
      <c r="I37" s="60">
        <f t="shared" si="1"/>
        <v>0</v>
      </c>
      <c r="J37" s="60">
        <f t="shared" si="2"/>
        <v>0</v>
      </c>
    </row>
    <row r="38" spans="1:10" x14ac:dyDescent="0.25">
      <c r="A38" s="46">
        <f>'DIA 30'!B$6</f>
        <v>44560</v>
      </c>
      <c r="B38" s="199">
        <f>'DIA 30'!G$50</f>
        <v>0</v>
      </c>
      <c r="C38" s="199">
        <f>'DIA 30'!G$51</f>
        <v>0</v>
      </c>
      <c r="D38" s="199">
        <f>'DIA 30'!G$55</f>
        <v>0</v>
      </c>
      <c r="E38" s="203">
        <f t="shared" si="0"/>
        <v>0</v>
      </c>
      <c r="F38" s="199">
        <f>'DIA 30'!K$50</f>
        <v>0</v>
      </c>
      <c r="G38" s="199">
        <f>'DIA 30'!K$51</f>
        <v>0</v>
      </c>
      <c r="H38" s="199">
        <f>'DIA 30'!K$55</f>
        <v>0</v>
      </c>
      <c r="I38" s="60">
        <f t="shared" si="1"/>
        <v>0</v>
      </c>
      <c r="J38" s="60">
        <f t="shared" si="2"/>
        <v>0</v>
      </c>
    </row>
    <row r="39" spans="1:10" x14ac:dyDescent="0.25">
      <c r="A39" s="46">
        <f>'DIA 31'!B$6</f>
        <v>44592</v>
      </c>
      <c r="B39" s="199">
        <f>'DIA 31'!G$50</f>
        <v>0</v>
      </c>
      <c r="C39" s="199">
        <f>'DIA 31'!G$51</f>
        <v>0</v>
      </c>
      <c r="D39" s="199">
        <f>'DIA 31'!G$55</f>
        <v>0</v>
      </c>
      <c r="E39" s="203">
        <f t="shared" si="0"/>
        <v>0</v>
      </c>
      <c r="F39" s="199">
        <f>'DIA 31'!K$50</f>
        <v>0</v>
      </c>
      <c r="G39" s="199">
        <f>'DIA 31'!K$51</f>
        <v>0</v>
      </c>
      <c r="H39" s="199">
        <f>'DIA 31'!K$55</f>
        <v>0</v>
      </c>
      <c r="I39" s="60">
        <f t="shared" si="1"/>
        <v>0</v>
      </c>
      <c r="J39" s="60">
        <f t="shared" si="2"/>
        <v>0</v>
      </c>
    </row>
    <row r="40" spans="1:10" x14ac:dyDescent="0.25">
      <c r="A40" s="53" t="s">
        <v>37</v>
      </c>
      <c r="B40" s="133">
        <f>SUM(B9:B39)</f>
        <v>377.9837</v>
      </c>
      <c r="C40" s="133"/>
      <c r="D40" s="133">
        <f>SUM(D9:D38)</f>
        <v>0</v>
      </c>
      <c r="E40" s="133">
        <f>SUM(E9:E38)</f>
        <v>377.9837</v>
      </c>
    </row>
  </sheetData>
  <mergeCells count="6">
    <mergeCell ref="E7:F7"/>
    <mergeCell ref="A1:A3"/>
    <mergeCell ref="B1:J1"/>
    <mergeCell ref="B2:J2"/>
    <mergeCell ref="B3:J3"/>
    <mergeCell ref="B4:H4"/>
  </mergeCells>
  <conditionalFormatting sqref="I9:I39">
    <cfRule type="cellIs" dxfId="82" priority="5" operator="greaterThan">
      <formula>" Bs.  0"</formula>
    </cfRule>
    <cfRule type="cellIs" dxfId="81" priority="6" operator="lessThan">
      <formula>" Bs.  -2,00 "</formula>
    </cfRule>
  </conditionalFormatting>
  <conditionalFormatting sqref="I9:I39">
    <cfRule type="expression" dxfId="80" priority="4">
      <formula>I9=0</formula>
    </cfRule>
  </conditionalFormatting>
  <conditionalFormatting sqref="J9:J39">
    <cfRule type="cellIs" dxfId="79" priority="2" operator="greaterThan">
      <formula>" Bs.  0"</formula>
    </cfRule>
    <cfRule type="cellIs" dxfId="78" priority="3" operator="lessThan">
      <formula>" Bs.  -2,00 "</formula>
    </cfRule>
  </conditionalFormatting>
  <conditionalFormatting sqref="J9:J39">
    <cfRule type="expression" dxfId="77" priority="1">
      <formula>J9=0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61"/>
      <c r="B1" s="265" t="s">
        <v>11</v>
      </c>
      <c r="C1" s="266"/>
      <c r="D1" s="266"/>
      <c r="E1" s="266"/>
      <c r="F1" s="266"/>
      <c r="G1" s="266"/>
      <c r="H1" s="266"/>
      <c r="I1" s="267"/>
    </row>
    <row r="2" spans="1:9" s="84" customFormat="1" ht="16.5" customHeight="1" x14ac:dyDescent="0.25">
      <c r="A2" s="261"/>
      <c r="B2" s="268" t="s">
        <v>151</v>
      </c>
      <c r="C2" s="269"/>
      <c r="D2" s="269"/>
      <c r="E2" s="269"/>
      <c r="F2" s="269"/>
      <c r="G2" s="269"/>
      <c r="H2" s="269"/>
      <c r="I2" s="270"/>
    </row>
    <row r="3" spans="1:9" s="84" customFormat="1" ht="16.5" customHeight="1" x14ac:dyDescent="0.25">
      <c r="A3" s="261"/>
      <c r="B3" s="264"/>
      <c r="C3" s="264"/>
      <c r="D3" s="264"/>
      <c r="E3" s="264"/>
      <c r="F3" s="264"/>
      <c r="G3" s="264"/>
      <c r="H3" s="264"/>
      <c r="I3" s="264"/>
    </row>
    <row r="4" spans="1:9" x14ac:dyDescent="0.25">
      <c r="B4" s="264"/>
      <c r="C4" s="264"/>
      <c r="D4" s="264"/>
      <c r="E4" s="264"/>
      <c r="F4" s="264"/>
      <c r="G4" s="264"/>
    </row>
    <row r="6" spans="1:9" ht="15.75" thickBot="1" x14ac:dyDescent="0.3"/>
    <row r="7" spans="1:9" x14ac:dyDescent="0.25">
      <c r="E7" s="262" t="s">
        <v>13</v>
      </c>
      <c r="F7" s="263"/>
    </row>
    <row r="8" spans="1:9" ht="27" customHeight="1" x14ac:dyDescent="0.25">
      <c r="A8" s="45" t="s">
        <v>32</v>
      </c>
      <c r="B8" s="45" t="s">
        <v>152</v>
      </c>
      <c r="C8" s="45" t="s">
        <v>153</v>
      </c>
      <c r="D8" s="52" t="s">
        <v>26</v>
      </c>
      <c r="E8" s="49" t="s">
        <v>152</v>
      </c>
      <c r="F8" s="50" t="s">
        <v>153</v>
      </c>
      <c r="G8" s="51" t="s">
        <v>52</v>
      </c>
      <c r="H8" s="51" t="s">
        <v>53</v>
      </c>
    </row>
    <row r="9" spans="1:9" x14ac:dyDescent="0.25">
      <c r="A9" s="46" t="str">
        <f>'DIA 1'!B$6</f>
        <v xml:space="preserve"> 01/7/2022</v>
      </c>
      <c r="B9" s="199">
        <f>+'DIA 1'!G$48</f>
        <v>0</v>
      </c>
      <c r="C9" s="199">
        <f>+'DIA 1'!G$54</f>
        <v>0</v>
      </c>
      <c r="D9" s="203">
        <f>B9+C9</f>
        <v>0</v>
      </c>
      <c r="E9" s="204">
        <f>+'DIA 1'!K$48</f>
        <v>0</v>
      </c>
      <c r="F9" s="205">
        <f>+'DIA 1'!K$54</f>
        <v>0</v>
      </c>
      <c r="G9" s="206">
        <f>B9-E9</f>
        <v>0</v>
      </c>
      <c r="H9" s="206">
        <f>C9-F9</f>
        <v>0</v>
      </c>
    </row>
    <row r="10" spans="1:9" x14ac:dyDescent="0.25">
      <c r="A10" s="46">
        <f>'DIA 2'!B$6</f>
        <v>44744</v>
      </c>
      <c r="B10" s="199">
        <f>'DIA 2'!G$48</f>
        <v>0</v>
      </c>
      <c r="C10" s="199">
        <f>'DIA 2'!G$54</f>
        <v>0</v>
      </c>
      <c r="D10" s="203">
        <f t="shared" ref="D10:D39" si="0">B10+C10</f>
        <v>0</v>
      </c>
      <c r="E10" s="199">
        <f>'DIA 2'!K$48</f>
        <v>0</v>
      </c>
      <c r="F10" s="199">
        <f>'DIA 2'!K$54</f>
        <v>0</v>
      </c>
      <c r="G10" s="206">
        <f t="shared" ref="G10:H39" si="1">B10-E10</f>
        <v>0</v>
      </c>
      <c r="H10" s="206">
        <f t="shared" si="1"/>
        <v>0</v>
      </c>
    </row>
    <row r="11" spans="1:9" x14ac:dyDescent="0.25">
      <c r="A11" s="46">
        <f>'DIA 3'!B$6</f>
        <v>44745</v>
      </c>
      <c r="B11" s="199">
        <f>'DIA 3'!G$48</f>
        <v>0</v>
      </c>
      <c r="C11" s="199">
        <f>'DIA 3'!G$54</f>
        <v>0</v>
      </c>
      <c r="D11" s="203">
        <f t="shared" si="0"/>
        <v>0</v>
      </c>
      <c r="E11" s="199">
        <f>'DIA 3'!K$48</f>
        <v>0</v>
      </c>
      <c r="F11" s="199">
        <f>'DIA 3'!K$54</f>
        <v>0</v>
      </c>
      <c r="G11" s="206">
        <f t="shared" si="1"/>
        <v>0</v>
      </c>
      <c r="H11" s="206">
        <f t="shared" si="1"/>
        <v>0</v>
      </c>
    </row>
    <row r="12" spans="1:9" x14ac:dyDescent="0.25">
      <c r="A12" s="46">
        <f>'DIA 4'!B$6</f>
        <v>44746</v>
      </c>
      <c r="B12" s="199">
        <f>'DIA 4'!G$48</f>
        <v>0</v>
      </c>
      <c r="C12" s="199">
        <f>'DIA 4'!G$54</f>
        <v>0</v>
      </c>
      <c r="D12" s="203">
        <f t="shared" si="0"/>
        <v>0</v>
      </c>
      <c r="E12" s="199">
        <f>'DIA 4'!K$48</f>
        <v>0</v>
      </c>
      <c r="F12" s="199">
        <f>'DIA 4'!K$54</f>
        <v>0</v>
      </c>
      <c r="G12" s="206">
        <f t="shared" si="1"/>
        <v>0</v>
      </c>
      <c r="H12" s="206">
        <f t="shared" si="1"/>
        <v>0</v>
      </c>
    </row>
    <row r="13" spans="1:9" x14ac:dyDescent="0.25">
      <c r="A13" s="46">
        <f>'DIA 5'!B$6</f>
        <v>44747</v>
      </c>
      <c r="B13" s="199">
        <f>'DIA 5'!G$48</f>
        <v>0</v>
      </c>
      <c r="C13" s="199">
        <f>'DIA 5'!G$54</f>
        <v>0</v>
      </c>
      <c r="D13" s="203">
        <f t="shared" si="0"/>
        <v>0</v>
      </c>
      <c r="E13" s="199">
        <f>'DIA 5'!K$48</f>
        <v>0</v>
      </c>
      <c r="F13" s="199">
        <f>'DIA 5'!K$54</f>
        <v>0</v>
      </c>
      <c r="G13" s="206">
        <f t="shared" si="1"/>
        <v>0</v>
      </c>
      <c r="H13" s="206">
        <f t="shared" si="1"/>
        <v>0</v>
      </c>
    </row>
    <row r="14" spans="1:9" x14ac:dyDescent="0.25">
      <c r="A14" s="46">
        <f>'DIA 6'!B$6</f>
        <v>44748</v>
      </c>
      <c r="B14" s="199">
        <f>'DIA 6'!G$48</f>
        <v>0</v>
      </c>
      <c r="C14" s="199">
        <f>'DIA 6'!G$54</f>
        <v>0</v>
      </c>
      <c r="D14" s="203">
        <f t="shared" si="0"/>
        <v>0</v>
      </c>
      <c r="E14" s="199">
        <f>'DIA 6'!K$48</f>
        <v>0</v>
      </c>
      <c r="F14" s="199">
        <f>'DIA 6'!K$54</f>
        <v>0</v>
      </c>
      <c r="G14" s="206">
        <f t="shared" si="1"/>
        <v>0</v>
      </c>
      <c r="H14" s="206">
        <f t="shared" si="1"/>
        <v>0</v>
      </c>
    </row>
    <row r="15" spans="1:9" x14ac:dyDescent="0.25">
      <c r="A15" s="46">
        <f>'DIA 7'!B$6</f>
        <v>44749</v>
      </c>
      <c r="B15" s="199">
        <f>'DIA 7'!G$48</f>
        <v>0</v>
      </c>
      <c r="C15" s="199">
        <f>'DIA 7'!G$54</f>
        <v>0</v>
      </c>
      <c r="D15" s="203">
        <f t="shared" si="0"/>
        <v>0</v>
      </c>
      <c r="E15" s="199">
        <f>'DIA 7'!K$48</f>
        <v>0</v>
      </c>
      <c r="F15" s="199">
        <f>'DIA 7'!K$54</f>
        <v>0</v>
      </c>
      <c r="G15" s="206">
        <f t="shared" si="1"/>
        <v>0</v>
      </c>
      <c r="H15" s="206">
        <f t="shared" si="1"/>
        <v>0</v>
      </c>
    </row>
    <row r="16" spans="1:9" x14ac:dyDescent="0.25">
      <c r="A16" s="46">
        <f>'DIA 8'!B$6</f>
        <v>44750</v>
      </c>
      <c r="B16" s="199">
        <f>'DIA 8'!G$48</f>
        <v>0</v>
      </c>
      <c r="C16" s="199">
        <f>'DIA 8'!G$54</f>
        <v>0</v>
      </c>
      <c r="D16" s="203">
        <f t="shared" si="0"/>
        <v>0</v>
      </c>
      <c r="E16" s="199">
        <f>'DIA 8'!K$48</f>
        <v>0</v>
      </c>
      <c r="F16" s="199">
        <f>'DIA 8'!K$54</f>
        <v>0</v>
      </c>
      <c r="G16" s="206">
        <f t="shared" si="1"/>
        <v>0</v>
      </c>
      <c r="H16" s="206">
        <f t="shared" si="1"/>
        <v>0</v>
      </c>
    </row>
    <row r="17" spans="1:8" x14ac:dyDescent="0.25">
      <c r="A17" s="46">
        <f>'DIA 9'!B$6</f>
        <v>44751</v>
      </c>
      <c r="B17" s="199">
        <f>'DIA 9'!G$48</f>
        <v>0</v>
      </c>
      <c r="C17" s="199">
        <f>'DIA 9'!G$54</f>
        <v>0</v>
      </c>
      <c r="D17" s="203">
        <f t="shared" si="0"/>
        <v>0</v>
      </c>
      <c r="E17" s="199">
        <f>'DIA 9'!K$48</f>
        <v>0</v>
      </c>
      <c r="F17" s="199">
        <f>'DIA 9'!K$54</f>
        <v>0</v>
      </c>
      <c r="G17" s="206">
        <f t="shared" si="1"/>
        <v>0</v>
      </c>
      <c r="H17" s="206">
        <f t="shared" si="1"/>
        <v>0</v>
      </c>
    </row>
    <row r="18" spans="1:8" x14ac:dyDescent="0.25">
      <c r="A18" s="46">
        <f>'DIA 10'!B$6</f>
        <v>44752</v>
      </c>
      <c r="B18" s="199">
        <f>'DIA 10'!G$48</f>
        <v>0</v>
      </c>
      <c r="C18" s="199">
        <f>'DIA 10'!G$54</f>
        <v>0</v>
      </c>
      <c r="D18" s="203">
        <f t="shared" si="0"/>
        <v>0</v>
      </c>
      <c r="E18" s="199">
        <f>'DIA 10'!K$48</f>
        <v>0</v>
      </c>
      <c r="F18" s="199">
        <f>'DIA 10'!K$54</f>
        <v>0</v>
      </c>
      <c r="G18" s="206">
        <f t="shared" si="1"/>
        <v>0</v>
      </c>
      <c r="H18" s="206">
        <f t="shared" si="1"/>
        <v>0</v>
      </c>
    </row>
    <row r="19" spans="1:8" x14ac:dyDescent="0.25">
      <c r="A19" s="46">
        <f>'DIA 11'!B$6</f>
        <v>44753</v>
      </c>
      <c r="B19" s="199">
        <f>'DIA 11'!G$48</f>
        <v>0</v>
      </c>
      <c r="C19" s="199">
        <f>'DIA 11'!G$54</f>
        <v>0</v>
      </c>
      <c r="D19" s="203">
        <f t="shared" si="0"/>
        <v>0</v>
      </c>
      <c r="E19" s="199">
        <f>'DIA 11'!K$48</f>
        <v>0</v>
      </c>
      <c r="F19" s="199">
        <f>'DIA 11'!K$54</f>
        <v>0</v>
      </c>
      <c r="G19" s="206">
        <f t="shared" si="1"/>
        <v>0</v>
      </c>
      <c r="H19" s="206">
        <f t="shared" si="1"/>
        <v>0</v>
      </c>
    </row>
    <row r="20" spans="1:8" x14ac:dyDescent="0.25">
      <c r="A20" s="46">
        <f>'DIA 12'!B$6</f>
        <v>44754</v>
      </c>
      <c r="B20" s="199">
        <f>'DIA 12'!G$48</f>
        <v>0</v>
      </c>
      <c r="C20" s="199">
        <f>'DIA 12'!G$54</f>
        <v>0</v>
      </c>
      <c r="D20" s="203">
        <f t="shared" si="0"/>
        <v>0</v>
      </c>
      <c r="E20" s="199">
        <f>'DIA 12'!K$48</f>
        <v>0</v>
      </c>
      <c r="F20" s="199">
        <f>'DIA 12'!K$54</f>
        <v>0</v>
      </c>
      <c r="G20" s="206">
        <f t="shared" si="1"/>
        <v>0</v>
      </c>
      <c r="H20" s="206">
        <f t="shared" si="1"/>
        <v>0</v>
      </c>
    </row>
    <row r="21" spans="1:8" x14ac:dyDescent="0.25">
      <c r="A21" s="46">
        <f>'DIA 13'!B$6</f>
        <v>44755</v>
      </c>
      <c r="B21" s="199">
        <f>'DIA 13'!G$48</f>
        <v>0</v>
      </c>
      <c r="C21" s="199">
        <f>'DIA 13'!G$54</f>
        <v>0</v>
      </c>
      <c r="D21" s="203">
        <f t="shared" si="0"/>
        <v>0</v>
      </c>
      <c r="E21" s="199">
        <f>'DIA 13'!K$48</f>
        <v>0</v>
      </c>
      <c r="F21" s="199">
        <f>'DIA 13'!K$54</f>
        <v>0</v>
      </c>
      <c r="G21" s="206">
        <f t="shared" si="1"/>
        <v>0</v>
      </c>
      <c r="H21" s="206">
        <f t="shared" si="1"/>
        <v>0</v>
      </c>
    </row>
    <row r="22" spans="1:8" x14ac:dyDescent="0.25">
      <c r="A22" s="46">
        <f>'DIA 14'!B$6</f>
        <v>44756</v>
      </c>
      <c r="B22" s="199">
        <f>'DIA 14'!G$48</f>
        <v>0</v>
      </c>
      <c r="C22" s="199">
        <f>'DIA 14'!G$54</f>
        <v>0</v>
      </c>
      <c r="D22" s="203">
        <f t="shared" si="0"/>
        <v>0</v>
      </c>
      <c r="E22" s="199">
        <f>'DIA 14'!K$48</f>
        <v>0</v>
      </c>
      <c r="F22" s="199">
        <f>'DIA 14'!K$54</f>
        <v>0</v>
      </c>
      <c r="G22" s="206">
        <f t="shared" si="1"/>
        <v>0</v>
      </c>
      <c r="H22" s="206">
        <f t="shared" si="1"/>
        <v>0</v>
      </c>
    </row>
    <row r="23" spans="1:8" x14ac:dyDescent="0.25">
      <c r="A23" s="46">
        <f>'DIA 15'!B$6</f>
        <v>44757</v>
      </c>
      <c r="B23" s="199">
        <f>'DIA 15'!G$48</f>
        <v>0</v>
      </c>
      <c r="C23" s="199">
        <f>'DIA 15'!G$54</f>
        <v>0</v>
      </c>
      <c r="D23" s="203">
        <f t="shared" si="0"/>
        <v>0</v>
      </c>
      <c r="E23" s="199">
        <f>'DIA 15'!K$48</f>
        <v>0</v>
      </c>
      <c r="F23" s="199">
        <f>'DIA 15'!K$54</f>
        <v>0</v>
      </c>
      <c r="G23" s="206">
        <f t="shared" si="1"/>
        <v>0</v>
      </c>
      <c r="H23" s="206">
        <f t="shared" si="1"/>
        <v>0</v>
      </c>
    </row>
    <row r="24" spans="1:8" x14ac:dyDescent="0.25">
      <c r="A24" s="46">
        <f>'DIA 16'!B$6</f>
        <v>44758</v>
      </c>
      <c r="B24" s="199">
        <f>'DIA 16'!G$48</f>
        <v>0</v>
      </c>
      <c r="C24" s="199">
        <f>'DIA 16'!G$54</f>
        <v>0</v>
      </c>
      <c r="D24" s="203">
        <f t="shared" si="0"/>
        <v>0</v>
      </c>
      <c r="E24" s="199">
        <f>'DIA 16'!K$48</f>
        <v>0</v>
      </c>
      <c r="F24" s="199">
        <f>'DIA 16'!K$54</f>
        <v>0</v>
      </c>
      <c r="G24" s="206">
        <f t="shared" si="1"/>
        <v>0</v>
      </c>
      <c r="H24" s="206">
        <f t="shared" si="1"/>
        <v>0</v>
      </c>
    </row>
    <row r="25" spans="1:8" x14ac:dyDescent="0.25">
      <c r="A25" s="46">
        <f>'DIA 17'!B$6</f>
        <v>44759</v>
      </c>
      <c r="B25" s="199">
        <f>'DIA 17'!G$48</f>
        <v>0</v>
      </c>
      <c r="C25" s="199">
        <f>'DIA 17'!G$54</f>
        <v>0</v>
      </c>
      <c r="D25" s="203">
        <f t="shared" si="0"/>
        <v>0</v>
      </c>
      <c r="E25" s="199">
        <f>'DIA 17'!K$48</f>
        <v>0</v>
      </c>
      <c r="F25" s="199">
        <f>'DIA 17'!K$54</f>
        <v>0</v>
      </c>
      <c r="G25" s="206">
        <f t="shared" si="1"/>
        <v>0</v>
      </c>
      <c r="H25" s="206">
        <f t="shared" si="1"/>
        <v>0</v>
      </c>
    </row>
    <row r="26" spans="1:8" x14ac:dyDescent="0.25">
      <c r="A26" s="46">
        <f>'DIA 18'!B$6</f>
        <v>44760</v>
      </c>
      <c r="B26" s="199">
        <f>'DIA 18'!G$48</f>
        <v>0</v>
      </c>
      <c r="C26" s="199">
        <f>'DIA 18'!G$54</f>
        <v>0</v>
      </c>
      <c r="D26" s="203">
        <f t="shared" si="0"/>
        <v>0</v>
      </c>
      <c r="E26" s="199">
        <f>'DIA 18'!K$48</f>
        <v>0</v>
      </c>
      <c r="F26" s="199">
        <f>'DIA 18'!K$54</f>
        <v>0</v>
      </c>
      <c r="G26" s="206">
        <f t="shared" si="1"/>
        <v>0</v>
      </c>
      <c r="H26" s="206">
        <f t="shared" si="1"/>
        <v>0</v>
      </c>
    </row>
    <row r="27" spans="1:8" x14ac:dyDescent="0.25">
      <c r="A27" s="46">
        <f>'DIA 19'!B$6</f>
        <v>44761</v>
      </c>
      <c r="B27" s="199">
        <f>'DIA 19'!G$48</f>
        <v>0</v>
      </c>
      <c r="C27" s="199">
        <f>'DIA 19'!G$54</f>
        <v>0</v>
      </c>
      <c r="D27" s="203">
        <f t="shared" si="0"/>
        <v>0</v>
      </c>
      <c r="E27" s="199">
        <f>'DIA 19'!K$48</f>
        <v>0</v>
      </c>
      <c r="F27" s="199">
        <f>'DIA 19'!K$54</f>
        <v>0</v>
      </c>
      <c r="G27" s="206">
        <f t="shared" si="1"/>
        <v>0</v>
      </c>
      <c r="H27" s="206">
        <f t="shared" si="1"/>
        <v>0</v>
      </c>
    </row>
    <row r="28" spans="1:8" x14ac:dyDescent="0.25">
      <c r="A28" s="46">
        <f>'DIA 20'!B$6</f>
        <v>44762</v>
      </c>
      <c r="B28" s="199">
        <f>'DIA 20'!G$48</f>
        <v>0</v>
      </c>
      <c r="C28" s="199">
        <f>'DIA 20'!G$54</f>
        <v>0</v>
      </c>
      <c r="D28" s="203">
        <f t="shared" si="0"/>
        <v>0</v>
      </c>
      <c r="E28" s="199">
        <f>'DIA 20'!K$48</f>
        <v>0</v>
      </c>
      <c r="F28" s="199">
        <f>'DIA 20'!K$54</f>
        <v>0</v>
      </c>
      <c r="G28" s="206">
        <f t="shared" si="1"/>
        <v>0</v>
      </c>
      <c r="H28" s="206">
        <f t="shared" si="1"/>
        <v>0</v>
      </c>
    </row>
    <row r="29" spans="1:8" x14ac:dyDescent="0.25">
      <c r="A29" s="46">
        <f>'DIA 21'!B$6</f>
        <v>44763</v>
      </c>
      <c r="B29" s="199">
        <f>'DIA 21'!G$48</f>
        <v>0</v>
      </c>
      <c r="C29" s="199">
        <f>'DIA 21'!G$54</f>
        <v>0</v>
      </c>
      <c r="D29" s="203">
        <f t="shared" si="0"/>
        <v>0</v>
      </c>
      <c r="E29" s="199">
        <f>'DIA 21'!K$48</f>
        <v>0</v>
      </c>
      <c r="F29" s="199">
        <f>'DIA 21'!K$54</f>
        <v>0</v>
      </c>
      <c r="G29" s="206">
        <f t="shared" si="1"/>
        <v>0</v>
      </c>
      <c r="H29" s="206">
        <f t="shared" si="1"/>
        <v>0</v>
      </c>
    </row>
    <row r="30" spans="1:8" x14ac:dyDescent="0.25">
      <c r="A30" s="46">
        <f>'DIA 22'!B$6</f>
        <v>44764</v>
      </c>
      <c r="B30" s="199">
        <f>'DIA 22'!G$48</f>
        <v>137.29915</v>
      </c>
      <c r="C30" s="199">
        <f>'DIA 22'!G$54</f>
        <v>0</v>
      </c>
      <c r="D30" s="203">
        <f t="shared" si="0"/>
        <v>137.29915</v>
      </c>
      <c r="E30" s="199">
        <f>'DIA 22'!K$48</f>
        <v>0</v>
      </c>
      <c r="F30" s="199">
        <f>'DIA 22'!K$54</f>
        <v>0</v>
      </c>
      <c r="G30" s="206">
        <f t="shared" si="1"/>
        <v>137.29915</v>
      </c>
      <c r="H30" s="206">
        <f t="shared" si="1"/>
        <v>0</v>
      </c>
    </row>
    <row r="31" spans="1:8" x14ac:dyDescent="0.25">
      <c r="A31" s="46">
        <f>'DIA 23'!B$6</f>
        <v>44765</v>
      </c>
      <c r="B31" s="199">
        <f>'DIA 23'!G$48</f>
        <v>14.775</v>
      </c>
      <c r="C31" s="199">
        <f>'DIA 23'!G$54</f>
        <v>0</v>
      </c>
      <c r="D31" s="203">
        <f t="shared" si="0"/>
        <v>14.775</v>
      </c>
      <c r="E31" s="199">
        <f>'DIA 23'!K$48</f>
        <v>0</v>
      </c>
      <c r="F31" s="199">
        <f>'DIA 23'!K$54</f>
        <v>0</v>
      </c>
      <c r="G31" s="206">
        <f t="shared" si="1"/>
        <v>14.775</v>
      </c>
      <c r="H31" s="206">
        <f t="shared" si="1"/>
        <v>0</v>
      </c>
    </row>
    <row r="32" spans="1:8" x14ac:dyDescent="0.25">
      <c r="A32" s="46">
        <f>'DIA 24'!B$6</f>
        <v>44766</v>
      </c>
      <c r="B32" s="199">
        <f>'DIA 24'!G$48</f>
        <v>0</v>
      </c>
      <c r="C32" s="199">
        <f>'DIA 24'!G$54</f>
        <v>0</v>
      </c>
      <c r="D32" s="203">
        <f t="shared" si="0"/>
        <v>0</v>
      </c>
      <c r="E32" s="199">
        <f>'DIA 24'!K$48</f>
        <v>0</v>
      </c>
      <c r="F32" s="199">
        <f>'DIA 24'!K$54</f>
        <v>0</v>
      </c>
      <c r="G32" s="206">
        <f t="shared" si="1"/>
        <v>0</v>
      </c>
      <c r="H32" s="206">
        <f t="shared" si="1"/>
        <v>0</v>
      </c>
    </row>
    <row r="33" spans="1:8" x14ac:dyDescent="0.25">
      <c r="A33" s="46">
        <f>'DIA 25'!B$6</f>
        <v>44767</v>
      </c>
      <c r="B33" s="199">
        <f>'DIA 25'!G$48</f>
        <v>0</v>
      </c>
      <c r="C33" s="199">
        <f>'DIA 25'!G$54</f>
        <v>0</v>
      </c>
      <c r="D33" s="203">
        <f t="shared" si="0"/>
        <v>0</v>
      </c>
      <c r="E33" s="199">
        <f>'DIA 25'!K$48</f>
        <v>0</v>
      </c>
      <c r="F33" s="199">
        <f>'DIA 25'!K$54</f>
        <v>0</v>
      </c>
      <c r="G33" s="206">
        <f t="shared" si="1"/>
        <v>0</v>
      </c>
      <c r="H33" s="206">
        <f t="shared" si="1"/>
        <v>0</v>
      </c>
    </row>
    <row r="34" spans="1:8" x14ac:dyDescent="0.25">
      <c r="A34" s="46">
        <f>'DIA 26'!B$6</f>
        <v>44768</v>
      </c>
      <c r="B34" s="199">
        <f>'DIA 26'!G$48</f>
        <v>26.801850000000002</v>
      </c>
      <c r="C34" s="199">
        <f>'DIA 26'!G$54</f>
        <v>0</v>
      </c>
      <c r="D34" s="203">
        <f t="shared" si="0"/>
        <v>26.801850000000002</v>
      </c>
      <c r="E34" s="199">
        <f>'DIA 26'!K$48</f>
        <v>0</v>
      </c>
      <c r="F34" s="199">
        <f>'DIA 26'!K$54</f>
        <v>0</v>
      </c>
      <c r="G34" s="206">
        <f t="shared" si="1"/>
        <v>26.801850000000002</v>
      </c>
      <c r="H34" s="206">
        <f t="shared" si="1"/>
        <v>0</v>
      </c>
    </row>
    <row r="35" spans="1:8" x14ac:dyDescent="0.25">
      <c r="A35" s="46">
        <f>'DIA 27'!B$6</f>
        <v>44557</v>
      </c>
      <c r="B35" s="199">
        <f>'DIA 27'!G$48</f>
        <v>0</v>
      </c>
      <c r="C35" s="199">
        <f>'DIA 27'!G$54</f>
        <v>0</v>
      </c>
      <c r="D35" s="203">
        <f t="shared" si="0"/>
        <v>0</v>
      </c>
      <c r="E35" s="199">
        <f>'DIA 27'!K$48</f>
        <v>0</v>
      </c>
      <c r="F35" s="199">
        <f>'DIA 27'!K$54</f>
        <v>0</v>
      </c>
      <c r="G35" s="206">
        <f t="shared" si="1"/>
        <v>0</v>
      </c>
      <c r="H35" s="206">
        <f t="shared" si="1"/>
        <v>0</v>
      </c>
    </row>
    <row r="36" spans="1:8" x14ac:dyDescent="0.25">
      <c r="A36" s="46">
        <f>'DIA 28'!B$6</f>
        <v>44589</v>
      </c>
      <c r="B36" s="199">
        <f>'DIA 28'!G$48</f>
        <v>0</v>
      </c>
      <c r="C36" s="199">
        <f>'DIA 28'!G$54</f>
        <v>0</v>
      </c>
      <c r="D36" s="203">
        <f t="shared" si="0"/>
        <v>0</v>
      </c>
      <c r="E36" s="199">
        <f>'DIA 28'!K$48</f>
        <v>0</v>
      </c>
      <c r="F36" s="199">
        <f>'DIA 28'!K$54</f>
        <v>0</v>
      </c>
      <c r="G36" s="206">
        <f t="shared" si="1"/>
        <v>0</v>
      </c>
      <c r="H36" s="206">
        <f t="shared" si="1"/>
        <v>0</v>
      </c>
    </row>
    <row r="37" spans="1:8" x14ac:dyDescent="0.25">
      <c r="A37" s="46">
        <f>'DIA 29'!B$6</f>
        <v>44194</v>
      </c>
      <c r="B37" s="199">
        <f>'DIA 29'!G$48</f>
        <v>0</v>
      </c>
      <c r="C37" s="199">
        <f>'DIA 29'!G$54</f>
        <v>0</v>
      </c>
      <c r="D37" s="203">
        <f t="shared" si="0"/>
        <v>0</v>
      </c>
      <c r="E37" s="199">
        <f>'DIA 29'!K$48</f>
        <v>0</v>
      </c>
      <c r="F37" s="199">
        <f>'DIA 29'!K$54</f>
        <v>0</v>
      </c>
      <c r="G37" s="206">
        <f t="shared" si="1"/>
        <v>0</v>
      </c>
      <c r="H37" s="206">
        <f t="shared" si="1"/>
        <v>0</v>
      </c>
    </row>
    <row r="38" spans="1:8" x14ac:dyDescent="0.25">
      <c r="A38" s="46">
        <f>'DIA 30'!B$6</f>
        <v>44560</v>
      </c>
      <c r="B38" s="199">
        <f>'DIA 30'!G$48</f>
        <v>0</v>
      </c>
      <c r="C38" s="199">
        <f>'DIA 30'!G$54</f>
        <v>0</v>
      </c>
      <c r="D38" s="203">
        <f t="shared" si="0"/>
        <v>0</v>
      </c>
      <c r="E38" s="199">
        <f>'DIA 30'!K$48</f>
        <v>0</v>
      </c>
      <c r="F38" s="199">
        <f>'DIA 30'!K$54</f>
        <v>0</v>
      </c>
      <c r="G38" s="206">
        <f t="shared" si="1"/>
        <v>0</v>
      </c>
      <c r="H38" s="206">
        <f t="shared" si="1"/>
        <v>0</v>
      </c>
    </row>
    <row r="39" spans="1:8" x14ac:dyDescent="0.25">
      <c r="A39" s="46">
        <f>'DIA 31'!B$6</f>
        <v>44592</v>
      </c>
      <c r="B39" s="199">
        <f>'DIA 31'!G$48</f>
        <v>0</v>
      </c>
      <c r="C39" s="199">
        <f>'DIA 31'!G$54</f>
        <v>0</v>
      </c>
      <c r="D39" s="203">
        <f t="shared" si="0"/>
        <v>0</v>
      </c>
      <c r="E39" s="199">
        <f>'DIA 31'!K$48</f>
        <v>0</v>
      </c>
      <c r="F39" s="199">
        <f>'DIA 31'!K$54</f>
        <v>0</v>
      </c>
      <c r="G39" s="206">
        <f t="shared" si="1"/>
        <v>0</v>
      </c>
      <c r="H39" s="206">
        <f t="shared" si="1"/>
        <v>0</v>
      </c>
    </row>
    <row r="40" spans="1:8" x14ac:dyDescent="0.25">
      <c r="A40" s="53" t="s">
        <v>37</v>
      </c>
      <c r="B40" s="133">
        <f>SUM(B9:B39)</f>
        <v>178.876</v>
      </c>
      <c r="C40" s="133">
        <f>SUM(C9:C38)</f>
        <v>0</v>
      </c>
      <c r="D40" s="133">
        <f>SUM(D9:D38)</f>
        <v>178.876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76" priority="5" operator="greaterThan">
      <formula>" Bs.  0"</formula>
    </cfRule>
    <cfRule type="cellIs" dxfId="75" priority="6" operator="lessThan">
      <formula>" Bs.  -2,00 "</formula>
    </cfRule>
  </conditionalFormatting>
  <conditionalFormatting sqref="G9:G39">
    <cfRule type="expression" dxfId="74" priority="4">
      <formula>G9=0</formula>
    </cfRule>
  </conditionalFormatting>
  <conditionalFormatting sqref="H9:H39">
    <cfRule type="cellIs" dxfId="73" priority="2" operator="greaterThan">
      <formula>" Bs.  0"</formula>
    </cfRule>
    <cfRule type="cellIs" dxfId="72" priority="3" operator="lessThan">
      <formula>" Bs.  -2,00 "</formula>
    </cfRule>
  </conditionalFormatting>
  <conditionalFormatting sqref="H9:H39">
    <cfRule type="expression" dxfId="71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7" zoomScale="90" zoomScaleNormal="90" workbookViewId="0">
      <selection activeCell="G37" sqref="G37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61"/>
      <c r="B1" s="265" t="s">
        <v>11</v>
      </c>
      <c r="C1" s="266"/>
      <c r="D1" s="266"/>
      <c r="E1" s="266"/>
      <c r="F1" s="266"/>
      <c r="G1" s="266"/>
      <c r="H1" s="266"/>
      <c r="I1" s="267"/>
    </row>
    <row r="2" spans="1:9" s="84" customFormat="1" ht="16.5" customHeight="1" x14ac:dyDescent="0.25">
      <c r="A2" s="261"/>
      <c r="B2" s="268" t="s">
        <v>154</v>
      </c>
      <c r="C2" s="269"/>
      <c r="D2" s="269"/>
      <c r="E2" s="269"/>
      <c r="F2" s="269"/>
      <c r="G2" s="269"/>
      <c r="H2" s="269"/>
      <c r="I2" s="270"/>
    </row>
    <row r="3" spans="1:9" s="84" customFormat="1" ht="16.5" customHeight="1" x14ac:dyDescent="0.25">
      <c r="A3" s="261"/>
      <c r="B3" s="264"/>
      <c r="C3" s="264"/>
      <c r="D3" s="264"/>
      <c r="E3" s="264"/>
      <c r="F3" s="264"/>
      <c r="G3" s="264"/>
      <c r="H3" s="264"/>
      <c r="I3" s="264"/>
    </row>
    <row r="4" spans="1:9" x14ac:dyDescent="0.25">
      <c r="B4" s="264"/>
      <c r="C4" s="264"/>
      <c r="D4" s="264"/>
      <c r="E4" s="264"/>
      <c r="F4" s="264"/>
      <c r="G4" s="264"/>
    </row>
    <row r="6" spans="1:9" ht="15.75" thickBot="1" x14ac:dyDescent="0.3"/>
    <row r="7" spans="1:9" x14ac:dyDescent="0.25">
      <c r="E7" s="262" t="s">
        <v>13</v>
      </c>
      <c r="F7" s="263"/>
    </row>
    <row r="8" spans="1:9" ht="27" customHeight="1" x14ac:dyDescent="0.25">
      <c r="A8" s="45" t="s">
        <v>32</v>
      </c>
      <c r="B8" s="45" t="s">
        <v>7</v>
      </c>
      <c r="C8" s="45" t="s">
        <v>155</v>
      </c>
      <c r="D8" s="52" t="s">
        <v>26</v>
      </c>
      <c r="E8" s="49" t="s">
        <v>7</v>
      </c>
      <c r="F8" s="50" t="s">
        <v>155</v>
      </c>
      <c r="G8" s="51" t="s">
        <v>52</v>
      </c>
      <c r="H8" s="51" t="s">
        <v>53</v>
      </c>
    </row>
    <row r="9" spans="1:9" x14ac:dyDescent="0.25">
      <c r="A9" s="46" t="str">
        <f>'DIA 1'!B$6</f>
        <v xml:space="preserve"> 01/7/2022</v>
      </c>
      <c r="B9" s="199">
        <f>+'DIA 1'!G$49</f>
        <v>98.049075000000002</v>
      </c>
      <c r="C9" s="199">
        <f>+'DIA 1'!G$56</f>
        <v>0</v>
      </c>
      <c r="D9" s="203">
        <f>B9+C9</f>
        <v>98.049075000000002</v>
      </c>
      <c r="E9" s="204">
        <f>+'DIA 1'!K$49</f>
        <v>0</v>
      </c>
      <c r="F9" s="205">
        <f>+'DIA 1'!K$56</f>
        <v>0</v>
      </c>
      <c r="G9" s="206">
        <f>B9-E9</f>
        <v>98.049075000000002</v>
      </c>
      <c r="H9" s="206">
        <f>C9-F9</f>
        <v>0</v>
      </c>
    </row>
    <row r="10" spans="1:9" x14ac:dyDescent="0.25">
      <c r="A10" s="46">
        <f>'DIA 2'!B$6</f>
        <v>44744</v>
      </c>
      <c r="B10" s="199">
        <f>'DIA 2'!G$49</f>
        <v>227.58025000000001</v>
      </c>
      <c r="C10" s="199">
        <f>'DIA 2'!G$56</f>
        <v>0</v>
      </c>
      <c r="D10" s="203">
        <f t="shared" ref="D10:D39" si="0">B10+C10</f>
        <v>227.58025000000001</v>
      </c>
      <c r="E10" s="199">
        <f>'DIA 2'!K$49</f>
        <v>0</v>
      </c>
      <c r="F10" s="199">
        <f>'DIA 2'!K$56</f>
        <v>0</v>
      </c>
      <c r="G10" s="206">
        <f t="shared" ref="G10:H39" si="1">B10-E10</f>
        <v>227.58025000000001</v>
      </c>
      <c r="H10" s="206">
        <f t="shared" si="1"/>
        <v>0</v>
      </c>
    </row>
    <row r="11" spans="1:9" x14ac:dyDescent="0.25">
      <c r="A11" s="46">
        <f>'DIA 3'!B$6</f>
        <v>44745</v>
      </c>
      <c r="B11" s="199">
        <f>'DIA 3'!G$49</f>
        <v>82.595849999999999</v>
      </c>
      <c r="C11" s="199">
        <f>'DIA 3'!G$56</f>
        <v>248.06154310344829</v>
      </c>
      <c r="D11" s="203">
        <f t="shared" si="0"/>
        <v>330.65739310344827</v>
      </c>
      <c r="E11" s="199">
        <f>'DIA 3'!K$49</f>
        <v>0</v>
      </c>
      <c r="F11" s="199">
        <f>'DIA 3'!K$56</f>
        <v>0</v>
      </c>
      <c r="G11" s="206">
        <f t="shared" si="1"/>
        <v>82.595849999999999</v>
      </c>
      <c r="H11" s="206">
        <f t="shared" si="1"/>
        <v>248.06154310344829</v>
      </c>
    </row>
    <row r="12" spans="1:9" x14ac:dyDescent="0.25">
      <c r="A12" s="46">
        <f>'DIA 4'!B$6</f>
        <v>44746</v>
      </c>
      <c r="B12" s="199">
        <f>'DIA 4'!G$49</f>
        <v>99.647000000000006</v>
      </c>
      <c r="C12" s="199">
        <f>'DIA 4'!G$56</f>
        <v>0</v>
      </c>
      <c r="D12" s="203">
        <f t="shared" si="0"/>
        <v>99.647000000000006</v>
      </c>
      <c r="E12" s="199">
        <f>'DIA 4'!K$49</f>
        <v>0</v>
      </c>
      <c r="F12" s="199">
        <f>'DIA 4'!K$56</f>
        <v>0</v>
      </c>
      <c r="G12" s="206">
        <f t="shared" si="1"/>
        <v>99.647000000000006</v>
      </c>
      <c r="H12" s="206">
        <f t="shared" si="1"/>
        <v>0</v>
      </c>
    </row>
    <row r="13" spans="1:9" x14ac:dyDescent="0.25">
      <c r="A13" s="46">
        <f>'DIA 5'!B$6</f>
        <v>44747</v>
      </c>
      <c r="B13" s="199">
        <f>'DIA 5'!G$49</f>
        <v>0</v>
      </c>
      <c r="C13" s="199">
        <f>'DIA 5'!G$56</f>
        <v>0</v>
      </c>
      <c r="D13" s="203">
        <f t="shared" si="0"/>
        <v>0</v>
      </c>
      <c r="E13" s="199">
        <f>'DIA 5'!K$49</f>
        <v>0</v>
      </c>
      <c r="F13" s="199">
        <f>'DIA 5'!K$56</f>
        <v>0</v>
      </c>
      <c r="G13" s="206">
        <f t="shared" si="1"/>
        <v>0</v>
      </c>
      <c r="H13" s="206">
        <f t="shared" si="1"/>
        <v>0</v>
      </c>
    </row>
    <row r="14" spans="1:9" x14ac:dyDescent="0.25">
      <c r="A14" s="46">
        <f>'DIA 6'!B$6</f>
        <v>44748</v>
      </c>
      <c r="B14" s="199">
        <f>'DIA 6'!G$49</f>
        <v>269.44390000000004</v>
      </c>
      <c r="C14" s="199">
        <f>'DIA 6'!G$56</f>
        <v>9.8967413793103454</v>
      </c>
      <c r="D14" s="203">
        <f t="shared" si="0"/>
        <v>279.3406413793104</v>
      </c>
      <c r="E14" s="199">
        <f>'DIA 6'!K$49</f>
        <v>0</v>
      </c>
      <c r="F14" s="199">
        <f>'DIA 6'!K$56</f>
        <v>0</v>
      </c>
      <c r="G14" s="206">
        <f t="shared" si="1"/>
        <v>269.44390000000004</v>
      </c>
      <c r="H14" s="206">
        <f t="shared" si="1"/>
        <v>9.8967413793103454</v>
      </c>
    </row>
    <row r="15" spans="1:9" x14ac:dyDescent="0.25">
      <c r="A15" s="46">
        <f>'DIA 7'!B$6</f>
        <v>44749</v>
      </c>
      <c r="B15" s="199">
        <f>'DIA 7'!G$49</f>
        <v>149.70869999999999</v>
      </c>
      <c r="C15" s="199">
        <f>'DIA 7'!G$56</f>
        <v>0</v>
      </c>
      <c r="D15" s="203">
        <f t="shared" si="0"/>
        <v>149.70869999999999</v>
      </c>
      <c r="E15" s="199">
        <f>'DIA 7'!K$49</f>
        <v>0</v>
      </c>
      <c r="F15" s="199">
        <f>'DIA 7'!K$56</f>
        <v>0</v>
      </c>
      <c r="G15" s="206">
        <f t="shared" si="1"/>
        <v>149.70869999999999</v>
      </c>
      <c r="H15" s="206">
        <f t="shared" si="1"/>
        <v>0</v>
      </c>
    </row>
    <row r="16" spans="1:9" x14ac:dyDescent="0.25">
      <c r="A16" s="46">
        <f>'DIA 8'!B$6</f>
        <v>44750</v>
      </c>
      <c r="B16" s="199">
        <f>'DIA 8'!G$49</f>
        <v>66.378399999999999</v>
      </c>
      <c r="C16" s="199">
        <f>'DIA 8'!G$56</f>
        <v>0</v>
      </c>
      <c r="D16" s="203">
        <f t="shared" si="0"/>
        <v>66.378399999999999</v>
      </c>
      <c r="E16" s="199">
        <f>'DIA 8'!K$49</f>
        <v>0</v>
      </c>
      <c r="F16" s="199">
        <f>'DIA 8'!K$56</f>
        <v>0</v>
      </c>
      <c r="G16" s="206">
        <f t="shared" si="1"/>
        <v>66.378399999999999</v>
      </c>
      <c r="H16" s="206">
        <f t="shared" si="1"/>
        <v>0</v>
      </c>
    </row>
    <row r="17" spans="1:8" x14ac:dyDescent="0.25">
      <c r="A17" s="46">
        <f>'DIA 9'!B$6</f>
        <v>44751</v>
      </c>
      <c r="B17" s="199">
        <f>'DIA 9'!G$49</f>
        <v>253.64330000000001</v>
      </c>
      <c r="C17" s="199">
        <f>'DIA 9'!G$56</f>
        <v>0</v>
      </c>
      <c r="D17" s="203">
        <f t="shared" si="0"/>
        <v>253.64330000000001</v>
      </c>
      <c r="E17" s="199">
        <f>'DIA 9'!K$49</f>
        <v>0</v>
      </c>
      <c r="F17" s="199">
        <f>'DIA 9'!K$56</f>
        <v>0</v>
      </c>
      <c r="G17" s="206">
        <f t="shared" si="1"/>
        <v>253.64330000000001</v>
      </c>
      <c r="H17" s="206">
        <f t="shared" si="1"/>
        <v>0</v>
      </c>
    </row>
    <row r="18" spans="1:8" x14ac:dyDescent="0.25">
      <c r="A18" s="46">
        <f>'DIA 10'!B$6</f>
        <v>44752</v>
      </c>
      <c r="B18" s="199">
        <f>'DIA 10'!G$49</f>
        <v>157.04327500000002</v>
      </c>
      <c r="C18" s="199">
        <f>'DIA 10'!G$56</f>
        <v>0</v>
      </c>
      <c r="D18" s="203">
        <f t="shared" si="0"/>
        <v>157.04327500000002</v>
      </c>
      <c r="E18" s="199">
        <f>'DIA 10'!K$49</f>
        <v>0</v>
      </c>
      <c r="F18" s="199">
        <f>'DIA 10'!K$56</f>
        <v>0</v>
      </c>
      <c r="G18" s="206">
        <f t="shared" si="1"/>
        <v>157.04327500000002</v>
      </c>
      <c r="H18" s="206">
        <f t="shared" si="1"/>
        <v>0</v>
      </c>
    </row>
    <row r="19" spans="1:8" x14ac:dyDescent="0.25">
      <c r="A19" s="46">
        <f>'DIA 11'!B$6</f>
        <v>44753</v>
      </c>
      <c r="B19" s="199">
        <f>'DIA 11'!G$49</f>
        <v>74.645924999999991</v>
      </c>
      <c r="C19" s="199">
        <f>'DIA 11'!G$56</f>
        <v>0</v>
      </c>
      <c r="D19" s="203">
        <f t="shared" si="0"/>
        <v>74.645924999999991</v>
      </c>
      <c r="E19" s="199">
        <f>'DIA 11'!K$49</f>
        <v>0</v>
      </c>
      <c r="F19" s="199">
        <f>'DIA 11'!K$56</f>
        <v>0</v>
      </c>
      <c r="G19" s="206">
        <f t="shared" si="1"/>
        <v>74.645924999999991</v>
      </c>
      <c r="H19" s="206">
        <f t="shared" si="1"/>
        <v>0</v>
      </c>
    </row>
    <row r="20" spans="1:8" x14ac:dyDescent="0.25">
      <c r="A20" s="46">
        <f>'DIA 12'!B$6</f>
        <v>44754</v>
      </c>
      <c r="B20" s="199">
        <f>'DIA 12'!G$49</f>
        <v>71.400449999999992</v>
      </c>
      <c r="C20" s="199">
        <f>'DIA 12'!G$56</f>
        <v>0</v>
      </c>
      <c r="D20" s="203">
        <f t="shared" si="0"/>
        <v>71.400449999999992</v>
      </c>
      <c r="E20" s="199">
        <f>'DIA 12'!K$49</f>
        <v>0</v>
      </c>
      <c r="F20" s="199">
        <f>'DIA 12'!K$56</f>
        <v>0</v>
      </c>
      <c r="G20" s="206">
        <f t="shared" si="1"/>
        <v>71.400449999999992</v>
      </c>
      <c r="H20" s="206">
        <f t="shared" si="1"/>
        <v>0</v>
      </c>
    </row>
    <row r="21" spans="1:8" x14ac:dyDescent="0.25">
      <c r="A21" s="46">
        <f>'DIA 13'!B$6</f>
        <v>44755</v>
      </c>
      <c r="B21" s="199">
        <f>'DIA 13'!G$49</f>
        <v>219.79904999999999</v>
      </c>
      <c r="C21" s="199">
        <f>'DIA 13'!G$56</f>
        <v>0</v>
      </c>
      <c r="D21" s="203">
        <f t="shared" si="0"/>
        <v>219.79904999999999</v>
      </c>
      <c r="E21" s="199">
        <f>'DIA 13'!K$49</f>
        <v>0</v>
      </c>
      <c r="F21" s="199">
        <f>'DIA 13'!K$56</f>
        <v>0</v>
      </c>
      <c r="G21" s="206">
        <f t="shared" si="1"/>
        <v>219.79904999999999</v>
      </c>
      <c r="H21" s="206">
        <f t="shared" si="1"/>
        <v>0</v>
      </c>
    </row>
    <row r="22" spans="1:8" x14ac:dyDescent="0.25">
      <c r="A22" s="46">
        <f>'DIA 14'!B$6</f>
        <v>44756</v>
      </c>
      <c r="B22" s="199">
        <f>'DIA 14'!G$49</f>
        <v>112.40062500000001</v>
      </c>
      <c r="C22" s="199">
        <f>'DIA 14'!G$56</f>
        <v>0</v>
      </c>
      <c r="D22" s="203">
        <f t="shared" si="0"/>
        <v>112.40062500000001</v>
      </c>
      <c r="E22" s="199">
        <f>'DIA 14'!K$49</f>
        <v>0</v>
      </c>
      <c r="F22" s="199">
        <f>'DIA 14'!K$56</f>
        <v>0</v>
      </c>
      <c r="G22" s="206">
        <f t="shared" si="1"/>
        <v>112.40062500000001</v>
      </c>
      <c r="H22" s="206">
        <f t="shared" si="1"/>
        <v>0</v>
      </c>
    </row>
    <row r="23" spans="1:8" x14ac:dyDescent="0.25">
      <c r="A23" s="46">
        <f>'DIA 15'!B$6</f>
        <v>44757</v>
      </c>
      <c r="B23" s="199">
        <f>'DIA 15'!G$49</f>
        <v>264.73945000000003</v>
      </c>
      <c r="C23" s="199">
        <f>'DIA 15'!G$56</f>
        <v>0</v>
      </c>
      <c r="D23" s="203">
        <f t="shared" si="0"/>
        <v>264.73945000000003</v>
      </c>
      <c r="E23" s="199">
        <f>'DIA 15'!K$49</f>
        <v>0</v>
      </c>
      <c r="F23" s="199">
        <f>'DIA 15'!K$56</f>
        <v>0</v>
      </c>
      <c r="G23" s="206">
        <f t="shared" si="1"/>
        <v>264.73945000000003</v>
      </c>
      <c r="H23" s="206">
        <f t="shared" si="1"/>
        <v>0</v>
      </c>
    </row>
    <row r="24" spans="1:8" x14ac:dyDescent="0.25">
      <c r="A24" s="46">
        <f>'DIA 16'!B$6</f>
        <v>44758</v>
      </c>
      <c r="B24" s="199">
        <f>'DIA 16'!G$49</f>
        <v>582.93495000000007</v>
      </c>
      <c r="C24" s="199">
        <f>'DIA 16'!G$56</f>
        <v>0</v>
      </c>
      <c r="D24" s="203">
        <f t="shared" si="0"/>
        <v>582.93495000000007</v>
      </c>
      <c r="E24" s="199">
        <f>'DIA 16'!K$49</f>
        <v>0</v>
      </c>
      <c r="F24" s="199">
        <f>'DIA 16'!K$56</f>
        <v>0</v>
      </c>
      <c r="G24" s="206">
        <f t="shared" si="1"/>
        <v>582.93495000000007</v>
      </c>
      <c r="H24" s="206">
        <f t="shared" si="1"/>
        <v>0</v>
      </c>
    </row>
    <row r="25" spans="1:8" x14ac:dyDescent="0.25">
      <c r="A25" s="46">
        <f>'DIA 17'!B$6</f>
        <v>44759</v>
      </c>
      <c r="B25" s="199">
        <f>'DIA 17'!G$49</f>
        <v>201.487425</v>
      </c>
      <c r="C25" s="199">
        <f>'DIA 17'!G$56</f>
        <v>0</v>
      </c>
      <c r="D25" s="203">
        <f t="shared" si="0"/>
        <v>201.487425</v>
      </c>
      <c r="E25" s="199">
        <f>'DIA 17'!K$49</f>
        <v>0</v>
      </c>
      <c r="F25" s="199">
        <f>'DIA 17'!K$56</f>
        <v>0</v>
      </c>
      <c r="G25" s="206">
        <f t="shared" si="1"/>
        <v>201.487425</v>
      </c>
      <c r="H25" s="206">
        <f t="shared" si="1"/>
        <v>0</v>
      </c>
    </row>
    <row r="26" spans="1:8" x14ac:dyDescent="0.25">
      <c r="A26" s="46">
        <f>'DIA 18'!B$6</f>
        <v>44760</v>
      </c>
      <c r="B26" s="199">
        <f>'DIA 18'!G$49</f>
        <v>70.020875000000004</v>
      </c>
      <c r="C26" s="199">
        <f>'DIA 18'!G$56</f>
        <v>0</v>
      </c>
      <c r="D26" s="203">
        <f t="shared" si="0"/>
        <v>70.020875000000004</v>
      </c>
      <c r="E26" s="199">
        <f>'DIA 18'!K$49</f>
        <v>0</v>
      </c>
      <c r="F26" s="199">
        <f>'DIA 18'!K$56</f>
        <v>0</v>
      </c>
      <c r="G26" s="206">
        <f t="shared" si="1"/>
        <v>70.020875000000004</v>
      </c>
      <c r="H26" s="206">
        <f t="shared" si="1"/>
        <v>0</v>
      </c>
    </row>
    <row r="27" spans="1:8" x14ac:dyDescent="0.25">
      <c r="A27" s="46">
        <f>'DIA 19'!B$6</f>
        <v>44761</v>
      </c>
      <c r="B27" s="199">
        <f>'DIA 19'!G$49</f>
        <v>63.043600000000005</v>
      </c>
      <c r="C27" s="199">
        <f>'DIA 19'!G$56</f>
        <v>10.53975</v>
      </c>
      <c r="D27" s="203">
        <f t="shared" si="0"/>
        <v>73.58335000000001</v>
      </c>
      <c r="E27" s="199">
        <f>'DIA 19'!K$49</f>
        <v>0</v>
      </c>
      <c r="F27" s="199">
        <f>'DIA 19'!K$56</f>
        <v>0</v>
      </c>
      <c r="G27" s="206">
        <f t="shared" si="1"/>
        <v>63.043600000000005</v>
      </c>
      <c r="H27" s="206">
        <f t="shared" si="1"/>
        <v>10.53975</v>
      </c>
    </row>
    <row r="28" spans="1:8" x14ac:dyDescent="0.25">
      <c r="A28" s="46">
        <f>'DIA 20'!B$6</f>
        <v>44762</v>
      </c>
      <c r="B28" s="199">
        <f>'DIA 20'!G$49</f>
        <v>204.68327499999998</v>
      </c>
      <c r="C28" s="199">
        <f>'DIA 20'!G$56</f>
        <v>0</v>
      </c>
      <c r="D28" s="203">
        <f t="shared" si="0"/>
        <v>204.68327499999998</v>
      </c>
      <c r="E28" s="199">
        <f>'DIA 20'!K$49</f>
        <v>0</v>
      </c>
      <c r="F28" s="199">
        <f>'DIA 20'!K$56</f>
        <v>0</v>
      </c>
      <c r="G28" s="206">
        <f t="shared" si="1"/>
        <v>204.68327499999998</v>
      </c>
      <c r="H28" s="206">
        <f t="shared" si="1"/>
        <v>0</v>
      </c>
    </row>
    <row r="29" spans="1:8" x14ac:dyDescent="0.25">
      <c r="A29" s="46">
        <f>'DIA 21'!B$6</f>
        <v>44763</v>
      </c>
      <c r="B29" s="199">
        <f>'DIA 21'!G$49</f>
        <v>129.56094999999999</v>
      </c>
      <c r="C29" s="199">
        <f>'DIA 21'!G$56</f>
        <v>0</v>
      </c>
      <c r="D29" s="203">
        <f t="shared" si="0"/>
        <v>129.56094999999999</v>
      </c>
      <c r="E29" s="199">
        <f>'DIA 21'!K$49</f>
        <v>0</v>
      </c>
      <c r="F29" s="199">
        <f>'DIA 21'!K$56</f>
        <v>0</v>
      </c>
      <c r="G29" s="206">
        <f t="shared" si="1"/>
        <v>129.56094999999999</v>
      </c>
      <c r="H29" s="206">
        <f t="shared" si="1"/>
        <v>0</v>
      </c>
    </row>
    <row r="30" spans="1:8" x14ac:dyDescent="0.25">
      <c r="A30" s="46">
        <f>'DIA 22'!B$6</f>
        <v>44764</v>
      </c>
      <c r="B30" s="199">
        <f>'DIA 22'!G$49</f>
        <v>0</v>
      </c>
      <c r="C30" s="199">
        <f>'DIA 22'!G$56</f>
        <v>0</v>
      </c>
      <c r="D30" s="203">
        <f t="shared" si="0"/>
        <v>0</v>
      </c>
      <c r="E30" s="199">
        <f>'DIA 22'!K$49</f>
        <v>0</v>
      </c>
      <c r="F30" s="199">
        <f>'DIA 22'!K$56</f>
        <v>0</v>
      </c>
      <c r="G30" s="206">
        <f t="shared" si="1"/>
        <v>0</v>
      </c>
      <c r="H30" s="206">
        <f t="shared" si="1"/>
        <v>0</v>
      </c>
    </row>
    <row r="31" spans="1:8" x14ac:dyDescent="0.25">
      <c r="A31" s="46">
        <f>'DIA 23'!B$6</f>
        <v>44765</v>
      </c>
      <c r="B31" s="199">
        <f>'DIA 23'!G$49</f>
        <v>104.014</v>
      </c>
      <c r="C31" s="199">
        <f>'DIA 23'!G$56</f>
        <v>0</v>
      </c>
      <c r="D31" s="203">
        <f t="shared" si="0"/>
        <v>104.014</v>
      </c>
      <c r="E31" s="199">
        <f>'DIA 23'!K$49</f>
        <v>0</v>
      </c>
      <c r="F31" s="199">
        <f>'DIA 23'!K$56</f>
        <v>0</v>
      </c>
      <c r="G31" s="206">
        <f t="shared" si="1"/>
        <v>104.014</v>
      </c>
      <c r="H31" s="206">
        <f t="shared" si="1"/>
        <v>0</v>
      </c>
    </row>
    <row r="32" spans="1:8" x14ac:dyDescent="0.25">
      <c r="A32" s="46">
        <f>'DIA 24'!B$6</f>
        <v>44766</v>
      </c>
      <c r="B32" s="199">
        <f>'DIA 24'!G$49</f>
        <v>34.052675000000001</v>
      </c>
      <c r="C32" s="199">
        <f>'DIA 24'!G$56</f>
        <v>0</v>
      </c>
      <c r="D32" s="203">
        <f t="shared" si="0"/>
        <v>34.052675000000001</v>
      </c>
      <c r="E32" s="199">
        <f>'DIA 24'!K$49</f>
        <v>0</v>
      </c>
      <c r="F32" s="199">
        <f>'DIA 24'!K$56</f>
        <v>0</v>
      </c>
      <c r="G32" s="206">
        <f t="shared" si="1"/>
        <v>34.052675000000001</v>
      </c>
      <c r="H32" s="206">
        <f t="shared" si="1"/>
        <v>0</v>
      </c>
    </row>
    <row r="33" spans="1:8" x14ac:dyDescent="0.25">
      <c r="A33" s="46">
        <f>'DIA 25'!B$6</f>
        <v>44767</v>
      </c>
      <c r="B33" s="199">
        <f>'DIA 25'!G$49</f>
        <v>199.03594999999999</v>
      </c>
      <c r="C33" s="199">
        <f>'DIA 25'!G$56</f>
        <v>0</v>
      </c>
      <c r="D33" s="203">
        <f t="shared" si="0"/>
        <v>199.03594999999999</v>
      </c>
      <c r="E33" s="199">
        <f>'DIA 25'!K$49</f>
        <v>0</v>
      </c>
      <c r="F33" s="199">
        <f>'DIA 25'!K$56</f>
        <v>0</v>
      </c>
      <c r="G33" s="206">
        <f t="shared" si="1"/>
        <v>199.03594999999999</v>
      </c>
      <c r="H33" s="206">
        <f t="shared" si="1"/>
        <v>0</v>
      </c>
    </row>
    <row r="34" spans="1:8" x14ac:dyDescent="0.25">
      <c r="A34" s="46">
        <f>'DIA 26'!B$6</f>
        <v>44768</v>
      </c>
      <c r="B34" s="199">
        <f>'DIA 26'!G$49</f>
        <v>52.185649999999995</v>
      </c>
      <c r="C34" s="199">
        <f>'DIA 26'!G$56</f>
        <v>0</v>
      </c>
      <c r="D34" s="203">
        <f t="shared" si="0"/>
        <v>52.185649999999995</v>
      </c>
      <c r="E34" s="199">
        <f>'DIA 26'!K$49</f>
        <v>0</v>
      </c>
      <c r="F34" s="199">
        <f>'DIA 26'!K$56</f>
        <v>0</v>
      </c>
      <c r="G34" s="206">
        <f t="shared" si="1"/>
        <v>52.185649999999995</v>
      </c>
      <c r="H34" s="206">
        <f t="shared" si="1"/>
        <v>0</v>
      </c>
    </row>
    <row r="35" spans="1:8" x14ac:dyDescent="0.25">
      <c r="A35" s="46">
        <f>'DIA 27'!B$6</f>
        <v>44557</v>
      </c>
      <c r="B35" s="199">
        <f>'DIA 27'!G$49</f>
        <v>0</v>
      </c>
      <c r="C35" s="199">
        <f>'DIA 27'!G$56</f>
        <v>0</v>
      </c>
      <c r="D35" s="203">
        <f t="shared" si="0"/>
        <v>0</v>
      </c>
      <c r="E35" s="199">
        <f>'DIA 27'!K$49</f>
        <v>0</v>
      </c>
      <c r="F35" s="199">
        <f>'DIA 27'!K$56</f>
        <v>0</v>
      </c>
      <c r="G35" s="206">
        <f t="shared" si="1"/>
        <v>0</v>
      </c>
      <c r="H35" s="206">
        <f t="shared" si="1"/>
        <v>0</v>
      </c>
    </row>
    <row r="36" spans="1:8" x14ac:dyDescent="0.25">
      <c r="A36" s="46">
        <f>'DIA 28'!B$6</f>
        <v>44589</v>
      </c>
      <c r="B36" s="199">
        <f>'DIA 28'!G$49</f>
        <v>0</v>
      </c>
      <c r="C36" s="199">
        <f>'DIA 28'!G$56</f>
        <v>0</v>
      </c>
      <c r="D36" s="203">
        <f t="shared" si="0"/>
        <v>0</v>
      </c>
      <c r="E36" s="199">
        <f>'DIA 28'!K$49</f>
        <v>0</v>
      </c>
      <c r="F36" s="199">
        <f>'DIA 28'!K$56</f>
        <v>0</v>
      </c>
      <c r="G36" s="206">
        <f t="shared" si="1"/>
        <v>0</v>
      </c>
      <c r="H36" s="206">
        <f t="shared" si="1"/>
        <v>0</v>
      </c>
    </row>
    <row r="37" spans="1:8" x14ac:dyDescent="0.25">
      <c r="A37" s="46">
        <f>'DIA 29'!B$6</f>
        <v>44194</v>
      </c>
      <c r="B37" s="199">
        <f>'DIA 29'!G$49</f>
        <v>0</v>
      </c>
      <c r="C37" s="199">
        <f>'DIA 29'!G$56</f>
        <v>0</v>
      </c>
      <c r="D37" s="203">
        <f t="shared" si="0"/>
        <v>0</v>
      </c>
      <c r="E37" s="199">
        <f>'DIA 29'!K$49</f>
        <v>0</v>
      </c>
      <c r="F37" s="199">
        <f>'DIA 29'!K$56</f>
        <v>0</v>
      </c>
      <c r="G37" s="206">
        <f t="shared" si="1"/>
        <v>0</v>
      </c>
      <c r="H37" s="206">
        <f t="shared" si="1"/>
        <v>0</v>
      </c>
    </row>
    <row r="38" spans="1:8" x14ac:dyDescent="0.25">
      <c r="A38" s="46">
        <f>'DIA 30'!B$6</f>
        <v>44560</v>
      </c>
      <c r="B38" s="199">
        <f>'DIA 30'!G$49</f>
        <v>0</v>
      </c>
      <c r="C38" s="199">
        <f>'DIA 30'!G$56</f>
        <v>0</v>
      </c>
      <c r="D38" s="203">
        <f t="shared" si="0"/>
        <v>0</v>
      </c>
      <c r="E38" s="199">
        <f>'DIA 30'!K$49</f>
        <v>0</v>
      </c>
      <c r="F38" s="199">
        <f>'DIA 30'!K$56</f>
        <v>0</v>
      </c>
      <c r="G38" s="206">
        <f t="shared" si="1"/>
        <v>0</v>
      </c>
      <c r="H38" s="206">
        <f t="shared" si="1"/>
        <v>0</v>
      </c>
    </row>
    <row r="39" spans="1:8" x14ac:dyDescent="0.25">
      <c r="A39" s="46">
        <f>'DIA 31'!B$6</f>
        <v>44592</v>
      </c>
      <c r="B39" s="199">
        <f>'DIA 31'!G$49</f>
        <v>0</v>
      </c>
      <c r="C39" s="199">
        <f>'DIA 31'!G$56</f>
        <v>0</v>
      </c>
      <c r="D39" s="203">
        <f t="shared" si="0"/>
        <v>0</v>
      </c>
      <c r="E39" s="199">
        <f>'DIA 31'!K$49</f>
        <v>0</v>
      </c>
      <c r="F39" s="199">
        <f>'DIA 31'!K$56</f>
        <v>0</v>
      </c>
      <c r="G39" s="206">
        <f t="shared" si="1"/>
        <v>0</v>
      </c>
      <c r="H39" s="206">
        <f t="shared" si="1"/>
        <v>0</v>
      </c>
    </row>
    <row r="40" spans="1:8" x14ac:dyDescent="0.25">
      <c r="A40" s="53" t="s">
        <v>37</v>
      </c>
      <c r="B40" s="133">
        <f>SUM(B9:B39)</f>
        <v>3788.0945999999994</v>
      </c>
      <c r="C40" s="133">
        <f>SUM(C9:C38)</f>
        <v>268.49803448275867</v>
      </c>
      <c r="D40" s="133">
        <f>SUM(D9:D38)</f>
        <v>4056.5926344827585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70" priority="5" operator="greaterThan">
      <formula>" Bs.  0"</formula>
    </cfRule>
    <cfRule type="cellIs" dxfId="69" priority="6" operator="lessThan">
      <formula>" Bs.  -2,00 "</formula>
    </cfRule>
  </conditionalFormatting>
  <conditionalFormatting sqref="G9:G39">
    <cfRule type="expression" dxfId="68" priority="4">
      <formula>G9=0</formula>
    </cfRule>
  </conditionalFormatting>
  <conditionalFormatting sqref="H9:H39">
    <cfRule type="cellIs" dxfId="67" priority="2" operator="greaterThan">
      <formula>" Bs.  0"</formula>
    </cfRule>
    <cfRule type="cellIs" dxfId="66" priority="3" operator="lessThan">
      <formula>" Bs.  -2,00 "</formula>
    </cfRule>
  </conditionalFormatting>
  <conditionalFormatting sqref="H9:H39">
    <cfRule type="expression" dxfId="65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workbookViewId="0">
      <selection activeCell="E9" sqref="E9"/>
    </sheetView>
  </sheetViews>
  <sheetFormatPr baseColWidth="10" defaultRowHeight="15" x14ac:dyDescent="0.25"/>
  <cols>
    <col min="1" max="1" width="19.7109375" bestFit="1" customWidth="1"/>
    <col min="2" max="2" width="21.7109375" customWidth="1"/>
    <col min="3" max="3" width="18.140625" customWidth="1"/>
    <col min="4" max="4" width="19.140625" customWidth="1"/>
    <col min="5" max="5" width="21.7109375" customWidth="1"/>
    <col min="6" max="6" width="22.140625" customWidth="1"/>
  </cols>
  <sheetData>
    <row r="1" spans="1:6" s="2" customFormat="1" ht="16.5" customHeight="1" x14ac:dyDescent="0.25">
      <c r="A1" s="271"/>
      <c r="B1" s="272"/>
      <c r="C1" s="273"/>
      <c r="D1" s="273"/>
      <c r="E1" s="273"/>
      <c r="F1" s="274"/>
    </row>
    <row r="2" spans="1:6" s="2" customFormat="1" ht="16.5" customHeight="1" x14ac:dyDescent="0.35">
      <c r="A2" s="271"/>
      <c r="B2" s="275" t="s">
        <v>11</v>
      </c>
      <c r="C2" s="276"/>
      <c r="D2" s="276"/>
      <c r="E2" s="276"/>
      <c r="F2" s="277"/>
    </row>
    <row r="3" spans="1:6" s="2" customFormat="1" ht="16.5" customHeight="1" x14ac:dyDescent="0.25">
      <c r="A3" s="271"/>
      <c r="B3" s="278" t="s">
        <v>31</v>
      </c>
      <c r="C3" s="279"/>
      <c r="D3" s="279"/>
      <c r="E3" s="279"/>
      <c r="F3" s="280"/>
    </row>
    <row r="4" spans="1:6" x14ac:dyDescent="0.25">
      <c r="A4" s="264" t="s">
        <v>50</v>
      </c>
      <c r="B4" s="264"/>
      <c r="C4" s="264"/>
      <c r="D4" s="264"/>
      <c r="E4" s="264"/>
      <c r="F4" s="264"/>
    </row>
    <row r="7" spans="1:6" ht="27" customHeight="1" x14ac:dyDescent="0.25">
      <c r="A7" s="4" t="s">
        <v>28</v>
      </c>
      <c r="B7" s="4" t="s">
        <v>29</v>
      </c>
      <c r="C7" s="26"/>
      <c r="D7" s="4" t="s">
        <v>30</v>
      </c>
      <c r="E7" s="3" t="s">
        <v>14</v>
      </c>
    </row>
    <row r="8" spans="1:6" x14ac:dyDescent="0.25">
      <c r="A8" s="46" t="str">
        <f>'DIA 1'!B$6</f>
        <v xml:space="preserve"> 01/7/2022</v>
      </c>
      <c r="B8" s="199">
        <f>+'DIA 1'!B$59</f>
        <v>0</v>
      </c>
      <c r="C8" s="27"/>
      <c r="D8" s="1"/>
      <c r="E8" s="135">
        <f>D8-B8</f>
        <v>0</v>
      </c>
    </row>
    <row r="9" spans="1:6" x14ac:dyDescent="0.25">
      <c r="A9" s="46">
        <f>'DIA 2'!B$6</f>
        <v>44744</v>
      </c>
      <c r="B9" s="199">
        <f>'DIA 2'!B$59</f>
        <v>0</v>
      </c>
      <c r="C9" s="27"/>
      <c r="D9" s="1"/>
      <c r="E9" s="135">
        <f t="shared" ref="E9:E38" si="0">D9-B9</f>
        <v>0</v>
      </c>
    </row>
    <row r="10" spans="1:6" x14ac:dyDescent="0.25">
      <c r="A10" s="46">
        <f>'DIA 3'!B$6</f>
        <v>44745</v>
      </c>
      <c r="B10" s="199">
        <f>'DIA 3'!B$59</f>
        <v>0</v>
      </c>
      <c r="C10" s="28"/>
      <c r="D10" s="1"/>
      <c r="E10" s="135">
        <f t="shared" si="0"/>
        <v>0</v>
      </c>
    </row>
    <row r="11" spans="1:6" x14ac:dyDescent="0.25">
      <c r="A11" s="46">
        <f>'DIA 4'!B$6</f>
        <v>44746</v>
      </c>
      <c r="B11" s="199">
        <f>'DIA 4'!B$59</f>
        <v>0</v>
      </c>
      <c r="C11" s="28"/>
      <c r="D11" s="1"/>
      <c r="E11" s="135">
        <f t="shared" si="0"/>
        <v>0</v>
      </c>
    </row>
    <row r="12" spans="1:6" x14ac:dyDescent="0.25">
      <c r="A12" s="46">
        <f>'DIA 5'!B$6</f>
        <v>44747</v>
      </c>
      <c r="B12" s="199">
        <f>'DIA 5'!B$59</f>
        <v>0</v>
      </c>
      <c r="C12" s="28"/>
      <c r="D12" s="1"/>
      <c r="E12" s="135">
        <f t="shared" si="0"/>
        <v>0</v>
      </c>
    </row>
    <row r="13" spans="1:6" x14ac:dyDescent="0.25">
      <c r="A13" s="46">
        <f>'DIA 6'!B$6</f>
        <v>44748</v>
      </c>
      <c r="B13" s="199">
        <f>'DIA 6'!B$59</f>
        <v>0</v>
      </c>
      <c r="C13" s="28"/>
      <c r="D13" s="1"/>
      <c r="E13" s="135">
        <f t="shared" si="0"/>
        <v>0</v>
      </c>
    </row>
    <row r="14" spans="1:6" x14ac:dyDescent="0.25">
      <c r="A14" s="46">
        <f>'DIA 7'!B$6</f>
        <v>44749</v>
      </c>
      <c r="B14" s="199">
        <f>'DIA 7'!B$59</f>
        <v>0</v>
      </c>
      <c r="C14" s="28"/>
      <c r="D14" s="1"/>
      <c r="E14" s="135">
        <f t="shared" si="0"/>
        <v>0</v>
      </c>
    </row>
    <row r="15" spans="1:6" x14ac:dyDescent="0.25">
      <c r="A15" s="46">
        <f>'DIA 8'!B$6</f>
        <v>44750</v>
      </c>
      <c r="B15" s="199">
        <f>'DIA 8'!B$59</f>
        <v>0</v>
      </c>
      <c r="C15" s="28"/>
      <c r="D15" s="1"/>
      <c r="E15" s="135">
        <f t="shared" si="0"/>
        <v>0</v>
      </c>
    </row>
    <row r="16" spans="1:6" x14ac:dyDescent="0.25">
      <c r="A16" s="46">
        <f>'DIA 9'!B$6</f>
        <v>44751</v>
      </c>
      <c r="B16" s="199">
        <f>'DIA 9'!B$59</f>
        <v>0</v>
      </c>
      <c r="C16" s="28"/>
      <c r="D16" s="1"/>
      <c r="E16" s="135">
        <f t="shared" si="0"/>
        <v>0</v>
      </c>
    </row>
    <row r="17" spans="1:5" x14ac:dyDescent="0.25">
      <c r="A17" s="46">
        <f>'DIA 10'!B$6</f>
        <v>44752</v>
      </c>
      <c r="B17" s="199">
        <f>'DIA 10'!B$59</f>
        <v>0</v>
      </c>
      <c r="C17" s="28"/>
      <c r="D17" s="1"/>
      <c r="E17" s="135">
        <f t="shared" si="0"/>
        <v>0</v>
      </c>
    </row>
    <row r="18" spans="1:5" x14ac:dyDescent="0.25">
      <c r="A18" s="46">
        <f>'DIA 11'!B$6</f>
        <v>44753</v>
      </c>
      <c r="B18" s="199">
        <f>'DIA 11'!B$59</f>
        <v>0</v>
      </c>
      <c r="C18" s="28"/>
      <c r="D18" s="1"/>
      <c r="E18" s="135">
        <f t="shared" si="0"/>
        <v>0</v>
      </c>
    </row>
    <row r="19" spans="1:5" x14ac:dyDescent="0.25">
      <c r="A19" s="46">
        <f>'DIA 12'!B$6</f>
        <v>44754</v>
      </c>
      <c r="B19" s="199">
        <f>'DIA 12'!B$59</f>
        <v>0</v>
      </c>
      <c r="C19" s="28"/>
      <c r="D19" s="1"/>
      <c r="E19" s="135">
        <f t="shared" si="0"/>
        <v>0</v>
      </c>
    </row>
    <row r="20" spans="1:5" x14ac:dyDescent="0.25">
      <c r="A20" s="46">
        <f>'DIA 13'!B$6</f>
        <v>44755</v>
      </c>
      <c r="B20" s="199">
        <f>'DIA 13'!B$59</f>
        <v>0</v>
      </c>
      <c r="C20" s="28"/>
      <c r="D20" s="1"/>
      <c r="E20" s="135">
        <f t="shared" si="0"/>
        <v>0</v>
      </c>
    </row>
    <row r="21" spans="1:5" x14ac:dyDescent="0.25">
      <c r="A21" s="46">
        <f>'DIA 14'!B$6</f>
        <v>44756</v>
      </c>
      <c r="B21" s="199">
        <f>'DIA 14'!B$59</f>
        <v>0</v>
      </c>
      <c r="C21" s="28"/>
      <c r="D21" s="1"/>
      <c r="E21" s="135">
        <f t="shared" si="0"/>
        <v>0</v>
      </c>
    </row>
    <row r="22" spans="1:5" x14ac:dyDescent="0.25">
      <c r="A22" s="46">
        <f>'DIA 15'!B$6</f>
        <v>44757</v>
      </c>
      <c r="B22" s="199">
        <f>'DIA 15'!B$59</f>
        <v>0</v>
      </c>
      <c r="C22" s="28"/>
      <c r="D22" s="1"/>
      <c r="E22" s="135">
        <f t="shared" si="0"/>
        <v>0</v>
      </c>
    </row>
    <row r="23" spans="1:5" x14ac:dyDescent="0.25">
      <c r="A23" s="46">
        <f>'DIA 16'!B$6</f>
        <v>44758</v>
      </c>
      <c r="B23" s="199">
        <f>'DIA 16'!B$59</f>
        <v>0</v>
      </c>
      <c r="C23" s="28"/>
      <c r="D23" s="1"/>
      <c r="E23" s="135">
        <f t="shared" si="0"/>
        <v>0</v>
      </c>
    </row>
    <row r="24" spans="1:5" x14ac:dyDescent="0.25">
      <c r="A24" s="46">
        <f>'DIA 17'!B$6</f>
        <v>44759</v>
      </c>
      <c r="B24" s="199">
        <f>'DIA 17'!B$59</f>
        <v>0</v>
      </c>
      <c r="C24" s="28"/>
      <c r="D24" s="1"/>
      <c r="E24" s="135">
        <f t="shared" si="0"/>
        <v>0</v>
      </c>
    </row>
    <row r="25" spans="1:5" x14ac:dyDescent="0.25">
      <c r="A25" s="46">
        <f>'DIA 18'!B$6</f>
        <v>44760</v>
      </c>
      <c r="B25" s="199">
        <f>'DIA 18'!B$59</f>
        <v>0</v>
      </c>
      <c r="C25" s="28"/>
      <c r="D25" s="1"/>
      <c r="E25" s="135">
        <f t="shared" si="0"/>
        <v>0</v>
      </c>
    </row>
    <row r="26" spans="1:5" x14ac:dyDescent="0.25">
      <c r="A26" s="46">
        <f>'DIA 19'!B$6</f>
        <v>44761</v>
      </c>
      <c r="B26" s="199">
        <f>'DIA 19'!B$59</f>
        <v>0</v>
      </c>
      <c r="C26" s="28"/>
      <c r="D26" s="1"/>
      <c r="E26" s="135">
        <f t="shared" si="0"/>
        <v>0</v>
      </c>
    </row>
    <row r="27" spans="1:5" x14ac:dyDescent="0.25">
      <c r="A27" s="46">
        <f>'DIA 20'!B$6</f>
        <v>44762</v>
      </c>
      <c r="B27" s="199">
        <f>'DIA 20'!B$59</f>
        <v>0</v>
      </c>
      <c r="C27" s="28"/>
      <c r="D27" s="1"/>
      <c r="E27" s="135">
        <f t="shared" si="0"/>
        <v>0</v>
      </c>
    </row>
    <row r="28" spans="1:5" x14ac:dyDescent="0.25">
      <c r="A28" s="46">
        <f>'DIA 21'!B$6</f>
        <v>44763</v>
      </c>
      <c r="B28" s="199">
        <f>'DIA 21'!B$59</f>
        <v>0</v>
      </c>
      <c r="C28" s="28"/>
      <c r="D28" s="1"/>
      <c r="E28" s="135">
        <f t="shared" si="0"/>
        <v>0</v>
      </c>
    </row>
    <row r="29" spans="1:5" x14ac:dyDescent="0.25">
      <c r="A29" s="46">
        <f>'DIA 22'!B$6</f>
        <v>44764</v>
      </c>
      <c r="B29" s="199">
        <f>'DIA 22'!B$59</f>
        <v>0</v>
      </c>
      <c r="C29" s="28"/>
      <c r="D29" s="1"/>
      <c r="E29" s="135">
        <f t="shared" si="0"/>
        <v>0</v>
      </c>
    </row>
    <row r="30" spans="1:5" x14ac:dyDescent="0.25">
      <c r="A30" s="46">
        <f>'DIA 23'!B$6</f>
        <v>44765</v>
      </c>
      <c r="B30" s="199">
        <f>'DIA 23'!B$59</f>
        <v>0</v>
      </c>
      <c r="C30" s="28"/>
      <c r="D30" s="1"/>
      <c r="E30" s="135">
        <f t="shared" si="0"/>
        <v>0</v>
      </c>
    </row>
    <row r="31" spans="1:5" x14ac:dyDescent="0.25">
      <c r="A31" s="46">
        <f>'DIA 24'!B$6</f>
        <v>44766</v>
      </c>
      <c r="B31" s="199">
        <f>'DIA 24'!B$59</f>
        <v>0</v>
      </c>
      <c r="C31" s="28"/>
      <c r="D31" s="1"/>
      <c r="E31" s="135">
        <f t="shared" si="0"/>
        <v>0</v>
      </c>
    </row>
    <row r="32" spans="1:5" x14ac:dyDescent="0.25">
      <c r="A32" s="46">
        <f>'DIA 25'!B$6</f>
        <v>44767</v>
      </c>
      <c r="B32" s="199">
        <f>'DIA 25'!B$59</f>
        <v>0</v>
      </c>
      <c r="C32" s="28"/>
      <c r="D32" s="1"/>
      <c r="E32" s="135">
        <f t="shared" si="0"/>
        <v>0</v>
      </c>
    </row>
    <row r="33" spans="1:5" x14ac:dyDescent="0.25">
      <c r="A33" s="46">
        <f>'DIA 26'!B$6</f>
        <v>44768</v>
      </c>
      <c r="B33" s="199">
        <f>'DIA 26'!B$59</f>
        <v>0</v>
      </c>
      <c r="C33" s="28"/>
      <c r="D33" s="1"/>
      <c r="E33" s="135">
        <f t="shared" si="0"/>
        <v>0</v>
      </c>
    </row>
    <row r="34" spans="1:5" x14ac:dyDescent="0.25">
      <c r="A34" s="46">
        <f>'DIA 27'!B$6</f>
        <v>44557</v>
      </c>
      <c r="B34" s="199">
        <f>'DIA 27'!B$59</f>
        <v>0</v>
      </c>
      <c r="C34" s="28"/>
      <c r="D34" s="1"/>
      <c r="E34" s="135">
        <f t="shared" si="0"/>
        <v>0</v>
      </c>
    </row>
    <row r="35" spans="1:5" x14ac:dyDescent="0.25">
      <c r="A35" s="46">
        <f>'DIA 28'!B$6</f>
        <v>44589</v>
      </c>
      <c r="B35" s="199">
        <f>'DIA 28'!B$59</f>
        <v>0</v>
      </c>
      <c r="C35" s="28"/>
      <c r="D35" s="1"/>
      <c r="E35" s="135">
        <f t="shared" si="0"/>
        <v>0</v>
      </c>
    </row>
    <row r="36" spans="1:5" x14ac:dyDescent="0.25">
      <c r="A36" s="46">
        <f>'DIA 29'!B$6</f>
        <v>44194</v>
      </c>
      <c r="B36" s="199">
        <f>'DIA 29'!B$59</f>
        <v>0</v>
      </c>
      <c r="C36" s="28"/>
      <c r="D36" s="1"/>
      <c r="E36" s="135">
        <f t="shared" si="0"/>
        <v>0</v>
      </c>
    </row>
    <row r="37" spans="1:5" x14ac:dyDescent="0.25">
      <c r="A37" s="46">
        <f>'DIA 30'!B$6</f>
        <v>44560</v>
      </c>
      <c r="B37" s="199">
        <f>'DIA 30'!B$59</f>
        <v>0</v>
      </c>
      <c r="C37" s="28"/>
      <c r="D37" s="1"/>
      <c r="E37" s="135">
        <f t="shared" si="0"/>
        <v>0</v>
      </c>
    </row>
    <row r="38" spans="1:5" x14ac:dyDescent="0.25">
      <c r="A38" s="46">
        <f>'DIA 31'!B$6</f>
        <v>44592</v>
      </c>
      <c r="B38" s="199">
        <f>'DIA 31'!B$59</f>
        <v>0</v>
      </c>
      <c r="C38" s="28"/>
      <c r="D38" s="1"/>
      <c r="E38" s="135">
        <f t="shared" si="0"/>
        <v>0</v>
      </c>
    </row>
    <row r="39" spans="1:5" x14ac:dyDescent="0.25">
      <c r="A39" s="32" t="s">
        <v>42</v>
      </c>
      <c r="B39" s="134">
        <f>SUM(B8:B38)</f>
        <v>0</v>
      </c>
      <c r="C39" s="33"/>
      <c r="D39" s="134">
        <f>SUM(D8:D38)</f>
        <v>0</v>
      </c>
      <c r="E39" s="134">
        <f>SUM(E8:E38)</f>
        <v>0</v>
      </c>
    </row>
    <row r="41" spans="1:5" ht="15.75" thickBot="1" x14ac:dyDescent="0.3"/>
    <row r="42" spans="1:5" x14ac:dyDescent="0.25">
      <c r="A42" s="34" t="s">
        <v>43</v>
      </c>
      <c r="B42" s="35">
        <f>'RESUMEN GENERAL DE VENTAS'!B39</f>
        <v>5118.0600000000004</v>
      </c>
    </row>
    <row r="43" spans="1:5" x14ac:dyDescent="0.25">
      <c r="A43" s="36" t="s">
        <v>48</v>
      </c>
      <c r="B43" s="37">
        <f>B39/B42</f>
        <v>0</v>
      </c>
    </row>
    <row r="44" spans="1:5" x14ac:dyDescent="0.25">
      <c r="A44" s="36" t="s">
        <v>44</v>
      </c>
      <c r="B44" s="38"/>
    </row>
    <row r="45" spans="1:5" ht="15.75" thickBot="1" x14ac:dyDescent="0.3">
      <c r="A45" s="39" t="s">
        <v>45</v>
      </c>
      <c r="B45" s="40"/>
    </row>
  </sheetData>
  <mergeCells count="5">
    <mergeCell ref="A1:A3"/>
    <mergeCell ref="B1:F1"/>
    <mergeCell ref="B2:F2"/>
    <mergeCell ref="B3:F3"/>
    <mergeCell ref="A4:F4"/>
  </mergeCells>
  <conditionalFormatting sqref="E8:E38">
    <cfRule type="cellIs" dxfId="64" priority="2" operator="greaterThan">
      <formula>" Bs.  0"</formula>
    </cfRule>
    <cfRule type="cellIs" dxfId="63" priority="3" operator="lessThan">
      <formula>" Bs.  -2,00 "</formula>
    </cfRule>
  </conditionalFormatting>
  <conditionalFormatting sqref="E8:E38">
    <cfRule type="expression" dxfId="62" priority="1">
      <formula>E8=0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>
      <selection activeCell="K11" sqref="K11"/>
    </sheetView>
  </sheetViews>
  <sheetFormatPr baseColWidth="10" defaultRowHeight="15" x14ac:dyDescent="0.25"/>
  <cols>
    <col min="1" max="1" width="19.7109375" bestFit="1" customWidth="1"/>
    <col min="2" max="2" width="11.28515625" customWidth="1"/>
    <col min="3" max="3" width="18.140625" customWidth="1"/>
    <col min="4" max="4" width="13.5703125" customWidth="1"/>
    <col min="5" max="5" width="21.7109375" customWidth="1"/>
    <col min="6" max="6" width="11.42578125" customWidth="1"/>
    <col min="7" max="7" width="18.140625" customWidth="1"/>
    <col min="8" max="8" width="12.140625" customWidth="1"/>
    <col min="9" max="9" width="17.7109375" customWidth="1"/>
  </cols>
  <sheetData>
    <row r="1" spans="1:9" s="2" customFormat="1" ht="16.5" customHeight="1" x14ac:dyDescent="0.25">
      <c r="A1" s="271"/>
      <c r="B1" s="272"/>
      <c r="C1" s="273"/>
      <c r="D1" s="273"/>
      <c r="E1" s="273"/>
      <c r="F1" s="274"/>
    </row>
    <row r="2" spans="1:9" s="2" customFormat="1" ht="16.5" customHeight="1" x14ac:dyDescent="0.35">
      <c r="A2" s="271"/>
      <c r="B2" s="275" t="s">
        <v>11</v>
      </c>
      <c r="C2" s="276"/>
      <c r="D2" s="276"/>
      <c r="E2" s="276"/>
      <c r="F2" s="277"/>
    </row>
    <row r="3" spans="1:9" s="2" customFormat="1" ht="16.5" customHeight="1" x14ac:dyDescent="0.25">
      <c r="A3" s="271"/>
      <c r="B3" s="278" t="s">
        <v>31</v>
      </c>
      <c r="C3" s="279"/>
      <c r="D3" s="279"/>
      <c r="E3" s="279"/>
      <c r="F3" s="280"/>
    </row>
    <row r="4" spans="1:9" x14ac:dyDescent="0.25">
      <c r="A4" s="264" t="s">
        <v>50</v>
      </c>
      <c r="B4" s="264"/>
      <c r="C4" s="264"/>
      <c r="D4" s="264"/>
      <c r="E4" s="264"/>
      <c r="F4" s="264"/>
    </row>
    <row r="7" spans="1:9" ht="27" customHeight="1" x14ac:dyDescent="0.25">
      <c r="A7" s="4" t="s">
        <v>28</v>
      </c>
      <c r="B7" s="4" t="s">
        <v>159</v>
      </c>
      <c r="C7" s="4" t="s">
        <v>160</v>
      </c>
      <c r="D7" s="4" t="s">
        <v>156</v>
      </c>
      <c r="E7" s="4" t="s">
        <v>85</v>
      </c>
      <c r="F7" s="3" t="s">
        <v>157</v>
      </c>
      <c r="G7" s="4" t="s">
        <v>89</v>
      </c>
      <c r="H7" s="207" t="s">
        <v>158</v>
      </c>
      <c r="I7" s="207" t="s">
        <v>161</v>
      </c>
    </row>
    <row r="8" spans="1:9" x14ac:dyDescent="0.25">
      <c r="A8" s="46" t="str">
        <f>'DIA 1'!B$6</f>
        <v xml:space="preserve"> 01/7/2022</v>
      </c>
      <c r="B8" s="208">
        <f>'DIA 1'!B$19</f>
        <v>9</v>
      </c>
      <c r="C8" s="209">
        <f>'DIA 1'!B$20</f>
        <v>50.04</v>
      </c>
      <c r="D8" s="209">
        <f>'DIA 1'!B$27</f>
        <v>0</v>
      </c>
      <c r="E8" s="209">
        <f>'DIA 1'!B$28</f>
        <v>0</v>
      </c>
      <c r="F8" s="209">
        <f>'DIA 1'!B$35</f>
        <v>0</v>
      </c>
      <c r="G8" s="209">
        <f>'DIA 1'!B$36</f>
        <v>0</v>
      </c>
      <c r="H8" s="209">
        <f>'DIA 1'!B$43</f>
        <v>0</v>
      </c>
      <c r="I8" s="209">
        <f>'DIA 1'!B$44</f>
        <v>0</v>
      </c>
    </row>
    <row r="9" spans="1:9" x14ac:dyDescent="0.25">
      <c r="A9" s="46">
        <f>'DIA 2'!B$6</f>
        <v>44744</v>
      </c>
      <c r="B9" s="208">
        <f>'DIA 2'!B$19</f>
        <v>31</v>
      </c>
      <c r="C9" s="209">
        <f>'DIA 2'!B$20</f>
        <v>172.35999999999999</v>
      </c>
      <c r="D9" s="209">
        <f>'DIA 2'!B$27</f>
        <v>0</v>
      </c>
      <c r="E9" s="209">
        <f>'DIA 2'!B$28</f>
        <v>0</v>
      </c>
      <c r="F9" s="209">
        <f>'DIA 2'!B$35</f>
        <v>0</v>
      </c>
      <c r="G9" s="209">
        <f>'DIA 2'!B$36</f>
        <v>0</v>
      </c>
      <c r="H9" s="209">
        <f>'DIA 2'!B$43</f>
        <v>0</v>
      </c>
      <c r="I9" s="209">
        <f>'DIA 2'!B$44</f>
        <v>0</v>
      </c>
    </row>
    <row r="10" spans="1:9" x14ac:dyDescent="0.25">
      <c r="A10" s="46">
        <f>'DIA 3'!B$6</f>
        <v>44745</v>
      </c>
      <c r="B10" s="208">
        <f>'DIA 3'!B$19</f>
        <v>21</v>
      </c>
      <c r="C10" s="209">
        <f>'DIA 3'!B$20</f>
        <v>116.75999999999999</v>
      </c>
      <c r="D10" s="209">
        <f>'DIA 3'!B$27</f>
        <v>0</v>
      </c>
      <c r="E10" s="209">
        <f>'DIA 3'!B$28</f>
        <v>0</v>
      </c>
      <c r="F10" s="209">
        <f>'DIA 3'!B$35</f>
        <v>0</v>
      </c>
      <c r="G10" s="209">
        <f>'DIA 3'!B$36</f>
        <v>0</v>
      </c>
      <c r="H10" s="209">
        <f>'DIA 3'!B$43</f>
        <v>0</v>
      </c>
      <c r="I10" s="209">
        <f>'DIA 3'!B$44</f>
        <v>0</v>
      </c>
    </row>
    <row r="11" spans="1:9" x14ac:dyDescent="0.25">
      <c r="A11" s="46">
        <f>'DIA 4'!B$6</f>
        <v>44746</v>
      </c>
      <c r="B11" s="208">
        <f>'DIA 4'!B$19</f>
        <v>37</v>
      </c>
      <c r="C11" s="209">
        <f>'DIA 4'!B$20</f>
        <v>205.72</v>
      </c>
      <c r="D11" s="209">
        <f>'DIA 4'!B$27</f>
        <v>0</v>
      </c>
      <c r="E11" s="209">
        <f>'DIA 4'!B$28</f>
        <v>0</v>
      </c>
      <c r="F11" s="209">
        <f>'DIA 4'!B$35</f>
        <v>0</v>
      </c>
      <c r="G11" s="209">
        <f>'DIA 4'!B$36</f>
        <v>0</v>
      </c>
      <c r="H11" s="209">
        <f>'DIA 4'!B$43</f>
        <v>0</v>
      </c>
      <c r="I11" s="209">
        <f>'DIA 4'!B$44</f>
        <v>0</v>
      </c>
    </row>
    <row r="12" spans="1:9" x14ac:dyDescent="0.25">
      <c r="A12" s="46">
        <f>'DIA 5'!B$6</f>
        <v>44747</v>
      </c>
      <c r="B12" s="208">
        <f>'DIA 5'!B$19</f>
        <v>7</v>
      </c>
      <c r="C12" s="209">
        <f>'DIA 5'!B$20</f>
        <v>38.919999999999995</v>
      </c>
      <c r="D12" s="209">
        <f>'DIA 5'!B$27</f>
        <v>0</v>
      </c>
      <c r="E12" s="209">
        <f>'DIA 5'!B$28</f>
        <v>0</v>
      </c>
      <c r="F12" s="209">
        <f>'DIA 5'!B$35</f>
        <v>0</v>
      </c>
      <c r="G12" s="209">
        <f>'DIA 5'!B$36</f>
        <v>0</v>
      </c>
      <c r="H12" s="209">
        <f>'DIA 5'!B$43</f>
        <v>0</v>
      </c>
      <c r="I12" s="209">
        <f>'DIA 5'!B$44</f>
        <v>0</v>
      </c>
    </row>
    <row r="13" spans="1:9" x14ac:dyDescent="0.25">
      <c r="A13" s="46">
        <f>'DIA 6'!B$6</f>
        <v>44748</v>
      </c>
      <c r="B13" s="208">
        <f>'DIA 6'!B$19</f>
        <v>19</v>
      </c>
      <c r="C13" s="209">
        <f>'DIA 6'!B$20</f>
        <v>105.63999999999999</v>
      </c>
      <c r="D13" s="209">
        <f>'DIA 6'!B$27</f>
        <v>0</v>
      </c>
      <c r="E13" s="209">
        <f>'DIA 6'!B$28</f>
        <v>0</v>
      </c>
      <c r="F13" s="209">
        <f>'DIA 6'!B$35</f>
        <v>0</v>
      </c>
      <c r="G13" s="209">
        <f>'DIA 6'!B$36</f>
        <v>0</v>
      </c>
      <c r="H13" s="209">
        <f>'DIA 6'!B$43</f>
        <v>0</v>
      </c>
      <c r="I13" s="209">
        <f>'DIA 6'!B$44</f>
        <v>0</v>
      </c>
    </row>
    <row r="14" spans="1:9" x14ac:dyDescent="0.25">
      <c r="A14" s="46">
        <f>'DIA 7'!B$6</f>
        <v>44749</v>
      </c>
      <c r="B14" s="208">
        <f>'DIA 7'!B$19</f>
        <v>2</v>
      </c>
      <c r="C14" s="209">
        <f>'DIA 7'!B$20</f>
        <v>11.14</v>
      </c>
      <c r="D14" s="209">
        <f>'DIA 7'!B$27</f>
        <v>0</v>
      </c>
      <c r="E14" s="209">
        <f>'DIA 7'!B$28</f>
        <v>0</v>
      </c>
      <c r="F14" s="209">
        <f>'DIA 7'!B$35</f>
        <v>0</v>
      </c>
      <c r="G14" s="209">
        <f>'DIA 7'!B$36</f>
        <v>0</v>
      </c>
      <c r="H14" s="209">
        <f>'DIA 7'!B$43</f>
        <v>0</v>
      </c>
      <c r="I14" s="209">
        <f>'DIA 7'!B$44</f>
        <v>0</v>
      </c>
    </row>
    <row r="15" spans="1:9" x14ac:dyDescent="0.25">
      <c r="A15" s="46">
        <f>'DIA 8'!B$6</f>
        <v>44750</v>
      </c>
      <c r="B15" s="208">
        <f>'DIA 8'!B$19</f>
        <v>71</v>
      </c>
      <c r="C15" s="209">
        <f>'DIA 8'!B$20</f>
        <v>396.47</v>
      </c>
      <c r="D15" s="209">
        <f>'DIA 8'!B$27</f>
        <v>0</v>
      </c>
      <c r="E15" s="209">
        <f>'DIA 8'!B$28</f>
        <v>0</v>
      </c>
      <c r="F15" s="209">
        <f>'DIA 8'!B$35</f>
        <v>0</v>
      </c>
      <c r="G15" s="209">
        <f>'DIA 8'!B$36</f>
        <v>0</v>
      </c>
      <c r="H15" s="209">
        <f>'DIA 8'!B$43</f>
        <v>0</v>
      </c>
      <c r="I15" s="209">
        <f>'DIA 8'!B$44</f>
        <v>0</v>
      </c>
    </row>
    <row r="16" spans="1:9" x14ac:dyDescent="0.25">
      <c r="A16" s="46">
        <f>'DIA 9'!B$6</f>
        <v>44751</v>
      </c>
      <c r="B16" s="208">
        <f>'DIA 9'!B$19</f>
        <v>63</v>
      </c>
      <c r="C16" s="209">
        <f>'DIA 9'!B$20</f>
        <v>353.43</v>
      </c>
      <c r="D16" s="209">
        <f>'DIA 9'!B$27</f>
        <v>0</v>
      </c>
      <c r="E16" s="209">
        <f>'DIA 9'!B$28</f>
        <v>0</v>
      </c>
      <c r="F16" s="209">
        <f>'DIA 9'!B$35</f>
        <v>0</v>
      </c>
      <c r="G16" s="209">
        <f>'DIA 9'!B$36</f>
        <v>0</v>
      </c>
      <c r="H16" s="209">
        <f>'DIA 9'!B$43</f>
        <v>0</v>
      </c>
      <c r="I16" s="209">
        <f>'DIA 9'!B$44</f>
        <v>0</v>
      </c>
    </row>
    <row r="17" spans="1:9" x14ac:dyDescent="0.25">
      <c r="A17" s="46">
        <f>'DIA 10'!B$6</f>
        <v>44752</v>
      </c>
      <c r="B17" s="208">
        <f>'DIA 10'!B$19</f>
        <v>46</v>
      </c>
      <c r="C17" s="209">
        <f>'DIA 10'!B$20</f>
        <v>258.06</v>
      </c>
      <c r="D17" s="209">
        <f>'DIA 10'!B$27</f>
        <v>0</v>
      </c>
      <c r="E17" s="209">
        <f>'DIA 10'!B$28</f>
        <v>0</v>
      </c>
      <c r="F17" s="209">
        <f>'DIA 10'!B$35</f>
        <v>0</v>
      </c>
      <c r="G17" s="209">
        <f>'DIA 10'!B$36</f>
        <v>0</v>
      </c>
      <c r="H17" s="209">
        <f>'DIA 10'!B$43</f>
        <v>0</v>
      </c>
      <c r="I17" s="209">
        <f>'DIA 10'!B$44</f>
        <v>0</v>
      </c>
    </row>
    <row r="18" spans="1:9" x14ac:dyDescent="0.25">
      <c r="A18" s="46">
        <f>'DIA 11'!B$6</f>
        <v>44753</v>
      </c>
      <c r="B18" s="208">
        <f>'DIA 11'!B$19</f>
        <v>21</v>
      </c>
      <c r="C18" s="209">
        <f>'DIA 11'!B$20</f>
        <v>117.81</v>
      </c>
      <c r="D18" s="209">
        <f>'DIA 11'!B$27</f>
        <v>0</v>
      </c>
      <c r="E18" s="209">
        <f>'DIA 11'!B$28</f>
        <v>0</v>
      </c>
      <c r="F18" s="209">
        <f>'DIA 11'!B$35</f>
        <v>0</v>
      </c>
      <c r="G18" s="209">
        <f>'DIA 11'!B$36</f>
        <v>0</v>
      </c>
      <c r="H18" s="209">
        <f>'DIA 11'!B$43</f>
        <v>0</v>
      </c>
      <c r="I18" s="209">
        <f>'DIA 11'!B$44</f>
        <v>0</v>
      </c>
    </row>
    <row r="19" spans="1:9" x14ac:dyDescent="0.25">
      <c r="A19" s="46">
        <f>'DIA 12'!B$6</f>
        <v>44754</v>
      </c>
      <c r="B19" s="208">
        <f>'DIA 12'!B$19</f>
        <v>8</v>
      </c>
      <c r="C19" s="209">
        <f>'DIA 12'!B$20</f>
        <v>44.96</v>
      </c>
      <c r="D19" s="209">
        <f>'DIA 12'!B$27</f>
        <v>0</v>
      </c>
      <c r="E19" s="209">
        <f>'DIA 12'!B$28</f>
        <v>0</v>
      </c>
      <c r="F19" s="209">
        <f>'DIA 12'!B$35</f>
        <v>0</v>
      </c>
      <c r="G19" s="209">
        <f>'DIA 12'!B$36</f>
        <v>0</v>
      </c>
      <c r="H19" s="209">
        <f>'DIA 12'!B$43</f>
        <v>0</v>
      </c>
      <c r="I19" s="209">
        <f>'DIA 12'!B$44</f>
        <v>0</v>
      </c>
    </row>
    <row r="20" spans="1:9" x14ac:dyDescent="0.25">
      <c r="A20" s="46">
        <f>'DIA 13'!B$6</f>
        <v>44755</v>
      </c>
      <c r="B20" s="208">
        <f>'DIA 13'!B$19</f>
        <v>43</v>
      </c>
      <c r="C20" s="209">
        <f>'DIA 13'!B$20</f>
        <v>241.98000000000002</v>
      </c>
      <c r="D20" s="209">
        <f>'DIA 13'!B$27</f>
        <v>0</v>
      </c>
      <c r="E20" s="209">
        <f>'DIA 13'!B$28</f>
        <v>0</v>
      </c>
      <c r="F20" s="209">
        <f>'DIA 13'!B$35</f>
        <v>0</v>
      </c>
      <c r="G20" s="209">
        <f>'DIA 13'!B$36</f>
        <v>0</v>
      </c>
      <c r="H20" s="209">
        <f>'DIA 13'!B$43</f>
        <v>0</v>
      </c>
      <c r="I20" s="209">
        <f>'DIA 13'!B$44</f>
        <v>0</v>
      </c>
    </row>
    <row r="21" spans="1:9" x14ac:dyDescent="0.25">
      <c r="A21" s="46">
        <f>'DIA 14'!B$6</f>
        <v>44756</v>
      </c>
      <c r="B21" s="208">
        <f>'DIA 14'!B$19</f>
        <v>64</v>
      </c>
      <c r="C21" s="209">
        <f>'DIA 14'!B$20</f>
        <v>363.52</v>
      </c>
      <c r="D21" s="209">
        <f>'DIA 14'!B$27</f>
        <v>0</v>
      </c>
      <c r="E21" s="209">
        <f>'DIA 14'!B$28</f>
        <v>0</v>
      </c>
      <c r="F21" s="209">
        <f>'DIA 14'!B$35</f>
        <v>0</v>
      </c>
      <c r="G21" s="209">
        <f>'DIA 14'!B$36</f>
        <v>0</v>
      </c>
      <c r="H21" s="209">
        <f>'DIA 14'!B$43</f>
        <v>0</v>
      </c>
      <c r="I21" s="209">
        <f>'DIA 14'!B$44</f>
        <v>0</v>
      </c>
    </row>
    <row r="22" spans="1:9" x14ac:dyDescent="0.25">
      <c r="A22" s="46">
        <f>'DIA 15'!B$6</f>
        <v>44757</v>
      </c>
      <c r="B22" s="208">
        <f>'DIA 15'!B$19</f>
        <v>25</v>
      </c>
      <c r="C22" s="209">
        <f>'DIA 15'!B$20</f>
        <v>142.18</v>
      </c>
      <c r="D22" s="209">
        <f>'DIA 15'!B$27</f>
        <v>0</v>
      </c>
      <c r="E22" s="209">
        <f>'DIA 15'!B$28</f>
        <v>0</v>
      </c>
      <c r="F22" s="209">
        <f>'DIA 15'!B$35</f>
        <v>0</v>
      </c>
      <c r="G22" s="209">
        <f>'DIA 15'!B$36</f>
        <v>0</v>
      </c>
      <c r="H22" s="209">
        <f>'DIA 15'!B$43</f>
        <v>0</v>
      </c>
      <c r="I22" s="209">
        <f>'DIA 15'!B$44</f>
        <v>0</v>
      </c>
    </row>
    <row r="23" spans="1:9" x14ac:dyDescent="0.25">
      <c r="A23" s="46">
        <f>'DIA 16'!B$6</f>
        <v>44758</v>
      </c>
      <c r="B23" s="208">
        <f>'DIA 16'!B$19</f>
        <v>57</v>
      </c>
      <c r="C23" s="209">
        <f>'DIA 16'!B$20</f>
        <v>324.90000000000003</v>
      </c>
      <c r="D23" s="209">
        <f>'DIA 16'!B$27</f>
        <v>0</v>
      </c>
      <c r="E23" s="209">
        <f>'DIA 16'!B$28</f>
        <v>0</v>
      </c>
      <c r="F23" s="209">
        <f>'DIA 16'!B$35</f>
        <v>0</v>
      </c>
      <c r="G23" s="209">
        <f>'DIA 16'!B$36</f>
        <v>0</v>
      </c>
      <c r="H23" s="209">
        <f>'DIA 16'!B$43</f>
        <v>0</v>
      </c>
      <c r="I23" s="209">
        <f>'DIA 16'!B$44</f>
        <v>0</v>
      </c>
    </row>
    <row r="24" spans="1:9" x14ac:dyDescent="0.25">
      <c r="A24" s="46">
        <f>'DIA 17'!B$6</f>
        <v>44759</v>
      </c>
      <c r="B24" s="208">
        <f>'DIA 17'!B$19</f>
        <v>84</v>
      </c>
      <c r="C24" s="209">
        <f>'DIA 17'!B$20</f>
        <v>478.8</v>
      </c>
      <c r="D24" s="209">
        <f>'DIA 17'!B$27</f>
        <v>0</v>
      </c>
      <c r="E24" s="209">
        <f>'DIA 17'!B$28</f>
        <v>0</v>
      </c>
      <c r="F24" s="209">
        <f>'DIA 17'!B$35</f>
        <v>0</v>
      </c>
      <c r="G24" s="209">
        <f>'DIA 17'!B$36</f>
        <v>0</v>
      </c>
      <c r="H24" s="209">
        <f>'DIA 17'!B$43</f>
        <v>0</v>
      </c>
      <c r="I24" s="209">
        <f>'DIA 17'!B$44</f>
        <v>0</v>
      </c>
    </row>
    <row r="25" spans="1:9" x14ac:dyDescent="0.25">
      <c r="A25" s="46">
        <f>'DIA 18'!B$6</f>
        <v>44760</v>
      </c>
      <c r="B25" s="208">
        <f>'DIA 18'!B$19</f>
        <v>11</v>
      </c>
      <c r="C25" s="209">
        <f>'DIA 18'!B$20</f>
        <v>62.7</v>
      </c>
      <c r="D25" s="209">
        <f>'DIA 18'!B$27</f>
        <v>0</v>
      </c>
      <c r="E25" s="209">
        <f>'DIA 18'!B$28</f>
        <v>0</v>
      </c>
      <c r="F25" s="209">
        <f>'DIA 18'!B$35</f>
        <v>0</v>
      </c>
      <c r="G25" s="209">
        <f>'DIA 18'!B$36</f>
        <v>0</v>
      </c>
      <c r="H25" s="209">
        <f>'DIA 18'!B$43</f>
        <v>0</v>
      </c>
      <c r="I25" s="209">
        <f>'DIA 18'!B$44</f>
        <v>0</v>
      </c>
    </row>
    <row r="26" spans="1:9" x14ac:dyDescent="0.25">
      <c r="A26" s="46">
        <f>'DIA 19'!B$6</f>
        <v>44761</v>
      </c>
      <c r="B26" s="208">
        <f>'DIA 19'!B$19</f>
        <v>9</v>
      </c>
      <c r="C26" s="209">
        <f>'DIA 19'!B$20</f>
        <v>51.300000000000004</v>
      </c>
      <c r="D26" s="209">
        <f>'DIA 19'!B$27</f>
        <v>0</v>
      </c>
      <c r="E26" s="209">
        <f>'DIA 19'!B$28</f>
        <v>0</v>
      </c>
      <c r="F26" s="209">
        <f>'DIA 19'!B$35</f>
        <v>0</v>
      </c>
      <c r="G26" s="209">
        <f>'DIA 19'!B$36</f>
        <v>0</v>
      </c>
      <c r="H26" s="209">
        <f>'DIA 19'!B$43</f>
        <v>0</v>
      </c>
      <c r="I26" s="209">
        <f>'DIA 19'!B$44</f>
        <v>0</v>
      </c>
    </row>
    <row r="27" spans="1:9" x14ac:dyDescent="0.25">
      <c r="A27" s="46">
        <f>'DIA 20'!B$6</f>
        <v>44762</v>
      </c>
      <c r="B27" s="208">
        <f>'DIA 20'!B$19</f>
        <v>4</v>
      </c>
      <c r="C27" s="209">
        <f>'DIA 20'!B$20</f>
        <v>22.8</v>
      </c>
      <c r="D27" s="209">
        <f>'DIA 20'!B$27</f>
        <v>10</v>
      </c>
      <c r="E27" s="209">
        <f>'DIA 20'!B$28</f>
        <v>58.4</v>
      </c>
      <c r="F27" s="209">
        <f>'DIA 20'!B$35</f>
        <v>0</v>
      </c>
      <c r="G27" s="209">
        <f>'DIA 20'!B$36</f>
        <v>0</v>
      </c>
      <c r="H27" s="209">
        <f>'DIA 20'!B$43</f>
        <v>0</v>
      </c>
      <c r="I27" s="209">
        <f>'DIA 20'!B$44</f>
        <v>0</v>
      </c>
    </row>
    <row r="28" spans="1:9" x14ac:dyDescent="0.25">
      <c r="A28" s="46">
        <f>'DIA 21'!B$6</f>
        <v>44763</v>
      </c>
      <c r="B28" s="208">
        <f>'DIA 21'!B$19</f>
        <v>7</v>
      </c>
      <c r="C28" s="209">
        <f>'DIA 21'!B$20</f>
        <v>40.11</v>
      </c>
      <c r="D28" s="209">
        <f>'DIA 21'!B$27</f>
        <v>0</v>
      </c>
      <c r="E28" s="209">
        <f>'DIA 21'!B$28</f>
        <v>0</v>
      </c>
      <c r="F28" s="209">
        <f>'DIA 21'!B$35</f>
        <v>0</v>
      </c>
      <c r="G28" s="209">
        <f>'DIA 21'!B$36</f>
        <v>0</v>
      </c>
      <c r="H28" s="209">
        <f>'DIA 21'!B$43</f>
        <v>0</v>
      </c>
      <c r="I28" s="209">
        <f>'DIA 21'!B$44</f>
        <v>0</v>
      </c>
    </row>
    <row r="29" spans="1:9" x14ac:dyDescent="0.25">
      <c r="A29" s="46">
        <f>'DIA 22'!B$6</f>
        <v>44764</v>
      </c>
      <c r="B29" s="208">
        <f>'DIA 22'!B$19</f>
        <v>34</v>
      </c>
      <c r="C29" s="209">
        <f>'DIA 22'!B$20</f>
        <v>194.82000000000002</v>
      </c>
      <c r="D29" s="209">
        <f>'DIA 22'!B$27</f>
        <v>0</v>
      </c>
      <c r="E29" s="209">
        <f>'DIA 22'!B$28</f>
        <v>0</v>
      </c>
      <c r="F29" s="209">
        <f>'DIA 22'!B$35</f>
        <v>0</v>
      </c>
      <c r="G29" s="209">
        <f>'DIA 22'!B$36</f>
        <v>0</v>
      </c>
      <c r="H29" s="209">
        <f>'DIA 22'!B$43</f>
        <v>0</v>
      </c>
      <c r="I29" s="209">
        <f>'DIA 22'!B$44</f>
        <v>0</v>
      </c>
    </row>
    <row r="30" spans="1:9" x14ac:dyDescent="0.25">
      <c r="A30" s="46">
        <f>'DIA 23'!B$6</f>
        <v>44765</v>
      </c>
      <c r="B30" s="208">
        <f>'DIA 23'!B$19</f>
        <v>12</v>
      </c>
      <c r="C30" s="209">
        <f>'DIA 23'!B$20</f>
        <v>68.760000000000005</v>
      </c>
      <c r="D30" s="209">
        <f>'DIA 23'!B$27</f>
        <v>0</v>
      </c>
      <c r="E30" s="209">
        <f>'DIA 23'!B$28</f>
        <v>0</v>
      </c>
      <c r="F30" s="209">
        <f>'DIA 23'!B$35</f>
        <v>0</v>
      </c>
      <c r="G30" s="209">
        <f>'DIA 23'!B$36</f>
        <v>0</v>
      </c>
      <c r="H30" s="209">
        <f>'DIA 23'!B$43</f>
        <v>0</v>
      </c>
      <c r="I30" s="209">
        <f>'DIA 23'!B$44</f>
        <v>0</v>
      </c>
    </row>
    <row r="31" spans="1:9" x14ac:dyDescent="0.25">
      <c r="A31" s="46">
        <f>'DIA 24'!B$6</f>
        <v>44766</v>
      </c>
      <c r="B31" s="208">
        <f>'DIA 24'!B$19</f>
        <v>1</v>
      </c>
      <c r="C31" s="209">
        <f>'DIA 24'!B$20</f>
        <v>5.73</v>
      </c>
      <c r="D31" s="209">
        <f>'DIA 24'!B$27</f>
        <v>0</v>
      </c>
      <c r="E31" s="209">
        <f>'DIA 24'!B$28</f>
        <v>0</v>
      </c>
      <c r="F31" s="209">
        <f>'DIA 24'!B$35</f>
        <v>0</v>
      </c>
      <c r="G31" s="209">
        <f>'DIA 24'!B$36</f>
        <v>0</v>
      </c>
      <c r="H31" s="209">
        <f>'DIA 24'!B$43</f>
        <v>0</v>
      </c>
      <c r="I31" s="209">
        <f>'DIA 24'!B$44</f>
        <v>0</v>
      </c>
    </row>
    <row r="32" spans="1:9" x14ac:dyDescent="0.25">
      <c r="A32" s="46">
        <f>'DIA 25'!B$6</f>
        <v>44767</v>
      </c>
      <c r="B32" s="208">
        <f>'DIA 25'!B$19</f>
        <v>17</v>
      </c>
      <c r="C32" s="209">
        <f>'DIA 25'!B$20</f>
        <v>97.410000000000011</v>
      </c>
      <c r="D32" s="209">
        <f>'DIA 25'!B$27</f>
        <v>0</v>
      </c>
      <c r="E32" s="209">
        <f>'DIA 25'!B$28</f>
        <v>0</v>
      </c>
      <c r="F32" s="209">
        <f>'DIA 25'!B$35</f>
        <v>0</v>
      </c>
      <c r="G32" s="209">
        <f>'DIA 25'!B$36</f>
        <v>0</v>
      </c>
      <c r="H32" s="209">
        <f>'DIA 25'!B$43</f>
        <v>0</v>
      </c>
      <c r="I32" s="209">
        <f>'DIA 25'!B$44</f>
        <v>0</v>
      </c>
    </row>
    <row r="33" spans="1:9" x14ac:dyDescent="0.25">
      <c r="A33" s="46">
        <f>'DIA 26'!B$6</f>
        <v>44768</v>
      </c>
      <c r="B33" s="208">
        <f>'DIA 26'!B$19</f>
        <v>18</v>
      </c>
      <c r="C33" s="209">
        <f>'DIA 26'!B$20</f>
        <v>103.14000000000001</v>
      </c>
      <c r="D33" s="209">
        <f>'DIA 26'!B$27</f>
        <v>0</v>
      </c>
      <c r="E33" s="209">
        <f>'DIA 26'!B$28</f>
        <v>0</v>
      </c>
      <c r="F33" s="209">
        <f>'DIA 26'!B$35</f>
        <v>0</v>
      </c>
      <c r="G33" s="209">
        <f>'DIA 26'!B$36</f>
        <v>0</v>
      </c>
      <c r="H33" s="209">
        <f>'DIA 26'!B$43</f>
        <v>0</v>
      </c>
      <c r="I33" s="209">
        <f>'DIA 26'!B$44</f>
        <v>0</v>
      </c>
    </row>
    <row r="34" spans="1:9" x14ac:dyDescent="0.25">
      <c r="A34" s="46">
        <f>'DIA 27'!B$6</f>
        <v>44557</v>
      </c>
      <c r="B34" s="208">
        <f>'DIA 27'!B$19</f>
        <v>0</v>
      </c>
      <c r="C34" s="209">
        <f>'DIA 27'!B$20</f>
        <v>0</v>
      </c>
      <c r="D34" s="209">
        <f>'DIA 27'!B$27</f>
        <v>0</v>
      </c>
      <c r="E34" s="209">
        <f>'DIA 27'!B$28</f>
        <v>0</v>
      </c>
      <c r="F34" s="209">
        <f>'DIA 27'!B$35</f>
        <v>0</v>
      </c>
      <c r="G34" s="209">
        <f>'DIA 27'!B$36</f>
        <v>0</v>
      </c>
      <c r="H34" s="209">
        <f>'DIA 27'!B$43</f>
        <v>0</v>
      </c>
      <c r="I34" s="209">
        <f>'DIA 27'!B$44</f>
        <v>0</v>
      </c>
    </row>
    <row r="35" spans="1:9" x14ac:dyDescent="0.25">
      <c r="A35" s="46">
        <f>'DIA 28'!B$6</f>
        <v>44589</v>
      </c>
      <c r="B35" s="208">
        <f>'DIA 28'!B$19</f>
        <v>0</v>
      </c>
      <c r="C35" s="209">
        <f>'DIA 28'!B$20</f>
        <v>0</v>
      </c>
      <c r="D35" s="209">
        <f>'DIA 28'!B$27</f>
        <v>0</v>
      </c>
      <c r="E35" s="209">
        <f>'DIA 28'!B$28</f>
        <v>0</v>
      </c>
      <c r="F35" s="209">
        <f>'DIA 28'!B$35</f>
        <v>0</v>
      </c>
      <c r="G35" s="209">
        <f>'DIA 28'!B$36</f>
        <v>0</v>
      </c>
      <c r="H35" s="209">
        <f>'DIA 28'!B$43</f>
        <v>0</v>
      </c>
      <c r="I35" s="209">
        <f>'DIA 28'!B$44</f>
        <v>0</v>
      </c>
    </row>
    <row r="36" spans="1:9" x14ac:dyDescent="0.25">
      <c r="A36" s="46">
        <f>'DIA 29'!B$6</f>
        <v>44194</v>
      </c>
      <c r="B36" s="208">
        <f>'DIA 29'!B$19</f>
        <v>0</v>
      </c>
      <c r="C36" s="209">
        <f>'DIA 29'!B$20</f>
        <v>0</v>
      </c>
      <c r="D36" s="209">
        <f>'DIA 29'!B$27</f>
        <v>0</v>
      </c>
      <c r="E36" s="209">
        <f>'DIA 29'!B$28</f>
        <v>0</v>
      </c>
      <c r="F36" s="209">
        <f>'DIA 29'!B$35</f>
        <v>0</v>
      </c>
      <c r="G36" s="209">
        <f>'DIA 29'!B$36</f>
        <v>0</v>
      </c>
      <c r="H36" s="209">
        <f>'DIA 29'!B$43</f>
        <v>0</v>
      </c>
      <c r="I36" s="209">
        <f>'DIA 29'!B$44</f>
        <v>0</v>
      </c>
    </row>
    <row r="37" spans="1:9" x14ac:dyDescent="0.25">
      <c r="A37" s="46">
        <f>'DIA 30'!B$6</f>
        <v>44560</v>
      </c>
      <c r="B37" s="208">
        <f>'DIA 30'!B$19</f>
        <v>0</v>
      </c>
      <c r="C37" s="209">
        <f>'DIA 30'!B$20</f>
        <v>0</v>
      </c>
      <c r="D37" s="209">
        <f>'DIA 30'!B$27</f>
        <v>0</v>
      </c>
      <c r="E37" s="209">
        <f>'DIA 30'!B$28</f>
        <v>0</v>
      </c>
      <c r="F37" s="209">
        <f>'DIA 30'!B$35</f>
        <v>0</v>
      </c>
      <c r="G37" s="209">
        <f>'DIA 30'!B$36</f>
        <v>0</v>
      </c>
      <c r="H37" s="209">
        <f>'DIA 30'!B$43</f>
        <v>0</v>
      </c>
      <c r="I37" s="209">
        <f>'DIA 30'!B$44</f>
        <v>0</v>
      </c>
    </row>
    <row r="38" spans="1:9" x14ac:dyDescent="0.25">
      <c r="A38" s="46">
        <f>'DIA 31'!B$6</f>
        <v>44592</v>
      </c>
      <c r="B38" s="208">
        <f>'DIA 31'!B$19</f>
        <v>0</v>
      </c>
      <c r="C38" s="209">
        <f>'DIA 31'!B$20</f>
        <v>0</v>
      </c>
      <c r="D38" s="209">
        <f>'DIA 31'!B$27</f>
        <v>0</v>
      </c>
      <c r="E38" s="209">
        <f>'DIA 31'!B$28</f>
        <v>0</v>
      </c>
      <c r="F38" s="209">
        <f>'DIA 31'!B$35</f>
        <v>0</v>
      </c>
      <c r="G38" s="209">
        <f>'DIA 31'!B$36</f>
        <v>0</v>
      </c>
      <c r="H38" s="209">
        <f>'DIA 31'!B$43</f>
        <v>0</v>
      </c>
      <c r="I38" s="209">
        <f>'DIA 31'!B$44</f>
        <v>0</v>
      </c>
    </row>
    <row r="39" spans="1:9" x14ac:dyDescent="0.25">
      <c r="A39" s="32" t="s">
        <v>42</v>
      </c>
      <c r="B39" s="134">
        <f>SUM(B8:B38)</f>
        <v>721</v>
      </c>
      <c r="C39" s="134"/>
      <c r="D39" s="134">
        <f>SUM(D8:D38)</f>
        <v>10</v>
      </c>
      <c r="E39" s="134">
        <f>SUM(F8:F38)</f>
        <v>0</v>
      </c>
    </row>
    <row r="41" spans="1:9" ht="15.75" thickBot="1" x14ac:dyDescent="0.3"/>
    <row r="42" spans="1:9" x14ac:dyDescent="0.25">
      <c r="A42" s="34" t="s">
        <v>43</v>
      </c>
      <c r="B42" s="35">
        <f>'RESUMEN GENERAL DE VENTAS'!B39</f>
        <v>5118.0600000000004</v>
      </c>
    </row>
    <row r="43" spans="1:9" x14ac:dyDescent="0.25">
      <c r="A43" s="36" t="s">
        <v>48</v>
      </c>
      <c r="B43" s="37">
        <f>B39/B42</f>
        <v>0.14087369042176137</v>
      </c>
    </row>
    <row r="44" spans="1:9" x14ac:dyDescent="0.25">
      <c r="A44" s="36" t="s">
        <v>44</v>
      </c>
      <c r="B44" s="38"/>
    </row>
    <row r="45" spans="1:9" ht="15.75" thickBot="1" x14ac:dyDescent="0.3">
      <c r="A45" s="39" t="s">
        <v>45</v>
      </c>
      <c r="B45" s="40"/>
    </row>
  </sheetData>
  <mergeCells count="5">
    <mergeCell ref="A1:A3"/>
    <mergeCell ref="B1:F1"/>
    <mergeCell ref="B2:F2"/>
    <mergeCell ref="B3:F3"/>
    <mergeCell ref="A4:F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7" zoomScale="90" zoomScaleNormal="90" workbookViewId="0">
      <selection activeCell="A70" sqref="A7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20.42578125" style="85" customWidth="1"/>
    <col min="13" max="13" width="17.42578125" style="76" customWidth="1"/>
    <col min="14" max="14" width="5.140625" style="71" customWidth="1"/>
    <col min="15" max="15" width="23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228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242" t="s">
        <v>232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5.56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10.5</v>
      </c>
      <c r="C12" s="15"/>
      <c r="D12" s="56"/>
      <c r="E12" s="16"/>
      <c r="F12" s="56"/>
      <c r="G12" s="56"/>
      <c r="H12" s="17"/>
      <c r="I12" s="83">
        <v>10.5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223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9</v>
      </c>
      <c r="C13" s="15"/>
      <c r="D13" s="56"/>
      <c r="E13" s="16"/>
      <c r="F13" s="56"/>
      <c r="G13" s="56"/>
      <c r="H13" s="17"/>
      <c r="I13" s="137">
        <v>9</v>
      </c>
      <c r="J13" s="81">
        <f t="shared" ref="J13:J64" si="0">B13-I13</f>
        <v>0</v>
      </c>
      <c r="K13" s="75"/>
      <c r="L13" s="186">
        <f t="shared" ref="L13:L28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Y41" si="6">R13-V13</f>
        <v>0</v>
      </c>
      <c r="Z13" s="189">
        <f t="shared" ref="Z13:Z41" si="7">S13-W13</f>
        <v>0</v>
      </c>
      <c r="AA13" s="189">
        <f t="shared" ref="AA13:AA41" si="8">T13-U13-X13</f>
        <v>0</v>
      </c>
      <c r="AB13" s="156"/>
    </row>
    <row r="14" spans="1:28" ht="15.75" x14ac:dyDescent="0.25">
      <c r="A14" s="86" t="s">
        <v>81</v>
      </c>
      <c r="B14" s="57">
        <f>B13*B8</f>
        <v>50.04</v>
      </c>
      <c r="C14" s="15"/>
      <c r="D14" s="56"/>
      <c r="E14" s="16"/>
      <c r="F14" s="56"/>
      <c r="G14" s="56"/>
      <c r="H14" s="17"/>
      <c r="I14" s="83">
        <v>50.04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7"/>
        <v>0</v>
      </c>
      <c r="AA14" s="189">
        <f t="shared" si="8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7"/>
        <v>0</v>
      </c>
      <c r="AA15" s="189">
        <f t="shared" si="8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7"/>
        <v>0</v>
      </c>
      <c r="AA16" s="189">
        <f t="shared" si="8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7"/>
        <v>0</v>
      </c>
      <c r="AA17" s="189">
        <f t="shared" si="8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7"/>
        <v>0</v>
      </c>
      <c r="AA18" s="189">
        <f t="shared" si="8"/>
        <v>0</v>
      </c>
      <c r="AB18" s="156"/>
    </row>
    <row r="19" spans="1:28" ht="15.75" x14ac:dyDescent="0.25">
      <c r="A19" s="93" t="s">
        <v>79</v>
      </c>
      <c r="B19" s="97">
        <f>+B13+B15+B17</f>
        <v>9</v>
      </c>
      <c r="C19" s="95"/>
      <c r="D19" s="94"/>
      <c r="E19" s="96"/>
      <c r="F19" s="94"/>
      <c r="G19" s="94"/>
      <c r="H19" s="98"/>
      <c r="I19" s="99">
        <v>9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7"/>
        <v>0</v>
      </c>
      <c r="AA19" s="189">
        <f t="shared" si="8"/>
        <v>0</v>
      </c>
      <c r="AB19" s="156"/>
    </row>
    <row r="20" spans="1:28" ht="15.75" x14ac:dyDescent="0.25">
      <c r="A20" s="93" t="s">
        <v>80</v>
      </c>
      <c r="B20" s="97">
        <f>+B14+B16+B18</f>
        <v>50.04</v>
      </c>
      <c r="C20" s="95"/>
      <c r="D20" s="94"/>
      <c r="E20" s="96"/>
      <c r="F20" s="94"/>
      <c r="G20" s="94"/>
      <c r="H20" s="98"/>
      <c r="I20" s="99">
        <v>50.04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7"/>
        <v>0</v>
      </c>
      <c r="AA20" s="189">
        <f t="shared" si="8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7"/>
        <v>0</v>
      </c>
      <c r="AA21" s="189">
        <f t="shared" si="8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7"/>
        <v>0</v>
      </c>
      <c r="AA22" s="189">
        <f t="shared" si="8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7"/>
        <v>0</v>
      </c>
      <c r="AA23" s="189">
        <f t="shared" si="8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7"/>
        <v>0</v>
      </c>
      <c r="AA24" s="189">
        <f t="shared" si="8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7"/>
        <v>0</v>
      </c>
      <c r="AA25" s="189">
        <f t="shared" si="8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7"/>
        <v>0</v>
      </c>
      <c r="AA26" s="189">
        <f t="shared" si="8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7"/>
        <v>0</v>
      </c>
      <c r="AA27" s="189">
        <f t="shared" si="8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7"/>
        <v>0</v>
      </c>
      <c r="AA28" s="189">
        <f t="shared" si="8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7"/>
        <v>0</v>
      </c>
      <c r="AA29" s="189">
        <f t="shared" si="8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7"/>
        <v>0</v>
      </c>
      <c r="AA30" s="189">
        <f t="shared" si="8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ref="L31:L42" si="9">+G31-K31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7"/>
        <v>0</v>
      </c>
      <c r="AA31" s="189">
        <f t="shared" si="8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9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7"/>
        <v>0</v>
      </c>
      <c r="AA32" s="189">
        <f t="shared" si="8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9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7"/>
        <v>0</v>
      </c>
      <c r="AA33" s="189">
        <f t="shared" si="8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9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7"/>
        <v>0</v>
      </c>
      <c r="AA34" s="189">
        <f t="shared" si="8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7"/>
        <v>0</v>
      </c>
      <c r="AA35" s="189">
        <f t="shared" si="8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7"/>
        <v>0</v>
      </c>
      <c r="AA36" s="189">
        <f t="shared" si="8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7"/>
        <v>0</v>
      </c>
      <c r="AA37" s="189">
        <f t="shared" si="8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7"/>
        <v>0</v>
      </c>
      <c r="AA38" s="189">
        <f t="shared" si="8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9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7"/>
        <v>0</v>
      </c>
      <c r="AA39" s="189">
        <f t="shared" si="8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9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7"/>
        <v>0</v>
      </c>
      <c r="AA40" s="189">
        <f t="shared" si="8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9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7"/>
        <v>0</v>
      </c>
      <c r="AA41" s="189">
        <f t="shared" si="8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9"/>
        <v>0</v>
      </c>
      <c r="M42" s="107"/>
      <c r="N42" s="295" t="s">
        <v>105</v>
      </c>
      <c r="O42" s="296"/>
      <c r="P42" s="296"/>
      <c r="Q42" s="297"/>
      <c r="R42" s="190">
        <f t="shared" ref="R42:Y42" si="10">SUM(R12:R41)</f>
        <v>0</v>
      </c>
      <c r="S42" s="190">
        <f t="shared" si="10"/>
        <v>0</v>
      </c>
      <c r="T42" s="190">
        <f t="shared" si="10"/>
        <v>0</v>
      </c>
      <c r="U42" s="190">
        <f t="shared" si="10"/>
        <v>0</v>
      </c>
      <c r="V42" s="190">
        <f t="shared" si="10"/>
        <v>0</v>
      </c>
      <c r="W42" s="190">
        <f t="shared" si="10"/>
        <v>0</v>
      </c>
      <c r="X42" s="190">
        <f t="shared" si="10"/>
        <v>0</v>
      </c>
      <c r="Y42" s="190">
        <f t="shared" si="10"/>
        <v>0</v>
      </c>
      <c r="Z42" s="190">
        <f t="shared" ref="Z42" si="11">SUM(Z12:Z41)</f>
        <v>0</v>
      </c>
      <c r="AA42" s="190">
        <f t="shared" ref="AA42" si="12">SUM(AA12:AA41)</f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" si="13">((T43/U$10)*U$9)</f>
        <v>0</v>
      </c>
      <c r="V43" s="189">
        <f t="shared" ref="V43" si="14">R43*V$10</f>
        <v>0</v>
      </c>
      <c r="W43" s="189">
        <f t="shared" ref="W43" si="15">+S43*V$10</f>
        <v>0</v>
      </c>
      <c r="X43" s="189">
        <f t="shared" ref="X43" si="16">+T43*X$10</f>
        <v>0</v>
      </c>
      <c r="Y43" s="189">
        <f t="shared" ref="Y43" si="17">R43-V43</f>
        <v>0</v>
      </c>
      <c r="Z43" s="189">
        <f t="shared" ref="Z43" si="18">S43-W43</f>
        <v>0</v>
      </c>
      <c r="AA43" s="189">
        <f t="shared" ref="AA43" si="19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ref="U44:U62" si="20">((T44/U$10)*U$9)</f>
        <v>0</v>
      </c>
      <c r="V44" s="189">
        <f t="shared" ref="V44:V62" si="21">R44*V$10</f>
        <v>0</v>
      </c>
      <c r="W44" s="189">
        <f t="shared" ref="W44:W62" si="22">+S44*V$10</f>
        <v>0</v>
      </c>
      <c r="X44" s="189">
        <f t="shared" ref="X44:X62" si="23">+T44*X$10</f>
        <v>0</v>
      </c>
      <c r="Y44" s="189">
        <f t="shared" ref="Y44:Y62" si="24">R44-V44</f>
        <v>0</v>
      </c>
      <c r="Z44" s="189">
        <f t="shared" ref="Z44:Z62" si="25">S44-W44</f>
        <v>0</v>
      </c>
      <c r="AA44" s="189">
        <f t="shared" ref="AA44:AA62" si="26">T44-U44-X44</f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20"/>
        <v>0</v>
      </c>
      <c r="V45" s="189">
        <f t="shared" si="21"/>
        <v>0</v>
      </c>
      <c r="W45" s="189">
        <f t="shared" si="22"/>
        <v>0</v>
      </c>
      <c r="X45" s="189">
        <f t="shared" si="23"/>
        <v>0</v>
      </c>
      <c r="Y45" s="189">
        <f t="shared" si="24"/>
        <v>0</v>
      </c>
      <c r="Z45" s="189">
        <f t="shared" si="25"/>
        <v>0</v>
      </c>
      <c r="AA45" s="189">
        <f t="shared" si="26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27">D46*E46</f>
        <v>0</v>
      </c>
      <c r="G46" s="117">
        <f t="shared" ref="G46:G51" si="28">B46-D46-F46</f>
        <v>0</v>
      </c>
      <c r="H46" s="173"/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20"/>
        <v>0</v>
      </c>
      <c r="V46" s="189">
        <f t="shared" si="21"/>
        <v>0</v>
      </c>
      <c r="W46" s="189">
        <f t="shared" si="22"/>
        <v>0</v>
      </c>
      <c r="X46" s="189">
        <f t="shared" si="23"/>
        <v>0</v>
      </c>
      <c r="Y46" s="189">
        <f t="shared" si="24"/>
        <v>0</v>
      </c>
      <c r="Z46" s="189">
        <f t="shared" si="25"/>
        <v>0</v>
      </c>
      <c r="AA46" s="189">
        <f t="shared" si="26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29">B47*C47</f>
        <v>0</v>
      </c>
      <c r="E47" s="172">
        <v>0</v>
      </c>
      <c r="F47" s="117">
        <f t="shared" si="27"/>
        <v>0</v>
      </c>
      <c r="G47" s="117">
        <f t="shared" si="28"/>
        <v>0</v>
      </c>
      <c r="H47" s="173"/>
      <c r="I47" s="175"/>
      <c r="J47" s="81">
        <f t="shared" si="0"/>
        <v>0</v>
      </c>
      <c r="K47" s="80"/>
      <c r="L47" s="186">
        <f t="shared" ref="L47:L64" si="30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20"/>
        <v>0</v>
      </c>
      <c r="V47" s="189">
        <f t="shared" si="21"/>
        <v>0</v>
      </c>
      <c r="W47" s="189">
        <f t="shared" si="22"/>
        <v>0</v>
      </c>
      <c r="X47" s="189">
        <f t="shared" si="23"/>
        <v>0</v>
      </c>
      <c r="Y47" s="189">
        <f t="shared" si="24"/>
        <v>0</v>
      </c>
      <c r="Z47" s="189">
        <f t="shared" si="25"/>
        <v>0</v>
      </c>
      <c r="AA47" s="189">
        <f t="shared" si="26"/>
        <v>0</v>
      </c>
      <c r="AB47" s="156"/>
    </row>
    <row r="48" spans="1:28" ht="18" customHeight="1" x14ac:dyDescent="0.25">
      <c r="A48" s="115" t="s">
        <v>180</v>
      </c>
      <c r="B48" s="117">
        <f>R69</f>
        <v>0</v>
      </c>
      <c r="C48" s="116">
        <v>1.4999999999999999E-2</v>
      </c>
      <c r="D48" s="117">
        <f t="shared" si="29"/>
        <v>0</v>
      </c>
      <c r="E48" s="172">
        <v>0</v>
      </c>
      <c r="F48" s="117">
        <f t="shared" si="27"/>
        <v>0</v>
      </c>
      <c r="G48" s="117">
        <f t="shared" si="28"/>
        <v>0</v>
      </c>
      <c r="H48" s="173"/>
      <c r="I48" s="176"/>
      <c r="J48" s="81">
        <f t="shared" si="0"/>
        <v>0</v>
      </c>
      <c r="K48" s="80"/>
      <c r="L48" s="186">
        <f t="shared" si="30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20"/>
        <v>0</v>
      </c>
      <c r="V48" s="189">
        <f t="shared" si="21"/>
        <v>0</v>
      </c>
      <c r="W48" s="189">
        <f t="shared" si="22"/>
        <v>0</v>
      </c>
      <c r="X48" s="189">
        <f t="shared" si="23"/>
        <v>0</v>
      </c>
      <c r="Y48" s="189">
        <f t="shared" si="24"/>
        <v>0</v>
      </c>
      <c r="Z48" s="189">
        <f t="shared" si="25"/>
        <v>0</v>
      </c>
      <c r="AA48" s="189">
        <f t="shared" si="26"/>
        <v>0</v>
      </c>
      <c r="AB48" s="156"/>
    </row>
    <row r="49" spans="1:28" ht="15.75" x14ac:dyDescent="0.25">
      <c r="A49" s="115" t="s">
        <v>169</v>
      </c>
      <c r="B49" s="117">
        <f>R75</f>
        <v>98.79</v>
      </c>
      <c r="C49" s="116">
        <v>7.4999999999999997E-3</v>
      </c>
      <c r="D49" s="117">
        <f t="shared" si="29"/>
        <v>0.74092500000000006</v>
      </c>
      <c r="E49" s="172">
        <v>0</v>
      </c>
      <c r="F49" s="117">
        <f t="shared" si="27"/>
        <v>0</v>
      </c>
      <c r="G49" s="117">
        <f t="shared" si="28"/>
        <v>98.049075000000002</v>
      </c>
      <c r="H49" s="173"/>
      <c r="I49" s="176">
        <v>98.79</v>
      </c>
      <c r="J49" s="81">
        <f t="shared" si="0"/>
        <v>0</v>
      </c>
      <c r="K49" s="80"/>
      <c r="L49" s="186">
        <f t="shared" si="30"/>
        <v>98.049075000000002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20"/>
        <v>0</v>
      </c>
      <c r="V49" s="189">
        <f t="shared" si="21"/>
        <v>0</v>
      </c>
      <c r="W49" s="189">
        <f t="shared" si="22"/>
        <v>0</v>
      </c>
      <c r="X49" s="189">
        <f t="shared" si="23"/>
        <v>0</v>
      </c>
      <c r="Y49" s="189">
        <f t="shared" si="24"/>
        <v>0</v>
      </c>
      <c r="Z49" s="189">
        <f t="shared" si="25"/>
        <v>0</v>
      </c>
      <c r="AA49" s="189">
        <f t="shared" si="26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29"/>
        <v>0</v>
      </c>
      <c r="E50" s="172">
        <v>0</v>
      </c>
      <c r="F50" s="117">
        <f t="shared" si="27"/>
        <v>0</v>
      </c>
      <c r="G50" s="117">
        <f t="shared" si="28"/>
        <v>0</v>
      </c>
      <c r="H50" s="173"/>
      <c r="I50" s="175"/>
      <c r="J50" s="81">
        <f t="shared" si="0"/>
        <v>0</v>
      </c>
      <c r="K50" s="80"/>
      <c r="L50" s="186">
        <f t="shared" si="30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20"/>
        <v>0</v>
      </c>
      <c r="V50" s="189">
        <f t="shared" si="21"/>
        <v>0</v>
      </c>
      <c r="W50" s="189">
        <f t="shared" si="22"/>
        <v>0</v>
      </c>
      <c r="X50" s="189">
        <f t="shared" si="23"/>
        <v>0</v>
      </c>
      <c r="Y50" s="189">
        <f t="shared" si="24"/>
        <v>0</v>
      </c>
      <c r="Z50" s="189">
        <f t="shared" si="25"/>
        <v>0</v>
      </c>
      <c r="AA50" s="189">
        <f t="shared" si="26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28"/>
        <v>0</v>
      </c>
      <c r="H51" s="173"/>
      <c r="I51" s="175"/>
      <c r="J51" s="81">
        <f t="shared" si="0"/>
        <v>0</v>
      </c>
      <c r="K51" s="80"/>
      <c r="L51" s="186">
        <f t="shared" si="30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20"/>
        <v>0</v>
      </c>
      <c r="V51" s="189">
        <f t="shared" si="21"/>
        <v>0</v>
      </c>
      <c r="W51" s="189">
        <f t="shared" si="22"/>
        <v>0</v>
      </c>
      <c r="X51" s="189">
        <f t="shared" si="23"/>
        <v>0</v>
      </c>
      <c r="Y51" s="189">
        <f t="shared" si="24"/>
        <v>0</v>
      </c>
      <c r="Z51" s="189">
        <f t="shared" si="25"/>
        <v>0</v>
      </c>
      <c r="AA51" s="189">
        <f t="shared" si="26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 t="shared" ref="F52:F53" si="31">D52*E52</f>
        <v>0</v>
      </c>
      <c r="G52" s="117">
        <f>B52-D52-F52</f>
        <v>0</v>
      </c>
      <c r="H52" s="188"/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20"/>
        <v>0</v>
      </c>
      <c r="V52" s="189">
        <f t="shared" si="21"/>
        <v>0</v>
      </c>
      <c r="W52" s="189">
        <f t="shared" si="22"/>
        <v>0</v>
      </c>
      <c r="X52" s="189">
        <f t="shared" si="23"/>
        <v>0</v>
      </c>
      <c r="Y52" s="189">
        <f t="shared" si="24"/>
        <v>0</v>
      </c>
      <c r="Z52" s="189">
        <f t="shared" si="25"/>
        <v>0</v>
      </c>
      <c r="AA52" s="189">
        <f t="shared" si="26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32">B53*C53</f>
        <v>0</v>
      </c>
      <c r="E53" s="172">
        <v>0.05</v>
      </c>
      <c r="F53" s="117">
        <f t="shared" si="31"/>
        <v>0</v>
      </c>
      <c r="G53" s="117">
        <f t="shared" ref="G53:G58" si="33">B53-D53-F53</f>
        <v>0</v>
      </c>
      <c r="H53" s="188"/>
      <c r="I53" s="176"/>
      <c r="J53" s="81">
        <f t="shared" si="0"/>
        <v>0</v>
      </c>
      <c r="K53" s="80"/>
      <c r="L53" s="186">
        <f t="shared" si="30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20"/>
        <v>0</v>
      </c>
      <c r="V53" s="189">
        <f t="shared" si="21"/>
        <v>0</v>
      </c>
      <c r="W53" s="189">
        <f t="shared" si="22"/>
        <v>0</v>
      </c>
      <c r="X53" s="189">
        <f t="shared" si="23"/>
        <v>0</v>
      </c>
      <c r="Y53" s="189">
        <f t="shared" si="24"/>
        <v>0</v>
      </c>
      <c r="Z53" s="189">
        <f t="shared" si="25"/>
        <v>0</v>
      </c>
      <c r="AA53" s="189">
        <f t="shared" si="26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32"/>
        <v>0</v>
      </c>
      <c r="E54" s="172">
        <v>0.05</v>
      </c>
      <c r="F54" s="117">
        <f t="shared" ref="F54:F56" si="34">(B54/E$10)*E54</f>
        <v>0</v>
      </c>
      <c r="G54" s="117">
        <f t="shared" si="33"/>
        <v>0</v>
      </c>
      <c r="H54" s="173"/>
      <c r="I54" s="176"/>
      <c r="J54" s="81">
        <f t="shared" si="0"/>
        <v>0</v>
      </c>
      <c r="K54" s="80"/>
      <c r="L54" s="186">
        <f t="shared" si="30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20"/>
        <v>0</v>
      </c>
      <c r="V54" s="189">
        <f t="shared" si="21"/>
        <v>0</v>
      </c>
      <c r="W54" s="189">
        <f t="shared" si="22"/>
        <v>0</v>
      </c>
      <c r="X54" s="189">
        <f t="shared" si="23"/>
        <v>0</v>
      </c>
      <c r="Y54" s="189">
        <f t="shared" si="24"/>
        <v>0</v>
      </c>
      <c r="Z54" s="189">
        <f t="shared" si="25"/>
        <v>0</v>
      </c>
      <c r="AA54" s="189">
        <f t="shared" si="26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32"/>
        <v>0</v>
      </c>
      <c r="E55" s="172">
        <v>0.05</v>
      </c>
      <c r="F55" s="117">
        <f t="shared" si="34"/>
        <v>0</v>
      </c>
      <c r="G55" s="117">
        <f t="shared" si="33"/>
        <v>0</v>
      </c>
      <c r="H55" s="173"/>
      <c r="I55" s="176"/>
      <c r="J55" s="81">
        <f t="shared" si="0"/>
        <v>0</v>
      </c>
      <c r="K55" s="80"/>
      <c r="L55" s="186">
        <f t="shared" si="30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20"/>
        <v>0</v>
      </c>
      <c r="V55" s="189">
        <f t="shared" si="21"/>
        <v>0</v>
      </c>
      <c r="W55" s="189">
        <f t="shared" si="22"/>
        <v>0</v>
      </c>
      <c r="X55" s="189">
        <f t="shared" si="23"/>
        <v>0</v>
      </c>
      <c r="Y55" s="189">
        <f t="shared" si="24"/>
        <v>0</v>
      </c>
      <c r="Z55" s="189">
        <f t="shared" si="25"/>
        <v>0</v>
      </c>
      <c r="AA55" s="189">
        <f t="shared" si="26"/>
        <v>0</v>
      </c>
      <c r="AB55" s="156"/>
    </row>
    <row r="56" spans="1:28" ht="15.75" x14ac:dyDescent="0.25">
      <c r="A56" s="115" t="s">
        <v>219</v>
      </c>
      <c r="B56" s="117">
        <f>T75</f>
        <v>0</v>
      </c>
      <c r="C56" s="116">
        <v>2.5000000000000001E-2</v>
      </c>
      <c r="D56" s="117">
        <f t="shared" si="32"/>
        <v>0</v>
      </c>
      <c r="E56" s="172">
        <v>0.05</v>
      </c>
      <c r="F56" s="117">
        <f t="shared" si="34"/>
        <v>0</v>
      </c>
      <c r="G56" s="117">
        <f t="shared" si="33"/>
        <v>0</v>
      </c>
      <c r="H56" s="173"/>
      <c r="I56" s="176"/>
      <c r="J56" s="81">
        <f t="shared" si="0"/>
        <v>0</v>
      </c>
      <c r="K56" s="80"/>
      <c r="L56" s="186">
        <f t="shared" si="30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20"/>
        <v>0</v>
      </c>
      <c r="V56" s="189">
        <f t="shared" si="21"/>
        <v>0</v>
      </c>
      <c r="W56" s="189">
        <f t="shared" si="22"/>
        <v>0</v>
      </c>
      <c r="X56" s="189">
        <f t="shared" si="23"/>
        <v>0</v>
      </c>
      <c r="Y56" s="189">
        <f t="shared" si="24"/>
        <v>0</v>
      </c>
      <c r="Z56" s="189">
        <f t="shared" si="25"/>
        <v>0</v>
      </c>
      <c r="AA56" s="189">
        <f t="shared" si="26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7.4999999999999997E-3</v>
      </c>
      <c r="D57" s="117">
        <f>C57*B57</f>
        <v>0</v>
      </c>
      <c r="E57" s="172">
        <v>0</v>
      </c>
      <c r="F57" s="117">
        <f>D57*E57</f>
        <v>0</v>
      </c>
      <c r="G57" s="117">
        <f t="shared" si="33"/>
        <v>0</v>
      </c>
      <c r="H57" s="173"/>
      <c r="I57" s="175"/>
      <c r="J57" s="81">
        <f t="shared" si="0"/>
        <v>0</v>
      </c>
      <c r="K57" s="80"/>
      <c r="L57" s="186">
        <f t="shared" si="30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20"/>
        <v>0</v>
      </c>
      <c r="V57" s="189">
        <f t="shared" si="21"/>
        <v>0</v>
      </c>
      <c r="W57" s="189">
        <f t="shared" si="22"/>
        <v>0</v>
      </c>
      <c r="X57" s="189">
        <f t="shared" si="23"/>
        <v>0</v>
      </c>
      <c r="Y57" s="189">
        <f t="shared" si="24"/>
        <v>0</v>
      </c>
      <c r="Z57" s="189">
        <f t="shared" si="25"/>
        <v>0</v>
      </c>
      <c r="AA57" s="189">
        <f t="shared" si="26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33"/>
        <v>0</v>
      </c>
      <c r="H58" s="173"/>
      <c r="I58" s="175"/>
      <c r="J58" s="81">
        <f t="shared" si="0"/>
        <v>0</v>
      </c>
      <c r="K58" s="80"/>
      <c r="L58" s="186">
        <f t="shared" si="30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20"/>
        <v>0</v>
      </c>
      <c r="V58" s="189">
        <f t="shared" si="21"/>
        <v>0</v>
      </c>
      <c r="W58" s="189">
        <f t="shared" si="22"/>
        <v>0</v>
      </c>
      <c r="X58" s="189">
        <f t="shared" si="23"/>
        <v>0</v>
      </c>
      <c r="Y58" s="189">
        <f t="shared" si="24"/>
        <v>0</v>
      </c>
      <c r="Z58" s="189">
        <f t="shared" si="25"/>
        <v>0</v>
      </c>
      <c r="AA58" s="189">
        <f t="shared" si="26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30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20"/>
        <v>0</v>
      </c>
      <c r="V59" s="189">
        <f t="shared" si="21"/>
        <v>0</v>
      </c>
      <c r="W59" s="189">
        <f t="shared" si="22"/>
        <v>0</v>
      </c>
      <c r="X59" s="189">
        <f t="shared" si="23"/>
        <v>0</v>
      </c>
      <c r="Y59" s="189">
        <f t="shared" si="24"/>
        <v>0</v>
      </c>
      <c r="Z59" s="189">
        <f t="shared" si="25"/>
        <v>0</v>
      </c>
      <c r="AA59" s="189">
        <f t="shared" si="26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35">B60-D60-F60</f>
        <v>0</v>
      </c>
      <c r="H60" s="173"/>
      <c r="I60" s="175"/>
      <c r="J60" s="81">
        <f t="shared" si="0"/>
        <v>0</v>
      </c>
      <c r="K60" s="80"/>
      <c r="L60" s="186">
        <f t="shared" si="30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20"/>
        <v>0</v>
      </c>
      <c r="V60" s="189">
        <f t="shared" si="21"/>
        <v>0</v>
      </c>
      <c r="W60" s="189">
        <f t="shared" si="22"/>
        <v>0</v>
      </c>
      <c r="X60" s="189">
        <f t="shared" si="23"/>
        <v>0</v>
      </c>
      <c r="Y60" s="189">
        <f t="shared" si="24"/>
        <v>0</v>
      </c>
      <c r="Z60" s="189">
        <f t="shared" si="25"/>
        <v>0</v>
      </c>
      <c r="AA60" s="189">
        <f t="shared" si="26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0.74092500000000006</v>
      </c>
      <c r="E61" s="177"/>
      <c r="F61" s="57">
        <f>SUM(F46:F58)</f>
        <v>0</v>
      </c>
      <c r="G61" s="57">
        <f>SUM(G46:G58)</f>
        <v>98.049075000000002</v>
      </c>
      <c r="H61" s="173"/>
      <c r="I61" s="175"/>
      <c r="J61" s="81">
        <f t="shared" si="0"/>
        <v>0</v>
      </c>
      <c r="K61" s="80"/>
      <c r="L61" s="186">
        <f t="shared" si="30"/>
        <v>98.049075000000002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20"/>
        <v>0</v>
      </c>
      <c r="V61" s="189">
        <f t="shared" si="21"/>
        <v>0</v>
      </c>
      <c r="W61" s="189">
        <f t="shared" si="22"/>
        <v>0</v>
      </c>
      <c r="X61" s="189">
        <f t="shared" si="23"/>
        <v>0</v>
      </c>
      <c r="Y61" s="189">
        <f t="shared" si="24"/>
        <v>0</v>
      </c>
      <c r="Z61" s="189">
        <f t="shared" si="25"/>
        <v>0</v>
      </c>
      <c r="AA61" s="189">
        <f t="shared" si="26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/>
      <c r="I62" s="176"/>
      <c r="J62" s="81">
        <f t="shared" si="0"/>
        <v>0</v>
      </c>
      <c r="K62" s="80"/>
      <c r="L62" s="186">
        <f t="shared" si="30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20"/>
        <v>0</v>
      </c>
      <c r="V62" s="189">
        <f t="shared" si="21"/>
        <v>0</v>
      </c>
      <c r="W62" s="189">
        <f t="shared" si="22"/>
        <v>0</v>
      </c>
      <c r="X62" s="189">
        <f t="shared" si="23"/>
        <v>0</v>
      </c>
      <c r="Y62" s="189">
        <f t="shared" si="24"/>
        <v>0</v>
      </c>
      <c r="Z62" s="189">
        <f t="shared" si="25"/>
        <v>0</v>
      </c>
      <c r="AA62" s="189">
        <f t="shared" si="26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W63" si="36">SUM(U43:U62)</f>
        <v>0</v>
      </c>
      <c r="V63" s="191">
        <f t="shared" si="36"/>
        <v>0</v>
      </c>
      <c r="W63" s="191">
        <f t="shared" si="36"/>
        <v>0</v>
      </c>
      <c r="X63" s="191">
        <f t="shared" ref="X63" si="37">SUM(X43:X62)</f>
        <v>0</v>
      </c>
      <c r="Y63" s="191">
        <f>SUM(Y43:Y62)</f>
        <v>0</v>
      </c>
      <c r="Z63" s="191">
        <f t="shared" ref="Z63:AA63" si="38">SUM(Z43:Z62)</f>
        <v>0</v>
      </c>
      <c r="AA63" s="191">
        <f t="shared" si="38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196.09815</v>
      </c>
      <c r="H64" s="184"/>
      <c r="I64" s="175"/>
      <c r="J64" s="81">
        <f t="shared" si="0"/>
        <v>0</v>
      </c>
      <c r="K64" s="80"/>
      <c r="L64" s="186">
        <f t="shared" si="30"/>
        <v>196.09815</v>
      </c>
      <c r="M64" s="130"/>
      <c r="N64" s="87">
        <v>1</v>
      </c>
      <c r="O64" s="122" t="s">
        <v>188</v>
      </c>
      <c r="P64" s="229"/>
      <c r="Q64" s="229"/>
      <c r="R64" s="222"/>
      <c r="S64" s="87"/>
      <c r="T64" s="87"/>
      <c r="U64" s="189">
        <f t="shared" ref="U64" si="39">((T64/U$10)*U$9)</f>
        <v>0</v>
      </c>
      <c r="V64" s="189">
        <f t="shared" ref="V64" si="40">R64*V$10</f>
        <v>0</v>
      </c>
      <c r="W64" s="189">
        <f t="shared" ref="W64" si="41">+S64*V$10</f>
        <v>0</v>
      </c>
      <c r="X64" s="189">
        <f t="shared" ref="X64" si="42">+T64*X$10</f>
        <v>0</v>
      </c>
      <c r="Y64" s="189">
        <f t="shared" ref="Y64" si="43">R64-V64</f>
        <v>0</v>
      </c>
      <c r="Z64" s="189">
        <f t="shared" ref="Z64" si="44">S64-W64</f>
        <v>0</v>
      </c>
      <c r="AA64" s="189">
        <f t="shared" ref="AA64" si="45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159.33000000000001</v>
      </c>
      <c r="G65" s="22"/>
      <c r="L65" s="132"/>
      <c r="M65" s="131"/>
      <c r="N65" s="87">
        <v>2</v>
      </c>
      <c r="O65" s="122" t="s">
        <v>188</v>
      </c>
      <c r="P65" s="229"/>
      <c r="Q65" s="229"/>
      <c r="R65" s="229"/>
      <c r="S65" s="87"/>
      <c r="T65" s="87"/>
      <c r="U65" s="189">
        <f t="shared" ref="U65:U68" si="46">((T65/U$10)*U$9)</f>
        <v>0</v>
      </c>
      <c r="V65" s="189">
        <f t="shared" ref="V65:V68" si="47">R65*V$10</f>
        <v>0</v>
      </c>
      <c r="W65" s="189">
        <f t="shared" ref="W65:W68" si="48">+S65*V$10</f>
        <v>0</v>
      </c>
      <c r="X65" s="189">
        <f t="shared" ref="X65:X68" si="49">+T65*X$10</f>
        <v>0</v>
      </c>
      <c r="Y65" s="189">
        <f t="shared" ref="Y65:Y68" si="50">R65-V65</f>
        <v>0</v>
      </c>
      <c r="Z65" s="189">
        <f t="shared" ref="Z65:Z68" si="51">S65-W65</f>
        <v>0</v>
      </c>
      <c r="AA65" s="189">
        <f t="shared" ref="AA65:AA68" si="52">T65-U65-X65</f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188</v>
      </c>
      <c r="P66" s="229"/>
      <c r="Q66" s="229"/>
      <c r="R66" s="229"/>
      <c r="S66" s="87"/>
      <c r="T66" s="87"/>
      <c r="U66" s="189">
        <f t="shared" si="46"/>
        <v>0</v>
      </c>
      <c r="V66" s="189">
        <f t="shared" si="47"/>
        <v>0</v>
      </c>
      <c r="W66" s="189">
        <f t="shared" si="48"/>
        <v>0</v>
      </c>
      <c r="X66" s="189">
        <f t="shared" si="49"/>
        <v>0</v>
      </c>
      <c r="Y66" s="189">
        <f t="shared" si="50"/>
        <v>0</v>
      </c>
      <c r="Z66" s="189">
        <f t="shared" si="51"/>
        <v>0</v>
      </c>
      <c r="AA66" s="189">
        <f t="shared" si="5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188</v>
      </c>
      <c r="P67" s="229"/>
      <c r="Q67" s="229"/>
      <c r="R67" s="229"/>
      <c r="S67" s="87"/>
      <c r="T67" s="87"/>
      <c r="U67" s="189">
        <f t="shared" si="46"/>
        <v>0</v>
      </c>
      <c r="V67" s="189">
        <f t="shared" si="47"/>
        <v>0</v>
      </c>
      <c r="W67" s="189">
        <f t="shared" si="48"/>
        <v>0</v>
      </c>
      <c r="X67" s="189">
        <f t="shared" si="49"/>
        <v>0</v>
      </c>
      <c r="Y67" s="189">
        <f t="shared" si="50"/>
        <v>0</v>
      </c>
      <c r="Z67" s="189">
        <f t="shared" si="51"/>
        <v>0</v>
      </c>
      <c r="AA67" s="189">
        <f t="shared" si="52"/>
        <v>0</v>
      </c>
      <c r="AB67" s="87"/>
    </row>
    <row r="68" spans="1:30" ht="15.75" x14ac:dyDescent="0.25">
      <c r="A68" s="23" t="s">
        <v>18</v>
      </c>
      <c r="B68" s="77">
        <v>172.18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87"/>
      <c r="R68" s="87"/>
      <c r="S68" s="87"/>
      <c r="T68" s="87"/>
      <c r="U68" s="189">
        <f t="shared" si="46"/>
        <v>0</v>
      </c>
      <c r="V68" s="189">
        <f t="shared" si="47"/>
        <v>0</v>
      </c>
      <c r="W68" s="189">
        <f t="shared" si="48"/>
        <v>0</v>
      </c>
      <c r="X68" s="189">
        <f t="shared" si="49"/>
        <v>0</v>
      </c>
      <c r="Y68" s="189">
        <f t="shared" si="50"/>
        <v>0</v>
      </c>
      <c r="Z68" s="189">
        <f t="shared" si="51"/>
        <v>0</v>
      </c>
      <c r="AA68" s="189">
        <f t="shared" si="52"/>
        <v>0</v>
      </c>
      <c r="AB68" s="87"/>
    </row>
    <row r="69" spans="1:30" ht="16.5" thickBot="1" x14ac:dyDescent="0.3">
      <c r="A69" s="24" t="s">
        <v>5</v>
      </c>
      <c r="B69" s="62">
        <v>172.18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53">SUM(V64:V68)</f>
        <v>0</v>
      </c>
      <c r="W69" s="192">
        <f t="shared" si="53"/>
        <v>0</v>
      </c>
      <c r="X69" s="192">
        <f t="shared" si="53"/>
        <v>0</v>
      </c>
      <c r="Y69" s="192">
        <f t="shared" si="53"/>
        <v>0</v>
      </c>
      <c r="Z69" s="192">
        <f t="shared" si="53"/>
        <v>0</v>
      </c>
      <c r="AA69" s="193">
        <f t="shared" si="5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87">
        <v>323</v>
      </c>
      <c r="Q70" s="87">
        <v>2001</v>
      </c>
      <c r="R70" s="87">
        <v>98.79</v>
      </c>
      <c r="S70" s="87"/>
      <c r="T70" s="87"/>
      <c r="U70" s="189">
        <f t="shared" ref="U70:U74" si="54">((T70/U$10)*U$9)</f>
        <v>0</v>
      </c>
      <c r="V70" s="189">
        <f t="shared" ref="V70:V74" si="55">R70*V$10</f>
        <v>0.74092500000000006</v>
      </c>
      <c r="W70" s="189">
        <f t="shared" ref="W70:W74" si="56">+S70*V$10</f>
        <v>0</v>
      </c>
      <c r="X70" s="189">
        <f t="shared" ref="X70:X74" si="57">+T70*X$10</f>
        <v>0</v>
      </c>
      <c r="Y70" s="189">
        <f t="shared" ref="Y70:Y74" si="58">R70-V70</f>
        <v>98.049075000000002</v>
      </c>
      <c r="Z70" s="189">
        <f t="shared" ref="Z70:Z74" si="59">S70-W70</f>
        <v>0</v>
      </c>
      <c r="AA70" s="189">
        <f t="shared" ref="AA70:AA74" si="60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-12.849999999999994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178</v>
      </c>
      <c r="P71" s="87"/>
      <c r="Q71" s="87"/>
      <c r="R71" s="87"/>
      <c r="S71" s="87"/>
      <c r="T71" s="87"/>
      <c r="U71" s="189">
        <f t="shared" si="54"/>
        <v>0</v>
      </c>
      <c r="V71" s="189">
        <f t="shared" si="55"/>
        <v>0</v>
      </c>
      <c r="W71" s="189">
        <f t="shared" si="56"/>
        <v>0</v>
      </c>
      <c r="X71" s="189">
        <f t="shared" si="57"/>
        <v>0</v>
      </c>
      <c r="Y71" s="189">
        <f t="shared" si="58"/>
        <v>0</v>
      </c>
      <c r="Z71" s="189">
        <f t="shared" si="59"/>
        <v>0</v>
      </c>
      <c r="AA71" s="189">
        <f t="shared" si="6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179</v>
      </c>
      <c r="P72" s="87"/>
      <c r="Q72" s="87"/>
      <c r="R72" s="137"/>
      <c r="S72" s="87"/>
      <c r="T72" s="87"/>
      <c r="U72" s="189">
        <f t="shared" si="54"/>
        <v>0</v>
      </c>
      <c r="V72" s="189">
        <f t="shared" si="55"/>
        <v>0</v>
      </c>
      <c r="W72" s="189">
        <f t="shared" si="56"/>
        <v>0</v>
      </c>
      <c r="X72" s="189">
        <f t="shared" si="57"/>
        <v>0</v>
      </c>
      <c r="Y72" s="189">
        <f t="shared" si="58"/>
        <v>0</v>
      </c>
      <c r="Z72" s="189">
        <f t="shared" si="59"/>
        <v>0</v>
      </c>
      <c r="AA72" s="189">
        <f t="shared" si="60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179</v>
      </c>
      <c r="P73" s="87"/>
      <c r="Q73" s="87"/>
      <c r="R73" s="87"/>
      <c r="S73" s="87"/>
      <c r="T73" s="87"/>
      <c r="U73" s="189">
        <f t="shared" si="54"/>
        <v>0</v>
      </c>
      <c r="V73" s="189">
        <f t="shared" si="55"/>
        <v>0</v>
      </c>
      <c r="W73" s="189">
        <f t="shared" si="56"/>
        <v>0</v>
      </c>
      <c r="X73" s="189">
        <f t="shared" si="57"/>
        <v>0</v>
      </c>
      <c r="Y73" s="189">
        <f t="shared" si="58"/>
        <v>0</v>
      </c>
      <c r="Z73" s="189">
        <f t="shared" si="59"/>
        <v>0</v>
      </c>
      <c r="AA73" s="189">
        <f t="shared" si="60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61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54"/>
        <v>0</v>
      </c>
      <c r="V74" s="189">
        <f t="shared" si="55"/>
        <v>0</v>
      </c>
      <c r="W74" s="189">
        <f t="shared" si="56"/>
        <v>0</v>
      </c>
      <c r="X74" s="189">
        <f t="shared" si="57"/>
        <v>0</v>
      </c>
      <c r="Y74" s="189">
        <f t="shared" si="58"/>
        <v>0</v>
      </c>
      <c r="Z74" s="189">
        <f t="shared" si="59"/>
        <v>0</v>
      </c>
      <c r="AA74" s="189">
        <f t="shared" si="60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98.79</v>
      </c>
      <c r="S75" s="192"/>
      <c r="T75" s="192">
        <f>SUM(T70:T74)</f>
        <v>0</v>
      </c>
      <c r="U75" s="192">
        <f>SUM(U70:U74)</f>
        <v>0</v>
      </c>
      <c r="V75" s="192">
        <f t="shared" ref="V75" si="62">SUM(V70:V74)</f>
        <v>0.74092500000000006</v>
      </c>
      <c r="W75" s="192">
        <f t="shared" ref="W75" si="63">SUM(W70:W74)</f>
        <v>0</v>
      </c>
      <c r="X75" s="192">
        <f t="shared" ref="X75" si="64">SUM(X70:X74)</f>
        <v>0</v>
      </c>
      <c r="Y75" s="192">
        <f t="shared" ref="Y75" si="65">SUM(Y70:Y74)</f>
        <v>98.049075000000002</v>
      </c>
      <c r="Z75" s="192">
        <f t="shared" ref="Z75" si="66">SUM(Z70:Z74)</f>
        <v>0</v>
      </c>
      <c r="AA75" s="193">
        <f t="shared" ref="AA75" si="67">SUM(AA70:AA74)</f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112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68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87"/>
      <c r="Q79" s="87"/>
      <c r="R79" s="82">
        <v>7.4999999999999997E-3</v>
      </c>
      <c r="S79" s="194">
        <f t="shared" ref="S79:S97" si="69">+(P79+Q79)*R79</f>
        <v>0</v>
      </c>
      <c r="T79" s="219">
        <f t="shared" ref="T79:T97" si="70">+(P79+Q79)-S79</f>
        <v>0</v>
      </c>
      <c r="U79" s="112"/>
      <c r="V79" s="112"/>
      <c r="W79" s="113">
        <v>1.4999999999999999E-2</v>
      </c>
      <c r="X79" s="196">
        <f t="shared" ref="X79:X97" si="71">+(U79+V79)*W79</f>
        <v>0</v>
      </c>
      <c r="Y79" s="217">
        <f t="shared" ref="Y79:Y97" si="72">+(U79+V79)-X79</f>
        <v>0</v>
      </c>
      <c r="Z79" s="87"/>
      <c r="AA79" s="189">
        <f t="shared" si="68"/>
        <v>0</v>
      </c>
      <c r="AB79" s="189">
        <f t="shared" ref="AB79:AB97" si="73">+Z79*X$10</f>
        <v>0</v>
      </c>
      <c r="AC79" s="189">
        <f t="shared" ref="AC79:AC97" si="74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87"/>
      <c r="Q80" s="87"/>
      <c r="R80" s="82">
        <v>7.4999999999999997E-3</v>
      </c>
      <c r="S80" s="194">
        <f t="shared" si="69"/>
        <v>0</v>
      </c>
      <c r="T80" s="219">
        <f t="shared" si="70"/>
        <v>0</v>
      </c>
      <c r="U80" s="112"/>
      <c r="V80" s="112"/>
      <c r="W80" s="113">
        <v>1.4999999999999999E-2</v>
      </c>
      <c r="X80" s="196">
        <f t="shared" si="71"/>
        <v>0</v>
      </c>
      <c r="Y80" s="217">
        <f t="shared" si="72"/>
        <v>0</v>
      </c>
      <c r="Z80" s="87"/>
      <c r="AA80" s="189">
        <f t="shared" si="68"/>
        <v>0</v>
      </c>
      <c r="AB80" s="189">
        <f t="shared" si="73"/>
        <v>0</v>
      </c>
      <c r="AC80" s="189">
        <f t="shared" si="74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87"/>
      <c r="Q81" s="87"/>
      <c r="R81" s="82">
        <v>7.4999999999999997E-3</v>
      </c>
      <c r="S81" s="194">
        <f t="shared" si="69"/>
        <v>0</v>
      </c>
      <c r="T81" s="219">
        <f t="shared" si="70"/>
        <v>0</v>
      </c>
      <c r="U81" s="112"/>
      <c r="V81" s="112"/>
      <c r="W81" s="113">
        <v>1.4999999999999999E-2</v>
      </c>
      <c r="X81" s="196">
        <f t="shared" si="71"/>
        <v>0</v>
      </c>
      <c r="Y81" s="217">
        <f t="shared" si="72"/>
        <v>0</v>
      </c>
      <c r="Z81" s="87"/>
      <c r="AA81" s="189">
        <f t="shared" si="68"/>
        <v>0</v>
      </c>
      <c r="AB81" s="189">
        <f t="shared" si="73"/>
        <v>0</v>
      </c>
      <c r="AC81" s="189">
        <f t="shared" si="74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/>
      <c r="Q82" s="87"/>
      <c r="R82" s="82">
        <v>7.4999999999999997E-3</v>
      </c>
      <c r="S82" s="194">
        <f t="shared" si="69"/>
        <v>0</v>
      </c>
      <c r="T82" s="219">
        <f t="shared" si="70"/>
        <v>0</v>
      </c>
      <c r="U82" s="112"/>
      <c r="V82" s="112"/>
      <c r="W82" s="113">
        <v>1.4999999999999999E-2</v>
      </c>
      <c r="X82" s="196">
        <f t="shared" si="71"/>
        <v>0</v>
      </c>
      <c r="Y82" s="217">
        <f t="shared" si="72"/>
        <v>0</v>
      </c>
      <c r="Z82" s="87"/>
      <c r="AA82" s="189">
        <f t="shared" si="68"/>
        <v>0</v>
      </c>
      <c r="AB82" s="189">
        <f t="shared" si="73"/>
        <v>0</v>
      </c>
      <c r="AC82" s="189">
        <f t="shared" si="74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69"/>
        <v>0</v>
      </c>
      <c r="T83" s="219">
        <f t="shared" si="70"/>
        <v>0</v>
      </c>
      <c r="U83" s="112"/>
      <c r="V83" s="112"/>
      <c r="W83" s="113">
        <v>1.4999999999999999E-2</v>
      </c>
      <c r="X83" s="196">
        <f t="shared" si="71"/>
        <v>0</v>
      </c>
      <c r="Y83" s="217">
        <f t="shared" si="72"/>
        <v>0</v>
      </c>
      <c r="Z83" s="87"/>
      <c r="AA83" s="189">
        <f t="shared" si="68"/>
        <v>0</v>
      </c>
      <c r="AB83" s="189">
        <f t="shared" si="73"/>
        <v>0</v>
      </c>
      <c r="AC83" s="189">
        <f t="shared" si="74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69"/>
        <v>0</v>
      </c>
      <c r="T84" s="194">
        <f t="shared" si="70"/>
        <v>0</v>
      </c>
      <c r="U84" s="112"/>
      <c r="V84" s="112"/>
      <c r="W84" s="113">
        <v>1.4999999999999999E-2</v>
      </c>
      <c r="X84" s="196">
        <f t="shared" si="71"/>
        <v>0</v>
      </c>
      <c r="Y84" s="196">
        <f t="shared" si="72"/>
        <v>0</v>
      </c>
      <c r="Z84" s="87"/>
      <c r="AA84" s="189">
        <f t="shared" si="68"/>
        <v>0</v>
      </c>
      <c r="AB84" s="189">
        <f t="shared" si="73"/>
        <v>0</v>
      </c>
      <c r="AC84" s="189">
        <f t="shared" si="74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69"/>
        <v>0</v>
      </c>
      <c r="T85" s="194">
        <f t="shared" si="70"/>
        <v>0</v>
      </c>
      <c r="U85" s="112"/>
      <c r="V85" s="112"/>
      <c r="W85" s="113">
        <v>1.4999999999999999E-2</v>
      </c>
      <c r="X85" s="196">
        <f t="shared" si="71"/>
        <v>0</v>
      </c>
      <c r="Y85" s="196">
        <f t="shared" si="72"/>
        <v>0</v>
      </c>
      <c r="Z85" s="87"/>
      <c r="AA85" s="189">
        <f t="shared" si="68"/>
        <v>0</v>
      </c>
      <c r="AB85" s="189">
        <f t="shared" si="73"/>
        <v>0</v>
      </c>
      <c r="AC85" s="189">
        <f t="shared" si="74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69"/>
        <v>0</v>
      </c>
      <c r="T86" s="194">
        <f t="shared" si="70"/>
        <v>0</v>
      </c>
      <c r="U86" s="112"/>
      <c r="V86" s="112"/>
      <c r="W86" s="113">
        <v>1.4999999999999999E-2</v>
      </c>
      <c r="X86" s="196">
        <f t="shared" si="71"/>
        <v>0</v>
      </c>
      <c r="Y86" s="196">
        <f t="shared" si="72"/>
        <v>0</v>
      </c>
      <c r="Z86" s="87"/>
      <c r="AA86" s="189">
        <f t="shared" si="68"/>
        <v>0</v>
      </c>
      <c r="AB86" s="189">
        <f t="shared" si="73"/>
        <v>0</v>
      </c>
      <c r="AC86" s="189">
        <f t="shared" si="74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69"/>
        <v>0</v>
      </c>
      <c r="T87" s="194">
        <f t="shared" si="70"/>
        <v>0</v>
      </c>
      <c r="U87" s="112"/>
      <c r="V87" s="112"/>
      <c r="W87" s="113">
        <v>1.4999999999999999E-2</v>
      </c>
      <c r="X87" s="196">
        <f t="shared" si="71"/>
        <v>0</v>
      </c>
      <c r="Y87" s="196">
        <f t="shared" si="72"/>
        <v>0</v>
      </c>
      <c r="Z87" s="87"/>
      <c r="AA87" s="189">
        <f t="shared" si="68"/>
        <v>0</v>
      </c>
      <c r="AB87" s="189">
        <f t="shared" si="73"/>
        <v>0</v>
      </c>
      <c r="AC87" s="189">
        <f t="shared" si="74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69"/>
        <v>0</v>
      </c>
      <c r="T88" s="194">
        <f t="shared" si="70"/>
        <v>0</v>
      </c>
      <c r="U88" s="112"/>
      <c r="V88" s="112"/>
      <c r="W88" s="113">
        <v>1.4999999999999999E-2</v>
      </c>
      <c r="X88" s="196">
        <f t="shared" si="71"/>
        <v>0</v>
      </c>
      <c r="Y88" s="196">
        <f t="shared" si="72"/>
        <v>0</v>
      </c>
      <c r="Z88" s="87"/>
      <c r="AA88" s="189">
        <f t="shared" si="68"/>
        <v>0</v>
      </c>
      <c r="AB88" s="189">
        <f t="shared" si="73"/>
        <v>0</v>
      </c>
      <c r="AC88" s="189">
        <f t="shared" si="74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69"/>
        <v>0</v>
      </c>
      <c r="T89" s="194">
        <f t="shared" si="70"/>
        <v>0</v>
      </c>
      <c r="U89" s="112"/>
      <c r="V89" s="112"/>
      <c r="W89" s="113">
        <v>1.4999999999999999E-2</v>
      </c>
      <c r="X89" s="196">
        <f t="shared" si="71"/>
        <v>0</v>
      </c>
      <c r="Y89" s="196">
        <f t="shared" si="72"/>
        <v>0</v>
      </c>
      <c r="Z89" s="87"/>
      <c r="AA89" s="189">
        <f t="shared" si="68"/>
        <v>0</v>
      </c>
      <c r="AB89" s="189">
        <f t="shared" si="73"/>
        <v>0</v>
      </c>
      <c r="AC89" s="189">
        <f t="shared" si="74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69"/>
        <v>0</v>
      </c>
      <c r="T90" s="194">
        <f t="shared" si="70"/>
        <v>0</v>
      </c>
      <c r="U90" s="112"/>
      <c r="V90" s="112"/>
      <c r="W90" s="113">
        <v>1.4999999999999999E-2</v>
      </c>
      <c r="X90" s="196">
        <f t="shared" si="71"/>
        <v>0</v>
      </c>
      <c r="Y90" s="196">
        <f t="shared" si="72"/>
        <v>0</v>
      </c>
      <c r="Z90" s="87"/>
      <c r="AA90" s="189">
        <f t="shared" si="68"/>
        <v>0</v>
      </c>
      <c r="AB90" s="189">
        <f t="shared" si="73"/>
        <v>0</v>
      </c>
      <c r="AC90" s="189">
        <f t="shared" si="74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69"/>
        <v>0</v>
      </c>
      <c r="T91" s="194">
        <f t="shared" si="70"/>
        <v>0</v>
      </c>
      <c r="U91" s="112"/>
      <c r="V91" s="112"/>
      <c r="W91" s="113">
        <v>1.4999999999999999E-2</v>
      </c>
      <c r="X91" s="196">
        <f t="shared" si="71"/>
        <v>0</v>
      </c>
      <c r="Y91" s="196">
        <f t="shared" si="72"/>
        <v>0</v>
      </c>
      <c r="Z91" s="87"/>
      <c r="AA91" s="189">
        <f t="shared" si="68"/>
        <v>0</v>
      </c>
      <c r="AB91" s="189">
        <f t="shared" si="73"/>
        <v>0</v>
      </c>
      <c r="AC91" s="189">
        <f t="shared" si="74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69"/>
        <v>0</v>
      </c>
      <c r="T92" s="194">
        <f t="shared" si="70"/>
        <v>0</v>
      </c>
      <c r="U92" s="112"/>
      <c r="V92" s="112"/>
      <c r="W92" s="113">
        <v>1.4999999999999999E-2</v>
      </c>
      <c r="X92" s="196">
        <f t="shared" si="71"/>
        <v>0</v>
      </c>
      <c r="Y92" s="196">
        <f t="shared" si="72"/>
        <v>0</v>
      </c>
      <c r="Z92" s="87"/>
      <c r="AA92" s="189">
        <f t="shared" si="68"/>
        <v>0</v>
      </c>
      <c r="AB92" s="189">
        <f t="shared" si="73"/>
        <v>0</v>
      </c>
      <c r="AC92" s="189">
        <f t="shared" si="74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69"/>
        <v>0</v>
      </c>
      <c r="T93" s="194">
        <f t="shared" si="70"/>
        <v>0</v>
      </c>
      <c r="U93" s="112"/>
      <c r="V93" s="112"/>
      <c r="W93" s="113">
        <v>1.4999999999999999E-2</v>
      </c>
      <c r="X93" s="196">
        <f t="shared" si="71"/>
        <v>0</v>
      </c>
      <c r="Y93" s="196">
        <f t="shared" si="72"/>
        <v>0</v>
      </c>
      <c r="Z93" s="87"/>
      <c r="AA93" s="189">
        <f t="shared" si="68"/>
        <v>0</v>
      </c>
      <c r="AB93" s="189">
        <f t="shared" si="73"/>
        <v>0</v>
      </c>
      <c r="AC93" s="189">
        <f t="shared" si="74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69"/>
        <v>0</v>
      </c>
      <c r="T94" s="194">
        <f t="shared" si="70"/>
        <v>0</v>
      </c>
      <c r="U94" s="112"/>
      <c r="V94" s="112"/>
      <c r="W94" s="113">
        <v>1.4999999999999999E-2</v>
      </c>
      <c r="X94" s="196">
        <f t="shared" si="71"/>
        <v>0</v>
      </c>
      <c r="Y94" s="196">
        <f t="shared" si="72"/>
        <v>0</v>
      </c>
      <c r="Z94" s="87"/>
      <c r="AA94" s="189">
        <f t="shared" si="68"/>
        <v>0</v>
      </c>
      <c r="AB94" s="189">
        <f t="shared" si="73"/>
        <v>0</v>
      </c>
      <c r="AC94" s="189">
        <f t="shared" si="74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69"/>
        <v>0</v>
      </c>
      <c r="T95" s="194">
        <f t="shared" si="70"/>
        <v>0</v>
      </c>
      <c r="U95" s="112"/>
      <c r="V95" s="112"/>
      <c r="W95" s="113">
        <v>1.4999999999999999E-2</v>
      </c>
      <c r="X95" s="196">
        <f t="shared" si="71"/>
        <v>0</v>
      </c>
      <c r="Y95" s="196">
        <f t="shared" si="72"/>
        <v>0</v>
      </c>
      <c r="Z95" s="87"/>
      <c r="AA95" s="189">
        <f t="shared" si="68"/>
        <v>0</v>
      </c>
      <c r="AB95" s="189">
        <f t="shared" si="73"/>
        <v>0</v>
      </c>
      <c r="AC95" s="189">
        <f t="shared" si="74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69"/>
        <v>0</v>
      </c>
      <c r="T96" s="194">
        <f t="shared" si="70"/>
        <v>0</v>
      </c>
      <c r="U96" s="112"/>
      <c r="V96" s="112"/>
      <c r="W96" s="113">
        <v>1.4999999999999999E-2</v>
      </c>
      <c r="X96" s="196">
        <f t="shared" si="71"/>
        <v>0</v>
      </c>
      <c r="Y96" s="196">
        <f t="shared" si="72"/>
        <v>0</v>
      </c>
      <c r="Z96" s="87"/>
      <c r="AA96" s="189">
        <f t="shared" si="68"/>
        <v>0</v>
      </c>
      <c r="AB96" s="189">
        <f t="shared" si="73"/>
        <v>0</v>
      </c>
      <c r="AC96" s="189">
        <f t="shared" si="74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69"/>
        <v>0</v>
      </c>
      <c r="T97" s="194">
        <f t="shared" si="70"/>
        <v>0</v>
      </c>
      <c r="U97" s="112"/>
      <c r="V97" s="112"/>
      <c r="W97" s="113">
        <v>1.4999999999999999E-2</v>
      </c>
      <c r="X97" s="196">
        <f t="shared" si="71"/>
        <v>0</v>
      </c>
      <c r="Y97" s="196">
        <f t="shared" si="72"/>
        <v>0</v>
      </c>
      <c r="Z97" s="87"/>
      <c r="AA97" s="189">
        <f t="shared" si="68"/>
        <v>0</v>
      </c>
      <c r="AB97" s="189">
        <f t="shared" si="73"/>
        <v>0</v>
      </c>
      <c r="AC97" s="189">
        <f t="shared" si="74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75">SUM(AA78:AA97)</f>
        <v>0</v>
      </c>
      <c r="AB98" s="198">
        <f t="shared" si="75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>
        <f>P78+Q78+U78</f>
        <v>0</v>
      </c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</row>
    <row r="104" spans="14:30" x14ac:dyDescent="0.25">
      <c r="N104" s="85"/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F77:G77"/>
    <mergeCell ref="N42:Q42"/>
    <mergeCell ref="N63:Q63"/>
    <mergeCell ref="N69:Q69"/>
    <mergeCell ref="A1:A3"/>
    <mergeCell ref="B1:H1"/>
    <mergeCell ref="B2:H2"/>
    <mergeCell ref="B3:H3"/>
    <mergeCell ref="B4:H4"/>
    <mergeCell ref="A67:B67"/>
    <mergeCell ref="F67:H67"/>
    <mergeCell ref="I67:J67"/>
    <mergeCell ref="AA76:AA77"/>
    <mergeCell ref="AB76:AB77"/>
    <mergeCell ref="AC76:AC77"/>
    <mergeCell ref="AD76:AD77"/>
    <mergeCell ref="N75:Q75"/>
    <mergeCell ref="N76:N77"/>
    <mergeCell ref="O76:O77"/>
    <mergeCell ref="U76:Y76"/>
    <mergeCell ref="P76:T76"/>
    <mergeCell ref="Z76:Z77"/>
  </mergeCells>
  <conditionalFormatting sqref="B70">
    <cfRule type="cellIs" dxfId="61" priority="1" operator="greaterThan">
      <formula>0</formula>
    </cfRule>
    <cfRule type="cellIs" dxfId="6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31</vt:i4>
      </vt:variant>
    </vt:vector>
  </HeadingPairs>
  <TitlesOfParts>
    <vt:vector size="70" baseType="lpstr">
      <vt:lpstr>RESUMEN GENERAL DE VENTAS</vt:lpstr>
      <vt:lpstr>PROVINCIAL</vt:lpstr>
      <vt:lpstr>BANESCO</vt:lpstr>
      <vt:lpstr>VENEZUELA</vt:lpstr>
      <vt:lpstr>PAGO MOVIL</vt:lpstr>
      <vt:lpstr>BANCAMIGA </vt:lpstr>
      <vt:lpstr>VENTAS A CREDITO</vt:lpstr>
      <vt:lpstr>DIVISAS Y TRANSFERENCIAS</vt:lpstr>
      <vt:lpstr>DIA 1</vt:lpstr>
      <vt:lpstr>DIA 2</vt:lpstr>
      <vt:lpstr>DIA 3</vt:lpstr>
      <vt:lpstr>DIA 4</vt:lpstr>
      <vt:lpstr>DIA 5</vt:lpstr>
      <vt:lpstr>DIA 6</vt:lpstr>
      <vt:lpstr>DIA 7</vt:lpstr>
      <vt:lpstr>DIA 8</vt:lpstr>
      <vt:lpstr>DIA 9</vt:lpstr>
      <vt:lpstr>DIA 10</vt:lpstr>
      <vt:lpstr>DIA 11</vt:lpstr>
      <vt:lpstr>DIA 12</vt:lpstr>
      <vt:lpstr>DIA 13</vt:lpstr>
      <vt:lpstr>DIA 14</vt:lpstr>
      <vt:lpstr>DIA 15</vt:lpstr>
      <vt:lpstr>DIA 16</vt:lpstr>
      <vt:lpstr>DIA 17</vt:lpstr>
      <vt:lpstr>DIA 18</vt:lpstr>
      <vt:lpstr>DIA 19</vt:lpstr>
      <vt:lpstr>DIA 20</vt:lpstr>
      <vt:lpstr>DIA 21</vt:lpstr>
      <vt:lpstr>DIA 22</vt:lpstr>
      <vt:lpstr>DIA 23</vt:lpstr>
      <vt:lpstr>DIA 24</vt:lpstr>
      <vt:lpstr>DIA 25</vt:lpstr>
      <vt:lpstr>DIA 26</vt:lpstr>
      <vt:lpstr>DIA 27</vt:lpstr>
      <vt:lpstr>DIA 28</vt:lpstr>
      <vt:lpstr>DIA 29</vt:lpstr>
      <vt:lpstr>DIA 30</vt:lpstr>
      <vt:lpstr>DIA 31</vt:lpstr>
      <vt:lpstr>'DIA 1'!Área_de_impresión</vt:lpstr>
      <vt:lpstr>'DIA 10'!Área_de_impresión</vt:lpstr>
      <vt:lpstr>'DIA 11'!Área_de_impresión</vt:lpstr>
      <vt:lpstr>'DIA 12'!Área_de_impresión</vt:lpstr>
      <vt:lpstr>'DIA 13'!Área_de_impresión</vt:lpstr>
      <vt:lpstr>'DIA 14'!Área_de_impresión</vt:lpstr>
      <vt:lpstr>'DIA 15'!Área_de_impresión</vt:lpstr>
      <vt:lpstr>'DIA 16'!Área_de_impresión</vt:lpstr>
      <vt:lpstr>'DIA 17'!Área_de_impresión</vt:lpstr>
      <vt:lpstr>'DIA 18'!Área_de_impresión</vt:lpstr>
      <vt:lpstr>'DIA 19'!Área_de_impresión</vt:lpstr>
      <vt:lpstr>'DIA 2'!Área_de_impresión</vt:lpstr>
      <vt:lpstr>'DIA 20'!Área_de_impresión</vt:lpstr>
      <vt:lpstr>'DIA 21'!Área_de_impresión</vt:lpstr>
      <vt:lpstr>'DIA 22'!Área_de_impresión</vt:lpstr>
      <vt:lpstr>'DIA 23'!Área_de_impresión</vt:lpstr>
      <vt:lpstr>'DIA 24'!Área_de_impresión</vt:lpstr>
      <vt:lpstr>'DIA 25'!Área_de_impresión</vt:lpstr>
      <vt:lpstr>'DIA 26'!Área_de_impresión</vt:lpstr>
      <vt:lpstr>'DIA 27'!Área_de_impresión</vt:lpstr>
      <vt:lpstr>'DIA 28'!Área_de_impresión</vt:lpstr>
      <vt:lpstr>'DIA 29'!Área_de_impresión</vt:lpstr>
      <vt:lpstr>'DIA 3'!Área_de_impresión</vt:lpstr>
      <vt:lpstr>'DIA 30'!Área_de_impresión</vt:lpstr>
      <vt:lpstr>'DIA 31'!Área_de_impresión</vt:lpstr>
      <vt:lpstr>'DIA 4'!Área_de_impresión</vt:lpstr>
      <vt:lpstr>'DIA 5'!Área_de_impresión</vt:lpstr>
      <vt:lpstr>'DIA 6'!Área_de_impresión</vt:lpstr>
      <vt:lpstr>'DIA 7'!Área_de_impresión</vt:lpstr>
      <vt:lpstr>'DIA 8'!Área_de_impresión</vt:lpstr>
      <vt:lpstr>'DIA 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2020-07-27T15:11:55Z</cp:lastPrinted>
  <dcterms:created xsi:type="dcterms:W3CDTF">2013-07-24T18:56:16Z</dcterms:created>
  <dcterms:modified xsi:type="dcterms:W3CDTF">2022-08-03T12:31:59Z</dcterms:modified>
</cp:coreProperties>
</file>