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7680" tabRatio="875" firstSheet="11" activeTab="15"/>
  </bookViews>
  <sheets>
    <sheet name="Balance 2010" sheetId="13" r:id="rId1"/>
    <sheet name="Balance 2011" sheetId="4" r:id="rId2"/>
    <sheet name="Resultado 2011" sheetId="8" r:id="rId3"/>
    <sheet name="Balance 2012" sheetId="5" r:id="rId4"/>
    <sheet name="Resultado 2012" sheetId="9" r:id="rId5"/>
    <sheet name="Balance 2013" sheetId="6" r:id="rId6"/>
    <sheet name="Resultado 2013" sheetId="10" r:id="rId7"/>
    <sheet name="Balance 2014" sheetId="7" r:id="rId8"/>
    <sheet name="Resultado 2014" sheetId="11" r:id="rId9"/>
    <sheet name="Balance 2015" sheetId="14" r:id="rId10"/>
    <sheet name="Balance 2016" sheetId="12" r:id="rId11"/>
    <sheet name="Resultado 2016" sheetId="15" r:id="rId12"/>
    <sheet name="Balance 2017" sheetId="17" r:id="rId13"/>
    <sheet name="Resultado 2017" sheetId="18" r:id="rId14"/>
    <sheet name="Resultado 2018" sheetId="19" r:id="rId15"/>
    <sheet name="Balance 2018" sheetId="20" r:id="rId16"/>
    <sheet name="AUMENTO DE CAPITAL" sheetId="16" r:id="rId17"/>
  </sheets>
  <calcPr calcId="145621" iterateCount="1"/>
</workbook>
</file>

<file path=xl/calcChain.xml><?xml version="1.0" encoding="utf-8"?>
<calcChain xmlns="http://schemas.openxmlformats.org/spreadsheetml/2006/main">
  <c r="E102" i="19" l="1"/>
  <c r="F103" i="19" s="1"/>
  <c r="F124" i="19" s="1"/>
  <c r="D101" i="19"/>
  <c r="C100" i="19"/>
  <c r="C87" i="18" l="1"/>
  <c r="D88" i="18" s="1"/>
  <c r="E89" i="18" s="1"/>
  <c r="F98" i="18" s="1"/>
  <c r="F115" i="18" s="1"/>
  <c r="E36" i="12" l="1"/>
  <c r="F9" i="16" l="1"/>
  <c r="F13" i="16"/>
  <c r="F39" i="16"/>
  <c r="F43" i="16" s="1"/>
  <c r="F44" i="16" s="1"/>
  <c r="F35" i="16"/>
  <c r="F36" i="16" s="1"/>
  <c r="F22" i="16"/>
  <c r="F23" i="16" s="1"/>
  <c r="F17" i="16"/>
  <c r="F18" i="16" s="1"/>
  <c r="E41" i="16"/>
  <c r="E43" i="16" s="1"/>
  <c r="E34" i="16"/>
  <c r="E35" i="16" s="1"/>
  <c r="E36" i="16" s="1"/>
  <c r="E22" i="16"/>
  <c r="E23" i="16" s="1"/>
  <c r="E9" i="16"/>
  <c r="E17" i="16" s="1"/>
  <c r="F24" i="16" l="1"/>
  <c r="E18" i="16"/>
  <c r="E24" i="16" s="1"/>
  <c r="E44" i="16"/>
  <c r="E10" i="12"/>
  <c r="E51" i="15"/>
  <c r="E47" i="15"/>
  <c r="D24" i="15"/>
  <c r="E26" i="15" s="1"/>
  <c r="D13" i="15"/>
  <c r="E16" i="15" s="1"/>
  <c r="F44" i="14"/>
  <c r="F36" i="14"/>
  <c r="G37" i="14" s="1"/>
  <c r="G45" i="14" s="1"/>
  <c r="F22" i="14"/>
  <c r="G23" i="14" s="1"/>
  <c r="F17" i="14"/>
  <c r="G18" i="14" s="1"/>
  <c r="F26" i="13"/>
  <c r="F19" i="13"/>
  <c r="G20" i="13" s="1"/>
  <c r="G27" i="13" s="1"/>
  <c r="F12" i="13"/>
  <c r="G13" i="13" s="1"/>
  <c r="I24" i="16" l="1"/>
  <c r="E27" i="15"/>
  <c r="E48" i="15" s="1"/>
  <c r="E52" i="15" s="1"/>
  <c r="E43" i="12" s="1"/>
  <c r="G24" i="14"/>
  <c r="G14" i="13"/>
  <c r="F45" i="12"/>
  <c r="F37" i="12"/>
  <c r="G38" i="12" s="1"/>
  <c r="F24" i="12"/>
  <c r="G25" i="12" s="1"/>
  <c r="E57" i="11"/>
  <c r="E61" i="11"/>
  <c r="D24" i="11"/>
  <c r="E26" i="11" s="1"/>
  <c r="D13" i="11"/>
  <c r="E16" i="11" s="1"/>
  <c r="D13" i="10"/>
  <c r="E16" i="10" s="1"/>
  <c r="E60" i="10"/>
  <c r="E56" i="10"/>
  <c r="D24" i="10"/>
  <c r="E26" i="10" s="1"/>
  <c r="E57" i="9"/>
  <c r="D13" i="9"/>
  <c r="E16" i="9" s="1"/>
  <c r="E52" i="9"/>
  <c r="D24" i="9"/>
  <c r="E26" i="9" s="1"/>
  <c r="E28" i="8"/>
  <c r="E13" i="8"/>
  <c r="E32" i="8"/>
  <c r="D20" i="8"/>
  <c r="E22" i="8" s="1"/>
  <c r="G46" i="12" l="1"/>
  <c r="E27" i="11"/>
  <c r="E58" i="11" s="1"/>
  <c r="E62" i="11" s="1"/>
  <c r="E27" i="10"/>
  <c r="E57" i="10" s="1"/>
  <c r="E61" i="10" s="1"/>
  <c r="E27" i="9"/>
  <c r="E53" i="9" s="1"/>
  <c r="E58" i="9" s="1"/>
  <c r="E23" i="8"/>
  <c r="E29" i="8"/>
  <c r="E33" i="8" s="1"/>
  <c r="F44" i="7" l="1"/>
  <c r="F36" i="7"/>
  <c r="G37" i="7" s="1"/>
  <c r="F22" i="7"/>
  <c r="G23" i="7" s="1"/>
  <c r="F17" i="7"/>
  <c r="G18" i="7" s="1"/>
  <c r="F44" i="6"/>
  <c r="F36" i="6"/>
  <c r="G37" i="6" s="1"/>
  <c r="F22" i="6"/>
  <c r="G23" i="6" s="1"/>
  <c r="F17" i="6"/>
  <c r="G18" i="6" s="1"/>
  <c r="F36" i="5"/>
  <c r="G37" i="5" s="1"/>
  <c r="F17" i="5"/>
  <c r="G18" i="5" s="1"/>
  <c r="F44" i="5"/>
  <c r="F22" i="5"/>
  <c r="G23" i="5" s="1"/>
  <c r="F26" i="4"/>
  <c r="G45" i="7" l="1"/>
  <c r="G24" i="7"/>
  <c r="I24" i="7" s="1"/>
  <c r="G45" i="6"/>
  <c r="G24" i="6"/>
  <c r="G45" i="5"/>
  <c r="G24" i="5"/>
  <c r="I24" i="5" s="1"/>
  <c r="F33" i="4"/>
  <c r="F17" i="4"/>
  <c r="G18" i="4" s="1"/>
  <c r="F12" i="4"/>
  <c r="G13" i="4" s="1"/>
  <c r="I24" i="6" l="1"/>
  <c r="G27" i="4"/>
  <c r="G34" i="4" s="1"/>
  <c r="G19" i="4"/>
  <c r="I19" i="4" l="1"/>
  <c r="F19" i="12"/>
  <c r="G26" i="12" s="1"/>
  <c r="I26" i="12" s="1"/>
  <c r="G20" i="12" l="1"/>
</calcChain>
</file>

<file path=xl/sharedStrings.xml><?xml version="1.0" encoding="utf-8"?>
<sst xmlns="http://schemas.openxmlformats.org/spreadsheetml/2006/main" count="1054" uniqueCount="386">
  <si>
    <t>Capital Social</t>
  </si>
  <si>
    <t>PASIVOS</t>
  </si>
  <si>
    <t>ACTIVO</t>
  </si>
  <si>
    <t>PASIVO</t>
  </si>
  <si>
    <t>ACTIVOS</t>
  </si>
  <si>
    <t>Cuentas Por Pagar Proveedores</t>
  </si>
  <si>
    <t>Inventario de Mercancías</t>
  </si>
  <si>
    <t>Reserva Legal</t>
  </si>
  <si>
    <t>Expresado en Bolívares</t>
  </si>
  <si>
    <t>TOTAL ACTIVOS</t>
  </si>
  <si>
    <t>CORRIENTE</t>
  </si>
  <si>
    <t>TOTAL CORRIENTE</t>
  </si>
  <si>
    <t xml:space="preserve"> </t>
  </si>
  <si>
    <t>CAPITAL CONTABLE</t>
  </si>
  <si>
    <t>TOTAL  CAPITAL CONTABLE</t>
  </si>
  <si>
    <t>TOTAL PASIVO + CAPITAL</t>
  </si>
  <si>
    <t>TOTAL ACTIVOS CORRIENTES</t>
  </si>
  <si>
    <t>ACTIVOS NO CORRIENTES</t>
  </si>
  <si>
    <t>TOTAL ACTIVOS NO CORRIENTES</t>
  </si>
  <si>
    <t>TOTAL  NO CORRIENTES</t>
  </si>
  <si>
    <t>TOTAL PASIVO CORRIENTE</t>
  </si>
  <si>
    <t>Banco Provincial</t>
  </si>
  <si>
    <t>Banco del Tesoro</t>
  </si>
  <si>
    <t>Anticipo a Proveedores</t>
  </si>
  <si>
    <t>ISLR Por Pagar</t>
  </si>
  <si>
    <t>Superavit</t>
  </si>
  <si>
    <t>Caja Principal</t>
  </si>
  <si>
    <t xml:space="preserve">Mobiliario y Equipo </t>
  </si>
  <si>
    <t>Depreciación Acum. Mobiliario y Equipos</t>
  </si>
  <si>
    <t>FARMA STOP, C.A.</t>
  </si>
  <si>
    <t>J-29995187-0</t>
  </si>
  <si>
    <t>Banco Bancaribe</t>
  </si>
  <si>
    <t>Seguros Prepagados</t>
  </si>
  <si>
    <t>Prestamo Bancario</t>
  </si>
  <si>
    <t>Efectos por Pagar Proveedores</t>
  </si>
  <si>
    <t>Utilidad/Pérdida del Ejercicio</t>
  </si>
  <si>
    <t>Superavit/Deficit Acumulado</t>
  </si>
  <si>
    <t>Retenciones Seguro Social Obligatorio</t>
  </si>
  <si>
    <t>Retenciones F.A.O.V.</t>
  </si>
  <si>
    <t>Retenciones Ince</t>
  </si>
  <si>
    <t>Cuentas Por Pagar Accionistas</t>
  </si>
  <si>
    <t>I.V.A. Crédito/Débito Fiscal</t>
  </si>
  <si>
    <t>ESTADO  DE  RESULTADO</t>
  </si>
  <si>
    <t>(Expresado en Bolívares)</t>
  </si>
  <si>
    <t>PRODUCTO DE VENTAS:</t>
  </si>
  <si>
    <t xml:space="preserve">         Intereses Bancarios</t>
  </si>
  <si>
    <t>COSTO DE VENTAS:</t>
  </si>
  <si>
    <t xml:space="preserve">        Inventario de Mercancías (I)</t>
  </si>
  <si>
    <t xml:space="preserve">        Compras de Mercancías</t>
  </si>
  <si>
    <t xml:space="preserve">        Descuento en Compras</t>
  </si>
  <si>
    <t xml:space="preserve">        Devolucion en Compras</t>
  </si>
  <si>
    <t xml:space="preserve">        Total Mercancías Disponibles</t>
  </si>
  <si>
    <t xml:space="preserve">        Inventario de Mercancías (F)</t>
  </si>
  <si>
    <t>GASTOS DE OPERACIONES:</t>
  </si>
  <si>
    <t xml:space="preserve">        Sueldos y Salarios</t>
  </si>
  <si>
    <t xml:space="preserve">        Otros Pagos</t>
  </si>
  <si>
    <t xml:space="preserve">        Gasto Dep. Mobiliario y Equipos</t>
  </si>
  <si>
    <t xml:space="preserve">        Comisiones Bancarias</t>
  </si>
  <si>
    <t xml:space="preserve">        Material de Empaque</t>
  </si>
  <si>
    <t xml:space="preserve">        Honorarios Profesionales</t>
  </si>
  <si>
    <t xml:space="preserve">        Patente Industria y Comercio</t>
  </si>
  <si>
    <t xml:space="preserve">                    TOTAL GASTOS DE OPERACIONES</t>
  </si>
  <si>
    <t xml:space="preserve">        Resultado del Ejercicio</t>
  </si>
  <si>
    <t>RESERVAS:</t>
  </si>
  <si>
    <t xml:space="preserve">        Impuesto Sobre la Renta</t>
  </si>
  <si>
    <t xml:space="preserve">                   TOTAL RESERVA</t>
  </si>
  <si>
    <t xml:space="preserve">                    UTILIDAD NETA EN OPERACIONES</t>
  </si>
  <si>
    <t xml:space="preserve"> AL 31/12/2011</t>
  </si>
  <si>
    <t xml:space="preserve"> AL 31/12/2012</t>
  </si>
  <si>
    <t xml:space="preserve"> AL 31/12/2013</t>
  </si>
  <si>
    <t xml:space="preserve"> AL 31/12/2014</t>
  </si>
  <si>
    <t>DEL  01/01/2011  AL  31/12/2011</t>
  </si>
  <si>
    <t>Ventas de Supermercados y Automercados</t>
  </si>
  <si>
    <t>Ventas de Hielo</t>
  </si>
  <si>
    <t>Ventas de Medicinas y otros Prod. Farmac.</t>
  </si>
  <si>
    <t>Venta de Cafeterias, Heladerias, Refresq.</t>
  </si>
  <si>
    <t>Venta de Aceites, Grasas, Lubricantes</t>
  </si>
  <si>
    <t xml:space="preserve">        Diferencia en Caja</t>
  </si>
  <si>
    <t xml:space="preserve">        Gastos de Alimentación</t>
  </si>
  <si>
    <t xml:space="preserve">        Antigüedad </t>
  </si>
  <si>
    <t xml:space="preserve">        Utilidades </t>
  </si>
  <si>
    <t xml:space="preserve">        Vacaciones</t>
  </si>
  <si>
    <t xml:space="preserve">        Intereses sobre Prestaciones Sociales</t>
  </si>
  <si>
    <t xml:space="preserve">        Gastos Rep. Y Mant. Instalaciones</t>
  </si>
  <si>
    <t xml:space="preserve">        Mantenimiento General</t>
  </si>
  <si>
    <t xml:space="preserve">        Intereses Gastos</t>
  </si>
  <si>
    <t xml:space="preserve">        Gastos Generales</t>
  </si>
  <si>
    <t xml:space="preserve">        Contabilidad</t>
  </si>
  <si>
    <t xml:space="preserve">        Gastos Seguro Social</t>
  </si>
  <si>
    <t xml:space="preserve">        Gastos I.N.C.E</t>
  </si>
  <si>
    <t xml:space="preserve">        Gastos F.A.O.V.</t>
  </si>
  <si>
    <t xml:space="preserve">        Gastos de Poliza de Seguros</t>
  </si>
  <si>
    <t xml:space="preserve">        Papeleria e Impresos</t>
  </si>
  <si>
    <t xml:space="preserve">        Material de empaque</t>
  </si>
  <si>
    <t xml:space="preserve">        Impuestos no retenidos</t>
  </si>
  <si>
    <t xml:space="preserve">        Reserva Legal</t>
  </si>
  <si>
    <t>DEL  01/01/2012  AL  31/12/2012</t>
  </si>
  <si>
    <t>DEL  01/01/2013  AL  31/12/2013</t>
  </si>
  <si>
    <t xml:space="preserve">        Gastos Rep. Y Mant. Mobil. Y Equip.</t>
  </si>
  <si>
    <t xml:space="preserve">        Donaciones</t>
  </si>
  <si>
    <t xml:space="preserve">        Teléfono</t>
  </si>
  <si>
    <t>DEL  01/01/2014  AL  31/12/2014</t>
  </si>
  <si>
    <t xml:space="preserve">        Publicidad Aviso Comercial</t>
  </si>
  <si>
    <r>
      <t xml:space="preserve">                    </t>
    </r>
    <r>
      <rPr>
        <b/>
        <sz val="8"/>
        <rFont val="Arial"/>
        <family val="2"/>
      </rPr>
      <t>TOTAL VENTAS BRUTAS</t>
    </r>
  </si>
  <si>
    <r>
      <rPr>
        <b/>
        <u/>
        <sz val="8"/>
        <rFont val="Arial"/>
        <family val="2"/>
      </rPr>
      <t>OTROS INGRESOS</t>
    </r>
    <r>
      <rPr>
        <b/>
        <sz val="8"/>
        <rFont val="Arial"/>
        <family val="2"/>
      </rPr>
      <t>:</t>
    </r>
  </si>
  <si>
    <r>
      <rPr>
        <b/>
        <u/>
        <sz val="8"/>
        <rFont val="Arial"/>
        <family val="2"/>
      </rPr>
      <t>TOTAL INGRESOS</t>
    </r>
    <r>
      <rPr>
        <b/>
        <sz val="8"/>
        <rFont val="Arial"/>
        <family val="2"/>
      </rPr>
      <t>:</t>
    </r>
  </si>
  <si>
    <r>
      <t xml:space="preserve">                    </t>
    </r>
    <r>
      <rPr>
        <b/>
        <sz val="8"/>
        <rFont val="Arial"/>
        <family val="2"/>
      </rPr>
      <t>TOTAL COSTO DE VENTAS</t>
    </r>
  </si>
  <si>
    <r>
      <t xml:space="preserve">                    </t>
    </r>
    <r>
      <rPr>
        <b/>
        <sz val="8"/>
        <rFont val="Arial"/>
        <family val="2"/>
      </rPr>
      <t>UTILIDAD BRUTA EN VENTAS</t>
    </r>
  </si>
  <si>
    <t>|</t>
  </si>
  <si>
    <t xml:space="preserve"> AL 31/12/2016</t>
  </si>
  <si>
    <t>Cuentas Por Pagar Intercompañias</t>
  </si>
  <si>
    <t xml:space="preserve"> AL 31/12/2010</t>
  </si>
  <si>
    <t xml:space="preserve"> AL 31/12/2015</t>
  </si>
  <si>
    <t>Credito Fiscal</t>
  </si>
  <si>
    <t>ISLR Retenido por Clientes</t>
  </si>
  <si>
    <t>Retenciones de ISLR</t>
  </si>
  <si>
    <t>Retenciones de IVA</t>
  </si>
  <si>
    <t>DEL  01/01/2016  AL  31/12/2016</t>
  </si>
  <si>
    <t xml:space="preserve">        Cesta Ticket</t>
  </si>
  <si>
    <t xml:space="preserve">        Bonificación Especial</t>
  </si>
  <si>
    <t xml:space="preserve">        Domingos y Días Feriados</t>
  </si>
  <si>
    <t xml:space="preserve">        Bono Nocturno </t>
  </si>
  <si>
    <t xml:space="preserve">        Asesoria Legal</t>
  </si>
  <si>
    <t xml:space="preserve">        Aporte SSO y SPF</t>
  </si>
  <si>
    <t xml:space="preserve">        Intereses Bancarios</t>
  </si>
  <si>
    <t xml:space="preserve">        Imp Grandes Trans (IGTF)</t>
  </si>
  <si>
    <t xml:space="preserve">        Gastos Dep. Mob. Y Eq de Oficina</t>
  </si>
  <si>
    <t xml:space="preserve">        Suministros de Oficina</t>
  </si>
  <si>
    <t xml:space="preserve">        Gasto de Computación</t>
  </si>
  <si>
    <t xml:space="preserve">        Gastos No Deducibles</t>
  </si>
  <si>
    <t xml:space="preserve">        Diferencia en cambio y cálculo</t>
  </si>
  <si>
    <t xml:space="preserve">        Permiso Sanitario</t>
  </si>
  <si>
    <t xml:space="preserve">        Prorrateo del IVA</t>
  </si>
  <si>
    <t>Estado de Situación Financiera</t>
  </si>
  <si>
    <t>Farma Stop, CA</t>
  </si>
  <si>
    <t>Balance General</t>
  </si>
  <si>
    <t>Al 31/12/2017</t>
  </si>
  <si>
    <t xml:space="preserve">ACTIVO                                            </t>
  </si>
  <si>
    <t xml:space="preserve">   Activos Corrientes                                </t>
  </si>
  <si>
    <t xml:space="preserve">      Efectivo y Equivalentes                           </t>
  </si>
  <si>
    <t xml:space="preserve">         Caja                                              </t>
  </si>
  <si>
    <t xml:space="preserve">            Caja Principal                                    </t>
  </si>
  <si>
    <t xml:space="preserve">         TOTAL Caja                                              </t>
  </si>
  <si>
    <t xml:space="preserve">         Bancos                                            </t>
  </si>
  <si>
    <t xml:space="preserve">            Banco Provincial                                  </t>
  </si>
  <si>
    <t xml:space="preserve">            Banesco                                           </t>
  </si>
  <si>
    <t xml:space="preserve">            Banco del Tesoro                                  </t>
  </si>
  <si>
    <t xml:space="preserve">         TOTAL Bancos                                            </t>
  </si>
  <si>
    <t xml:space="preserve">      TOTAL Efectivo y Equivalentes                           </t>
  </si>
  <si>
    <t xml:space="preserve">      Deudores Comerciales Y Otras Cuentas Por          </t>
  </si>
  <si>
    <t xml:space="preserve">         Cuentas Por Cobrar Clientes                       </t>
  </si>
  <si>
    <t xml:space="preserve">            Cuentas Por Cobrar Clientes                       </t>
  </si>
  <si>
    <t xml:space="preserve">         TOTAL Cuentas Por Cobrar Clientes                       </t>
  </si>
  <si>
    <t xml:space="preserve">         Cuentas Por Cobrar Empleados                      </t>
  </si>
  <si>
    <t xml:space="preserve">            Prestamos Personales                              </t>
  </si>
  <si>
    <t xml:space="preserve">         TOTAL Cuentas Por Cobrar Empleados                      </t>
  </si>
  <si>
    <t xml:space="preserve">         Anticipos                                         </t>
  </si>
  <si>
    <t xml:space="preserve">            Anticipos a Proveedores                           </t>
  </si>
  <si>
    <t xml:space="preserve">         TOTAL Anticipos                                         </t>
  </si>
  <si>
    <t xml:space="preserve">      TOTAL Deudores Comerciales Y Otras Cuentas Por          </t>
  </si>
  <si>
    <t xml:space="preserve">      Inventarios                                       </t>
  </si>
  <si>
    <t xml:space="preserve">         Inventarios                                       </t>
  </si>
  <si>
    <t xml:space="preserve">            Inventarios de Mercancía                          </t>
  </si>
  <si>
    <t xml:space="preserve">         TOTAL Inventarios                                       </t>
  </si>
  <si>
    <t xml:space="preserve">      TOTAL Inventarios                                       </t>
  </si>
  <si>
    <t xml:space="preserve">      Impuestos Corrientes                              </t>
  </si>
  <si>
    <t xml:space="preserve">         Impuestos Corrientes                              </t>
  </si>
  <si>
    <t xml:space="preserve">            Crédito Fiscal                                    </t>
  </si>
  <si>
    <t xml:space="preserve">            Anticipo De ISLR                                  </t>
  </si>
  <si>
    <t xml:space="preserve">            Anticipo De IVA                                   </t>
  </si>
  <si>
    <t xml:space="preserve">         TOTAL Impuestos Corrientes                              </t>
  </si>
  <si>
    <t xml:space="preserve">      TOTAL Impuestos Corrientes                              </t>
  </si>
  <si>
    <t xml:space="preserve">   TOTAL Activos Corrientes                                </t>
  </si>
  <si>
    <t xml:space="preserve">   Activos No Corrientes                             </t>
  </si>
  <si>
    <t xml:space="preserve">         Propiedad, Planta y Equipos                       </t>
  </si>
  <si>
    <t xml:space="preserve">            Mobiliario                                        </t>
  </si>
  <si>
    <t xml:space="preserve">         TOTAL Propiedad, Planta y Equipos                       </t>
  </si>
  <si>
    <t xml:space="preserve">         Depreciaciones Acumuladas                         </t>
  </si>
  <si>
    <t xml:space="preserve">            Deprec. Acum. Mobiliario                          </t>
  </si>
  <si>
    <t xml:space="preserve">         TOTAL Depreciaciones Acumuladas                         </t>
  </si>
  <si>
    <t xml:space="preserve">      Otros Activos                                     </t>
  </si>
  <si>
    <t xml:space="preserve">         Cuentas a Cobrar Intercompañias                   </t>
  </si>
  <si>
    <t xml:space="preserve">            Cuentas a Cobrar Intercompañias                   </t>
  </si>
  <si>
    <t xml:space="preserve">         TOTAL Cuentas a Cobrar Intercompañias                   </t>
  </si>
  <si>
    <t xml:space="preserve">         Cuentas a Cobrar Socios                           </t>
  </si>
  <si>
    <t xml:space="preserve">            Cuentas a Cobrar Socios                           </t>
  </si>
  <si>
    <t xml:space="preserve">         TOTAL Cuentas a Cobrar Socios                           </t>
  </si>
  <si>
    <t xml:space="preserve">      TOTAL Otros Activos                                     </t>
  </si>
  <si>
    <t xml:space="preserve">   TOTAL Activos No Corrientes                             </t>
  </si>
  <si>
    <t xml:space="preserve">TOTAL ACTIVO                                            </t>
  </si>
  <si>
    <t xml:space="preserve">PASIVO                                            </t>
  </si>
  <si>
    <t xml:space="preserve">   Pasivos Corrientes                                </t>
  </si>
  <si>
    <t xml:space="preserve">      Acreedores Comerciales Y Otras Cuentas P          </t>
  </si>
  <si>
    <t xml:space="preserve">         Cuentas Por Pagar Proveedores Nacionales          </t>
  </si>
  <si>
    <t xml:space="preserve">            Cuentas Por Pagar Proveedores                     </t>
  </si>
  <si>
    <t xml:space="preserve">         TOTAL Cuentas Por Pagar Proveedores Nacionales          </t>
  </si>
  <si>
    <t xml:space="preserve">         Otras Cuentas Por Pagar                           </t>
  </si>
  <si>
    <t xml:space="preserve">            Gastos Acum Por Pagar                             </t>
  </si>
  <si>
    <t xml:space="preserve">            Sueldos y salarios por pagar                      </t>
  </si>
  <si>
    <t xml:space="preserve">         TOTAL Otras Cuentas Por Pagar                           </t>
  </si>
  <si>
    <t xml:space="preserve">      TOTAL Acreedores Comerciales Y Otras Cuentas P          </t>
  </si>
  <si>
    <t xml:space="preserve">            Debito Fiscal                                     </t>
  </si>
  <si>
    <t xml:space="preserve">            Retenciones De IVA                                </t>
  </si>
  <si>
    <t xml:space="preserve">            ISLR Por Pagar                                    </t>
  </si>
  <si>
    <t xml:space="preserve">            Iva Por Pagar                                     </t>
  </si>
  <si>
    <t xml:space="preserve">      Contribuciones, Retenciones Laborales             </t>
  </si>
  <si>
    <t xml:space="preserve">         Retenciones Laborales                             </t>
  </si>
  <si>
    <t xml:space="preserve">            Ret. S.S.O.                                       </t>
  </si>
  <si>
    <t xml:space="preserve">            Ret. L.P.H.                                       </t>
  </si>
  <si>
    <t xml:space="preserve">         TOTAL Retenciones Laborales                             </t>
  </si>
  <si>
    <t xml:space="preserve">      TOTAL Contribuciones, Retenciones Laborales             </t>
  </si>
  <si>
    <t xml:space="preserve">   TOTAL Pasivos Corrientes                                </t>
  </si>
  <si>
    <t xml:space="preserve">   Pasivos No Corrientes                             </t>
  </si>
  <si>
    <t xml:space="preserve">      Pagarés A Lago Plazo                              </t>
  </si>
  <si>
    <t xml:space="preserve">         Pagares                                           </t>
  </si>
  <si>
    <t xml:space="preserve">            Pagare Banco Provincial                           </t>
  </si>
  <si>
    <t xml:space="preserve">         TOTAL Pagares                                           </t>
  </si>
  <si>
    <t xml:space="preserve">      TOTAL Pagarés A Lago Plazo                              </t>
  </si>
  <si>
    <t xml:space="preserve">      Otros Pasivos                                     </t>
  </si>
  <si>
    <t xml:space="preserve">         Cuentas Por Pagar Intercompañias                  </t>
  </si>
  <si>
    <t xml:space="preserve">            Automercado Express 2707, CA                      </t>
  </si>
  <si>
    <t xml:space="preserve">            Hiper Modelo, CA                                  </t>
  </si>
  <si>
    <t xml:space="preserve">            Exquisiteses Modelo, C.A.                         </t>
  </si>
  <si>
    <t xml:space="preserve">         TOTAL Cuentas Por Pagar Intercompañias                  </t>
  </si>
  <si>
    <t xml:space="preserve">         Cuentas Por Pagar Socio                           </t>
  </si>
  <si>
    <t xml:space="preserve">            Cuentas Por Pagar Socio                           </t>
  </si>
  <si>
    <t xml:space="preserve">         TOTAL Cuentas Por Pagar Socio                           </t>
  </si>
  <si>
    <t xml:space="preserve">      TOTAL Otros Pasivos                                     </t>
  </si>
  <si>
    <t xml:space="preserve">   TOTAL Pasivos No Corrientes                             </t>
  </si>
  <si>
    <t xml:space="preserve">TOTAL PASIVO                                            </t>
  </si>
  <si>
    <t xml:space="preserve">CAPITAL                                           </t>
  </si>
  <si>
    <t xml:space="preserve">   Capital Social                                    </t>
  </si>
  <si>
    <t xml:space="preserve">      Capital Social                                    </t>
  </si>
  <si>
    <t xml:space="preserve">         Capital Social                                    </t>
  </si>
  <si>
    <t xml:space="preserve">            Capital Social                                    </t>
  </si>
  <si>
    <t xml:space="preserve">         TOTAL Capital Social                                    </t>
  </si>
  <si>
    <t xml:space="preserve">      TOTAL Capital Social                                    </t>
  </si>
  <si>
    <t xml:space="preserve">   TOTAL Capital Social                                    </t>
  </si>
  <si>
    <t xml:space="preserve">   Reservas                                          </t>
  </si>
  <si>
    <t xml:space="preserve">      Reserva Legal                                     </t>
  </si>
  <si>
    <t xml:space="preserve">         Reserva Legal                                     </t>
  </si>
  <si>
    <t xml:space="preserve">            Reserva Legal                                     </t>
  </si>
  <si>
    <t xml:space="preserve">         TOTAL Reserva Legal                                     </t>
  </si>
  <si>
    <t xml:space="preserve">      TOTAL Reserva Legal                                     </t>
  </si>
  <si>
    <t xml:space="preserve">   TOTAL Reservas                                          </t>
  </si>
  <si>
    <t xml:space="preserve">   Superavit                                         </t>
  </si>
  <si>
    <t xml:space="preserve">      Superavit                                         </t>
  </si>
  <si>
    <t xml:space="preserve">         Resultado Ejercicios Anteriores                   </t>
  </si>
  <si>
    <t xml:space="preserve">            Resultado Ejercicios Anteriores                   </t>
  </si>
  <si>
    <t xml:space="preserve">         TOTAL Resultado Ejercicios Anteriores                   </t>
  </si>
  <si>
    <t xml:space="preserve">         Resultado del ejercicio                           </t>
  </si>
  <si>
    <t xml:space="preserve">            Resultado del ejercicio                           </t>
  </si>
  <si>
    <t xml:space="preserve">         TOTAL Resultado del ejercicio                           </t>
  </si>
  <si>
    <t xml:space="preserve">      TOTAL Superavit                                         </t>
  </si>
  <si>
    <t xml:space="preserve">   TOTAL Superavit                                         </t>
  </si>
  <si>
    <t xml:space="preserve">TOTAL CAPITAL                                           </t>
  </si>
  <si>
    <t>TOTAL PASIVO Y CAPITAL</t>
  </si>
  <si>
    <t>Estado de Ganancias y Pérdidas</t>
  </si>
  <si>
    <t>Enero del 2017 a Diciembre del 2017</t>
  </si>
  <si>
    <t xml:space="preserve">INGRESOS                                          </t>
  </si>
  <si>
    <t xml:space="preserve">   Ingresos Ordinarios                               </t>
  </si>
  <si>
    <t xml:space="preserve">      Ingresos Ordinarios                               </t>
  </si>
  <si>
    <t xml:space="preserve">         Ventas                                            </t>
  </si>
  <si>
    <t xml:space="preserve">            Ventas                                            </t>
  </si>
  <si>
    <t xml:space="preserve">         TOTAL Ventas                                            </t>
  </si>
  <si>
    <t xml:space="preserve">      TOTAL Ingresos Ordinarios                               </t>
  </si>
  <si>
    <t xml:space="preserve">      Otros Ingresos                                    </t>
  </si>
  <si>
    <t xml:space="preserve">         Otros Ingresos                                    </t>
  </si>
  <si>
    <t xml:space="preserve">            Otros Ingresos (Intereses)                        </t>
  </si>
  <si>
    <t xml:space="preserve">         TOTAL Otros Ingresos                                    </t>
  </si>
  <si>
    <t xml:space="preserve">      TOTAL Otros Ingresos                                    </t>
  </si>
  <si>
    <t xml:space="preserve">   TOTAL Ingresos Ordinarios                               </t>
  </si>
  <si>
    <t xml:space="preserve">TOTAL INGRESOS                                          </t>
  </si>
  <si>
    <t xml:space="preserve">COSTOS                                            </t>
  </si>
  <si>
    <t xml:space="preserve">   Costos De Ventas                                  </t>
  </si>
  <si>
    <t xml:space="preserve">      Compras Netas                                     </t>
  </si>
  <si>
    <t xml:space="preserve">         Compras Netas                                     </t>
  </si>
  <si>
    <t xml:space="preserve">            Compras Almacén                                   </t>
  </si>
  <si>
    <t xml:space="preserve">            Costo Por Deducción Fiscal                        </t>
  </si>
  <si>
    <t xml:space="preserve">            Dev. En Compra                                    </t>
  </si>
  <si>
    <t xml:space="preserve">            Desc.En Compra                                    </t>
  </si>
  <si>
    <t xml:space="preserve">         TOTAL Compras Netas                                     </t>
  </si>
  <si>
    <t xml:space="preserve">      TOTAL Compras Netas                                     </t>
  </si>
  <si>
    <t xml:space="preserve">         Inventario Inicial                                </t>
  </si>
  <si>
    <t xml:space="preserve">            Inventario Inicial                                </t>
  </si>
  <si>
    <t xml:space="preserve">         TOTAL Inventario Inicial                                </t>
  </si>
  <si>
    <t xml:space="preserve">         Inventario Final                                  </t>
  </si>
  <si>
    <t xml:space="preserve">            Inventario Final                                  </t>
  </si>
  <si>
    <t xml:space="preserve">         TOTAL Inventario Final                                  </t>
  </si>
  <si>
    <t xml:space="preserve">   TOTAL Costos De Ventas                                  </t>
  </si>
  <si>
    <t xml:space="preserve">   Gastos De Operación                               </t>
  </si>
  <si>
    <t xml:space="preserve">      Gastos de Personal                                </t>
  </si>
  <si>
    <t xml:space="preserve">         Sueldos y Salarios                                </t>
  </si>
  <si>
    <t xml:space="preserve">            Sueldos                                           </t>
  </si>
  <si>
    <t xml:space="preserve">            Dia Feriado                                       </t>
  </si>
  <si>
    <t xml:space="preserve">            Bono Voluntario                                   </t>
  </si>
  <si>
    <t xml:space="preserve">            Bono Nocturno                                     </t>
  </si>
  <si>
    <t xml:space="preserve">            Vacaciones                                        </t>
  </si>
  <si>
    <t xml:space="preserve">         TOTAL Sueldos y Salarios                                </t>
  </si>
  <si>
    <t xml:space="preserve">         Beneficios Sociales                               </t>
  </si>
  <si>
    <t xml:space="preserve">            Prestaciones Sociales                             </t>
  </si>
  <si>
    <t xml:space="preserve">            Utilidades                                        </t>
  </si>
  <si>
    <t xml:space="preserve">            Intereses de Prestaciones                         </t>
  </si>
  <si>
    <t xml:space="preserve">            Bono Alimenticio                                  </t>
  </si>
  <si>
    <t xml:space="preserve">         TOTAL Beneficios Sociales                               </t>
  </si>
  <si>
    <t xml:space="preserve">         Aportes Laborales                                 </t>
  </si>
  <si>
    <t xml:space="preserve">            Aporte S.S.O.                                     </t>
  </si>
  <si>
    <t xml:space="preserve">            Aportes INCE                                      </t>
  </si>
  <si>
    <t xml:space="preserve">         TOTAL Aportes Laborales                                 </t>
  </si>
  <si>
    <t xml:space="preserve">      TOTAL Gastos de Personal                                </t>
  </si>
  <si>
    <t xml:space="preserve">   TOTAL Gastos De Operación                               </t>
  </si>
  <si>
    <t xml:space="preserve">TOTAL COSTOS                                            </t>
  </si>
  <si>
    <t>UTILIDAD BRUTA</t>
  </si>
  <si>
    <t xml:space="preserve">GASTOS DE ADMINISTRACION                          </t>
  </si>
  <si>
    <t xml:space="preserve">   Gastos Generales                                  </t>
  </si>
  <si>
    <t xml:space="preserve">      Gastos Generales                                  </t>
  </si>
  <si>
    <t xml:space="preserve">         Gastos Generales De Operación                     </t>
  </si>
  <si>
    <t xml:space="preserve">            Electricidad                                      </t>
  </si>
  <si>
    <t xml:space="preserve">            Impuestos Municipales                             </t>
  </si>
  <si>
    <t xml:space="preserve">            Mant. Y Rep. Equip.Computacion                    </t>
  </si>
  <si>
    <t xml:space="preserve">            Gastos Administrativos                            </t>
  </si>
  <si>
    <t xml:space="preserve">         TOTAL Gastos Generales De Operación                     </t>
  </si>
  <si>
    <t xml:space="preserve">      TOTAL Gastos Generales                                  </t>
  </si>
  <si>
    <t xml:space="preserve">   TOTAL Gastos Generales                                  </t>
  </si>
  <si>
    <t xml:space="preserve">   Gastos De Depreciación                            </t>
  </si>
  <si>
    <t xml:space="preserve">      Gastos De Depreciación                            </t>
  </si>
  <si>
    <t xml:space="preserve">         Gastos De Depreciación                            </t>
  </si>
  <si>
    <t xml:space="preserve">            Deprec. Mobiliario                                </t>
  </si>
  <si>
    <t xml:space="preserve">         TOTAL Gastos De Depreciación                            </t>
  </si>
  <si>
    <t xml:space="preserve">      TOTAL Gastos De Depreciación                            </t>
  </si>
  <si>
    <t xml:space="preserve">   TOTAL Gastos De Depreciación                            </t>
  </si>
  <si>
    <t xml:space="preserve">TOTAL GASTOS DE ADMINISTRACION                          </t>
  </si>
  <si>
    <t xml:space="preserve">OTROS INGRESOS Y EGRESOS                          </t>
  </si>
  <si>
    <t xml:space="preserve">   Otros Egresos                                     </t>
  </si>
  <si>
    <t xml:space="preserve">      Egresos Financieros                               </t>
  </si>
  <si>
    <t xml:space="preserve">         Intereses                                         </t>
  </si>
  <si>
    <t xml:space="preserve">            Intereses Pagare                                  </t>
  </si>
  <si>
    <t xml:space="preserve">         TOTAL Intereses                                         </t>
  </si>
  <si>
    <t xml:space="preserve">         Comisiones                                        </t>
  </si>
  <si>
    <t xml:space="preserve">            Comisiones Bancarias                              </t>
  </si>
  <si>
    <t xml:space="preserve">         TOTAL Comisiones                                        </t>
  </si>
  <si>
    <t xml:space="preserve">      TOTAL Egresos Financieros                               </t>
  </si>
  <si>
    <t xml:space="preserve">   TOTAL Otros Egresos                                     </t>
  </si>
  <si>
    <t xml:space="preserve">TOTAL OTROS INGRESOS Y EGRESOS                          </t>
  </si>
  <si>
    <t>UTILIDAD NETA</t>
  </si>
  <si>
    <t>Enero del 2018 a Diciembre del 2018</t>
  </si>
  <si>
    <t xml:space="preserve">   Gastos De Personal                                </t>
  </si>
  <si>
    <t xml:space="preserve">      Gastos De Personal                                </t>
  </si>
  <si>
    <t xml:space="preserve">         Sueldos Y Salarios                                </t>
  </si>
  <si>
    <t xml:space="preserve">            Día De Descanso                                   </t>
  </si>
  <si>
    <t xml:space="preserve">            Día Feriado                                       </t>
  </si>
  <si>
    <t xml:space="preserve">            Bono De Asistencia                                </t>
  </si>
  <si>
    <t xml:space="preserve">            Otras Asignaciones                                </t>
  </si>
  <si>
    <t xml:space="preserve">            Bono Transporte                                   </t>
  </si>
  <si>
    <t xml:space="preserve">            Bono Inflacion                                    </t>
  </si>
  <si>
    <t xml:space="preserve">            Bono Vacacional                                   </t>
  </si>
  <si>
    <t xml:space="preserve">         TOTAL Sueldos Y Salarios                                </t>
  </si>
  <si>
    <t xml:space="preserve">            Intereses Prest. Sociales                         </t>
  </si>
  <si>
    <t xml:space="preserve">            Bonificacion Juguetes                             </t>
  </si>
  <si>
    <t xml:space="preserve">         Apartados Laborales                               </t>
  </si>
  <si>
    <t xml:space="preserve">            Aportes S.S.O.                                    </t>
  </si>
  <si>
    <t xml:space="preserve">            Aportes Paro Forzoso                              </t>
  </si>
  <si>
    <t xml:space="preserve">            Aportes Ley De Política                           </t>
  </si>
  <si>
    <t xml:space="preserve">            Aporte I.N.C.E.                                   </t>
  </si>
  <si>
    <t xml:space="preserve">         TOTAL Apartados Laborales                               </t>
  </si>
  <si>
    <t xml:space="preserve">         Sueldo de Directores                              </t>
  </si>
  <si>
    <t xml:space="preserve">            Sueldo de Directores                              </t>
  </si>
  <si>
    <t xml:space="preserve">         TOTAL Sueldo de Directores                              </t>
  </si>
  <si>
    <t xml:space="preserve">      TOTAL Gastos De Personal                                </t>
  </si>
  <si>
    <t xml:space="preserve">   TOTAL Gastos De Personal                                </t>
  </si>
  <si>
    <t xml:space="preserve">            Impuesto a las grandes transacciones financieras  </t>
  </si>
  <si>
    <t xml:space="preserve">            Permiso Sanitario                                 </t>
  </si>
  <si>
    <t xml:space="preserve">            GASTOS DE COMPUTACION                             </t>
  </si>
  <si>
    <t xml:space="preserve">            Diferencias en Cambio y Calculo                   </t>
  </si>
  <si>
    <t xml:space="preserve">            Prorrateo del IVA                                 </t>
  </si>
  <si>
    <t xml:space="preserve">            Gastos Varios                                     </t>
  </si>
  <si>
    <t xml:space="preserve">            Intereses S.S.O.                                  </t>
  </si>
  <si>
    <t xml:space="preserve">         Otros Gastos                                      </t>
  </si>
  <si>
    <t xml:space="preserve">            Gastos No deducibles                              </t>
  </si>
  <si>
    <t xml:space="preserve">         TOTAL Otros Gastos                                      </t>
  </si>
  <si>
    <t>Al 31/12/2018</t>
  </si>
  <si>
    <t xml:space="preserve">            Declaración Estimada                              </t>
  </si>
  <si>
    <t xml:space="preserve">            Anticipo Iva Forma 99057/99257                    </t>
  </si>
  <si>
    <t xml:space="preserve">            Anticipo ISLR forma 99044/99244                   </t>
  </si>
  <si>
    <t xml:space="preserve">            Ret. Ince.                                        </t>
  </si>
  <si>
    <t xml:space="preserve">            Metrofarma Social, C.A.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</si>
</sst>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?"/>
    <numFmt numFmtId="165" formatCode="?,???,??0.00"/>
    <numFmt numFmtId="166" formatCode="???,??0.00"/>
    <numFmt numFmtId="167" formatCode="??,??0.00"/>
    <numFmt numFmtId="168" formatCode="#,##0.00_ ;\-#,##0.00\ "/>
    <numFmt numFmtId="169" formatCode="_(* #,##0.00_);_(* \(#,##0.00\);_(* &quot;-&quot;??_);_(@_)"/>
    <numFmt numFmtId="170" formatCode="[$-1540A]dd\-mmm\-yy;@"/>
  </numFmts>
  <fonts count="15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Accounting"/>
      <sz val="8"/>
      <name val="Arial"/>
      <family val="2"/>
    </font>
    <font>
      <b/>
      <u/>
      <sz val="8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165" fontId="2" fillId="0" borderId="0" xfId="1" applyNumberFormat="1" applyFont="1" applyAlignment="1">
      <alignment horizontal="right" vertical="center"/>
    </xf>
    <xf numFmtId="165" fontId="3" fillId="0" borderId="0" xfId="0" applyNumberFormat="1" applyFont="1"/>
    <xf numFmtId="4" fontId="3" fillId="0" borderId="0" xfId="0" applyNumberFormat="1" applyFont="1"/>
    <xf numFmtId="166" fontId="3" fillId="0" borderId="1" xfId="0" applyNumberFormat="1" applyFont="1" applyBorder="1"/>
    <xf numFmtId="4" fontId="3" fillId="0" borderId="2" xfId="0" applyNumberFormat="1" applyFont="1" applyBorder="1"/>
    <xf numFmtId="165" fontId="3" fillId="0" borderId="1" xfId="0" applyNumberFormat="1" applyFont="1" applyBorder="1"/>
    <xf numFmtId="4" fontId="3" fillId="0" borderId="0" xfId="0" applyNumberFormat="1" applyFont="1" applyBorder="1"/>
    <xf numFmtId="0" fontId="4" fillId="0" borderId="0" xfId="1" applyFont="1" applyAlignment="1">
      <alignment horizontal="center" vertical="top"/>
    </xf>
    <xf numFmtId="165" fontId="2" fillId="0" borderId="0" xfId="1" applyNumberFormat="1" applyFont="1" applyFill="1" applyAlignment="1">
      <alignment horizontal="right" vertical="center"/>
    </xf>
    <xf numFmtId="0" fontId="4" fillId="0" borderId="0" xfId="1" applyFont="1" applyAlignment="1">
      <alignment horizontal="center" vertical="top"/>
    </xf>
    <xf numFmtId="166" fontId="2" fillId="0" borderId="0" xfId="1" applyNumberFormat="1" applyFont="1" applyBorder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/>
    </xf>
    <xf numFmtId="166" fontId="2" fillId="0" borderId="0" xfId="1" applyNumberFormat="1" applyFont="1" applyAlignment="1">
      <alignment horizontal="right" vertical="center"/>
    </xf>
    <xf numFmtId="168" fontId="2" fillId="0" borderId="0" xfId="1" applyNumberFormat="1" applyFont="1" applyFill="1" applyAlignment="1">
      <alignment horizontal="right" vertical="center"/>
    </xf>
    <xf numFmtId="4" fontId="2" fillId="0" borderId="0" xfId="1" applyNumberFormat="1" applyFont="1" applyBorder="1" applyAlignment="1">
      <alignment horizontal="right" vertical="center"/>
    </xf>
    <xf numFmtId="167" fontId="2" fillId="0" borderId="0" xfId="1" applyNumberFormat="1" applyFont="1" applyAlignment="1">
      <alignment horizontal="right" vertical="center"/>
    </xf>
    <xf numFmtId="0" fontId="3" fillId="0" borderId="0" xfId="0" applyFont="1"/>
    <xf numFmtId="164" fontId="8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7" fillId="0" borderId="0" xfId="0" applyFont="1"/>
    <xf numFmtId="0" fontId="2" fillId="0" borderId="0" xfId="1" applyFont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4" fontId="3" fillId="2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" fontId="3" fillId="0" borderId="0" xfId="1" applyNumberFormat="1" applyFont="1"/>
    <xf numFmtId="4" fontId="3" fillId="0" borderId="1" xfId="1" applyNumberFormat="1" applyFont="1" applyBorder="1"/>
    <xf numFmtId="0" fontId="3" fillId="0" borderId="0" xfId="1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169" fontId="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164" fontId="8" fillId="0" borderId="0" xfId="1" applyNumberFormat="1" applyFont="1" applyFill="1" applyAlignment="1">
      <alignment horizontal="left" vertical="top"/>
    </xf>
    <xf numFmtId="0" fontId="4" fillId="0" borderId="0" xfId="1" applyFont="1" applyFill="1" applyAlignment="1">
      <alignment horizontal="center" vertical="top"/>
    </xf>
    <xf numFmtId="0" fontId="7" fillId="0" borderId="0" xfId="0" applyFont="1" applyFill="1"/>
    <xf numFmtId="0" fontId="2" fillId="0" borderId="0" xfId="1" applyFont="1" applyFill="1" applyAlignment="1">
      <alignment horizontal="left" vertical="top"/>
    </xf>
    <xf numFmtId="166" fontId="2" fillId="0" borderId="0" xfId="1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/>
    <xf numFmtId="165" fontId="3" fillId="0" borderId="0" xfId="0" applyNumberFormat="1" applyFont="1" applyFill="1"/>
    <xf numFmtId="166" fontId="2" fillId="0" borderId="0" xfId="1" applyNumberFormat="1" applyFont="1" applyFill="1" applyAlignment="1">
      <alignment horizontal="right" vertical="center"/>
    </xf>
    <xf numFmtId="166" fontId="3" fillId="0" borderId="1" xfId="0" applyNumberFormat="1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/>
    <xf numFmtId="4" fontId="3" fillId="0" borderId="2" xfId="0" applyNumberFormat="1" applyFont="1" applyFill="1" applyBorder="1"/>
    <xf numFmtId="4" fontId="2" fillId="0" borderId="0" xfId="1" applyNumberFormat="1" applyFont="1" applyFill="1" applyBorder="1" applyAlignment="1">
      <alignment horizontal="right" vertical="center"/>
    </xf>
    <xf numFmtId="167" fontId="2" fillId="0" borderId="0" xfId="1" applyNumberFormat="1" applyFont="1" applyFill="1" applyAlignment="1">
      <alignment horizontal="right" vertical="center"/>
    </xf>
    <xf numFmtId="4" fontId="3" fillId="0" borderId="0" xfId="1" applyNumberFormat="1" applyFont="1" applyFill="1"/>
    <xf numFmtId="4" fontId="3" fillId="0" borderId="1" xfId="1" applyNumberFormat="1" applyFont="1" applyFill="1" applyBorder="1"/>
    <xf numFmtId="0" fontId="3" fillId="0" borderId="0" xfId="1" applyFont="1" applyFill="1"/>
    <xf numFmtId="0" fontId="4" fillId="0" borderId="0" xfId="1" applyFont="1" applyFill="1" applyAlignment="1">
      <alignment horizontal="center" vertical="top"/>
    </xf>
    <xf numFmtId="170" fontId="3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/>
    <xf numFmtId="0" fontId="5" fillId="0" borderId="0" xfId="1" applyFont="1" applyFill="1" applyAlignment="1">
      <alignment vertical="top"/>
    </xf>
    <xf numFmtId="0" fontId="2" fillId="0" borderId="0" xfId="1" applyFont="1" applyFill="1" applyAlignment="1">
      <alignment vertical="top"/>
    </xf>
    <xf numFmtId="167" fontId="2" fillId="2" borderId="0" xfId="1" applyNumberFormat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4" fontId="2" fillId="2" borderId="0" xfId="1" applyNumberFormat="1" applyFont="1" applyFill="1" applyBorder="1" applyAlignment="1">
      <alignment horizontal="right" vertical="center"/>
    </xf>
    <xf numFmtId="0" fontId="1" fillId="0" borderId="0" xfId="0" applyNumberFormat="1" applyFont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3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0" fontId="14" fillId="0" borderId="0" xfId="0" applyNumberFormat="1" applyFont="1" applyAlignment="1" applyProtection="1">
      <alignment horizontal="center"/>
      <protection locked="0"/>
    </xf>
    <xf numFmtId="0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Fill="1"/>
    <xf numFmtId="0" fontId="14" fillId="0" borderId="0" xfId="0" applyNumberFormat="1" applyFont="1" applyFill="1" applyAlignment="1" applyProtection="1">
      <alignment horizontal="center"/>
      <protection locked="0"/>
    </xf>
    <xf numFmtId="0" fontId="0" fillId="0" borderId="0" xfId="0" applyFill="1"/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1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right"/>
      <protection locked="0"/>
    </xf>
    <xf numFmtId="0" fontId="0" fillId="0" borderId="4" xfId="0" applyFill="1" applyBorder="1"/>
    <xf numFmtId="4" fontId="1" fillId="0" borderId="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1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center" vertical="top"/>
    </xf>
    <xf numFmtId="0" fontId="7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 vertical="top"/>
    </xf>
    <xf numFmtId="0" fontId="14" fillId="0" borderId="0" xfId="0" applyNumberFormat="1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E15" sqref="E15"/>
    </sheetView>
  </sheetViews>
  <sheetFormatPr baseColWidth="10" defaultRowHeight="11.25" x14ac:dyDescent="0.2"/>
  <cols>
    <col min="1" max="1" width="4" style="17" customWidth="1"/>
    <col min="2" max="2" width="1.85546875" style="17" customWidth="1" collapsed="1"/>
    <col min="3" max="3" width="9.140625" style="17" customWidth="1"/>
    <col min="4" max="4" width="27.42578125" style="17" customWidth="1" collapsed="1"/>
    <col min="5" max="5" width="15" style="17" customWidth="1" collapsed="1"/>
    <col min="6" max="6" width="15.42578125" style="17" customWidth="1" collapsed="1"/>
    <col min="7" max="7" width="12.7109375" style="17" bestFit="1" customWidth="1"/>
    <col min="8" max="16384" width="11.42578125" style="17"/>
  </cols>
  <sheetData>
    <row r="1" spans="1:7" ht="20.25" customHeight="1" x14ac:dyDescent="0.25">
      <c r="B1" s="89" t="s">
        <v>29</v>
      </c>
      <c r="C1" s="89"/>
      <c r="D1" s="89"/>
      <c r="E1" s="89"/>
      <c r="F1" s="89"/>
      <c r="G1" s="89"/>
    </row>
    <row r="2" spans="1:7" ht="20.25" customHeight="1" x14ac:dyDescent="0.25">
      <c r="B2" s="89" t="s">
        <v>30</v>
      </c>
      <c r="C2" s="89"/>
      <c r="D2" s="89"/>
      <c r="E2" s="89"/>
      <c r="F2" s="89"/>
      <c r="G2" s="89"/>
    </row>
    <row r="3" spans="1:7" ht="20.25" customHeight="1" x14ac:dyDescent="0.2">
      <c r="B3" s="90" t="s">
        <v>133</v>
      </c>
      <c r="C3" s="90"/>
      <c r="D3" s="90"/>
      <c r="E3" s="90"/>
      <c r="F3" s="90"/>
      <c r="G3" s="90"/>
    </row>
    <row r="4" spans="1:7" ht="20.25" customHeight="1" x14ac:dyDescent="0.2">
      <c r="B4" s="91" t="s">
        <v>111</v>
      </c>
      <c r="C4" s="91"/>
      <c r="D4" s="91"/>
      <c r="E4" s="91"/>
      <c r="F4" s="91"/>
      <c r="G4" s="91"/>
    </row>
    <row r="5" spans="1:7" ht="20.25" customHeight="1" x14ac:dyDescent="0.2">
      <c r="B5" s="92" t="s">
        <v>8</v>
      </c>
      <c r="C5" s="92"/>
      <c r="D5" s="92"/>
      <c r="E5" s="92"/>
      <c r="F5" s="92"/>
      <c r="G5" s="92"/>
    </row>
    <row r="6" spans="1:7" ht="20.25" customHeight="1" x14ac:dyDescent="0.2">
      <c r="A6" s="18">
        <v>4</v>
      </c>
    </row>
    <row r="7" spans="1:7" ht="12.95" customHeight="1" x14ac:dyDescent="0.2">
      <c r="A7" s="18">
        <v>4</v>
      </c>
      <c r="D7" s="10" t="s">
        <v>2</v>
      </c>
    </row>
    <row r="8" spans="1:7" ht="10.5" customHeight="1" x14ac:dyDescent="0.2">
      <c r="B8" s="19" t="s">
        <v>4</v>
      </c>
      <c r="C8" s="20"/>
    </row>
    <row r="9" spans="1:7" ht="10.5" customHeight="1" x14ac:dyDescent="0.2">
      <c r="B9" s="21"/>
      <c r="C9" s="22" t="s">
        <v>17</v>
      </c>
      <c r="D9" s="20"/>
    </row>
    <row r="10" spans="1:7" ht="10.9" customHeight="1" x14ac:dyDescent="0.2">
      <c r="C10" s="21" t="s">
        <v>27</v>
      </c>
      <c r="E10" s="13">
        <v>70000</v>
      </c>
    </row>
    <row r="11" spans="1:7" ht="10.9" customHeight="1" x14ac:dyDescent="0.2">
      <c r="C11" s="21" t="s">
        <v>28</v>
      </c>
      <c r="E11" s="13">
        <v>0</v>
      </c>
    </row>
    <row r="12" spans="1:7" ht="12.75" customHeight="1" x14ac:dyDescent="0.2">
      <c r="C12" s="22" t="s">
        <v>19</v>
      </c>
      <c r="D12" s="20"/>
      <c r="F12" s="4">
        <f>SUM(E10:E11)</f>
        <v>70000</v>
      </c>
    </row>
    <row r="13" spans="1:7" ht="10.9" customHeight="1" x14ac:dyDescent="0.2">
      <c r="B13" s="21"/>
      <c r="C13" s="22" t="s">
        <v>18</v>
      </c>
      <c r="D13" s="20"/>
      <c r="G13" s="7">
        <f>F12</f>
        <v>70000</v>
      </c>
    </row>
    <row r="14" spans="1:7" ht="10.9" customHeight="1" thickBot="1" x14ac:dyDescent="0.25">
      <c r="B14" s="21"/>
      <c r="C14" s="22" t="s">
        <v>9</v>
      </c>
      <c r="D14" s="20"/>
      <c r="E14" s="3"/>
      <c r="G14" s="5">
        <f>SUM(F9:F13)</f>
        <v>70000</v>
      </c>
    </row>
    <row r="15" spans="1:7" ht="12.95" customHeight="1" thickTop="1" x14ac:dyDescent="0.2">
      <c r="A15" s="18">
        <v>4</v>
      </c>
      <c r="D15" s="10" t="s">
        <v>3</v>
      </c>
    </row>
    <row r="16" spans="1:7" ht="10.5" customHeight="1" x14ac:dyDescent="0.2">
      <c r="B16" s="19" t="s">
        <v>1</v>
      </c>
      <c r="C16" s="20"/>
    </row>
    <row r="17" spans="1:17" ht="10.5" customHeight="1" x14ac:dyDescent="0.2">
      <c r="B17" s="19" t="s">
        <v>10</v>
      </c>
      <c r="C17" s="20"/>
    </row>
    <row r="18" spans="1:17" ht="10.9" customHeight="1" x14ac:dyDescent="0.2">
      <c r="C18" s="21" t="s">
        <v>5</v>
      </c>
      <c r="E18" s="9">
        <v>0</v>
      </c>
    </row>
    <row r="19" spans="1:17" ht="10.9" customHeight="1" x14ac:dyDescent="0.2">
      <c r="B19" s="20"/>
      <c r="C19" s="19" t="s">
        <v>11</v>
      </c>
      <c r="D19" s="20"/>
      <c r="F19" s="6">
        <f>SUM(E18:E18)</f>
        <v>0</v>
      </c>
    </row>
    <row r="20" spans="1:17" ht="10.9" customHeight="1" x14ac:dyDescent="0.2">
      <c r="B20" s="20"/>
      <c r="C20" s="19" t="s">
        <v>20</v>
      </c>
      <c r="D20" s="20"/>
      <c r="G20" s="2">
        <f>F19</f>
        <v>0</v>
      </c>
    </row>
    <row r="21" spans="1:17" ht="12.95" customHeight="1" x14ac:dyDescent="0.2">
      <c r="A21" s="18">
        <v>4</v>
      </c>
      <c r="D21" s="10" t="s">
        <v>12</v>
      </c>
    </row>
    <row r="22" spans="1:17" ht="10.5" customHeight="1" x14ac:dyDescent="0.2">
      <c r="B22" s="19" t="s">
        <v>13</v>
      </c>
      <c r="C22" s="20"/>
      <c r="D22" s="20"/>
    </row>
    <row r="23" spans="1:17" ht="10.9" customHeight="1" x14ac:dyDescent="0.2">
      <c r="C23" s="21" t="s">
        <v>0</v>
      </c>
      <c r="E23" s="13">
        <v>70000</v>
      </c>
    </row>
    <row r="24" spans="1:17" ht="10.9" customHeight="1" x14ac:dyDescent="0.2">
      <c r="C24" s="21" t="s">
        <v>7</v>
      </c>
      <c r="E24" s="16">
        <v>0</v>
      </c>
    </row>
    <row r="25" spans="1:17" ht="10.9" customHeight="1" x14ac:dyDescent="0.2">
      <c r="C25" s="21" t="s">
        <v>25</v>
      </c>
      <c r="E25" s="13">
        <v>0</v>
      </c>
    </row>
    <row r="26" spans="1:17" ht="10.9" customHeight="1" x14ac:dyDescent="0.2">
      <c r="B26" s="20"/>
      <c r="C26" s="19" t="s">
        <v>14</v>
      </c>
      <c r="D26" s="20"/>
      <c r="F26" s="4">
        <f>SUM(E23:E25)</f>
        <v>70000</v>
      </c>
    </row>
    <row r="27" spans="1:17" ht="10.9" customHeight="1" thickBot="1" x14ac:dyDescent="0.25">
      <c r="B27" s="19" t="s">
        <v>15</v>
      </c>
      <c r="C27" s="20"/>
      <c r="D27" s="20"/>
      <c r="F27" s="1" t="s">
        <v>12</v>
      </c>
      <c r="G27" s="5">
        <f>G20+F26</f>
        <v>70000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0.9" customHeight="1" thickTop="1" x14ac:dyDescent="0.2">
      <c r="B28" s="21"/>
      <c r="F28" s="1"/>
      <c r="G28" s="3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0.9" customHeight="1" x14ac:dyDescent="0.2">
      <c r="B29" s="21"/>
      <c r="F29" s="1"/>
      <c r="G29" s="3"/>
    </row>
    <row r="30" spans="1:17" ht="10.9" customHeight="1" x14ac:dyDescent="0.2">
      <c r="B30" s="21"/>
      <c r="F30" s="1"/>
      <c r="G30" s="3"/>
    </row>
    <row r="31" spans="1:17" ht="10.9" customHeight="1" x14ac:dyDescent="0.2">
      <c r="B31" s="21" t="s">
        <v>12</v>
      </c>
    </row>
    <row r="32" spans="1:17" ht="12.75" customHeight="1" x14ac:dyDescent="0.2">
      <c r="A32" s="88"/>
      <c r="B32" s="88"/>
      <c r="C32" s="88"/>
      <c r="D32" s="88"/>
      <c r="E32" s="88"/>
      <c r="F32" s="88"/>
      <c r="G32" s="88"/>
    </row>
    <row r="33" spans="1:7" ht="15" customHeight="1" x14ac:dyDescent="0.2">
      <c r="A33" s="88"/>
      <c r="B33" s="88"/>
      <c r="C33" s="88"/>
      <c r="D33" s="88"/>
      <c r="E33" s="88"/>
      <c r="F33" s="88"/>
      <c r="G33" s="88"/>
    </row>
    <row r="35" spans="1:7" x14ac:dyDescent="0.2">
      <c r="G35" s="17" t="s">
        <v>12</v>
      </c>
    </row>
  </sheetData>
  <mergeCells count="6">
    <mergeCell ref="A32:G33"/>
    <mergeCell ref="B1:G1"/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22" workbookViewId="0">
      <selection activeCell="B3" sqref="B3:G3"/>
    </sheetView>
  </sheetViews>
  <sheetFormatPr baseColWidth="10" defaultRowHeight="11.25" x14ac:dyDescent="0.2"/>
  <cols>
    <col min="1" max="1" width="4" style="17" customWidth="1"/>
    <col min="2" max="2" width="1.85546875" style="17" customWidth="1" collapsed="1"/>
    <col min="3" max="3" width="9.140625" style="17" customWidth="1"/>
    <col min="4" max="4" width="27.42578125" style="17" customWidth="1" collapsed="1"/>
    <col min="5" max="5" width="15" style="17" customWidth="1" collapsed="1"/>
    <col min="6" max="6" width="15.42578125" style="17" customWidth="1" collapsed="1"/>
    <col min="7" max="7" width="12.7109375" style="17" bestFit="1" customWidth="1"/>
    <col min="8" max="16384" width="11.42578125" style="17"/>
  </cols>
  <sheetData>
    <row r="1" spans="1:7" ht="20.25" customHeight="1" x14ac:dyDescent="0.25">
      <c r="B1" s="89" t="s">
        <v>29</v>
      </c>
      <c r="C1" s="89"/>
      <c r="D1" s="89"/>
      <c r="E1" s="89"/>
      <c r="F1" s="89"/>
      <c r="G1" s="89"/>
    </row>
    <row r="2" spans="1:7" ht="20.25" customHeight="1" x14ac:dyDescent="0.25">
      <c r="B2" s="89" t="s">
        <v>30</v>
      </c>
      <c r="C2" s="89"/>
      <c r="D2" s="89"/>
      <c r="E2" s="89"/>
      <c r="F2" s="89"/>
      <c r="G2" s="89"/>
    </row>
    <row r="3" spans="1:7" ht="20.25" customHeight="1" x14ac:dyDescent="0.2">
      <c r="B3" s="90" t="s">
        <v>133</v>
      </c>
      <c r="C3" s="90"/>
      <c r="D3" s="90"/>
      <c r="E3" s="90"/>
      <c r="F3" s="90"/>
      <c r="G3" s="90"/>
    </row>
    <row r="4" spans="1:7" ht="20.25" customHeight="1" x14ac:dyDescent="0.2">
      <c r="B4" s="96" t="s">
        <v>112</v>
      </c>
      <c r="C4" s="96"/>
      <c r="D4" s="96"/>
      <c r="E4" s="96"/>
      <c r="F4" s="96"/>
      <c r="G4" s="96"/>
    </row>
    <row r="5" spans="1:7" ht="20.25" customHeight="1" x14ac:dyDescent="0.2">
      <c r="B5" s="92" t="s">
        <v>8</v>
      </c>
      <c r="C5" s="92"/>
      <c r="D5" s="92"/>
      <c r="E5" s="92"/>
      <c r="F5" s="92"/>
      <c r="G5" s="92"/>
    </row>
    <row r="6" spans="1:7" ht="20.25" customHeight="1" x14ac:dyDescent="0.2">
      <c r="A6" s="18">
        <v>4</v>
      </c>
    </row>
    <row r="7" spans="1:7" ht="12.95" customHeight="1" x14ac:dyDescent="0.2">
      <c r="A7" s="18">
        <v>4</v>
      </c>
      <c r="D7" s="10" t="s">
        <v>2</v>
      </c>
    </row>
    <row r="8" spans="1:7" ht="10.5" customHeight="1" x14ac:dyDescent="0.2">
      <c r="B8" s="19" t="s">
        <v>4</v>
      </c>
      <c r="C8" s="20"/>
    </row>
    <row r="9" spans="1:7" ht="10.5" customHeight="1" x14ac:dyDescent="0.2">
      <c r="B9" s="19" t="s">
        <v>10</v>
      </c>
      <c r="C9" s="20"/>
    </row>
    <row r="10" spans="1:7" ht="10.9" customHeight="1" x14ac:dyDescent="0.2">
      <c r="C10" s="21" t="s">
        <v>26</v>
      </c>
      <c r="E10" s="9">
        <v>3338.76</v>
      </c>
    </row>
    <row r="11" spans="1:7" ht="10.9" customHeight="1" x14ac:dyDescent="0.2">
      <c r="C11" s="21" t="s">
        <v>31</v>
      </c>
      <c r="E11" s="9">
        <v>111086.93</v>
      </c>
    </row>
    <row r="12" spans="1:7" ht="10.9" customHeight="1" x14ac:dyDescent="0.2">
      <c r="C12" s="21" t="s">
        <v>22</v>
      </c>
      <c r="E12" s="9">
        <v>34271.72</v>
      </c>
    </row>
    <row r="13" spans="1:7" ht="10.9" customHeight="1" x14ac:dyDescent="0.2">
      <c r="C13" s="21" t="s">
        <v>21</v>
      </c>
      <c r="E13" s="9">
        <v>-209839.97</v>
      </c>
      <c r="F13" s="24"/>
    </row>
    <row r="14" spans="1:7" ht="10.9" customHeight="1" x14ac:dyDescent="0.2">
      <c r="C14" s="21" t="s">
        <v>6</v>
      </c>
      <c r="E14" s="11">
        <v>778974.52</v>
      </c>
    </row>
    <row r="15" spans="1:7" ht="10.9" customHeight="1" x14ac:dyDescent="0.2">
      <c r="C15" s="21" t="s">
        <v>32</v>
      </c>
      <c r="E15" s="12">
        <v>0</v>
      </c>
    </row>
    <row r="16" spans="1:7" ht="10.9" customHeight="1" x14ac:dyDescent="0.2">
      <c r="C16" s="21"/>
      <c r="E16" s="11"/>
    </row>
    <row r="17" spans="1:7" ht="10.9" customHeight="1" x14ac:dyDescent="0.2">
      <c r="C17" s="19" t="s">
        <v>11</v>
      </c>
      <c r="D17" s="20"/>
      <c r="F17" s="6">
        <f>SUM(E10:E15)</f>
        <v>717831.96</v>
      </c>
    </row>
    <row r="18" spans="1:7" ht="10.9" customHeight="1" x14ac:dyDescent="0.2">
      <c r="C18" s="19" t="s">
        <v>16</v>
      </c>
      <c r="D18" s="20"/>
      <c r="F18" s="2"/>
      <c r="G18" s="2">
        <f>F17</f>
        <v>717831.96</v>
      </c>
    </row>
    <row r="19" spans="1:7" ht="10.5" customHeight="1" x14ac:dyDescent="0.2">
      <c r="B19" s="21"/>
      <c r="C19" s="22" t="s">
        <v>17</v>
      </c>
      <c r="D19" s="20"/>
    </row>
    <row r="20" spans="1:7" ht="10.9" customHeight="1" x14ac:dyDescent="0.2">
      <c r="C20" s="21" t="s">
        <v>27</v>
      </c>
      <c r="E20" s="13">
        <v>96323.32</v>
      </c>
    </row>
    <row r="21" spans="1:7" ht="10.9" customHeight="1" x14ac:dyDescent="0.2">
      <c r="C21" s="21" t="s">
        <v>28</v>
      </c>
      <c r="E21" s="13">
        <v>-54487.87</v>
      </c>
    </row>
    <row r="22" spans="1:7" ht="12.75" customHeight="1" x14ac:dyDescent="0.2">
      <c r="C22" s="22" t="s">
        <v>19</v>
      </c>
      <c r="D22" s="20"/>
      <c r="F22" s="4">
        <f>SUM(E20:E21)</f>
        <v>41835.450000000004</v>
      </c>
    </row>
    <row r="23" spans="1:7" ht="10.9" customHeight="1" x14ac:dyDescent="0.2">
      <c r="B23" s="21"/>
      <c r="C23" s="22" t="s">
        <v>18</v>
      </c>
      <c r="D23" s="20"/>
      <c r="G23" s="7">
        <f>F22</f>
        <v>41835.450000000004</v>
      </c>
    </row>
    <row r="24" spans="1:7" ht="10.9" customHeight="1" thickBot="1" x14ac:dyDescent="0.25">
      <c r="B24" s="21"/>
      <c r="C24" s="22" t="s">
        <v>9</v>
      </c>
      <c r="D24" s="20"/>
      <c r="E24" s="3"/>
      <c r="G24" s="5">
        <f>SUM(F17:F23)</f>
        <v>759667.40999999992</v>
      </c>
    </row>
    <row r="25" spans="1:7" ht="12.95" customHeight="1" thickTop="1" x14ac:dyDescent="0.2">
      <c r="A25" s="18">
        <v>4</v>
      </c>
      <c r="D25" s="10" t="s">
        <v>3</v>
      </c>
    </row>
    <row r="26" spans="1:7" ht="10.5" customHeight="1" x14ac:dyDescent="0.2">
      <c r="B26" s="19" t="s">
        <v>1</v>
      </c>
      <c r="C26" s="20"/>
    </row>
    <row r="27" spans="1:7" ht="10.5" customHeight="1" x14ac:dyDescent="0.2">
      <c r="B27" s="19" t="s">
        <v>10</v>
      </c>
      <c r="C27" s="20"/>
    </row>
    <row r="28" spans="1:7" ht="10.5" customHeight="1" x14ac:dyDescent="0.2">
      <c r="B28" s="19"/>
      <c r="C28" s="21" t="s">
        <v>33</v>
      </c>
      <c r="E28" s="9">
        <v>171258.59</v>
      </c>
    </row>
    <row r="29" spans="1:7" ht="10.9" customHeight="1" x14ac:dyDescent="0.2">
      <c r="C29" s="21" t="s">
        <v>5</v>
      </c>
      <c r="E29" s="9">
        <v>105759.19</v>
      </c>
    </row>
    <row r="30" spans="1:7" ht="10.9" customHeight="1" x14ac:dyDescent="0.2">
      <c r="C30" s="21" t="s">
        <v>40</v>
      </c>
      <c r="E30" s="9">
        <v>280000</v>
      </c>
    </row>
    <row r="31" spans="1:7" ht="10.9" customHeight="1" x14ac:dyDescent="0.2">
      <c r="C31" s="21" t="s">
        <v>37</v>
      </c>
      <c r="E31" s="9">
        <v>2378.13</v>
      </c>
    </row>
    <row r="32" spans="1:7" ht="10.9" customHeight="1" x14ac:dyDescent="0.2">
      <c r="C32" s="21" t="s">
        <v>38</v>
      </c>
      <c r="E32" s="9">
        <v>237.04</v>
      </c>
    </row>
    <row r="33" spans="1:17" ht="10.9" customHeight="1" x14ac:dyDescent="0.2">
      <c r="C33" s="21" t="s">
        <v>39</v>
      </c>
      <c r="E33" s="9">
        <v>41.75</v>
      </c>
    </row>
    <row r="34" spans="1:17" ht="10.9" customHeight="1" x14ac:dyDescent="0.2">
      <c r="C34" s="21" t="s">
        <v>41</v>
      </c>
      <c r="E34" s="14">
        <v>-483.57</v>
      </c>
    </row>
    <row r="35" spans="1:17" ht="10.9" customHeight="1" x14ac:dyDescent="0.2">
      <c r="C35" s="21" t="s">
        <v>24</v>
      </c>
      <c r="E35" s="15">
        <v>3433.6</v>
      </c>
    </row>
    <row r="36" spans="1:17" ht="10.9" customHeight="1" x14ac:dyDescent="0.2">
      <c r="B36" s="20"/>
      <c r="C36" s="19" t="s">
        <v>11</v>
      </c>
      <c r="D36" s="20"/>
      <c r="F36" s="6">
        <f>SUM(E28:E35)</f>
        <v>562624.7300000001</v>
      </c>
    </row>
    <row r="37" spans="1:17" ht="10.9" customHeight="1" x14ac:dyDescent="0.2">
      <c r="B37" s="20"/>
      <c r="C37" s="19" t="s">
        <v>20</v>
      </c>
      <c r="D37" s="20"/>
      <c r="G37" s="2">
        <f>F36</f>
        <v>562624.7300000001</v>
      </c>
    </row>
    <row r="38" spans="1:17" ht="12.95" customHeight="1" x14ac:dyDescent="0.2">
      <c r="A38" s="18">
        <v>4</v>
      </c>
      <c r="D38" s="10" t="s">
        <v>12</v>
      </c>
    </row>
    <row r="39" spans="1:17" ht="10.5" customHeight="1" x14ac:dyDescent="0.2">
      <c r="B39" s="19" t="s">
        <v>13</v>
      </c>
      <c r="C39" s="20"/>
      <c r="D39" s="20"/>
    </row>
    <row r="40" spans="1:17" ht="10.9" customHeight="1" x14ac:dyDescent="0.2">
      <c r="C40" s="21" t="s">
        <v>0</v>
      </c>
      <c r="E40" s="13">
        <v>70000</v>
      </c>
    </row>
    <row r="41" spans="1:17" ht="10.9" customHeight="1" x14ac:dyDescent="0.2">
      <c r="C41" s="21" t="s">
        <v>7</v>
      </c>
      <c r="E41" s="16">
        <v>7000</v>
      </c>
    </row>
    <row r="42" spans="1:17" ht="10.9" customHeight="1" x14ac:dyDescent="0.2">
      <c r="C42" s="21" t="s">
        <v>35</v>
      </c>
      <c r="E42" s="16">
        <v>1224.56</v>
      </c>
    </row>
    <row r="43" spans="1:17" ht="10.9" customHeight="1" x14ac:dyDescent="0.2">
      <c r="C43" s="21" t="s">
        <v>36</v>
      </c>
      <c r="E43" s="13">
        <v>118818.12</v>
      </c>
    </row>
    <row r="44" spans="1:17" ht="10.9" customHeight="1" x14ac:dyDescent="0.2">
      <c r="B44" s="20"/>
      <c r="C44" s="19" t="s">
        <v>14</v>
      </c>
      <c r="D44" s="20"/>
      <c r="F44" s="4">
        <f>SUM(E40:E43)</f>
        <v>197042.68</v>
      </c>
    </row>
    <row r="45" spans="1:17" ht="10.9" customHeight="1" thickBot="1" x14ac:dyDescent="0.25">
      <c r="B45" s="19" t="s">
        <v>15</v>
      </c>
      <c r="C45" s="20"/>
      <c r="D45" s="20"/>
      <c r="F45" s="1" t="s">
        <v>12</v>
      </c>
      <c r="G45" s="5">
        <f>G37+F44</f>
        <v>759667.41000000015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0.9" customHeight="1" thickTop="1" x14ac:dyDescent="0.2">
      <c r="B46" s="21"/>
      <c r="F46" s="1"/>
      <c r="G46" s="3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0.9" customHeight="1" x14ac:dyDescent="0.2">
      <c r="B47" s="21"/>
      <c r="F47" s="1"/>
      <c r="G47" s="3"/>
    </row>
    <row r="48" spans="1:17" ht="10.9" customHeight="1" x14ac:dyDescent="0.2">
      <c r="B48" s="21"/>
      <c r="F48" s="1"/>
      <c r="G48" s="3"/>
    </row>
    <row r="49" spans="1:7" ht="10.9" customHeight="1" x14ac:dyDescent="0.2">
      <c r="B49" s="21" t="s">
        <v>12</v>
      </c>
    </row>
    <row r="50" spans="1:7" ht="12.75" customHeight="1" x14ac:dyDescent="0.2">
      <c r="A50" s="88"/>
      <c r="B50" s="88"/>
      <c r="C50" s="88"/>
      <c r="D50" s="88"/>
      <c r="E50" s="88"/>
      <c r="F50" s="88"/>
      <c r="G50" s="88"/>
    </row>
    <row r="51" spans="1:7" ht="15" customHeight="1" x14ac:dyDescent="0.2">
      <c r="A51" s="88"/>
      <c r="B51" s="88"/>
      <c r="C51" s="88"/>
      <c r="D51" s="88"/>
      <c r="E51" s="88"/>
      <c r="F51" s="88"/>
      <c r="G51" s="88"/>
    </row>
    <row r="53" spans="1:7" x14ac:dyDescent="0.2">
      <c r="G53" s="17" t="s">
        <v>12</v>
      </c>
    </row>
  </sheetData>
  <mergeCells count="6">
    <mergeCell ref="A50:G51"/>
    <mergeCell ref="B1:G1"/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E47" sqref="E47"/>
    </sheetView>
  </sheetViews>
  <sheetFormatPr baseColWidth="10" defaultRowHeight="11.25" x14ac:dyDescent="0.2"/>
  <cols>
    <col min="1" max="1" width="4" style="24" customWidth="1"/>
    <col min="2" max="2" width="1.85546875" style="24" customWidth="1" collapsed="1"/>
    <col min="3" max="3" width="9.140625" style="24" customWidth="1"/>
    <col min="4" max="4" width="27.42578125" style="24" customWidth="1" collapsed="1"/>
    <col min="5" max="5" width="15" style="24" customWidth="1" collapsed="1"/>
    <col min="6" max="6" width="15.42578125" style="24" customWidth="1" collapsed="1"/>
    <col min="7" max="7" width="12.7109375" style="24" bestFit="1" customWidth="1"/>
    <col min="8" max="8" width="11.42578125" style="24" customWidth="1"/>
    <col min="9" max="9" width="16.5703125" style="24" hidden="1" customWidth="1"/>
    <col min="10" max="16384" width="11.42578125" style="24"/>
  </cols>
  <sheetData>
    <row r="1" spans="1:7" ht="20.25" customHeight="1" x14ac:dyDescent="0.25">
      <c r="B1" s="98" t="s">
        <v>29</v>
      </c>
      <c r="C1" s="98"/>
      <c r="D1" s="98"/>
      <c r="E1" s="98"/>
      <c r="F1" s="98"/>
      <c r="G1" s="98"/>
    </row>
    <row r="2" spans="1:7" ht="20.25" customHeight="1" x14ac:dyDescent="0.25">
      <c r="B2" s="98" t="s">
        <v>30</v>
      </c>
      <c r="C2" s="98"/>
      <c r="D2" s="98"/>
      <c r="E2" s="98"/>
      <c r="F2" s="98"/>
      <c r="G2" s="98"/>
    </row>
    <row r="3" spans="1:7" ht="20.25" customHeight="1" x14ac:dyDescent="0.2">
      <c r="B3" s="99" t="s">
        <v>133</v>
      </c>
      <c r="C3" s="99"/>
      <c r="D3" s="99"/>
      <c r="E3" s="99"/>
      <c r="F3" s="99"/>
      <c r="G3" s="99"/>
    </row>
    <row r="4" spans="1:7" ht="20.25" customHeight="1" x14ac:dyDescent="0.2">
      <c r="B4" s="96" t="s">
        <v>109</v>
      </c>
      <c r="C4" s="96"/>
      <c r="D4" s="96"/>
      <c r="E4" s="96"/>
      <c r="F4" s="96"/>
      <c r="G4" s="96"/>
    </row>
    <row r="5" spans="1:7" ht="20.25" customHeight="1" x14ac:dyDescent="0.2">
      <c r="B5" s="100" t="s">
        <v>8</v>
      </c>
      <c r="C5" s="100"/>
      <c r="D5" s="100"/>
      <c r="E5" s="100"/>
      <c r="F5" s="100"/>
      <c r="G5" s="100"/>
    </row>
    <row r="6" spans="1:7" ht="20.25" customHeight="1" x14ac:dyDescent="0.2">
      <c r="A6" s="44">
        <v>4</v>
      </c>
    </row>
    <row r="7" spans="1:7" ht="12.95" customHeight="1" x14ac:dyDescent="0.2">
      <c r="A7" s="44">
        <v>4</v>
      </c>
      <c r="D7" s="45" t="s">
        <v>2</v>
      </c>
    </row>
    <row r="8" spans="1:7" ht="10.5" customHeight="1" x14ac:dyDescent="0.2">
      <c r="B8" s="22" t="s">
        <v>4</v>
      </c>
      <c r="C8" s="46"/>
    </row>
    <row r="9" spans="1:7" ht="10.5" customHeight="1" x14ac:dyDescent="0.2">
      <c r="B9" s="22" t="s">
        <v>10</v>
      </c>
      <c r="C9" s="46"/>
    </row>
    <row r="10" spans="1:7" ht="10.9" customHeight="1" x14ac:dyDescent="0.2">
      <c r="C10" s="47" t="s">
        <v>26</v>
      </c>
      <c r="E10" s="9">
        <f>1585628.23-238789.41</f>
        <v>1346838.82</v>
      </c>
    </row>
    <row r="11" spans="1:7" ht="10.9" customHeight="1" x14ac:dyDescent="0.2">
      <c r="C11" s="47" t="s">
        <v>31</v>
      </c>
      <c r="E11" s="9">
        <v>0</v>
      </c>
    </row>
    <row r="12" spans="1:7" ht="10.9" customHeight="1" x14ac:dyDescent="0.2">
      <c r="C12" s="47" t="s">
        <v>22</v>
      </c>
      <c r="E12" s="9">
        <v>0</v>
      </c>
    </row>
    <row r="13" spans="1:7" ht="10.9" customHeight="1" x14ac:dyDescent="0.2">
      <c r="C13" s="47" t="s">
        <v>21</v>
      </c>
      <c r="E13" s="9">
        <v>4232267.99</v>
      </c>
    </row>
    <row r="14" spans="1:7" ht="10.9" customHeight="1" x14ac:dyDescent="0.2">
      <c r="C14" s="47" t="s">
        <v>6</v>
      </c>
      <c r="E14" s="48">
        <v>35761200.719999999</v>
      </c>
    </row>
    <row r="15" spans="1:7" ht="10.9" customHeight="1" x14ac:dyDescent="0.2">
      <c r="C15" s="47" t="s">
        <v>23</v>
      </c>
      <c r="E15" s="48">
        <v>72800</v>
      </c>
    </row>
    <row r="16" spans="1:7" ht="10.9" customHeight="1" x14ac:dyDescent="0.2">
      <c r="C16" s="47" t="s">
        <v>113</v>
      </c>
      <c r="E16" s="48">
        <v>298375.51</v>
      </c>
    </row>
    <row r="17" spans="1:9" ht="10.9" customHeight="1" x14ac:dyDescent="0.2">
      <c r="C17" s="47" t="s">
        <v>114</v>
      </c>
      <c r="E17" s="49">
        <v>76779.570000000007</v>
      </c>
    </row>
    <row r="18" spans="1:9" ht="10.9" customHeight="1" x14ac:dyDescent="0.2">
      <c r="C18" s="47"/>
      <c r="E18" s="48"/>
    </row>
    <row r="19" spans="1:9" ht="10.9" customHeight="1" x14ac:dyDescent="0.2">
      <c r="C19" s="22" t="s">
        <v>11</v>
      </c>
      <c r="D19" s="46"/>
      <c r="F19" s="50">
        <f>SUM(E10:E17)</f>
        <v>41788262.609999999</v>
      </c>
    </row>
    <row r="20" spans="1:9" ht="10.9" customHeight="1" x14ac:dyDescent="0.2">
      <c r="C20" s="22" t="s">
        <v>16</v>
      </c>
      <c r="D20" s="46"/>
      <c r="F20" s="51"/>
      <c r="G20" s="51">
        <f>F19</f>
        <v>41788262.609999999</v>
      </c>
    </row>
    <row r="21" spans="1:9" ht="10.5" customHeight="1" x14ac:dyDescent="0.2">
      <c r="B21" s="47"/>
      <c r="C21" s="22" t="s">
        <v>17</v>
      </c>
      <c r="D21" s="46"/>
    </row>
    <row r="22" spans="1:9" ht="10.9" customHeight="1" x14ac:dyDescent="0.2">
      <c r="C22" s="47" t="s">
        <v>27</v>
      </c>
      <c r="E22" s="52">
        <v>96323.32</v>
      </c>
    </row>
    <row r="23" spans="1:9" ht="10.9" customHeight="1" x14ac:dyDescent="0.2">
      <c r="C23" s="47" t="s">
        <v>28</v>
      </c>
      <c r="E23" s="52">
        <v>-91850.52</v>
      </c>
    </row>
    <row r="24" spans="1:9" ht="12.75" customHeight="1" x14ac:dyDescent="0.2">
      <c r="C24" s="22" t="s">
        <v>19</v>
      </c>
      <c r="D24" s="46"/>
      <c r="F24" s="53">
        <f>SUM(E22:E23)</f>
        <v>4472.8000000000029</v>
      </c>
    </row>
    <row r="25" spans="1:9" ht="10.9" customHeight="1" x14ac:dyDescent="0.2">
      <c r="B25" s="47"/>
      <c r="C25" s="22" t="s">
        <v>18</v>
      </c>
      <c r="D25" s="46"/>
      <c r="G25" s="54">
        <f>F24</f>
        <v>4472.8000000000029</v>
      </c>
    </row>
    <row r="26" spans="1:9" ht="10.9" customHeight="1" thickBot="1" x14ac:dyDescent="0.25">
      <c r="B26" s="47"/>
      <c r="C26" s="22" t="s">
        <v>9</v>
      </c>
      <c r="D26" s="46"/>
      <c r="E26" s="55"/>
      <c r="G26" s="56">
        <f>SUM(F19:F25)</f>
        <v>41792735.409999996</v>
      </c>
      <c r="I26" s="55">
        <f>G26-G46</f>
        <v>0</v>
      </c>
    </row>
    <row r="27" spans="1:9" ht="12.95" customHeight="1" thickTop="1" x14ac:dyDescent="0.2">
      <c r="A27" s="44">
        <v>4</v>
      </c>
      <c r="D27" s="45" t="s">
        <v>3</v>
      </c>
    </row>
    <row r="28" spans="1:9" ht="10.5" customHeight="1" x14ac:dyDescent="0.2">
      <c r="B28" s="22" t="s">
        <v>1</v>
      </c>
      <c r="C28" s="46"/>
    </row>
    <row r="29" spans="1:9" ht="10.5" customHeight="1" x14ac:dyDescent="0.2">
      <c r="B29" s="22" t="s">
        <v>10</v>
      </c>
      <c r="C29" s="46"/>
    </row>
    <row r="30" spans="1:9" ht="10.5" customHeight="1" x14ac:dyDescent="0.2">
      <c r="B30" s="22"/>
      <c r="C30" s="47" t="s">
        <v>33</v>
      </c>
      <c r="E30" s="9"/>
    </row>
    <row r="31" spans="1:9" ht="10.9" customHeight="1" x14ac:dyDescent="0.2">
      <c r="C31" s="47" t="s">
        <v>5</v>
      </c>
      <c r="E31" s="9">
        <v>1722895.09</v>
      </c>
    </row>
    <row r="32" spans="1:9" ht="10.9" customHeight="1" x14ac:dyDescent="0.2">
      <c r="C32" s="47" t="s">
        <v>110</v>
      </c>
      <c r="E32" s="9">
        <v>38157903.789999999</v>
      </c>
    </row>
    <row r="33" spans="1:7" ht="10.9" customHeight="1" x14ac:dyDescent="0.2">
      <c r="C33" s="47" t="s">
        <v>40</v>
      </c>
      <c r="E33" s="9">
        <v>700089.85</v>
      </c>
    </row>
    <row r="34" spans="1:7" ht="10.9" customHeight="1" x14ac:dyDescent="0.2">
      <c r="C34" s="47" t="s">
        <v>115</v>
      </c>
      <c r="E34" s="9">
        <v>649.41999999999996</v>
      </c>
    </row>
    <row r="35" spans="1:7" ht="10.9" customHeight="1" x14ac:dyDescent="0.2">
      <c r="C35" s="47" t="s">
        <v>116</v>
      </c>
      <c r="E35" s="9">
        <v>945999.83</v>
      </c>
    </row>
    <row r="36" spans="1:7" ht="10.9" customHeight="1" x14ac:dyDescent="0.2">
      <c r="C36" s="47" t="s">
        <v>24</v>
      </c>
      <c r="E36" s="69">
        <f>-'Resultado 2016'!E51</f>
        <v>10223.209999999999</v>
      </c>
    </row>
    <row r="37" spans="1:7" ht="10.9" customHeight="1" x14ac:dyDescent="0.2">
      <c r="B37" s="46"/>
      <c r="C37" s="22" t="s">
        <v>11</v>
      </c>
      <c r="D37" s="46"/>
      <c r="F37" s="50">
        <f>SUM(E30:E36)</f>
        <v>41537761.190000005</v>
      </c>
    </row>
    <row r="38" spans="1:7" ht="10.9" customHeight="1" x14ac:dyDescent="0.2">
      <c r="B38" s="46"/>
      <c r="C38" s="22" t="s">
        <v>20</v>
      </c>
      <c r="D38" s="46"/>
      <c r="G38" s="51">
        <f>F37</f>
        <v>41537761.190000005</v>
      </c>
    </row>
    <row r="39" spans="1:7" ht="12.95" customHeight="1" x14ac:dyDescent="0.2">
      <c r="A39" s="44">
        <v>4</v>
      </c>
      <c r="D39" s="45" t="s">
        <v>12</v>
      </c>
    </row>
    <row r="40" spans="1:7" ht="10.5" customHeight="1" x14ac:dyDescent="0.2">
      <c r="B40" s="22" t="s">
        <v>13</v>
      </c>
      <c r="C40" s="46"/>
      <c r="D40" s="46"/>
    </row>
    <row r="41" spans="1:7" ht="10.9" customHeight="1" x14ac:dyDescent="0.2">
      <c r="C41" s="47" t="s">
        <v>0</v>
      </c>
      <c r="E41" s="52">
        <v>70000</v>
      </c>
    </row>
    <row r="42" spans="1:7" ht="10.9" customHeight="1" x14ac:dyDescent="0.2">
      <c r="C42" s="47" t="s">
        <v>7</v>
      </c>
      <c r="E42" s="58">
        <v>7000</v>
      </c>
    </row>
    <row r="43" spans="1:7" ht="10.9" customHeight="1" x14ac:dyDescent="0.2">
      <c r="C43" s="47" t="s">
        <v>35</v>
      </c>
      <c r="E43" s="67">
        <f>'Resultado 2016'!E52</f>
        <v>57931.539999991619</v>
      </c>
    </row>
    <row r="44" spans="1:7" ht="10.9" customHeight="1" x14ac:dyDescent="0.2">
      <c r="C44" s="47" t="s">
        <v>36</v>
      </c>
      <c r="E44" s="68">
        <v>120042.68</v>
      </c>
    </row>
    <row r="45" spans="1:7" ht="10.9" customHeight="1" x14ac:dyDescent="0.2">
      <c r="B45" s="46"/>
      <c r="C45" s="22" t="s">
        <v>14</v>
      </c>
      <c r="D45" s="46"/>
      <c r="F45" s="53">
        <f>SUM(E41:E44)</f>
        <v>254974.21999999162</v>
      </c>
    </row>
    <row r="46" spans="1:7" ht="10.9" customHeight="1" thickBot="1" x14ac:dyDescent="0.25">
      <c r="B46" s="22" t="s">
        <v>15</v>
      </c>
      <c r="C46" s="46"/>
      <c r="D46" s="46"/>
      <c r="F46" s="9" t="s">
        <v>12</v>
      </c>
      <c r="G46" s="56">
        <f>G38+F45</f>
        <v>41792735.409999996</v>
      </c>
    </row>
    <row r="47" spans="1:7" ht="10.9" customHeight="1" thickTop="1" x14ac:dyDescent="0.2">
      <c r="B47" s="47"/>
      <c r="F47" s="9"/>
      <c r="G47" s="55"/>
    </row>
    <row r="48" spans="1:7" ht="10.9" customHeight="1" x14ac:dyDescent="0.2">
      <c r="B48" s="47"/>
      <c r="F48" s="9"/>
      <c r="G48" s="55"/>
    </row>
    <row r="49" spans="1:7" ht="10.9" customHeight="1" x14ac:dyDescent="0.2">
      <c r="B49" s="47"/>
      <c r="F49" s="9"/>
      <c r="G49" s="55"/>
    </row>
    <row r="50" spans="1:7" ht="10.9" customHeight="1" x14ac:dyDescent="0.2">
      <c r="B50" s="47" t="s">
        <v>12</v>
      </c>
    </row>
    <row r="51" spans="1:7" ht="12.75" customHeight="1" x14ac:dyDescent="0.2">
      <c r="A51" s="97"/>
      <c r="B51" s="97"/>
      <c r="C51" s="97"/>
      <c r="D51" s="97"/>
      <c r="E51" s="97"/>
      <c r="F51" s="97"/>
      <c r="G51" s="97"/>
    </row>
    <row r="52" spans="1:7" ht="15" customHeight="1" x14ac:dyDescent="0.2">
      <c r="A52" s="97"/>
      <c r="B52" s="97"/>
      <c r="C52" s="97"/>
      <c r="D52" s="97"/>
      <c r="E52" s="97"/>
      <c r="F52" s="97"/>
      <c r="G52" s="97"/>
    </row>
    <row r="54" spans="1:7" x14ac:dyDescent="0.2">
      <c r="G54" s="24" t="s">
        <v>12</v>
      </c>
    </row>
  </sheetData>
  <mergeCells count="6">
    <mergeCell ref="A51:G52"/>
    <mergeCell ref="B1:G1"/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D55" sqref="D55"/>
    </sheetView>
  </sheetViews>
  <sheetFormatPr baseColWidth="10" defaultColWidth="9.140625" defaultRowHeight="11.25" x14ac:dyDescent="0.2"/>
  <cols>
    <col min="1" max="1" width="30.85546875" style="25" customWidth="1"/>
    <col min="2" max="2" width="14.7109375" style="25" customWidth="1"/>
    <col min="3" max="3" width="2.5703125" style="25" customWidth="1"/>
    <col min="4" max="5" width="21" style="25" customWidth="1"/>
    <col min="6" max="6" width="3" style="25" customWidth="1"/>
    <col min="7" max="7" width="23.42578125" style="25" customWidth="1"/>
    <col min="8" max="16384" width="9.140625" style="25"/>
  </cols>
  <sheetData>
    <row r="1" spans="1:7" ht="14.25" customHeight="1" x14ac:dyDescent="0.2">
      <c r="A1" s="94" t="s">
        <v>29</v>
      </c>
      <c r="B1" s="94"/>
      <c r="C1" s="94"/>
      <c r="D1" s="94"/>
      <c r="E1" s="94"/>
    </row>
    <row r="2" spans="1:7" ht="14.25" customHeight="1" x14ac:dyDescent="0.2">
      <c r="A2" s="94" t="s">
        <v>30</v>
      </c>
      <c r="B2" s="94"/>
      <c r="C2" s="94"/>
      <c r="D2" s="94"/>
      <c r="E2" s="94"/>
    </row>
    <row r="3" spans="1:7" ht="3.75" customHeight="1" x14ac:dyDescent="0.2">
      <c r="A3" s="43"/>
      <c r="B3" s="43"/>
      <c r="C3" s="43"/>
      <c r="D3" s="43"/>
      <c r="E3" s="43"/>
    </row>
    <row r="4" spans="1:7" ht="11.25" customHeight="1" x14ac:dyDescent="0.2">
      <c r="A4" s="94" t="s">
        <v>42</v>
      </c>
      <c r="B4" s="94"/>
      <c r="C4" s="94"/>
      <c r="D4" s="94"/>
      <c r="E4" s="94"/>
    </row>
    <row r="5" spans="1:7" ht="11.25" customHeight="1" x14ac:dyDescent="0.2">
      <c r="A5" s="95" t="s">
        <v>117</v>
      </c>
      <c r="B5" s="95"/>
      <c r="C5" s="95"/>
      <c r="D5" s="95"/>
      <c r="E5" s="95"/>
    </row>
    <row r="6" spans="1:7" ht="11.25" customHeight="1" x14ac:dyDescent="0.2">
      <c r="A6" s="95" t="s">
        <v>43</v>
      </c>
      <c r="B6" s="95"/>
      <c r="C6" s="95"/>
      <c r="D6" s="95"/>
      <c r="E6" s="95"/>
    </row>
    <row r="7" spans="1:7" ht="11.25" customHeight="1" x14ac:dyDescent="0.2">
      <c r="A7" s="26" t="s">
        <v>44</v>
      </c>
    </row>
    <row r="8" spans="1:7" ht="11.25" customHeight="1" x14ac:dyDescent="0.2">
      <c r="A8" s="25" t="s">
        <v>72</v>
      </c>
      <c r="D8" s="59">
        <v>17087107.530000001</v>
      </c>
      <c r="E8" s="59"/>
    </row>
    <row r="9" spans="1:7" ht="11.25" customHeight="1" x14ac:dyDescent="0.2">
      <c r="A9" s="25" t="s">
        <v>73</v>
      </c>
      <c r="D9" s="59"/>
      <c r="E9" s="59"/>
    </row>
    <row r="10" spans="1:7" ht="11.25" customHeight="1" x14ac:dyDescent="0.2">
      <c r="A10" s="25" t="s">
        <v>74</v>
      </c>
      <c r="D10" s="59"/>
      <c r="E10" s="59"/>
    </row>
    <row r="11" spans="1:7" ht="11.25" customHeight="1" x14ac:dyDescent="0.2">
      <c r="A11" s="25" t="s">
        <v>75</v>
      </c>
      <c r="D11" s="59"/>
      <c r="E11" s="59"/>
    </row>
    <row r="12" spans="1:7" ht="11.25" customHeight="1" x14ac:dyDescent="0.2">
      <c r="A12" s="25" t="s">
        <v>76</v>
      </c>
      <c r="D12" s="60"/>
      <c r="E12" s="59"/>
    </row>
    <row r="13" spans="1:7" ht="11.25" customHeight="1" x14ac:dyDescent="0.2">
      <c r="A13" s="25" t="s">
        <v>103</v>
      </c>
      <c r="D13" s="59">
        <f>SUM(D8:D12)</f>
        <v>17087107.530000001</v>
      </c>
      <c r="E13" s="59"/>
      <c r="G13" s="61"/>
    </row>
    <row r="14" spans="1:7" ht="11.25" customHeight="1" x14ac:dyDescent="0.2">
      <c r="A14" s="33" t="s">
        <v>104</v>
      </c>
      <c r="D14" s="59"/>
      <c r="E14" s="59"/>
    </row>
    <row r="15" spans="1:7" ht="11.25" customHeight="1" x14ac:dyDescent="0.2">
      <c r="A15" s="25" t="s">
        <v>45</v>
      </c>
      <c r="D15" s="60">
        <v>1729.56</v>
      </c>
      <c r="E15" s="59"/>
    </row>
    <row r="16" spans="1:7" ht="11.25" customHeight="1" x14ac:dyDescent="0.2">
      <c r="A16" s="33" t="s">
        <v>105</v>
      </c>
      <c r="D16" s="59"/>
      <c r="E16" s="59">
        <f>SUM(D13:D15)</f>
        <v>17088837.09</v>
      </c>
    </row>
    <row r="17" spans="1:5" ht="11.25" customHeight="1" x14ac:dyDescent="0.2">
      <c r="D17" s="59"/>
      <c r="E17" s="59"/>
    </row>
    <row r="18" spans="1:5" ht="11.25" customHeight="1" x14ac:dyDescent="0.2">
      <c r="D18" s="59"/>
      <c r="E18" s="59"/>
    </row>
    <row r="19" spans="1:5" ht="11.25" customHeight="1" x14ac:dyDescent="0.2">
      <c r="A19" s="26" t="s">
        <v>46</v>
      </c>
      <c r="D19" s="59"/>
      <c r="E19" s="59"/>
    </row>
    <row r="20" spans="1:5" ht="11.25" customHeight="1" x14ac:dyDescent="0.2">
      <c r="A20" s="25" t="s">
        <v>47</v>
      </c>
      <c r="D20" s="59">
        <v>778974.52</v>
      </c>
      <c r="E20" s="59"/>
    </row>
    <row r="21" spans="1:5" ht="11.25" customHeight="1" x14ac:dyDescent="0.2">
      <c r="A21" s="25" t="s">
        <v>48</v>
      </c>
      <c r="D21" s="59">
        <v>48905129.590000004</v>
      </c>
      <c r="E21" s="59"/>
    </row>
    <row r="22" spans="1:5" ht="11.25" customHeight="1" x14ac:dyDescent="0.2">
      <c r="A22" s="25" t="s">
        <v>49</v>
      </c>
      <c r="D22" s="59">
        <v>0</v>
      </c>
      <c r="E22" s="59"/>
    </row>
    <row r="23" spans="1:5" ht="11.25" customHeight="1" x14ac:dyDescent="0.2">
      <c r="A23" s="25" t="s">
        <v>50</v>
      </c>
      <c r="D23" s="59">
        <v>0</v>
      </c>
      <c r="E23" s="59"/>
    </row>
    <row r="24" spans="1:5" ht="11.25" customHeight="1" x14ac:dyDescent="0.2">
      <c r="A24" s="25" t="s">
        <v>51</v>
      </c>
      <c r="D24" s="59">
        <f>SUM(D20:D23)</f>
        <v>49684104.110000007</v>
      </c>
      <c r="E24" s="59"/>
    </row>
    <row r="25" spans="1:5" ht="11.25" customHeight="1" x14ac:dyDescent="0.2">
      <c r="A25" s="25" t="s">
        <v>52</v>
      </c>
      <c r="D25" s="60">
        <v>-35761200.719999999</v>
      </c>
      <c r="E25" s="59"/>
    </row>
    <row r="26" spans="1:5" ht="11.25" customHeight="1" x14ac:dyDescent="0.2">
      <c r="A26" s="25" t="s">
        <v>106</v>
      </c>
      <c r="D26" s="59"/>
      <c r="E26" s="60">
        <f>D24+D25</f>
        <v>13922903.390000008</v>
      </c>
    </row>
    <row r="27" spans="1:5" ht="11.25" customHeight="1" x14ac:dyDescent="0.2">
      <c r="A27" s="25" t="s">
        <v>107</v>
      </c>
      <c r="D27" s="59"/>
      <c r="E27" s="59">
        <f>E16-E26</f>
        <v>3165933.6999999918</v>
      </c>
    </row>
    <row r="28" spans="1:5" ht="11.25" customHeight="1" x14ac:dyDescent="0.2">
      <c r="A28" s="26" t="s">
        <v>53</v>
      </c>
      <c r="D28" s="59"/>
      <c r="E28" s="59"/>
    </row>
    <row r="29" spans="1:5" ht="11.25" customHeight="1" x14ac:dyDescent="0.2">
      <c r="A29" s="25" t="s">
        <v>54</v>
      </c>
      <c r="D29" s="59">
        <v>334587.44</v>
      </c>
      <c r="E29" s="59"/>
    </row>
    <row r="30" spans="1:5" ht="11.25" customHeight="1" x14ac:dyDescent="0.2">
      <c r="A30" s="25" t="s">
        <v>118</v>
      </c>
      <c r="D30" s="59">
        <v>609798.46</v>
      </c>
      <c r="E30" s="59"/>
    </row>
    <row r="31" spans="1:5" ht="11.25" customHeight="1" x14ac:dyDescent="0.2">
      <c r="A31" s="25" t="s">
        <v>119</v>
      </c>
      <c r="D31" s="59">
        <v>34189.07</v>
      </c>
      <c r="E31" s="59"/>
    </row>
    <row r="32" spans="1:5" ht="11.25" customHeight="1" x14ac:dyDescent="0.2">
      <c r="A32" s="25" t="s">
        <v>120</v>
      </c>
      <c r="D32" s="59">
        <v>47862.720000000001</v>
      </c>
      <c r="E32" s="59"/>
    </row>
    <row r="33" spans="1:7" ht="11.25" customHeight="1" x14ac:dyDescent="0.2">
      <c r="A33" s="25" t="s">
        <v>121</v>
      </c>
      <c r="D33" s="59">
        <v>10565.03</v>
      </c>
      <c r="E33" s="59"/>
    </row>
    <row r="34" spans="1:7" ht="11.25" customHeight="1" x14ac:dyDescent="0.2">
      <c r="A34" s="25" t="s">
        <v>122</v>
      </c>
      <c r="D34" s="59">
        <v>319920</v>
      </c>
      <c r="E34" s="59"/>
    </row>
    <row r="35" spans="1:7" ht="11.25" customHeight="1" x14ac:dyDescent="0.2">
      <c r="A35" s="25" t="s">
        <v>123</v>
      </c>
      <c r="D35" s="59">
        <v>7244.55</v>
      </c>
      <c r="E35" s="59"/>
    </row>
    <row r="36" spans="1:7" ht="11.25" customHeight="1" x14ac:dyDescent="0.2">
      <c r="A36" s="25" t="s">
        <v>124</v>
      </c>
      <c r="D36" s="59">
        <v>2.69</v>
      </c>
      <c r="E36" s="59"/>
      <c r="G36" s="32"/>
    </row>
    <row r="37" spans="1:7" ht="11.25" customHeight="1" x14ac:dyDescent="0.2">
      <c r="A37" s="25" t="s">
        <v>57</v>
      </c>
      <c r="D37" s="59">
        <v>4579.55</v>
      </c>
      <c r="E37" s="59"/>
      <c r="G37" s="32"/>
    </row>
    <row r="38" spans="1:7" ht="11.25" customHeight="1" x14ac:dyDescent="0.2">
      <c r="A38" s="25" t="s">
        <v>125</v>
      </c>
      <c r="D38" s="59">
        <v>73912.33</v>
      </c>
      <c r="E38" s="59"/>
      <c r="G38" s="32"/>
    </row>
    <row r="39" spans="1:7" ht="11.25" customHeight="1" x14ac:dyDescent="0.2">
      <c r="A39" s="25" t="s">
        <v>126</v>
      </c>
      <c r="D39" s="59">
        <v>37362.65</v>
      </c>
      <c r="E39" s="59"/>
    </row>
    <row r="40" spans="1:7" ht="11.25" customHeight="1" x14ac:dyDescent="0.2">
      <c r="A40" s="25" t="s">
        <v>127</v>
      </c>
      <c r="D40" s="59">
        <v>42142.87</v>
      </c>
      <c r="E40" s="59"/>
    </row>
    <row r="41" spans="1:7" ht="11.25" customHeight="1" x14ac:dyDescent="0.2">
      <c r="A41" s="25" t="s">
        <v>128</v>
      </c>
      <c r="D41" s="59">
        <v>6615</v>
      </c>
      <c r="E41" s="59"/>
    </row>
    <row r="42" spans="1:7" ht="11.25" customHeight="1" x14ac:dyDescent="0.2">
      <c r="A42" s="25" t="s">
        <v>129</v>
      </c>
      <c r="D42" s="59">
        <v>723</v>
      </c>
      <c r="E42" s="59"/>
    </row>
    <row r="43" spans="1:7" ht="11.25" customHeight="1" x14ac:dyDescent="0.2">
      <c r="A43" s="25" t="s">
        <v>130</v>
      </c>
      <c r="D43" s="59">
        <v>0.01</v>
      </c>
      <c r="E43" s="59"/>
    </row>
    <row r="44" spans="1:7" ht="11.25" customHeight="1" x14ac:dyDescent="0.2">
      <c r="A44" s="25" t="s">
        <v>99</v>
      </c>
      <c r="D44" s="59">
        <v>6862</v>
      </c>
      <c r="E44" s="59"/>
    </row>
    <row r="45" spans="1:7" ht="11.25" customHeight="1" x14ac:dyDescent="0.2">
      <c r="A45" s="25" t="s">
        <v>131</v>
      </c>
      <c r="D45" s="59">
        <v>21240</v>
      </c>
      <c r="E45" s="59"/>
    </row>
    <row r="46" spans="1:7" ht="11.25" customHeight="1" x14ac:dyDescent="0.2">
      <c r="A46" s="25" t="s">
        <v>132</v>
      </c>
      <c r="D46" s="60">
        <v>1540171.58</v>
      </c>
      <c r="E46" s="59"/>
    </row>
    <row r="47" spans="1:7" ht="11.25" customHeight="1" x14ac:dyDescent="0.2">
      <c r="A47" s="33" t="s">
        <v>61</v>
      </c>
      <c r="B47" s="33"/>
      <c r="D47" s="59"/>
      <c r="E47" s="60">
        <f>SUM(D29:D46)</f>
        <v>3097778.95</v>
      </c>
      <c r="G47" s="34"/>
    </row>
    <row r="48" spans="1:7" ht="11.25" customHeight="1" x14ac:dyDescent="0.2">
      <c r="A48" s="25" t="s">
        <v>62</v>
      </c>
      <c r="D48" s="59"/>
      <c r="E48" s="59">
        <f>E27-E47</f>
        <v>68154.749999991618</v>
      </c>
    </row>
    <row r="49" spans="1:6" ht="11.25" customHeight="1" x14ac:dyDescent="0.2">
      <c r="A49" s="33" t="s">
        <v>63</v>
      </c>
      <c r="D49" s="59"/>
      <c r="E49" s="59"/>
    </row>
    <row r="50" spans="1:6" ht="11.25" customHeight="1" x14ac:dyDescent="0.2">
      <c r="A50" s="25" t="s">
        <v>64</v>
      </c>
      <c r="D50" s="59">
        <v>-10223.209999999999</v>
      </c>
      <c r="E50" s="59"/>
    </row>
    <row r="51" spans="1:6" ht="11.25" customHeight="1" x14ac:dyDescent="0.2">
      <c r="A51" s="33" t="s">
        <v>65</v>
      </c>
      <c r="B51" s="33"/>
      <c r="D51" s="59"/>
      <c r="E51" s="60">
        <f>SUM(D50:D50)</f>
        <v>-10223.209999999999</v>
      </c>
    </row>
    <row r="52" spans="1:6" ht="11.25" customHeight="1" x14ac:dyDescent="0.2">
      <c r="A52" s="33" t="s">
        <v>66</v>
      </c>
      <c r="B52" s="33"/>
      <c r="D52" s="59"/>
      <c r="E52" s="59">
        <f>E48+E51</f>
        <v>57931.539999991619</v>
      </c>
    </row>
    <row r="53" spans="1:6" ht="11.25" customHeight="1" x14ac:dyDescent="0.2">
      <c r="D53" s="59"/>
      <c r="E53" s="59"/>
    </row>
    <row r="54" spans="1:6" ht="11.25" customHeight="1" x14ac:dyDescent="0.2">
      <c r="D54" s="59"/>
      <c r="E54" s="59"/>
    </row>
    <row r="55" spans="1:6" ht="11.25" customHeight="1" x14ac:dyDescent="0.2">
      <c r="D55" s="35"/>
      <c r="E55" s="36"/>
    </row>
    <row r="56" spans="1:6" ht="11.25" customHeight="1" x14ac:dyDescent="0.2">
      <c r="D56" s="35"/>
      <c r="E56" s="36"/>
    </row>
    <row r="57" spans="1:6" ht="11.25" customHeight="1" x14ac:dyDescent="0.2">
      <c r="D57" s="35"/>
      <c r="E57" s="36"/>
    </row>
    <row r="58" spans="1:6" ht="11.25" customHeight="1" x14ac:dyDescent="0.2">
      <c r="D58" s="35"/>
      <c r="E58" s="36"/>
    </row>
    <row r="59" spans="1:6" ht="11.25" customHeight="1" x14ac:dyDescent="0.2">
      <c r="D59" s="35"/>
      <c r="E59" s="36"/>
    </row>
    <row r="60" spans="1:6" ht="11.25" customHeight="1" x14ac:dyDescent="0.2">
      <c r="D60" s="35"/>
      <c r="E60" s="36"/>
    </row>
    <row r="61" spans="1:6" ht="11.25" customHeight="1" x14ac:dyDescent="0.2">
      <c r="D61" s="36"/>
      <c r="E61" s="37"/>
    </row>
    <row r="62" spans="1:6" ht="16.5" customHeight="1" x14ac:dyDescent="0.2">
      <c r="D62" s="36"/>
      <c r="E62" s="38"/>
    </row>
    <row r="63" spans="1:6" ht="9" customHeight="1" x14ac:dyDescent="0.2"/>
    <row r="64" spans="1:6" s="40" customFormat="1" ht="26.25" customHeight="1" x14ac:dyDescent="0.2">
      <c r="A64" s="93"/>
      <c r="B64" s="93"/>
      <c r="C64" s="93"/>
      <c r="D64" s="93"/>
      <c r="E64" s="93"/>
      <c r="F64" s="39"/>
    </row>
    <row r="65" spans="1:5" s="41" customFormat="1" ht="25.5" customHeight="1" x14ac:dyDescent="0.2">
      <c r="A65" s="93"/>
      <c r="B65" s="93"/>
      <c r="C65" s="93"/>
      <c r="D65" s="93"/>
      <c r="E65" s="93"/>
    </row>
    <row r="66" spans="1:5" ht="6" customHeight="1" x14ac:dyDescent="0.2"/>
    <row r="69" spans="1:5" ht="21.75" customHeight="1" x14ac:dyDescent="0.2">
      <c r="A69" s="42"/>
    </row>
  </sheetData>
  <mergeCells count="7">
    <mergeCell ref="A65:E65"/>
    <mergeCell ref="A1:E1"/>
    <mergeCell ref="A2:E2"/>
    <mergeCell ref="A4:E4"/>
    <mergeCell ref="A5:E5"/>
    <mergeCell ref="A6:E6"/>
    <mergeCell ref="A64:E6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1"/>
  <sheetViews>
    <sheetView topLeftCell="A97" workbookViewId="0">
      <selection activeCell="A126" sqref="A126:F126"/>
    </sheetView>
  </sheetViews>
  <sheetFormatPr baseColWidth="10" defaultRowHeight="12.75" x14ac:dyDescent="0.2"/>
  <cols>
    <col min="1" max="1" width="48" customWidth="1"/>
    <col min="2" max="2" width="14.5703125" customWidth="1"/>
    <col min="3" max="3" width="15.28515625" customWidth="1"/>
    <col min="4" max="6" width="14.5703125" customWidth="1"/>
  </cols>
  <sheetData>
    <row r="2" spans="1:6" x14ac:dyDescent="0.2">
      <c r="A2" s="101" t="s">
        <v>134</v>
      </c>
      <c r="B2" s="101"/>
      <c r="C2" s="101"/>
      <c r="D2" s="101"/>
      <c r="E2" s="101"/>
      <c r="F2" s="101"/>
    </row>
    <row r="3" spans="1:6" x14ac:dyDescent="0.2">
      <c r="A3" s="101" t="s">
        <v>30</v>
      </c>
      <c r="B3" s="101"/>
      <c r="C3" s="101"/>
      <c r="D3" s="101"/>
      <c r="E3" s="101"/>
      <c r="F3" s="101"/>
    </row>
    <row r="4" spans="1:6" x14ac:dyDescent="0.2">
      <c r="A4" s="101" t="s">
        <v>135</v>
      </c>
      <c r="B4" s="101"/>
      <c r="C4" s="101"/>
      <c r="D4" s="101"/>
      <c r="E4" s="101"/>
      <c r="F4" s="101"/>
    </row>
    <row r="5" spans="1:6" x14ac:dyDescent="0.2">
      <c r="A5" s="101" t="s">
        <v>136</v>
      </c>
      <c r="B5" s="101"/>
      <c r="C5" s="101"/>
      <c r="D5" s="101"/>
      <c r="E5" s="101"/>
      <c r="F5" s="101"/>
    </row>
    <row r="7" spans="1:6" x14ac:dyDescent="0.2">
      <c r="A7" s="70" t="s">
        <v>137</v>
      </c>
    </row>
    <row r="8" spans="1:6" x14ac:dyDescent="0.2">
      <c r="A8" s="70" t="s">
        <v>138</v>
      </c>
    </row>
    <row r="9" spans="1:6" x14ac:dyDescent="0.2">
      <c r="A9" s="70" t="s">
        <v>139</v>
      </c>
    </row>
    <row r="10" spans="1:6" x14ac:dyDescent="0.2">
      <c r="A10" s="70" t="s">
        <v>140</v>
      </c>
    </row>
    <row r="11" spans="1:6" x14ac:dyDescent="0.2">
      <c r="A11" s="70" t="s">
        <v>141</v>
      </c>
      <c r="B11" s="71">
        <v>113563486.60999994</v>
      </c>
    </row>
    <row r="12" spans="1:6" x14ac:dyDescent="0.2">
      <c r="A12" s="70" t="s">
        <v>142</v>
      </c>
      <c r="C12" s="72">
        <v>113563486.60999994</v>
      </c>
    </row>
    <row r="14" spans="1:6" x14ac:dyDescent="0.2">
      <c r="A14" s="70" t="s">
        <v>143</v>
      </c>
    </row>
    <row r="15" spans="1:6" x14ac:dyDescent="0.2">
      <c r="A15" s="70" t="s">
        <v>144</v>
      </c>
      <c r="B15" s="72">
        <v>2902737.1899999967</v>
      </c>
    </row>
    <row r="16" spans="1:6" x14ac:dyDescent="0.2">
      <c r="A16" s="70" t="s">
        <v>145</v>
      </c>
      <c r="B16" s="72">
        <v>16996572.750000007</v>
      </c>
    </row>
    <row r="17" spans="1:4" x14ac:dyDescent="0.2">
      <c r="A17" s="70" t="s">
        <v>146</v>
      </c>
      <c r="B17" s="71">
        <v>3571582.040000001</v>
      </c>
    </row>
    <row r="18" spans="1:4" x14ac:dyDescent="0.2">
      <c r="A18" s="70" t="s">
        <v>147</v>
      </c>
      <c r="C18" s="71">
        <v>23470891.979999952</v>
      </c>
    </row>
    <row r="19" spans="1:4" x14ac:dyDescent="0.2">
      <c r="A19" s="70" t="s">
        <v>148</v>
      </c>
      <c r="D19" s="72">
        <v>137034378.59000009</v>
      </c>
    </row>
    <row r="21" spans="1:4" x14ac:dyDescent="0.2">
      <c r="A21" s="70" t="s">
        <v>149</v>
      </c>
    </row>
    <row r="22" spans="1:4" x14ac:dyDescent="0.2">
      <c r="A22" s="70" t="s">
        <v>150</v>
      </c>
    </row>
    <row r="23" spans="1:4" x14ac:dyDescent="0.2">
      <c r="A23" s="70" t="s">
        <v>151</v>
      </c>
      <c r="B23" s="71">
        <v>4183706.59</v>
      </c>
    </row>
    <row r="24" spans="1:4" x14ac:dyDescent="0.2">
      <c r="A24" s="70" t="s">
        <v>152</v>
      </c>
      <c r="C24" s="71">
        <v>4183706.59</v>
      </c>
    </row>
    <row r="26" spans="1:4" x14ac:dyDescent="0.2">
      <c r="A26" s="70" t="s">
        <v>153</v>
      </c>
    </row>
    <row r="27" spans="1:4" x14ac:dyDescent="0.2">
      <c r="A27" s="70" t="s">
        <v>154</v>
      </c>
      <c r="B27" s="71">
        <v>141185.24</v>
      </c>
    </row>
    <row r="28" spans="1:4" x14ac:dyDescent="0.2">
      <c r="A28" s="70" t="s">
        <v>155</v>
      </c>
      <c r="C28" s="71">
        <v>141185.24</v>
      </c>
    </row>
    <row r="30" spans="1:4" x14ac:dyDescent="0.2">
      <c r="A30" s="70" t="s">
        <v>156</v>
      </c>
    </row>
    <row r="31" spans="1:4" x14ac:dyDescent="0.2">
      <c r="A31" s="70" t="s">
        <v>157</v>
      </c>
      <c r="B31" s="71">
        <v>118611.71999999997</v>
      </c>
    </row>
    <row r="32" spans="1:4" x14ac:dyDescent="0.2">
      <c r="A32" s="70" t="s">
        <v>158</v>
      </c>
      <c r="C32" s="71">
        <v>118611.71999999997</v>
      </c>
    </row>
    <row r="33" spans="1:5" x14ac:dyDescent="0.2">
      <c r="A33" s="70" t="s">
        <v>159</v>
      </c>
      <c r="D33" s="72">
        <v>4443503.5500000007</v>
      </c>
    </row>
    <row r="35" spans="1:5" x14ac:dyDescent="0.2">
      <c r="A35" s="70" t="s">
        <v>160</v>
      </c>
    </row>
    <row r="36" spans="1:5" x14ac:dyDescent="0.2">
      <c r="A36" s="70" t="s">
        <v>161</v>
      </c>
    </row>
    <row r="37" spans="1:5" x14ac:dyDescent="0.2">
      <c r="A37" s="70" t="s">
        <v>162</v>
      </c>
      <c r="B37" s="71">
        <v>227374254.65000001</v>
      </c>
    </row>
    <row r="38" spans="1:5" x14ac:dyDescent="0.2">
      <c r="A38" s="70" t="s">
        <v>163</v>
      </c>
      <c r="C38" s="71">
        <v>227374254.65000001</v>
      </c>
    </row>
    <row r="39" spans="1:5" x14ac:dyDescent="0.2">
      <c r="A39" s="70" t="s">
        <v>164</v>
      </c>
      <c r="D39" s="72">
        <v>227374254.65000001</v>
      </c>
    </row>
    <row r="41" spans="1:5" x14ac:dyDescent="0.2">
      <c r="A41" s="70" t="s">
        <v>165</v>
      </c>
    </row>
    <row r="42" spans="1:5" x14ac:dyDescent="0.2">
      <c r="A42" s="70" t="s">
        <v>166</v>
      </c>
    </row>
    <row r="43" spans="1:5" x14ac:dyDescent="0.2">
      <c r="A43" s="70" t="s">
        <v>167</v>
      </c>
      <c r="B43" s="72">
        <v>3.0000001890584826E-2</v>
      </c>
    </row>
    <row r="44" spans="1:5" x14ac:dyDescent="0.2">
      <c r="A44" s="70" t="s">
        <v>168</v>
      </c>
      <c r="B44" s="72">
        <v>7776480.5700000003</v>
      </c>
    </row>
    <row r="45" spans="1:5" x14ac:dyDescent="0.2">
      <c r="A45" s="70" t="s">
        <v>169</v>
      </c>
      <c r="B45" s="71">
        <v>24196.880000000001</v>
      </c>
    </row>
    <row r="46" spans="1:5" x14ac:dyDescent="0.2">
      <c r="A46" s="70" t="s">
        <v>170</v>
      </c>
      <c r="C46" s="71">
        <v>7800677.4800000004</v>
      </c>
    </row>
    <row r="47" spans="1:5" x14ac:dyDescent="0.2">
      <c r="A47" s="70" t="s">
        <v>171</v>
      </c>
      <c r="D47" s="71">
        <v>7800677.4800000004</v>
      </c>
    </row>
    <row r="48" spans="1:5" x14ac:dyDescent="0.2">
      <c r="A48" s="70" t="s">
        <v>172</v>
      </c>
      <c r="E48" s="72">
        <v>376652814.26999998</v>
      </c>
    </row>
    <row r="50" spans="1:6" x14ac:dyDescent="0.2">
      <c r="A50" s="70" t="s">
        <v>173</v>
      </c>
    </row>
    <row r="51" spans="1:6" x14ac:dyDescent="0.2">
      <c r="A51" s="70" t="s">
        <v>174</v>
      </c>
    </row>
    <row r="52" spans="1:6" x14ac:dyDescent="0.2">
      <c r="A52" s="70" t="s">
        <v>175</v>
      </c>
      <c r="B52" s="71">
        <v>96323.32</v>
      </c>
    </row>
    <row r="53" spans="1:6" x14ac:dyDescent="0.2">
      <c r="A53" s="70" t="s">
        <v>176</v>
      </c>
      <c r="C53" s="72">
        <v>96323.32</v>
      </c>
    </row>
    <row r="55" spans="1:6" x14ac:dyDescent="0.2">
      <c r="A55" s="70" t="s">
        <v>177</v>
      </c>
    </row>
    <row r="56" spans="1:6" x14ac:dyDescent="0.2">
      <c r="A56" s="70" t="s">
        <v>178</v>
      </c>
      <c r="B56" s="71">
        <v>-96323.32</v>
      </c>
    </row>
    <row r="57" spans="1:6" x14ac:dyDescent="0.2">
      <c r="A57" s="70" t="s">
        <v>179</v>
      </c>
      <c r="C57" s="73">
        <v>-96323.32</v>
      </c>
    </row>
    <row r="59" spans="1:6" x14ac:dyDescent="0.2">
      <c r="A59" s="70" t="s">
        <v>180</v>
      </c>
    </row>
    <row r="60" spans="1:6" x14ac:dyDescent="0.2">
      <c r="A60" s="70" t="s">
        <v>181</v>
      </c>
    </row>
    <row r="61" spans="1:6" x14ac:dyDescent="0.2">
      <c r="A61" s="70" t="s">
        <v>182</v>
      </c>
      <c r="B61" s="71">
        <v>20378548</v>
      </c>
    </row>
    <row r="62" spans="1:6" x14ac:dyDescent="0.2">
      <c r="A62" s="70" t="s">
        <v>183</v>
      </c>
      <c r="C62" s="72">
        <v>20378548</v>
      </c>
    </row>
    <row r="64" spans="1:6" x14ac:dyDescent="0.2">
      <c r="A64" s="101" t="s">
        <v>134</v>
      </c>
      <c r="B64" s="101"/>
      <c r="C64" s="101"/>
      <c r="D64" s="101"/>
      <c r="E64" s="101"/>
      <c r="F64" s="101"/>
    </row>
    <row r="65" spans="1:6" x14ac:dyDescent="0.2">
      <c r="A65" s="101" t="s">
        <v>30</v>
      </c>
      <c r="B65" s="101"/>
      <c r="C65" s="101"/>
      <c r="D65" s="101"/>
      <c r="E65" s="101"/>
      <c r="F65" s="101"/>
    </row>
    <row r="66" spans="1:6" x14ac:dyDescent="0.2">
      <c r="A66" s="101" t="s">
        <v>135</v>
      </c>
      <c r="B66" s="101"/>
      <c r="C66" s="101"/>
      <c r="D66" s="101"/>
      <c r="E66" s="101"/>
      <c r="F66" s="101"/>
    </row>
    <row r="67" spans="1:6" x14ac:dyDescent="0.2">
      <c r="A67" s="101" t="s">
        <v>136</v>
      </c>
      <c r="B67" s="101"/>
      <c r="C67" s="101"/>
      <c r="D67" s="101"/>
      <c r="E67" s="101"/>
      <c r="F67" s="101"/>
    </row>
    <row r="68" spans="1:6" x14ac:dyDescent="0.2">
      <c r="A68" s="70" t="s">
        <v>184</v>
      </c>
    </row>
    <row r="69" spans="1:6" x14ac:dyDescent="0.2">
      <c r="A69" s="70" t="s">
        <v>185</v>
      </c>
      <c r="B69" s="71">
        <v>31633.99</v>
      </c>
    </row>
    <row r="70" spans="1:6" x14ac:dyDescent="0.2">
      <c r="A70" s="70" t="s">
        <v>186</v>
      </c>
      <c r="C70" s="71">
        <v>31633.99</v>
      </c>
    </row>
    <row r="71" spans="1:6" x14ac:dyDescent="0.2">
      <c r="A71" s="70" t="s">
        <v>187</v>
      </c>
      <c r="D71" s="71">
        <v>20410181.990000002</v>
      </c>
    </row>
    <row r="72" spans="1:6" x14ac:dyDescent="0.2">
      <c r="A72" s="70" t="s">
        <v>188</v>
      </c>
      <c r="E72" s="71">
        <v>20410181.989999998</v>
      </c>
    </row>
    <row r="73" spans="1:6" ht="13.5" thickBot="1" x14ac:dyDescent="0.25">
      <c r="A73" s="70" t="s">
        <v>189</v>
      </c>
      <c r="F73" s="74">
        <v>397062996.26000005</v>
      </c>
    </row>
    <row r="74" spans="1:6" ht="13.5" thickTop="1" x14ac:dyDescent="0.2"/>
    <row r="75" spans="1:6" x14ac:dyDescent="0.2">
      <c r="A75" s="70" t="s">
        <v>190</v>
      </c>
    </row>
    <row r="76" spans="1:6" x14ac:dyDescent="0.2">
      <c r="A76" s="70" t="s">
        <v>191</v>
      </c>
    </row>
    <row r="77" spans="1:6" x14ac:dyDescent="0.2">
      <c r="A77" s="70" t="s">
        <v>192</v>
      </c>
    </row>
    <row r="78" spans="1:6" x14ac:dyDescent="0.2">
      <c r="A78" s="70" t="s">
        <v>193</v>
      </c>
    </row>
    <row r="79" spans="1:6" x14ac:dyDescent="0.2">
      <c r="A79" s="70" t="s">
        <v>194</v>
      </c>
      <c r="B79" s="71">
        <v>-177807516.66000003</v>
      </c>
    </row>
    <row r="80" spans="1:6" x14ac:dyDescent="0.2">
      <c r="A80" s="70" t="s">
        <v>195</v>
      </c>
      <c r="C80" s="73">
        <v>-177807516.66000003</v>
      </c>
    </row>
    <row r="82" spans="1:4" x14ac:dyDescent="0.2">
      <c r="A82" s="70" t="s">
        <v>196</v>
      </c>
    </row>
    <row r="83" spans="1:4" x14ac:dyDescent="0.2">
      <c r="A83" s="70" t="s">
        <v>197</v>
      </c>
      <c r="B83" s="72">
        <v>-217448.37999999989</v>
      </c>
    </row>
    <row r="84" spans="1:4" x14ac:dyDescent="0.2">
      <c r="A84" s="70" t="s">
        <v>198</v>
      </c>
      <c r="B84" s="71">
        <v>-597174</v>
      </c>
    </row>
    <row r="85" spans="1:4" x14ac:dyDescent="0.2">
      <c r="A85" s="70" t="s">
        <v>199</v>
      </c>
      <c r="C85" s="71">
        <v>-814622.38000000024</v>
      </c>
    </row>
    <row r="86" spans="1:4" x14ac:dyDescent="0.2">
      <c r="A86" s="70" t="s">
        <v>200</v>
      </c>
      <c r="D86" s="72">
        <v>-178622139.04000002</v>
      </c>
    </row>
    <row r="88" spans="1:4" x14ac:dyDescent="0.2">
      <c r="A88" s="70" t="s">
        <v>165</v>
      </c>
    </row>
    <row r="89" spans="1:4" x14ac:dyDescent="0.2">
      <c r="A89" s="70" t="s">
        <v>166</v>
      </c>
    </row>
    <row r="90" spans="1:4" x14ac:dyDescent="0.2">
      <c r="A90" s="70" t="s">
        <v>201</v>
      </c>
      <c r="B90" s="72">
        <v>-13022192.360000003</v>
      </c>
    </row>
    <row r="91" spans="1:4" x14ac:dyDescent="0.2">
      <c r="A91" s="70" t="s">
        <v>202</v>
      </c>
      <c r="B91" s="72">
        <v>-3579457.9299999997</v>
      </c>
    </row>
    <row r="92" spans="1:4" x14ac:dyDescent="0.2">
      <c r="A92" s="70" t="s">
        <v>203</v>
      </c>
      <c r="B92" s="72">
        <v>-8322663.8399999999</v>
      </c>
    </row>
    <row r="93" spans="1:4" x14ac:dyDescent="0.2">
      <c r="A93" s="70" t="s">
        <v>204</v>
      </c>
      <c r="B93" s="71">
        <v>4036707.66</v>
      </c>
    </row>
    <row r="94" spans="1:4" x14ac:dyDescent="0.2">
      <c r="A94" s="70" t="s">
        <v>170</v>
      </c>
      <c r="C94" s="71">
        <v>-20887606.469999995</v>
      </c>
    </row>
    <row r="95" spans="1:4" x14ac:dyDescent="0.2">
      <c r="A95" s="70" t="s">
        <v>171</v>
      </c>
      <c r="D95" s="72">
        <v>-20887606.469999995</v>
      </c>
    </row>
    <row r="97" spans="1:5" x14ac:dyDescent="0.2">
      <c r="A97" s="70" t="s">
        <v>205</v>
      </c>
    </row>
    <row r="98" spans="1:5" x14ac:dyDescent="0.2">
      <c r="A98" s="70" t="s">
        <v>206</v>
      </c>
    </row>
    <row r="99" spans="1:5" x14ac:dyDescent="0.2">
      <c r="A99" s="70" t="s">
        <v>207</v>
      </c>
      <c r="B99" s="72">
        <v>621317.41</v>
      </c>
    </row>
    <row r="100" spans="1:5" x14ac:dyDescent="0.2">
      <c r="A100" s="70" t="s">
        <v>208</v>
      </c>
      <c r="B100" s="71">
        <v>-649.9</v>
      </c>
    </row>
    <row r="101" spans="1:5" x14ac:dyDescent="0.2">
      <c r="A101" s="70" t="s">
        <v>209</v>
      </c>
      <c r="C101" s="71">
        <v>620667.51</v>
      </c>
    </row>
    <row r="102" spans="1:5" x14ac:dyDescent="0.2">
      <c r="A102" s="70" t="s">
        <v>210</v>
      </c>
      <c r="D102" s="71">
        <v>620667.51</v>
      </c>
    </row>
    <row r="103" spans="1:5" x14ac:dyDescent="0.2">
      <c r="A103" s="70" t="s">
        <v>211</v>
      </c>
      <c r="E103" s="72">
        <v>-198889078</v>
      </c>
    </row>
    <row r="105" spans="1:5" x14ac:dyDescent="0.2">
      <c r="A105" s="70" t="s">
        <v>212</v>
      </c>
    </row>
    <row r="106" spans="1:5" x14ac:dyDescent="0.2">
      <c r="A106" s="70" t="s">
        <v>213</v>
      </c>
    </row>
    <row r="107" spans="1:5" x14ac:dyDescent="0.2">
      <c r="A107" s="70" t="s">
        <v>214</v>
      </c>
    </row>
    <row r="108" spans="1:5" x14ac:dyDescent="0.2">
      <c r="A108" s="70" t="s">
        <v>215</v>
      </c>
      <c r="B108" s="71">
        <v>-10519666.67</v>
      </c>
    </row>
    <row r="109" spans="1:5" x14ac:dyDescent="0.2">
      <c r="A109" s="70" t="s">
        <v>216</v>
      </c>
      <c r="C109" s="71">
        <v>-10519666.67</v>
      </c>
    </row>
    <row r="110" spans="1:5" x14ac:dyDescent="0.2">
      <c r="A110" s="70" t="s">
        <v>217</v>
      </c>
      <c r="D110" s="72">
        <v>-10519666.67</v>
      </c>
    </row>
    <row r="112" spans="1:5" x14ac:dyDescent="0.2">
      <c r="A112" s="70" t="s">
        <v>218</v>
      </c>
    </row>
    <row r="113" spans="1:6" x14ac:dyDescent="0.2">
      <c r="A113" s="70" t="s">
        <v>219</v>
      </c>
    </row>
    <row r="114" spans="1:6" x14ac:dyDescent="0.2">
      <c r="A114" s="70" t="s">
        <v>220</v>
      </c>
      <c r="B114" s="72">
        <v>-67030368.829999998</v>
      </c>
    </row>
    <row r="115" spans="1:6" x14ac:dyDescent="0.2">
      <c r="A115" s="70" t="s">
        <v>221</v>
      </c>
      <c r="B115" s="72">
        <v>-57785866.629999995</v>
      </c>
    </row>
    <row r="116" spans="1:6" x14ac:dyDescent="0.2">
      <c r="A116" s="70" t="s">
        <v>222</v>
      </c>
      <c r="B116" s="71">
        <v>-35285923.659999996</v>
      </c>
    </row>
    <row r="117" spans="1:6" x14ac:dyDescent="0.2">
      <c r="A117" s="70" t="s">
        <v>223</v>
      </c>
      <c r="C117" s="72">
        <v>-160102159.12</v>
      </c>
    </row>
    <row r="119" spans="1:6" x14ac:dyDescent="0.2">
      <c r="A119" s="70" t="s">
        <v>224</v>
      </c>
    </row>
    <row r="120" spans="1:6" x14ac:dyDescent="0.2">
      <c r="A120" s="70" t="s">
        <v>225</v>
      </c>
      <c r="B120" s="71">
        <v>-10700182.539999999</v>
      </c>
    </row>
    <row r="121" spans="1:6" x14ac:dyDescent="0.2">
      <c r="A121" s="70" t="s">
        <v>226</v>
      </c>
      <c r="C121" s="71">
        <v>-10700182.539999999</v>
      </c>
    </row>
    <row r="122" spans="1:6" x14ac:dyDescent="0.2">
      <c r="A122" s="70" t="s">
        <v>227</v>
      </c>
      <c r="D122" s="71">
        <v>-170802341.65999997</v>
      </c>
    </row>
    <row r="123" spans="1:6" x14ac:dyDescent="0.2">
      <c r="A123" s="70" t="s">
        <v>228</v>
      </c>
      <c r="E123" s="71">
        <v>-181322008.32999998</v>
      </c>
    </row>
    <row r="124" spans="1:6" x14ac:dyDescent="0.2">
      <c r="A124" s="70" t="s">
        <v>229</v>
      </c>
      <c r="F124" s="72">
        <v>-380211086.33000004</v>
      </c>
    </row>
    <row r="126" spans="1:6" x14ac:dyDescent="0.2">
      <c r="A126" s="101" t="s">
        <v>134</v>
      </c>
      <c r="B126" s="101"/>
      <c r="C126" s="101"/>
      <c r="D126" s="101"/>
      <c r="E126" s="101"/>
      <c r="F126" s="101"/>
    </row>
    <row r="127" spans="1:6" x14ac:dyDescent="0.2">
      <c r="A127" s="101" t="s">
        <v>30</v>
      </c>
      <c r="B127" s="101"/>
      <c r="C127" s="101"/>
      <c r="D127" s="101"/>
      <c r="E127" s="101"/>
      <c r="F127" s="101"/>
    </row>
    <row r="128" spans="1:6" x14ac:dyDescent="0.2">
      <c r="A128" s="101" t="s">
        <v>135</v>
      </c>
      <c r="B128" s="101"/>
      <c r="C128" s="101"/>
      <c r="D128" s="101"/>
      <c r="E128" s="101"/>
      <c r="F128" s="101"/>
    </row>
    <row r="129" spans="1:6" x14ac:dyDescent="0.2">
      <c r="A129" s="101" t="s">
        <v>136</v>
      </c>
      <c r="B129" s="101"/>
      <c r="C129" s="101"/>
      <c r="D129" s="101"/>
      <c r="E129" s="101"/>
      <c r="F129" s="101"/>
    </row>
    <row r="131" spans="1:6" x14ac:dyDescent="0.2">
      <c r="A131" s="70" t="s">
        <v>230</v>
      </c>
    </row>
    <row r="132" spans="1:6" x14ac:dyDescent="0.2">
      <c r="A132" s="70" t="s">
        <v>231</v>
      </c>
    </row>
    <row r="133" spans="1:6" x14ac:dyDescent="0.2">
      <c r="A133" s="70" t="s">
        <v>232</v>
      </c>
    </row>
    <row r="134" spans="1:6" x14ac:dyDescent="0.2">
      <c r="A134" s="70" t="s">
        <v>233</v>
      </c>
    </row>
    <row r="135" spans="1:6" x14ac:dyDescent="0.2">
      <c r="A135" s="70" t="s">
        <v>234</v>
      </c>
      <c r="B135" s="71">
        <v>-70000</v>
      </c>
    </row>
    <row r="136" spans="1:6" x14ac:dyDescent="0.2">
      <c r="A136" s="70" t="s">
        <v>235</v>
      </c>
      <c r="C136" s="71">
        <v>-70000</v>
      </c>
    </row>
    <row r="137" spans="1:6" x14ac:dyDescent="0.2">
      <c r="A137" s="70" t="s">
        <v>236</v>
      </c>
      <c r="D137" s="71">
        <v>-70000</v>
      </c>
    </row>
    <row r="138" spans="1:6" x14ac:dyDescent="0.2">
      <c r="A138" s="70" t="s">
        <v>237</v>
      </c>
      <c r="E138" s="72">
        <v>-70000</v>
      </c>
    </row>
    <row r="140" spans="1:6" x14ac:dyDescent="0.2">
      <c r="A140" s="70" t="s">
        <v>238</v>
      </c>
    </row>
    <row r="141" spans="1:6" x14ac:dyDescent="0.2">
      <c r="A141" s="70" t="s">
        <v>239</v>
      </c>
    </row>
    <row r="142" spans="1:6" x14ac:dyDescent="0.2">
      <c r="A142" s="70" t="s">
        <v>240</v>
      </c>
    </row>
    <row r="143" spans="1:6" x14ac:dyDescent="0.2">
      <c r="A143" s="70" t="s">
        <v>241</v>
      </c>
      <c r="B143" s="71">
        <v>-7000</v>
      </c>
    </row>
    <row r="144" spans="1:6" x14ac:dyDescent="0.2">
      <c r="A144" s="70" t="s">
        <v>242</v>
      </c>
      <c r="C144" s="71">
        <v>-7000</v>
      </c>
    </row>
    <row r="145" spans="1:6" x14ac:dyDescent="0.2">
      <c r="A145" s="70" t="s">
        <v>243</v>
      </c>
      <c r="D145" s="71">
        <v>-7000</v>
      </c>
    </row>
    <row r="146" spans="1:6" x14ac:dyDescent="0.2">
      <c r="A146" s="70" t="s">
        <v>244</v>
      </c>
      <c r="E146" s="72">
        <v>-7000</v>
      </c>
    </row>
    <row r="148" spans="1:6" x14ac:dyDescent="0.2">
      <c r="A148" s="70" t="s">
        <v>245</v>
      </c>
    </row>
    <row r="149" spans="1:6" x14ac:dyDescent="0.2">
      <c r="A149" s="70" t="s">
        <v>246</v>
      </c>
    </row>
    <row r="150" spans="1:6" x14ac:dyDescent="0.2">
      <c r="A150" s="70" t="s">
        <v>247</v>
      </c>
    </row>
    <row r="151" spans="1:6" x14ac:dyDescent="0.2">
      <c r="A151" s="70" t="s">
        <v>248</v>
      </c>
      <c r="B151" s="71">
        <v>-177974.22</v>
      </c>
    </row>
    <row r="152" spans="1:6" x14ac:dyDescent="0.2">
      <c r="A152" s="70" t="s">
        <v>249</v>
      </c>
      <c r="C152" s="72">
        <v>-177974.22</v>
      </c>
    </row>
    <row r="154" spans="1:6" x14ac:dyDescent="0.2">
      <c r="A154" s="70" t="s">
        <v>250</v>
      </c>
    </row>
    <row r="155" spans="1:6" x14ac:dyDescent="0.2">
      <c r="A155" s="70" t="s">
        <v>251</v>
      </c>
      <c r="B155" s="71">
        <v>-16596935.710000046</v>
      </c>
    </row>
    <row r="156" spans="1:6" x14ac:dyDescent="0.2">
      <c r="A156" s="70" t="s">
        <v>252</v>
      </c>
      <c r="C156" s="71">
        <v>-16596935.710000046</v>
      </c>
    </row>
    <row r="157" spans="1:6" x14ac:dyDescent="0.2">
      <c r="A157" s="70" t="s">
        <v>253</v>
      </c>
      <c r="D157" s="71">
        <v>-16774909.930000046</v>
      </c>
    </row>
    <row r="158" spans="1:6" x14ac:dyDescent="0.2">
      <c r="A158" s="70" t="s">
        <v>254</v>
      </c>
      <c r="E158" s="71">
        <v>-16774909.930000046</v>
      </c>
    </row>
    <row r="159" spans="1:6" x14ac:dyDescent="0.2">
      <c r="A159" s="70" t="s">
        <v>255</v>
      </c>
      <c r="F159" s="71">
        <v>-16851909.930000044</v>
      </c>
    </row>
    <row r="160" spans="1:6" ht="13.5" thickBot="1" x14ac:dyDescent="0.25">
      <c r="A160" s="70" t="s">
        <v>256</v>
      </c>
      <c r="F160" s="75">
        <v>-397062996.26000011</v>
      </c>
    </row>
    <row r="161" ht="13.5" thickTop="1" x14ac:dyDescent="0.2"/>
  </sheetData>
  <mergeCells count="12">
    <mergeCell ref="A128:F128"/>
    <mergeCell ref="A129:F129"/>
    <mergeCell ref="A65:F65"/>
    <mergeCell ref="A66:F66"/>
    <mergeCell ref="A67:F67"/>
    <mergeCell ref="A126:F126"/>
    <mergeCell ref="A127:F127"/>
    <mergeCell ref="A2:F2"/>
    <mergeCell ref="A3:F3"/>
    <mergeCell ref="A4:F4"/>
    <mergeCell ref="A5:F5"/>
    <mergeCell ref="A64:F64"/>
  </mergeCells>
  <pageMargins left="0.70866141732283472" right="0.70866141732283472" top="0.74803149606299213" bottom="0.74803149606299213" header="0.31496062992125984" footer="0.31496062992125984"/>
  <pageSetup scale="75" orientation="portrait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"/>
  <sheetViews>
    <sheetView workbookViewId="0">
      <selection sqref="A1:F115"/>
    </sheetView>
  </sheetViews>
  <sheetFormatPr baseColWidth="10" defaultRowHeight="12.75" x14ac:dyDescent="0.2"/>
  <cols>
    <col min="1" max="1" width="36.7109375" customWidth="1"/>
    <col min="2" max="6" width="16.140625" customWidth="1"/>
  </cols>
  <sheetData>
    <row r="2" spans="1:6" x14ac:dyDescent="0.2">
      <c r="A2" s="101" t="s">
        <v>134</v>
      </c>
      <c r="B2" s="101"/>
      <c r="C2" s="101"/>
      <c r="D2" s="101"/>
      <c r="E2" s="101"/>
      <c r="F2" s="101"/>
    </row>
    <row r="3" spans="1:6" x14ac:dyDescent="0.2">
      <c r="A3" s="101" t="s">
        <v>30</v>
      </c>
      <c r="B3" s="101"/>
      <c r="C3" s="101"/>
      <c r="D3" s="101"/>
      <c r="E3" s="101"/>
      <c r="F3" s="101"/>
    </row>
    <row r="4" spans="1:6" x14ac:dyDescent="0.2">
      <c r="A4" s="101" t="s">
        <v>257</v>
      </c>
      <c r="B4" s="101"/>
      <c r="C4" s="101"/>
      <c r="D4" s="101"/>
      <c r="E4" s="101"/>
      <c r="F4" s="101"/>
    </row>
    <row r="5" spans="1:6" x14ac:dyDescent="0.2">
      <c r="A5" s="101" t="s">
        <v>258</v>
      </c>
      <c r="B5" s="101"/>
      <c r="C5" s="101"/>
      <c r="D5" s="101"/>
      <c r="E5" s="101"/>
      <c r="F5" s="101"/>
    </row>
    <row r="6" spans="1:6" x14ac:dyDescent="0.2">
      <c r="A6" s="78"/>
      <c r="B6" s="78"/>
      <c r="C6" s="78"/>
      <c r="D6" s="78"/>
      <c r="E6" s="78"/>
      <c r="F6" s="78"/>
    </row>
    <row r="8" spans="1:6" x14ac:dyDescent="0.2">
      <c r="A8" s="70" t="s">
        <v>259</v>
      </c>
    </row>
    <row r="9" spans="1:6" x14ac:dyDescent="0.2">
      <c r="A9" s="70" t="s">
        <v>260</v>
      </c>
    </row>
    <row r="10" spans="1:6" x14ac:dyDescent="0.2">
      <c r="A10" s="70" t="s">
        <v>261</v>
      </c>
    </row>
    <row r="11" spans="1:6" x14ac:dyDescent="0.2">
      <c r="A11" s="70" t="s">
        <v>262</v>
      </c>
    </row>
    <row r="12" spans="1:6" x14ac:dyDescent="0.2">
      <c r="A12" s="70" t="s">
        <v>263</v>
      </c>
      <c r="B12" s="71">
        <v>-1445794820.78</v>
      </c>
    </row>
    <row r="13" spans="1:6" x14ac:dyDescent="0.2">
      <c r="A13" s="70" t="s">
        <v>264</v>
      </c>
      <c r="C13" s="71">
        <v>-1445794820.78</v>
      </c>
    </row>
    <row r="14" spans="1:6" x14ac:dyDescent="0.2">
      <c r="A14" s="70" t="s">
        <v>265</v>
      </c>
      <c r="D14" s="72">
        <v>-1445794820.78</v>
      </c>
    </row>
    <row r="16" spans="1:6" x14ac:dyDescent="0.2">
      <c r="A16" s="70" t="s">
        <v>266</v>
      </c>
    </row>
    <row r="17" spans="1:6" x14ac:dyDescent="0.2">
      <c r="A17" s="70" t="s">
        <v>267</v>
      </c>
    </row>
    <row r="18" spans="1:6" x14ac:dyDescent="0.2">
      <c r="A18" s="70" t="s">
        <v>268</v>
      </c>
      <c r="B18" s="71">
        <v>-4138.4699999999993</v>
      </c>
    </row>
    <row r="19" spans="1:6" x14ac:dyDescent="0.2">
      <c r="A19" s="70" t="s">
        <v>269</v>
      </c>
      <c r="C19" s="71">
        <v>-4138.4699999999993</v>
      </c>
    </row>
    <row r="20" spans="1:6" x14ac:dyDescent="0.2">
      <c r="A20" s="70" t="s">
        <v>270</v>
      </c>
      <c r="D20" s="71">
        <v>-4138.4699999999993</v>
      </c>
    </row>
    <row r="21" spans="1:6" x14ac:dyDescent="0.2">
      <c r="A21" s="70" t="s">
        <v>271</v>
      </c>
      <c r="E21" s="71">
        <v>-1445798959.25</v>
      </c>
    </row>
    <row r="22" spans="1:6" x14ac:dyDescent="0.2">
      <c r="A22" s="70" t="s">
        <v>272</v>
      </c>
      <c r="F22" s="72">
        <v>-1445798959.25</v>
      </c>
    </row>
    <row r="24" spans="1:6" x14ac:dyDescent="0.2">
      <c r="A24" s="70" t="s">
        <v>273</v>
      </c>
    </row>
    <row r="25" spans="1:6" x14ac:dyDescent="0.2">
      <c r="A25" s="70" t="s">
        <v>274</v>
      </c>
    </row>
    <row r="26" spans="1:6" x14ac:dyDescent="0.2">
      <c r="A26" s="70" t="s">
        <v>275</v>
      </c>
    </row>
    <row r="27" spans="1:6" x14ac:dyDescent="0.2">
      <c r="A27" s="70" t="s">
        <v>276</v>
      </c>
    </row>
    <row r="28" spans="1:6" x14ac:dyDescent="0.2">
      <c r="A28" s="70" t="s">
        <v>277</v>
      </c>
      <c r="B28" s="72">
        <v>1549263251.0799999</v>
      </c>
    </row>
    <row r="29" spans="1:6" x14ac:dyDescent="0.2">
      <c r="A29" s="70" t="s">
        <v>278</v>
      </c>
      <c r="B29" s="72">
        <v>29415552.000000004</v>
      </c>
    </row>
    <row r="30" spans="1:6" x14ac:dyDescent="0.2">
      <c r="A30" s="70" t="s">
        <v>279</v>
      </c>
      <c r="B30" s="72">
        <v>-2694145.37</v>
      </c>
    </row>
    <row r="31" spans="1:6" x14ac:dyDescent="0.2">
      <c r="A31" s="70" t="s">
        <v>280</v>
      </c>
      <c r="B31" s="71">
        <v>-1234441.33</v>
      </c>
    </row>
    <row r="32" spans="1:6" x14ac:dyDescent="0.2">
      <c r="A32" s="70" t="s">
        <v>281</v>
      </c>
      <c r="C32" s="71">
        <v>1574750216.3800001</v>
      </c>
    </row>
    <row r="33" spans="1:5" x14ac:dyDescent="0.2">
      <c r="A33" s="70" t="s">
        <v>282</v>
      </c>
      <c r="D33" s="72">
        <v>1574750216.3800001</v>
      </c>
    </row>
    <row r="35" spans="1:5" x14ac:dyDescent="0.2">
      <c r="A35" s="70" t="s">
        <v>160</v>
      </c>
    </row>
    <row r="36" spans="1:5" x14ac:dyDescent="0.2">
      <c r="A36" s="70" t="s">
        <v>283</v>
      </c>
    </row>
    <row r="37" spans="1:5" x14ac:dyDescent="0.2">
      <c r="A37" s="70" t="s">
        <v>284</v>
      </c>
      <c r="B37" s="71">
        <v>35761200.719999999</v>
      </c>
    </row>
    <row r="38" spans="1:5" x14ac:dyDescent="0.2">
      <c r="A38" s="70" t="s">
        <v>285</v>
      </c>
      <c r="C38" s="72">
        <v>35761200.719999999</v>
      </c>
    </row>
    <row r="40" spans="1:5" x14ac:dyDescent="0.2">
      <c r="A40" s="70" t="s">
        <v>286</v>
      </c>
    </row>
    <row r="41" spans="1:5" x14ac:dyDescent="0.2">
      <c r="A41" s="70" t="s">
        <v>287</v>
      </c>
      <c r="B41" s="71">
        <v>-227374254.65000001</v>
      </c>
    </row>
    <row r="42" spans="1:5" x14ac:dyDescent="0.2">
      <c r="A42" s="70" t="s">
        <v>288</v>
      </c>
      <c r="C42" s="71">
        <v>-227374254.65000001</v>
      </c>
    </row>
    <row r="43" spans="1:5" x14ac:dyDescent="0.2">
      <c r="A43" s="70" t="s">
        <v>164</v>
      </c>
      <c r="D43" s="71">
        <v>-191613053.93000001</v>
      </c>
    </row>
    <row r="44" spans="1:5" x14ac:dyDescent="0.2">
      <c r="A44" s="70" t="s">
        <v>289</v>
      </c>
      <c r="E44" s="72">
        <v>1383137162.45</v>
      </c>
    </row>
    <row r="46" spans="1:5" x14ac:dyDescent="0.2">
      <c r="A46" s="70" t="s">
        <v>290</v>
      </c>
    </row>
    <row r="47" spans="1:5" x14ac:dyDescent="0.2">
      <c r="A47" s="70" t="s">
        <v>291</v>
      </c>
    </row>
    <row r="48" spans="1:5" x14ac:dyDescent="0.2">
      <c r="A48" s="70" t="s">
        <v>292</v>
      </c>
    </row>
    <row r="49" spans="1:6" x14ac:dyDescent="0.2">
      <c r="A49" s="70" t="s">
        <v>293</v>
      </c>
      <c r="B49" s="72">
        <v>9197728.9100000001</v>
      </c>
    </row>
    <row r="50" spans="1:6" x14ac:dyDescent="0.2">
      <c r="A50" s="70" t="s">
        <v>294</v>
      </c>
      <c r="B50" s="72">
        <v>1437641.19</v>
      </c>
    </row>
    <row r="51" spans="1:6" x14ac:dyDescent="0.2">
      <c r="A51" s="70" t="s">
        <v>295</v>
      </c>
      <c r="B51" s="72">
        <v>49480.22</v>
      </c>
    </row>
    <row r="52" spans="1:6" x14ac:dyDescent="0.2">
      <c r="A52" s="70" t="s">
        <v>296</v>
      </c>
      <c r="B52" s="72">
        <v>159790.01</v>
      </c>
    </row>
    <row r="53" spans="1:6" x14ac:dyDescent="0.2">
      <c r="A53" s="70" t="s">
        <v>297</v>
      </c>
      <c r="B53" s="71">
        <v>140618.12</v>
      </c>
    </row>
    <row r="54" spans="1:6" x14ac:dyDescent="0.2">
      <c r="A54" s="70" t="s">
        <v>298</v>
      </c>
      <c r="C54" s="72">
        <v>10985258.450000001</v>
      </c>
    </row>
    <row r="56" spans="1:6" x14ac:dyDescent="0.2">
      <c r="A56" s="70" t="s">
        <v>299</v>
      </c>
    </row>
    <row r="57" spans="1:6" x14ac:dyDescent="0.2">
      <c r="A57" s="70" t="s">
        <v>300</v>
      </c>
      <c r="B57" s="72">
        <v>1978281.49</v>
      </c>
    </row>
    <row r="58" spans="1:6" x14ac:dyDescent="0.2">
      <c r="A58" s="70" t="s">
        <v>301</v>
      </c>
      <c r="B58" s="72">
        <v>1475795.33</v>
      </c>
    </row>
    <row r="59" spans="1:6" x14ac:dyDescent="0.2">
      <c r="A59" s="70" t="s">
        <v>302</v>
      </c>
      <c r="B59" s="72">
        <v>7407.84</v>
      </c>
    </row>
    <row r="60" spans="1:6" x14ac:dyDescent="0.2">
      <c r="A60" s="70" t="s">
        <v>303</v>
      </c>
      <c r="B60" s="71">
        <v>16012790.219999999</v>
      </c>
    </row>
    <row r="61" spans="1:6" x14ac:dyDescent="0.2">
      <c r="A61" s="70" t="s">
        <v>304</v>
      </c>
      <c r="C61" s="72">
        <v>19474274.879999999</v>
      </c>
    </row>
    <row r="64" spans="1:6" x14ac:dyDescent="0.2">
      <c r="A64" s="101" t="s">
        <v>134</v>
      </c>
      <c r="B64" s="101"/>
      <c r="C64" s="101"/>
      <c r="D64" s="101"/>
      <c r="E64" s="101"/>
      <c r="F64" s="101"/>
    </row>
    <row r="65" spans="1:6" x14ac:dyDescent="0.2">
      <c r="A65" s="101" t="s">
        <v>30</v>
      </c>
      <c r="B65" s="101"/>
      <c r="C65" s="101"/>
      <c r="D65" s="101"/>
      <c r="E65" s="101"/>
      <c r="F65" s="101"/>
    </row>
    <row r="66" spans="1:6" x14ac:dyDescent="0.2">
      <c r="A66" s="101" t="s">
        <v>257</v>
      </c>
      <c r="B66" s="101"/>
      <c r="C66" s="101"/>
      <c r="D66" s="101"/>
      <c r="E66" s="101"/>
      <c r="F66" s="101"/>
    </row>
    <row r="67" spans="1:6" x14ac:dyDescent="0.2">
      <c r="A67" s="101" t="s">
        <v>258</v>
      </c>
      <c r="B67" s="101"/>
      <c r="C67" s="101"/>
      <c r="D67" s="101"/>
      <c r="E67" s="101"/>
      <c r="F67" s="101"/>
    </row>
    <row r="68" spans="1:6" x14ac:dyDescent="0.2">
      <c r="A68" s="78"/>
      <c r="B68" s="78"/>
      <c r="C68" s="78"/>
      <c r="D68" s="78"/>
      <c r="E68" s="78"/>
      <c r="F68" s="78"/>
    </row>
    <row r="69" spans="1:6" x14ac:dyDescent="0.2">
      <c r="A69" s="70" t="s">
        <v>305</v>
      </c>
    </row>
    <row r="70" spans="1:6" x14ac:dyDescent="0.2">
      <c r="A70" s="70" t="s">
        <v>306</v>
      </c>
      <c r="B70" s="72">
        <v>752799.75</v>
      </c>
    </row>
    <row r="71" spans="1:6" x14ac:dyDescent="0.2">
      <c r="A71" s="70" t="s">
        <v>307</v>
      </c>
      <c r="B71" s="71">
        <v>83610.26999999999</v>
      </c>
    </row>
    <row r="72" spans="1:6" x14ac:dyDescent="0.2">
      <c r="A72" s="70" t="s">
        <v>308</v>
      </c>
      <c r="C72" s="71">
        <v>836410.02</v>
      </c>
    </row>
    <row r="73" spans="1:6" x14ac:dyDescent="0.2">
      <c r="A73" s="70" t="s">
        <v>309</v>
      </c>
      <c r="D73" s="71">
        <v>31295943.350000001</v>
      </c>
    </row>
    <row r="74" spans="1:6" x14ac:dyDescent="0.2">
      <c r="A74" s="70" t="s">
        <v>310</v>
      </c>
      <c r="E74" s="71">
        <v>31295943.350000001</v>
      </c>
    </row>
    <row r="75" spans="1:6" x14ac:dyDescent="0.2">
      <c r="A75" s="70" t="s">
        <v>311</v>
      </c>
      <c r="F75" s="71">
        <v>1414433105.8</v>
      </c>
    </row>
    <row r="76" spans="1:6" x14ac:dyDescent="0.2">
      <c r="E76" s="76" t="s">
        <v>312</v>
      </c>
      <c r="F76" s="72">
        <v>-31365853.450000048</v>
      </c>
    </row>
    <row r="79" spans="1:6" x14ac:dyDescent="0.2">
      <c r="A79" s="70" t="s">
        <v>313</v>
      </c>
    </row>
    <row r="80" spans="1:6" x14ac:dyDescent="0.2">
      <c r="A80" s="70" t="s">
        <v>314</v>
      </c>
    </row>
    <row r="81" spans="1:5" x14ac:dyDescent="0.2">
      <c r="A81" s="70" t="s">
        <v>315</v>
      </c>
    </row>
    <row r="82" spans="1:5" x14ac:dyDescent="0.2">
      <c r="A82" s="70" t="s">
        <v>316</v>
      </c>
    </row>
    <row r="83" spans="1:5" x14ac:dyDescent="0.2">
      <c r="A83" s="70" t="s">
        <v>317</v>
      </c>
      <c r="B83" s="72">
        <v>2085834.9</v>
      </c>
    </row>
    <row r="84" spans="1:5" x14ac:dyDescent="0.2">
      <c r="A84" s="70" t="s">
        <v>318</v>
      </c>
      <c r="B84" s="72">
        <v>390978.17000000004</v>
      </c>
    </row>
    <row r="85" spans="1:5" x14ac:dyDescent="0.2">
      <c r="A85" s="70" t="s">
        <v>319</v>
      </c>
      <c r="B85" s="72">
        <v>705792</v>
      </c>
    </row>
    <row r="86" spans="1:5" x14ac:dyDescent="0.2">
      <c r="A86" s="70" t="s">
        <v>320</v>
      </c>
      <c r="B86" s="71">
        <v>2018382</v>
      </c>
    </row>
    <row r="87" spans="1:5" x14ac:dyDescent="0.2">
      <c r="A87" s="70" t="s">
        <v>321</v>
      </c>
      <c r="C87" s="71">
        <f>SUM(B83:B86)</f>
        <v>5200987.07</v>
      </c>
    </row>
    <row r="88" spans="1:5" x14ac:dyDescent="0.2">
      <c r="A88" s="70" t="s">
        <v>322</v>
      </c>
      <c r="D88" s="71">
        <f>C87</f>
        <v>5200987.07</v>
      </c>
    </row>
    <row r="89" spans="1:5" x14ac:dyDescent="0.2">
      <c r="A89" s="70" t="s">
        <v>323</v>
      </c>
      <c r="E89" s="72">
        <f>D88</f>
        <v>5200987.07</v>
      </c>
    </row>
    <row r="91" spans="1:5" x14ac:dyDescent="0.2">
      <c r="A91" s="70" t="s">
        <v>324</v>
      </c>
    </row>
    <row r="92" spans="1:5" x14ac:dyDescent="0.2">
      <c r="A92" s="70" t="s">
        <v>325</v>
      </c>
    </row>
    <row r="93" spans="1:5" x14ac:dyDescent="0.2">
      <c r="A93" s="70" t="s">
        <v>326</v>
      </c>
    </row>
    <row r="94" spans="1:5" x14ac:dyDescent="0.2">
      <c r="A94" s="70" t="s">
        <v>327</v>
      </c>
      <c r="B94" s="71">
        <v>4472.8</v>
      </c>
    </row>
    <row r="95" spans="1:5" x14ac:dyDescent="0.2">
      <c r="A95" s="70" t="s">
        <v>328</v>
      </c>
      <c r="C95" s="71">
        <v>4472.8</v>
      </c>
    </row>
    <row r="96" spans="1:5" x14ac:dyDescent="0.2">
      <c r="A96" s="70" t="s">
        <v>329</v>
      </c>
      <c r="D96" s="71">
        <v>4472.8</v>
      </c>
    </row>
    <row r="97" spans="1:6" x14ac:dyDescent="0.2">
      <c r="A97" s="70" t="s">
        <v>330</v>
      </c>
      <c r="E97" s="71">
        <v>4472.8</v>
      </c>
    </row>
    <row r="98" spans="1:6" x14ac:dyDescent="0.2">
      <c r="A98" s="70" t="s">
        <v>331</v>
      </c>
      <c r="F98" s="72">
        <f>E89+E97</f>
        <v>5205459.87</v>
      </c>
    </row>
    <row r="101" spans="1:6" x14ac:dyDescent="0.2">
      <c r="A101" s="70" t="s">
        <v>332</v>
      </c>
    </row>
    <row r="102" spans="1:6" x14ac:dyDescent="0.2">
      <c r="A102" s="70" t="s">
        <v>333</v>
      </c>
    </row>
    <row r="103" spans="1:6" x14ac:dyDescent="0.2">
      <c r="A103" s="70" t="s">
        <v>334</v>
      </c>
    </row>
    <row r="104" spans="1:6" x14ac:dyDescent="0.2">
      <c r="A104" s="70" t="s">
        <v>335</v>
      </c>
    </row>
    <row r="105" spans="1:6" x14ac:dyDescent="0.2">
      <c r="A105" s="70" t="s">
        <v>336</v>
      </c>
      <c r="B105" s="71">
        <v>217406.44</v>
      </c>
    </row>
    <row r="106" spans="1:6" x14ac:dyDescent="0.2">
      <c r="A106" s="70" t="s">
        <v>337</v>
      </c>
      <c r="C106" s="72">
        <v>217406.44</v>
      </c>
    </row>
    <row r="108" spans="1:6" x14ac:dyDescent="0.2">
      <c r="A108" s="70" t="s">
        <v>338</v>
      </c>
    </row>
    <row r="109" spans="1:6" x14ac:dyDescent="0.2">
      <c r="A109" s="70" t="s">
        <v>339</v>
      </c>
      <c r="B109" s="71">
        <v>1023387.59</v>
      </c>
    </row>
    <row r="110" spans="1:6" x14ac:dyDescent="0.2">
      <c r="A110" s="70" t="s">
        <v>340</v>
      </c>
      <c r="C110" s="71">
        <v>1023387.59</v>
      </c>
    </row>
    <row r="111" spans="1:6" x14ac:dyDescent="0.2">
      <c r="A111" s="70" t="s">
        <v>341</v>
      </c>
      <c r="D111" s="71">
        <v>1240794.0300000012</v>
      </c>
    </row>
    <row r="112" spans="1:6" x14ac:dyDescent="0.2">
      <c r="A112" s="70" t="s">
        <v>342</v>
      </c>
      <c r="E112" s="71">
        <v>1240794.0300000012</v>
      </c>
    </row>
    <row r="113" spans="1:6" x14ac:dyDescent="0.2">
      <c r="A113" s="70" t="s">
        <v>343</v>
      </c>
      <c r="F113" s="71">
        <v>1240794.0300000012</v>
      </c>
    </row>
    <row r="115" spans="1:6" ht="13.5" thickBot="1" x14ac:dyDescent="0.25">
      <c r="E115" s="76" t="s">
        <v>344</v>
      </c>
      <c r="F115" s="74">
        <f>F76+F98+F113</f>
        <v>-24919599.550000045</v>
      </c>
    </row>
    <row r="116" spans="1:6" ht="13.5" thickTop="1" x14ac:dyDescent="0.2"/>
  </sheetData>
  <mergeCells count="8">
    <mergeCell ref="A65:F65"/>
    <mergeCell ref="A66:F66"/>
    <mergeCell ref="A67:F67"/>
    <mergeCell ref="A2:F2"/>
    <mergeCell ref="A3:F3"/>
    <mergeCell ref="A4:F4"/>
    <mergeCell ref="A5:F5"/>
    <mergeCell ref="A64:F6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5"/>
  <sheetViews>
    <sheetView workbookViewId="0">
      <selection sqref="A1:F124"/>
    </sheetView>
  </sheetViews>
  <sheetFormatPr baseColWidth="10" defaultRowHeight="12.75" x14ac:dyDescent="0.2"/>
  <cols>
    <col min="1" max="1" width="48" style="81" customWidth="1"/>
    <col min="2" max="6" width="13.28515625" style="81" customWidth="1"/>
    <col min="7" max="16384" width="11.42578125" style="81"/>
  </cols>
  <sheetData>
    <row r="2" spans="1:4" x14ac:dyDescent="0.2">
      <c r="A2" s="79"/>
      <c r="B2" s="80" t="s">
        <v>134</v>
      </c>
      <c r="C2" s="79"/>
    </row>
    <row r="3" spans="1:4" x14ac:dyDescent="0.2">
      <c r="A3" s="79"/>
      <c r="B3" s="80" t="s">
        <v>30</v>
      </c>
      <c r="C3" s="79"/>
    </row>
    <row r="4" spans="1:4" x14ac:dyDescent="0.2">
      <c r="A4" s="79"/>
      <c r="B4" s="80" t="s">
        <v>257</v>
      </c>
      <c r="C4" s="79"/>
    </row>
    <row r="5" spans="1:4" x14ac:dyDescent="0.2">
      <c r="A5" s="79"/>
      <c r="B5" s="80" t="s">
        <v>345</v>
      </c>
      <c r="C5" s="79"/>
    </row>
    <row r="7" spans="1:4" x14ac:dyDescent="0.2">
      <c r="A7" s="82" t="s">
        <v>259</v>
      </c>
    </row>
    <row r="8" spans="1:4" x14ac:dyDescent="0.2">
      <c r="A8" s="82" t="s">
        <v>260</v>
      </c>
    </row>
    <row r="9" spans="1:4" x14ac:dyDescent="0.2">
      <c r="A9" s="82" t="s">
        <v>261</v>
      </c>
    </row>
    <row r="10" spans="1:4" x14ac:dyDescent="0.2">
      <c r="A10" s="82" t="s">
        <v>262</v>
      </c>
    </row>
    <row r="11" spans="1:4" x14ac:dyDescent="0.2">
      <c r="A11" s="82" t="s">
        <v>263</v>
      </c>
      <c r="B11" s="83">
        <v>-6492179.6400010679</v>
      </c>
    </row>
    <row r="12" spans="1:4" x14ac:dyDescent="0.2">
      <c r="A12" s="82" t="s">
        <v>264</v>
      </c>
      <c r="C12" s="83">
        <v>-6492179.6400010679</v>
      </c>
    </row>
    <row r="13" spans="1:4" x14ac:dyDescent="0.2">
      <c r="A13" s="82" t="s">
        <v>265</v>
      </c>
      <c r="D13" s="84">
        <v>-6492179.6400010679</v>
      </c>
    </row>
    <row r="15" spans="1:4" x14ac:dyDescent="0.2">
      <c r="A15" s="82" t="s">
        <v>266</v>
      </c>
    </row>
    <row r="16" spans="1:4" x14ac:dyDescent="0.2">
      <c r="A16" s="82" t="s">
        <v>267</v>
      </c>
    </row>
    <row r="17" spans="1:6" x14ac:dyDescent="0.2">
      <c r="A17" s="82" t="s">
        <v>268</v>
      </c>
      <c r="B17" s="83">
        <v>-0.40000000000063668</v>
      </c>
    </row>
    <row r="18" spans="1:6" x14ac:dyDescent="0.2">
      <c r="A18" s="82" t="s">
        <v>269</v>
      </c>
      <c r="C18" s="83">
        <v>-0.40000000000063668</v>
      </c>
    </row>
    <row r="19" spans="1:6" x14ac:dyDescent="0.2">
      <c r="A19" s="82" t="s">
        <v>270</v>
      </c>
      <c r="D19" s="83">
        <v>-0.40000000000063668</v>
      </c>
    </row>
    <row r="20" spans="1:6" x14ac:dyDescent="0.2">
      <c r="A20" s="82" t="s">
        <v>271</v>
      </c>
      <c r="E20" s="83">
        <v>-6492180.0400003046</v>
      </c>
    </row>
    <row r="21" spans="1:6" x14ac:dyDescent="0.2">
      <c r="A21" s="82" t="s">
        <v>272</v>
      </c>
      <c r="F21" s="84">
        <v>-6492180.0400003046</v>
      </c>
    </row>
    <row r="23" spans="1:6" x14ac:dyDescent="0.2">
      <c r="A23" s="82" t="s">
        <v>273</v>
      </c>
    </row>
    <row r="24" spans="1:6" x14ac:dyDescent="0.2">
      <c r="A24" s="82" t="s">
        <v>274</v>
      </c>
    </row>
    <row r="25" spans="1:6" x14ac:dyDescent="0.2">
      <c r="A25" s="82" t="s">
        <v>275</v>
      </c>
    </row>
    <row r="26" spans="1:6" x14ac:dyDescent="0.2">
      <c r="A26" s="82" t="s">
        <v>276</v>
      </c>
    </row>
    <row r="27" spans="1:6" x14ac:dyDescent="0.2">
      <c r="A27" s="82" t="s">
        <v>277</v>
      </c>
      <c r="B27" s="84">
        <v>4660324.0200064089</v>
      </c>
    </row>
    <row r="28" spans="1:6" x14ac:dyDescent="0.2">
      <c r="A28" s="82" t="s">
        <v>279</v>
      </c>
      <c r="B28" s="84">
        <v>-28053.329999999776</v>
      </c>
    </row>
    <row r="29" spans="1:6" x14ac:dyDescent="0.2">
      <c r="A29" s="82" t="s">
        <v>280</v>
      </c>
      <c r="B29" s="83">
        <v>-2226.1200000047684</v>
      </c>
    </row>
    <row r="30" spans="1:6" x14ac:dyDescent="0.2">
      <c r="A30" s="82" t="s">
        <v>281</v>
      </c>
      <c r="C30" s="83">
        <v>4630044.5700015258</v>
      </c>
    </row>
    <row r="31" spans="1:6" x14ac:dyDescent="0.2">
      <c r="A31" s="82" t="s">
        <v>282</v>
      </c>
      <c r="D31" s="84">
        <v>4630044.5700015258</v>
      </c>
    </row>
    <row r="33" spans="1:6" x14ac:dyDescent="0.2">
      <c r="A33" s="82" t="s">
        <v>160</v>
      </c>
    </row>
    <row r="34" spans="1:6" x14ac:dyDescent="0.2">
      <c r="A34" s="82" t="s">
        <v>283</v>
      </c>
    </row>
    <row r="35" spans="1:6" x14ac:dyDescent="0.2">
      <c r="A35" s="82" t="s">
        <v>284</v>
      </c>
      <c r="B35" s="83">
        <v>2273.7399999999998</v>
      </c>
    </row>
    <row r="36" spans="1:6" x14ac:dyDescent="0.2">
      <c r="A36" s="82" t="s">
        <v>285</v>
      </c>
      <c r="C36" s="84">
        <v>2273.7399999999998</v>
      </c>
    </row>
    <row r="38" spans="1:6" x14ac:dyDescent="0.2">
      <c r="A38" s="82" t="s">
        <v>286</v>
      </c>
    </row>
    <row r="39" spans="1:6" x14ac:dyDescent="0.2">
      <c r="A39" s="82" t="s">
        <v>287</v>
      </c>
      <c r="B39" s="83">
        <v>-854321</v>
      </c>
    </row>
    <row r="40" spans="1:6" x14ac:dyDescent="0.2">
      <c r="A40" s="82" t="s">
        <v>288</v>
      </c>
      <c r="C40" s="83">
        <v>-854321</v>
      </c>
    </row>
    <row r="41" spans="1:6" x14ac:dyDescent="0.2">
      <c r="A41" s="82" t="s">
        <v>164</v>
      </c>
      <c r="D41" s="83">
        <v>-852047.26</v>
      </c>
    </row>
    <row r="42" spans="1:6" x14ac:dyDescent="0.2">
      <c r="A42" s="82" t="s">
        <v>289</v>
      </c>
      <c r="E42" s="83">
        <v>3777997.310001526</v>
      </c>
    </row>
    <row r="43" spans="1:6" x14ac:dyDescent="0.2">
      <c r="A43" s="82" t="s">
        <v>311</v>
      </c>
      <c r="F43" s="83">
        <v>3777997.3100006105</v>
      </c>
    </row>
    <row r="44" spans="1:6" x14ac:dyDescent="0.2">
      <c r="E44" s="85" t="s">
        <v>312</v>
      </c>
      <c r="F44" s="84">
        <v>-2714182.729999694</v>
      </c>
    </row>
    <row r="45" spans="1:6" x14ac:dyDescent="0.2">
      <c r="A45" s="82" t="s">
        <v>313</v>
      </c>
    </row>
    <row r="46" spans="1:6" x14ac:dyDescent="0.2">
      <c r="A46" s="82" t="s">
        <v>346</v>
      </c>
    </row>
    <row r="47" spans="1:6" x14ac:dyDescent="0.2">
      <c r="A47" s="82" t="s">
        <v>347</v>
      </c>
    </row>
    <row r="48" spans="1:6" x14ac:dyDescent="0.2">
      <c r="A48" s="82" t="s">
        <v>348</v>
      </c>
    </row>
    <row r="49" spans="1:3" x14ac:dyDescent="0.2">
      <c r="A49" s="82" t="s">
        <v>293</v>
      </c>
      <c r="B49" s="84">
        <v>45774.610000004766</v>
      </c>
    </row>
    <row r="50" spans="1:3" x14ac:dyDescent="0.2">
      <c r="A50" s="82" t="s">
        <v>349</v>
      </c>
      <c r="B50" s="84">
        <v>0.61</v>
      </c>
    </row>
    <row r="51" spans="1:3" x14ac:dyDescent="0.2">
      <c r="A51" s="82" t="s">
        <v>350</v>
      </c>
      <c r="B51" s="84">
        <v>0.16</v>
      </c>
    </row>
    <row r="52" spans="1:3" x14ac:dyDescent="0.2">
      <c r="A52" s="82" t="s">
        <v>295</v>
      </c>
      <c r="B52" s="84">
        <v>4243.5900000000747</v>
      </c>
    </row>
    <row r="53" spans="1:3" x14ac:dyDescent="0.2">
      <c r="A53" s="82" t="s">
        <v>351</v>
      </c>
      <c r="B53" s="84">
        <v>24</v>
      </c>
    </row>
    <row r="54" spans="1:3" x14ac:dyDescent="0.2">
      <c r="A54" s="82" t="s">
        <v>352</v>
      </c>
      <c r="B54" s="84">
        <v>24.12</v>
      </c>
    </row>
    <row r="55" spans="1:3" x14ac:dyDescent="0.2">
      <c r="A55" s="82" t="s">
        <v>296</v>
      </c>
      <c r="B55" s="84">
        <v>0.14000000000000001</v>
      </c>
    </row>
    <row r="56" spans="1:3" x14ac:dyDescent="0.2">
      <c r="A56" s="82" t="s">
        <v>353</v>
      </c>
      <c r="B56" s="84">
        <v>280000</v>
      </c>
    </row>
    <row r="57" spans="1:3" x14ac:dyDescent="0.2">
      <c r="A57" s="82" t="s">
        <v>354</v>
      </c>
      <c r="B57" s="84">
        <v>350000</v>
      </c>
    </row>
    <row r="58" spans="1:3" x14ac:dyDescent="0.2">
      <c r="A58" s="82" t="s">
        <v>297</v>
      </c>
      <c r="B58" s="84">
        <v>331.17000000037251</v>
      </c>
    </row>
    <row r="59" spans="1:3" x14ac:dyDescent="0.2">
      <c r="A59" s="82" t="s">
        <v>355</v>
      </c>
      <c r="B59" s="83">
        <v>8.2200000000000006</v>
      </c>
    </row>
    <row r="60" spans="1:3" x14ac:dyDescent="0.2">
      <c r="A60" s="82" t="s">
        <v>356</v>
      </c>
      <c r="C60" s="84">
        <v>680406.62000000896</v>
      </c>
    </row>
    <row r="61" spans="1:3" x14ac:dyDescent="0.2">
      <c r="A61" s="82"/>
      <c r="C61" s="84"/>
    </row>
    <row r="64" spans="1:3" x14ac:dyDescent="0.2">
      <c r="A64" s="79"/>
      <c r="B64" s="80" t="s">
        <v>134</v>
      </c>
      <c r="C64" s="79"/>
    </row>
    <row r="65" spans="1:3" x14ac:dyDescent="0.2">
      <c r="A65" s="79"/>
      <c r="B65" s="80" t="s">
        <v>30</v>
      </c>
      <c r="C65" s="79"/>
    </row>
    <row r="66" spans="1:3" x14ac:dyDescent="0.2">
      <c r="A66" s="79"/>
      <c r="B66" s="80" t="s">
        <v>257</v>
      </c>
      <c r="C66" s="79"/>
    </row>
    <row r="67" spans="1:3" x14ac:dyDescent="0.2">
      <c r="A67" s="79"/>
      <c r="B67" s="80" t="s">
        <v>345</v>
      </c>
      <c r="C67" s="79"/>
    </row>
    <row r="68" spans="1:3" x14ac:dyDescent="0.2">
      <c r="A68" s="82" t="s">
        <v>299</v>
      </c>
    </row>
    <row r="69" spans="1:3" x14ac:dyDescent="0.2">
      <c r="A69" s="82" t="s">
        <v>300</v>
      </c>
      <c r="B69" s="84">
        <v>2061.98</v>
      </c>
    </row>
    <row r="70" spans="1:3" x14ac:dyDescent="0.2">
      <c r="A70" s="82" t="s">
        <v>301</v>
      </c>
      <c r="B70" s="84">
        <v>23291.43</v>
      </c>
    </row>
    <row r="71" spans="1:3" x14ac:dyDescent="0.2">
      <c r="A71" s="82" t="s">
        <v>357</v>
      </c>
      <c r="B71" s="84">
        <v>48.08</v>
      </c>
    </row>
    <row r="72" spans="1:3" x14ac:dyDescent="0.2">
      <c r="A72" s="82" t="s">
        <v>303</v>
      </c>
      <c r="B72" s="84">
        <v>4810.75</v>
      </c>
    </row>
    <row r="73" spans="1:3" x14ac:dyDescent="0.2">
      <c r="A73" s="82" t="s">
        <v>358</v>
      </c>
      <c r="B73" s="83">
        <v>250000</v>
      </c>
    </row>
    <row r="74" spans="1:3" x14ac:dyDescent="0.2">
      <c r="A74" s="82" t="s">
        <v>304</v>
      </c>
      <c r="C74" s="84">
        <v>280212.24</v>
      </c>
    </row>
    <row r="76" spans="1:3" x14ac:dyDescent="0.2">
      <c r="A76" s="82" t="s">
        <v>359</v>
      </c>
    </row>
    <row r="77" spans="1:3" x14ac:dyDescent="0.2">
      <c r="A77" s="82" t="s">
        <v>360</v>
      </c>
      <c r="B77" s="84">
        <v>6244.9799999999814</v>
      </c>
    </row>
    <row r="78" spans="1:3" x14ac:dyDescent="0.2">
      <c r="A78" s="82" t="s">
        <v>361</v>
      </c>
      <c r="B78" s="84">
        <v>2.5000000000116414</v>
      </c>
    </row>
    <row r="79" spans="1:3" x14ac:dyDescent="0.2">
      <c r="A79" s="82" t="s">
        <v>362</v>
      </c>
      <c r="B79" s="84">
        <v>0.42</v>
      </c>
    </row>
    <row r="80" spans="1:3" x14ac:dyDescent="0.2">
      <c r="A80" s="82" t="s">
        <v>363</v>
      </c>
      <c r="B80" s="83">
        <v>1.54</v>
      </c>
    </row>
    <row r="81" spans="1:5" x14ac:dyDescent="0.2">
      <c r="A81" s="82" t="s">
        <v>364</v>
      </c>
      <c r="C81" s="84">
        <v>6249.4400000001679</v>
      </c>
    </row>
    <row r="83" spans="1:5" x14ac:dyDescent="0.2">
      <c r="A83" s="82" t="s">
        <v>365</v>
      </c>
    </row>
    <row r="84" spans="1:5" x14ac:dyDescent="0.2">
      <c r="A84" s="82" t="s">
        <v>366</v>
      </c>
      <c r="B84" s="83">
        <v>720000</v>
      </c>
    </row>
    <row r="85" spans="1:5" x14ac:dyDescent="0.2">
      <c r="A85" s="82" t="s">
        <v>367</v>
      </c>
      <c r="C85" s="83">
        <v>720000</v>
      </c>
    </row>
    <row r="86" spans="1:5" x14ac:dyDescent="0.2">
      <c r="A86" s="82" t="s">
        <v>368</v>
      </c>
      <c r="D86" s="83">
        <v>1686868.3000000161</v>
      </c>
    </row>
    <row r="87" spans="1:5" x14ac:dyDescent="0.2">
      <c r="A87" s="82" t="s">
        <v>369</v>
      </c>
      <c r="E87" s="84">
        <v>1686868.3000000161</v>
      </c>
    </row>
    <row r="89" spans="1:5" x14ac:dyDescent="0.2">
      <c r="A89" s="82" t="s">
        <v>314</v>
      </c>
    </row>
    <row r="90" spans="1:5" x14ac:dyDescent="0.2">
      <c r="A90" s="82" t="s">
        <v>315</v>
      </c>
    </row>
    <row r="91" spans="1:5" x14ac:dyDescent="0.2">
      <c r="A91" s="82" t="s">
        <v>316</v>
      </c>
    </row>
    <row r="92" spans="1:5" x14ac:dyDescent="0.2">
      <c r="A92" s="82" t="s">
        <v>318</v>
      </c>
      <c r="B92" s="84">
        <v>14797.610000013114</v>
      </c>
    </row>
    <row r="93" spans="1:5" x14ac:dyDescent="0.2">
      <c r="A93" s="82" t="s">
        <v>320</v>
      </c>
      <c r="B93" s="84">
        <v>1600.8600000143051</v>
      </c>
    </row>
    <row r="94" spans="1:5" x14ac:dyDescent="0.2">
      <c r="A94" s="82" t="s">
        <v>370</v>
      </c>
      <c r="B94" s="84">
        <v>89130.829999959475</v>
      </c>
    </row>
    <row r="95" spans="1:5" x14ac:dyDescent="0.2">
      <c r="A95" s="82" t="s">
        <v>371</v>
      </c>
      <c r="B95" s="84">
        <v>19.2</v>
      </c>
    </row>
    <row r="96" spans="1:5" x14ac:dyDescent="0.2">
      <c r="A96" s="82" t="s">
        <v>372</v>
      </c>
      <c r="B96" s="84">
        <v>118.53000000029803</v>
      </c>
    </row>
    <row r="97" spans="1:6" x14ac:dyDescent="0.2">
      <c r="A97" s="82" t="s">
        <v>373</v>
      </c>
      <c r="B97" s="84">
        <v>-0.1</v>
      </c>
    </row>
    <row r="98" spans="1:6" x14ac:dyDescent="0.2">
      <c r="A98" s="82" t="s">
        <v>374</v>
      </c>
      <c r="B98" s="84">
        <v>5372.0400000762938</v>
      </c>
    </row>
    <row r="99" spans="1:6" x14ac:dyDescent="0.2">
      <c r="A99" s="82" t="s">
        <v>375</v>
      </c>
      <c r="B99" s="83">
        <v>14.08</v>
      </c>
    </row>
    <row r="100" spans="1:6" x14ac:dyDescent="0.2">
      <c r="A100" s="82" t="s">
        <v>321</v>
      </c>
      <c r="C100" s="83">
        <f>SUM(B92:B99)</f>
        <v>111053.05000006348</v>
      </c>
    </row>
    <row r="101" spans="1:6" x14ac:dyDescent="0.2">
      <c r="A101" s="82" t="s">
        <v>322</v>
      </c>
      <c r="D101" s="83">
        <f>C100</f>
        <v>111053.05000006348</v>
      </c>
    </row>
    <row r="102" spans="1:6" x14ac:dyDescent="0.2">
      <c r="A102" s="82" t="s">
        <v>323</v>
      </c>
      <c r="E102" s="83">
        <f>D101</f>
        <v>111053.05000006348</v>
      </c>
    </row>
    <row r="103" spans="1:6" x14ac:dyDescent="0.2">
      <c r="A103" s="82" t="s">
        <v>331</v>
      </c>
      <c r="F103" s="84">
        <f>E87+E102</f>
        <v>1797921.3500000795</v>
      </c>
    </row>
    <row r="105" spans="1:6" x14ac:dyDescent="0.2">
      <c r="A105" s="82" t="s">
        <v>332</v>
      </c>
    </row>
    <row r="106" spans="1:6" x14ac:dyDescent="0.2">
      <c r="A106" s="82" t="s">
        <v>333</v>
      </c>
    </row>
    <row r="107" spans="1:6" x14ac:dyDescent="0.2">
      <c r="A107" s="82" t="s">
        <v>334</v>
      </c>
    </row>
    <row r="108" spans="1:6" x14ac:dyDescent="0.2">
      <c r="A108" s="82" t="s">
        <v>335</v>
      </c>
    </row>
    <row r="109" spans="1:6" x14ac:dyDescent="0.2">
      <c r="A109" s="82" t="s">
        <v>376</v>
      </c>
      <c r="B109" s="84">
        <v>0.79999999999650773</v>
      </c>
    </row>
    <row r="110" spans="1:6" x14ac:dyDescent="0.2">
      <c r="A110" s="82" t="s">
        <v>336</v>
      </c>
      <c r="B110" s="83">
        <v>10.019999999944121</v>
      </c>
    </row>
    <row r="111" spans="1:6" x14ac:dyDescent="0.2">
      <c r="A111" s="82" t="s">
        <v>337</v>
      </c>
      <c r="C111" s="84">
        <v>10.819999999911525</v>
      </c>
    </row>
    <row r="113" spans="1:6" x14ac:dyDescent="0.2">
      <c r="A113" s="82" t="s">
        <v>338</v>
      </c>
    </row>
    <row r="114" spans="1:6" x14ac:dyDescent="0.2">
      <c r="A114" s="82" t="s">
        <v>339</v>
      </c>
      <c r="B114" s="83">
        <v>12924.129999999666</v>
      </c>
    </row>
    <row r="115" spans="1:6" x14ac:dyDescent="0.2">
      <c r="A115" s="82" t="s">
        <v>340</v>
      </c>
      <c r="C115" s="84">
        <v>12924.129999999666</v>
      </c>
    </row>
    <row r="117" spans="1:6" x14ac:dyDescent="0.2">
      <c r="A117" s="82" t="s">
        <v>377</v>
      </c>
    </row>
    <row r="118" spans="1:6" x14ac:dyDescent="0.2">
      <c r="A118" s="82" t="s">
        <v>378</v>
      </c>
      <c r="B118" s="83">
        <v>2148.3199999978397</v>
      </c>
    </row>
    <row r="119" spans="1:6" x14ac:dyDescent="0.2">
      <c r="A119" s="82" t="s">
        <v>379</v>
      </c>
      <c r="C119" s="83">
        <v>2148.3199999978397</v>
      </c>
    </row>
    <row r="120" spans="1:6" x14ac:dyDescent="0.2">
      <c r="A120" s="82" t="s">
        <v>341</v>
      </c>
      <c r="D120" s="83">
        <v>15083.27000000149</v>
      </c>
    </row>
    <row r="121" spans="1:6" x14ac:dyDescent="0.2">
      <c r="A121" s="82" t="s">
        <v>342</v>
      </c>
      <c r="E121" s="83">
        <v>15083.27000000149</v>
      </c>
    </row>
    <row r="122" spans="1:6" x14ac:dyDescent="0.2">
      <c r="A122" s="82" t="s">
        <v>343</v>
      </c>
      <c r="F122" s="83">
        <v>15083.27000000149</v>
      </c>
    </row>
    <row r="123" spans="1:6" x14ac:dyDescent="0.2">
      <c r="F123" s="86"/>
    </row>
    <row r="124" spans="1:6" ht="13.5" thickBot="1" x14ac:dyDescent="0.25">
      <c r="E124" s="85" t="s">
        <v>344</v>
      </c>
      <c r="F124" s="87">
        <f>F44+F103+F122</f>
        <v>-901178.10999961302</v>
      </c>
    </row>
    <row r="125" spans="1:6" ht="13.5" thickTop="1" x14ac:dyDescent="0.2"/>
  </sheetData>
  <pageMargins left="0.70866141732283472" right="0.70866141732283472" top="0.74803149606299213" bottom="0.74803149606299213" header="0.31496062992125984" footer="0.31496062992125984"/>
  <pageSetup scale="80" orientation="portrait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4"/>
  <sheetViews>
    <sheetView tabSelected="1" workbookViewId="0">
      <selection sqref="A1:F143"/>
    </sheetView>
  </sheetViews>
  <sheetFormatPr baseColWidth="10" defaultRowHeight="12.75" x14ac:dyDescent="0.2"/>
  <cols>
    <col min="1" max="1" width="47.5703125" customWidth="1"/>
    <col min="2" max="6" width="13.42578125" customWidth="1"/>
  </cols>
  <sheetData>
    <row r="2" spans="1:3" x14ac:dyDescent="0.2">
      <c r="B2" s="77" t="s">
        <v>134</v>
      </c>
    </row>
    <row r="3" spans="1:3" x14ac:dyDescent="0.2">
      <c r="B3" s="77" t="s">
        <v>30</v>
      </c>
    </row>
    <row r="4" spans="1:3" x14ac:dyDescent="0.2">
      <c r="B4" s="77" t="s">
        <v>135</v>
      </c>
    </row>
    <row r="5" spans="1:3" x14ac:dyDescent="0.2">
      <c r="B5" s="77" t="s">
        <v>380</v>
      </c>
    </row>
    <row r="8" spans="1:3" x14ac:dyDescent="0.2">
      <c r="A8" s="70" t="s">
        <v>137</v>
      </c>
    </row>
    <row r="9" spans="1:3" x14ac:dyDescent="0.2">
      <c r="A9" s="70" t="s">
        <v>138</v>
      </c>
    </row>
    <row r="10" spans="1:3" x14ac:dyDescent="0.2">
      <c r="A10" s="70" t="s">
        <v>139</v>
      </c>
    </row>
    <row r="11" spans="1:3" x14ac:dyDescent="0.2">
      <c r="A11" s="70" t="s">
        <v>140</v>
      </c>
    </row>
    <row r="12" spans="1:3" x14ac:dyDescent="0.2">
      <c r="A12" s="70" t="s">
        <v>141</v>
      </c>
      <c r="B12" s="71">
        <v>19194.190001067822</v>
      </c>
    </row>
    <row r="13" spans="1:3" x14ac:dyDescent="0.2">
      <c r="A13" s="70" t="s">
        <v>142</v>
      </c>
      <c r="C13" s="72">
        <v>19194.190001067822</v>
      </c>
    </row>
    <row r="15" spans="1:3" x14ac:dyDescent="0.2">
      <c r="A15" s="70" t="s">
        <v>143</v>
      </c>
    </row>
    <row r="16" spans="1:3" x14ac:dyDescent="0.2">
      <c r="A16" s="70" t="s">
        <v>144</v>
      </c>
      <c r="B16" s="72">
        <v>387277.29000046838</v>
      </c>
    </row>
    <row r="17" spans="1:4" x14ac:dyDescent="0.2">
      <c r="A17" s="70" t="s">
        <v>145</v>
      </c>
      <c r="B17" s="72">
        <v>136572.70000042079</v>
      </c>
    </row>
    <row r="18" spans="1:4" x14ac:dyDescent="0.2">
      <c r="A18" s="70" t="s">
        <v>146</v>
      </c>
      <c r="B18" s="71">
        <v>955601.10000001313</v>
      </c>
    </row>
    <row r="19" spans="1:4" x14ac:dyDescent="0.2">
      <c r="A19" s="70" t="s">
        <v>147</v>
      </c>
      <c r="C19" s="71">
        <v>1479451.0900002767</v>
      </c>
    </row>
    <row r="20" spans="1:4" x14ac:dyDescent="0.2">
      <c r="A20" s="70" t="s">
        <v>148</v>
      </c>
      <c r="D20" s="72">
        <v>1498645.2799999136</v>
      </c>
    </row>
    <row r="22" spans="1:4" x14ac:dyDescent="0.2">
      <c r="A22" s="70" t="s">
        <v>149</v>
      </c>
    </row>
    <row r="23" spans="1:4" x14ac:dyDescent="0.2">
      <c r="A23" s="70" t="s">
        <v>156</v>
      </c>
    </row>
    <row r="24" spans="1:4" x14ac:dyDescent="0.2">
      <c r="A24" s="70" t="s">
        <v>157</v>
      </c>
      <c r="B24" s="71">
        <v>530631.67000007688</v>
      </c>
    </row>
    <row r="25" spans="1:4" x14ac:dyDescent="0.2">
      <c r="A25" s="70" t="s">
        <v>158</v>
      </c>
      <c r="C25" s="71">
        <v>530631.67000007688</v>
      </c>
    </row>
    <row r="26" spans="1:4" x14ac:dyDescent="0.2">
      <c r="A26" s="70" t="s">
        <v>159</v>
      </c>
      <c r="D26" s="72">
        <v>530631.66999991296</v>
      </c>
    </row>
    <row r="28" spans="1:4" x14ac:dyDescent="0.2">
      <c r="A28" s="70" t="s">
        <v>160</v>
      </c>
    </row>
    <row r="29" spans="1:4" x14ac:dyDescent="0.2">
      <c r="A29" s="70" t="s">
        <v>161</v>
      </c>
    </row>
    <row r="30" spans="1:4" x14ac:dyDescent="0.2">
      <c r="A30" s="70" t="s">
        <v>162</v>
      </c>
      <c r="B30" s="71">
        <v>854321.00000000955</v>
      </c>
    </row>
    <row r="31" spans="1:4" x14ac:dyDescent="0.2">
      <c r="A31" s="70" t="s">
        <v>163</v>
      </c>
      <c r="C31" s="71">
        <v>854321.00000000955</v>
      </c>
    </row>
    <row r="32" spans="1:4" x14ac:dyDescent="0.2">
      <c r="A32" s="70" t="s">
        <v>164</v>
      </c>
      <c r="D32" s="72">
        <v>854321.00000000955</v>
      </c>
    </row>
    <row r="34" spans="1:5" x14ac:dyDescent="0.2">
      <c r="A34" s="70" t="s">
        <v>165</v>
      </c>
    </row>
    <row r="35" spans="1:5" x14ac:dyDescent="0.2">
      <c r="A35" s="70" t="s">
        <v>166</v>
      </c>
    </row>
    <row r="36" spans="1:5" x14ac:dyDescent="0.2">
      <c r="A36" s="70" t="s">
        <v>168</v>
      </c>
      <c r="B36" s="72">
        <v>27245.419999999456</v>
      </c>
    </row>
    <row r="37" spans="1:5" x14ac:dyDescent="0.2">
      <c r="A37" s="70" t="s">
        <v>381</v>
      </c>
      <c r="B37" s="72">
        <v>70.240000000223517</v>
      </c>
    </row>
    <row r="38" spans="1:5" x14ac:dyDescent="0.2">
      <c r="A38" s="70" t="s">
        <v>382</v>
      </c>
      <c r="B38" s="72">
        <v>-14078.89</v>
      </c>
    </row>
    <row r="39" spans="1:5" x14ac:dyDescent="0.2">
      <c r="A39" s="70" t="s">
        <v>383</v>
      </c>
      <c r="B39" s="71">
        <v>42709.55</v>
      </c>
    </row>
    <row r="40" spans="1:5" x14ac:dyDescent="0.2">
      <c r="A40" s="70" t="s">
        <v>170</v>
      </c>
      <c r="C40" s="71">
        <v>55946.319999989697</v>
      </c>
    </row>
    <row r="41" spans="1:5" x14ac:dyDescent="0.2">
      <c r="A41" s="70" t="s">
        <v>171</v>
      </c>
      <c r="D41" s="72">
        <v>55946.319999989697</v>
      </c>
    </row>
    <row r="42" spans="1:5" x14ac:dyDescent="0.2">
      <c r="A42" s="70" t="s">
        <v>172</v>
      </c>
      <c r="E42" s="72">
        <v>2939544.2699987125</v>
      </c>
    </row>
    <row r="44" spans="1:5" x14ac:dyDescent="0.2">
      <c r="A44" s="70" t="s">
        <v>173</v>
      </c>
    </row>
    <row r="45" spans="1:5" x14ac:dyDescent="0.2">
      <c r="A45" s="70" t="s">
        <v>174</v>
      </c>
    </row>
    <row r="46" spans="1:5" x14ac:dyDescent="0.2">
      <c r="A46" s="70" t="s">
        <v>175</v>
      </c>
      <c r="B46" s="71">
        <v>0.96000000000640284</v>
      </c>
    </row>
    <row r="47" spans="1:5" x14ac:dyDescent="0.2">
      <c r="A47" s="70" t="s">
        <v>176</v>
      </c>
      <c r="C47" s="72">
        <v>0.96000000000640284</v>
      </c>
    </row>
    <row r="49" spans="1:6" x14ac:dyDescent="0.2">
      <c r="A49" s="70" t="s">
        <v>177</v>
      </c>
    </row>
    <row r="50" spans="1:6" x14ac:dyDescent="0.2">
      <c r="A50" s="70" t="s">
        <v>178</v>
      </c>
      <c r="B50" s="71">
        <v>-0.96000000000640284</v>
      </c>
    </row>
    <row r="51" spans="1:6" x14ac:dyDescent="0.2">
      <c r="A51" s="70" t="s">
        <v>179</v>
      </c>
      <c r="C51" s="72">
        <v>-0.96000000000640284</v>
      </c>
    </row>
    <row r="53" spans="1:6" x14ac:dyDescent="0.2">
      <c r="A53" s="70" t="s">
        <v>180</v>
      </c>
    </row>
    <row r="54" spans="1:6" x14ac:dyDescent="0.2">
      <c r="A54" s="70" t="s">
        <v>181</v>
      </c>
    </row>
    <row r="55" spans="1:6" x14ac:dyDescent="0.2">
      <c r="A55" s="70" t="s">
        <v>182</v>
      </c>
      <c r="B55" s="71">
        <v>36816.970000016241</v>
      </c>
    </row>
    <row r="56" spans="1:6" x14ac:dyDescent="0.2">
      <c r="A56" s="70" t="s">
        <v>183</v>
      </c>
      <c r="C56" s="71">
        <v>36816.970000016241</v>
      </c>
    </row>
    <row r="57" spans="1:6" x14ac:dyDescent="0.2">
      <c r="A57" s="70" t="s">
        <v>187</v>
      </c>
      <c r="D57" s="71">
        <v>36816.969999991037</v>
      </c>
    </row>
    <row r="58" spans="1:6" x14ac:dyDescent="0.2">
      <c r="A58" s="70" t="s">
        <v>188</v>
      </c>
      <c r="E58" s="71">
        <v>36816.969999983587</v>
      </c>
    </row>
    <row r="59" spans="1:6" ht="13.5" thickBot="1" x14ac:dyDescent="0.25">
      <c r="A59" s="70" t="s">
        <v>189</v>
      </c>
      <c r="F59" s="74">
        <v>2976361.2399990456</v>
      </c>
    </row>
    <row r="60" spans="1:6" ht="13.5" thickTop="1" x14ac:dyDescent="0.2"/>
    <row r="64" spans="1:6" x14ac:dyDescent="0.2">
      <c r="B64" s="78" t="s">
        <v>134</v>
      </c>
    </row>
    <row r="65" spans="1:4" x14ac:dyDescent="0.2">
      <c r="B65" s="78" t="s">
        <v>30</v>
      </c>
    </row>
    <row r="66" spans="1:4" x14ac:dyDescent="0.2">
      <c r="B66" s="78" t="s">
        <v>135</v>
      </c>
    </row>
    <row r="67" spans="1:4" x14ac:dyDescent="0.2">
      <c r="B67" s="78" t="s">
        <v>380</v>
      </c>
    </row>
    <row r="68" spans="1:4" x14ac:dyDescent="0.2">
      <c r="A68" s="70" t="s">
        <v>190</v>
      </c>
    </row>
    <row r="69" spans="1:4" x14ac:dyDescent="0.2">
      <c r="A69" s="70" t="s">
        <v>191</v>
      </c>
    </row>
    <row r="70" spans="1:4" x14ac:dyDescent="0.2">
      <c r="A70" s="70" t="s">
        <v>192</v>
      </c>
    </row>
    <row r="71" spans="1:4" x14ac:dyDescent="0.2">
      <c r="A71" s="70" t="s">
        <v>196</v>
      </c>
    </row>
    <row r="72" spans="1:4" x14ac:dyDescent="0.2">
      <c r="A72" s="70" t="s">
        <v>198</v>
      </c>
      <c r="B72" s="71">
        <v>-2144.3500000000281</v>
      </c>
    </row>
    <row r="73" spans="1:4" x14ac:dyDescent="0.2">
      <c r="A73" s="70" t="s">
        <v>199</v>
      </c>
      <c r="C73" s="71">
        <v>-2144.3499999998367</v>
      </c>
    </row>
    <row r="74" spans="1:4" x14ac:dyDescent="0.2">
      <c r="A74" s="70" t="s">
        <v>200</v>
      </c>
      <c r="D74" s="72">
        <v>-2144.3499993513688</v>
      </c>
    </row>
    <row r="76" spans="1:4" x14ac:dyDescent="0.2">
      <c r="A76" s="70" t="s">
        <v>165</v>
      </c>
    </row>
    <row r="77" spans="1:4" x14ac:dyDescent="0.2">
      <c r="A77" s="70" t="s">
        <v>166</v>
      </c>
    </row>
    <row r="78" spans="1:4" x14ac:dyDescent="0.2">
      <c r="A78" s="70" t="s">
        <v>201</v>
      </c>
      <c r="B78" s="72">
        <v>-31046.370000025028</v>
      </c>
    </row>
    <row r="79" spans="1:4" x14ac:dyDescent="0.2">
      <c r="A79" s="70" t="s">
        <v>202</v>
      </c>
      <c r="B79" s="72">
        <v>-37819.590000022639</v>
      </c>
    </row>
    <row r="80" spans="1:4" x14ac:dyDescent="0.2">
      <c r="A80" s="70" t="s">
        <v>203</v>
      </c>
      <c r="B80" s="71">
        <v>-328935.46000000002</v>
      </c>
    </row>
    <row r="81" spans="1:5" x14ac:dyDescent="0.2">
      <c r="A81" s="70" t="s">
        <v>170</v>
      </c>
      <c r="C81" s="71">
        <v>-397801.41999998805</v>
      </c>
    </row>
    <row r="82" spans="1:5" x14ac:dyDescent="0.2">
      <c r="A82" s="70" t="s">
        <v>171</v>
      </c>
      <c r="D82" s="72">
        <v>-397801.41999998805</v>
      </c>
    </row>
    <row r="84" spans="1:5" x14ac:dyDescent="0.2">
      <c r="A84" s="70" t="s">
        <v>205</v>
      </c>
    </row>
    <row r="85" spans="1:5" x14ac:dyDescent="0.2">
      <c r="A85" s="70" t="s">
        <v>206</v>
      </c>
    </row>
    <row r="86" spans="1:5" x14ac:dyDescent="0.2">
      <c r="A86" s="70" t="s">
        <v>207</v>
      </c>
      <c r="B86" s="72">
        <v>-1401.9099999910593</v>
      </c>
    </row>
    <row r="87" spans="1:5" x14ac:dyDescent="0.2">
      <c r="A87" s="70" t="s">
        <v>208</v>
      </c>
      <c r="B87" s="72">
        <v>-0.86999999999796274</v>
      </c>
    </row>
    <row r="88" spans="1:5" x14ac:dyDescent="0.2">
      <c r="A88" s="70" t="s">
        <v>384</v>
      </c>
      <c r="B88" s="71">
        <v>-116.45999999999927</v>
      </c>
    </row>
    <row r="89" spans="1:5" x14ac:dyDescent="0.2">
      <c r="A89" s="70" t="s">
        <v>209</v>
      </c>
      <c r="C89" s="71">
        <v>-1519.2400000041721</v>
      </c>
    </row>
    <row r="90" spans="1:5" x14ac:dyDescent="0.2">
      <c r="A90" s="70" t="s">
        <v>210</v>
      </c>
      <c r="D90" s="71">
        <v>-1519.2400000041721</v>
      </c>
    </row>
    <row r="91" spans="1:5" x14ac:dyDescent="0.2">
      <c r="A91" s="70" t="s">
        <v>211</v>
      </c>
      <c r="E91" s="72">
        <v>-401465.01000061049</v>
      </c>
    </row>
    <row r="93" spans="1:5" x14ac:dyDescent="0.2">
      <c r="A93" s="70" t="s">
        <v>212</v>
      </c>
    </row>
    <row r="94" spans="1:5" x14ac:dyDescent="0.2">
      <c r="A94" s="70" t="s">
        <v>218</v>
      </c>
    </row>
    <row r="95" spans="1:5" x14ac:dyDescent="0.2">
      <c r="A95" s="70" t="s">
        <v>219</v>
      </c>
    </row>
    <row r="96" spans="1:5" x14ac:dyDescent="0.2">
      <c r="A96" s="70" t="s">
        <v>220</v>
      </c>
      <c r="B96" s="72">
        <v>-3444.0400000810623</v>
      </c>
    </row>
    <row r="97" spans="1:6" x14ac:dyDescent="0.2">
      <c r="A97" s="70" t="s">
        <v>221</v>
      </c>
      <c r="B97" s="72">
        <v>-4191.3000000119209</v>
      </c>
    </row>
    <row r="98" spans="1:6" x14ac:dyDescent="0.2">
      <c r="A98" s="70" t="s">
        <v>222</v>
      </c>
      <c r="B98" s="72">
        <v>-352.85999999940395</v>
      </c>
    </row>
    <row r="99" spans="1:6" x14ac:dyDescent="0.2">
      <c r="A99" s="70" t="s">
        <v>385</v>
      </c>
      <c r="B99" s="71">
        <v>-15252.38</v>
      </c>
    </row>
    <row r="100" spans="1:6" x14ac:dyDescent="0.2">
      <c r="A100" s="70" t="s">
        <v>223</v>
      </c>
      <c r="C100" s="72">
        <v>-23240.579999928472</v>
      </c>
    </row>
    <row r="102" spans="1:6" x14ac:dyDescent="0.2">
      <c r="A102" s="70" t="s">
        <v>224</v>
      </c>
    </row>
    <row r="103" spans="1:6" x14ac:dyDescent="0.2">
      <c r="A103" s="70" t="s">
        <v>225</v>
      </c>
      <c r="B103" s="71">
        <v>-1979244.4799999997</v>
      </c>
    </row>
    <row r="104" spans="1:6" x14ac:dyDescent="0.2">
      <c r="A104" s="70" t="s">
        <v>226</v>
      </c>
      <c r="C104" s="71">
        <v>-1979244.4799999997</v>
      </c>
    </row>
    <row r="105" spans="1:6" x14ac:dyDescent="0.2">
      <c r="A105" s="70" t="s">
        <v>227</v>
      </c>
      <c r="D105" s="71">
        <v>-2002485.059999876</v>
      </c>
    </row>
    <row r="106" spans="1:6" x14ac:dyDescent="0.2">
      <c r="A106" s="70" t="s">
        <v>228</v>
      </c>
      <c r="E106" s="71">
        <v>-2002485.059999895</v>
      </c>
    </row>
    <row r="107" spans="1:6" x14ac:dyDescent="0.2">
      <c r="A107" s="70" t="s">
        <v>229</v>
      </c>
      <c r="F107" s="72">
        <v>-2403950.069999313</v>
      </c>
    </row>
    <row r="109" spans="1:6" x14ac:dyDescent="0.2">
      <c r="A109" s="70" t="s">
        <v>230</v>
      </c>
    </row>
    <row r="110" spans="1:6" x14ac:dyDescent="0.2">
      <c r="A110" s="70" t="s">
        <v>231</v>
      </c>
    </row>
    <row r="111" spans="1:6" x14ac:dyDescent="0.2">
      <c r="A111" s="70" t="s">
        <v>232</v>
      </c>
    </row>
    <row r="112" spans="1:6" x14ac:dyDescent="0.2">
      <c r="A112" s="70" t="s">
        <v>233</v>
      </c>
    </row>
    <row r="113" spans="1:5" x14ac:dyDescent="0.2">
      <c r="A113" s="70" t="s">
        <v>234</v>
      </c>
      <c r="B113" s="71">
        <v>-0.69999999999708962</v>
      </c>
    </row>
    <row r="114" spans="1:5" x14ac:dyDescent="0.2">
      <c r="A114" s="70" t="s">
        <v>235</v>
      </c>
      <c r="C114" s="71">
        <v>-0.69999999999708962</v>
      </c>
    </row>
    <row r="115" spans="1:5" x14ac:dyDescent="0.2">
      <c r="A115" s="70" t="s">
        <v>236</v>
      </c>
      <c r="D115" s="71">
        <v>-0.69999999999708962</v>
      </c>
    </row>
    <row r="116" spans="1:5" x14ac:dyDescent="0.2">
      <c r="A116" s="70" t="s">
        <v>237</v>
      </c>
      <c r="E116" s="72">
        <v>-0.69999999999708962</v>
      </c>
    </row>
    <row r="118" spans="1:5" x14ac:dyDescent="0.2">
      <c r="A118" s="70" t="s">
        <v>238</v>
      </c>
    </row>
    <row r="119" spans="1:5" x14ac:dyDescent="0.2">
      <c r="A119" s="70" t="s">
        <v>239</v>
      </c>
    </row>
    <row r="120" spans="1:5" x14ac:dyDescent="0.2">
      <c r="A120" s="70" t="s">
        <v>240</v>
      </c>
    </row>
    <row r="121" spans="1:5" x14ac:dyDescent="0.2">
      <c r="A121" s="70" t="s">
        <v>241</v>
      </c>
      <c r="B121" s="71">
        <v>-6.9999999999708962E-2</v>
      </c>
    </row>
    <row r="122" spans="1:5" x14ac:dyDescent="0.2">
      <c r="A122" s="70" t="s">
        <v>242</v>
      </c>
      <c r="C122" s="71">
        <v>-6.9999999999708962E-2</v>
      </c>
    </row>
    <row r="123" spans="1:5" x14ac:dyDescent="0.2">
      <c r="A123" s="70" t="s">
        <v>243</v>
      </c>
      <c r="D123" s="71">
        <v>-6.9999999999708962E-2</v>
      </c>
    </row>
    <row r="124" spans="1:5" x14ac:dyDescent="0.2">
      <c r="A124" s="70" t="s">
        <v>244</v>
      </c>
      <c r="E124" s="72">
        <v>-6.9999999999708962E-2</v>
      </c>
    </row>
    <row r="126" spans="1:5" x14ac:dyDescent="0.2">
      <c r="B126" s="78" t="s">
        <v>134</v>
      </c>
    </row>
    <row r="127" spans="1:5" x14ac:dyDescent="0.2">
      <c r="B127" s="78" t="s">
        <v>30</v>
      </c>
    </row>
    <row r="128" spans="1:5" x14ac:dyDescent="0.2">
      <c r="B128" s="78" t="s">
        <v>135</v>
      </c>
    </row>
    <row r="129" spans="1:6" x14ac:dyDescent="0.2">
      <c r="B129" s="78" t="s">
        <v>380</v>
      </c>
    </row>
    <row r="131" spans="1:6" x14ac:dyDescent="0.2">
      <c r="A131" s="70" t="s">
        <v>245</v>
      </c>
    </row>
    <row r="132" spans="1:6" x14ac:dyDescent="0.2">
      <c r="A132" s="70" t="s">
        <v>246</v>
      </c>
    </row>
    <row r="133" spans="1:6" x14ac:dyDescent="0.2">
      <c r="A133" s="70" t="s">
        <v>247</v>
      </c>
    </row>
    <row r="134" spans="1:6" x14ac:dyDescent="0.2">
      <c r="A134" s="70" t="s">
        <v>248</v>
      </c>
      <c r="B134" s="71">
        <v>-167.75</v>
      </c>
    </row>
    <row r="135" spans="1:6" x14ac:dyDescent="0.2">
      <c r="A135" s="70" t="s">
        <v>249</v>
      </c>
      <c r="C135" s="72">
        <v>-167.75</v>
      </c>
    </row>
    <row r="137" spans="1:6" x14ac:dyDescent="0.2">
      <c r="A137" s="70" t="s">
        <v>250</v>
      </c>
    </row>
    <row r="138" spans="1:6" x14ac:dyDescent="0.2">
      <c r="A138" s="70" t="s">
        <v>251</v>
      </c>
      <c r="B138" s="71">
        <v>-572242.64999989269</v>
      </c>
    </row>
    <row r="139" spans="1:6" x14ac:dyDescent="0.2">
      <c r="A139" s="70" t="s">
        <v>252</v>
      </c>
      <c r="C139" s="71">
        <v>-572242.64999989269</v>
      </c>
    </row>
    <row r="140" spans="1:6" x14ac:dyDescent="0.2">
      <c r="A140" s="70" t="s">
        <v>253</v>
      </c>
      <c r="D140" s="71">
        <v>-572410.39999988896</v>
      </c>
    </row>
    <row r="141" spans="1:6" x14ac:dyDescent="0.2">
      <c r="A141" s="70" t="s">
        <v>254</v>
      </c>
      <c r="E141" s="71">
        <v>-572410.39999988896</v>
      </c>
    </row>
    <row r="142" spans="1:6" x14ac:dyDescent="0.2">
      <c r="A142" s="70" t="s">
        <v>255</v>
      </c>
      <c r="F142" s="72">
        <v>-572411.16999988852</v>
      </c>
    </row>
    <row r="143" spans="1:6" ht="13.5" thickBot="1" x14ac:dyDescent="0.25">
      <c r="A143" s="70" t="s">
        <v>256</v>
      </c>
      <c r="F143" s="75">
        <v>-2976361.2399992016</v>
      </c>
    </row>
    <row r="144" spans="1:6" ht="13.5" thickTop="1" x14ac:dyDescent="0.2"/>
  </sheetData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9" workbookViewId="0">
      <selection activeCell="H34" sqref="H34"/>
    </sheetView>
  </sheetViews>
  <sheetFormatPr baseColWidth="10" defaultRowHeight="11.25" x14ac:dyDescent="0.2"/>
  <cols>
    <col min="1" max="1" width="4" style="24" customWidth="1"/>
    <col min="2" max="2" width="1.85546875" style="24" customWidth="1" collapsed="1"/>
    <col min="3" max="3" width="9.140625" style="24" customWidth="1"/>
    <col min="4" max="4" width="37.7109375" style="24" customWidth="1" collapsed="1"/>
    <col min="5" max="5" width="15" style="24" customWidth="1" collapsed="1"/>
    <col min="6" max="6" width="15.42578125" style="24" customWidth="1" collapsed="1"/>
    <col min="7" max="7" width="3.85546875" style="24" customWidth="1"/>
    <col min="8" max="8" width="11.42578125" style="24"/>
    <col min="9" max="9" width="16.5703125" style="24" hidden="1" customWidth="1"/>
    <col min="10" max="16384" width="11.42578125" style="24"/>
  </cols>
  <sheetData>
    <row r="1" spans="1:7" ht="20.25" customHeight="1" x14ac:dyDescent="0.25">
      <c r="B1" s="98" t="s">
        <v>29</v>
      </c>
      <c r="C1" s="98"/>
      <c r="D1" s="98"/>
      <c r="E1" s="98"/>
      <c r="F1" s="98"/>
      <c r="G1" s="64"/>
    </row>
    <row r="2" spans="1:7" ht="20.25" customHeight="1" x14ac:dyDescent="0.25">
      <c r="B2" s="98" t="s">
        <v>30</v>
      </c>
      <c r="C2" s="98"/>
      <c r="D2" s="98"/>
      <c r="E2" s="98"/>
      <c r="F2" s="98"/>
      <c r="G2" s="64"/>
    </row>
    <row r="3" spans="1:7" ht="20.25" customHeight="1" x14ac:dyDescent="0.2">
      <c r="B3" s="99" t="s">
        <v>133</v>
      </c>
      <c r="C3" s="99"/>
      <c r="D3" s="99"/>
      <c r="E3" s="99"/>
      <c r="F3" s="99"/>
      <c r="G3" s="65"/>
    </row>
    <row r="4" spans="1:7" ht="20.25" customHeight="1" x14ac:dyDescent="0.2">
      <c r="B4" s="100" t="s">
        <v>8</v>
      </c>
      <c r="C4" s="100"/>
      <c r="D4" s="100"/>
      <c r="E4" s="100"/>
      <c r="F4" s="100"/>
      <c r="G4" s="66"/>
    </row>
    <row r="5" spans="1:7" ht="20.25" customHeight="1" x14ac:dyDescent="0.2">
      <c r="A5" s="44">
        <v>4</v>
      </c>
    </row>
    <row r="6" spans="1:7" ht="12.95" customHeight="1" x14ac:dyDescent="0.2">
      <c r="A6" s="44">
        <v>4</v>
      </c>
      <c r="D6" s="62" t="s">
        <v>2</v>
      </c>
      <c r="E6" s="63">
        <v>42892</v>
      </c>
      <c r="F6" s="63">
        <v>42892</v>
      </c>
    </row>
    <row r="7" spans="1:7" ht="10.5" customHeight="1" x14ac:dyDescent="0.2">
      <c r="B7" s="22" t="s">
        <v>4</v>
      </c>
      <c r="C7" s="46"/>
    </row>
    <row r="8" spans="1:7" ht="10.5" customHeight="1" x14ac:dyDescent="0.2">
      <c r="B8" s="22" t="s">
        <v>10</v>
      </c>
      <c r="C8" s="46"/>
    </row>
    <row r="9" spans="1:7" ht="10.9" customHeight="1" x14ac:dyDescent="0.2">
      <c r="C9" s="47" t="s">
        <v>26</v>
      </c>
      <c r="E9" s="9">
        <f>1585628.23-238789.41</f>
        <v>1346838.82</v>
      </c>
      <c r="F9" s="9">
        <f>1585628.23-238789.41+30000000</f>
        <v>31346838.82</v>
      </c>
    </row>
    <row r="10" spans="1:7" ht="10.9" customHeight="1" x14ac:dyDescent="0.2">
      <c r="C10" s="47" t="s">
        <v>31</v>
      </c>
      <c r="E10" s="9">
        <v>0</v>
      </c>
      <c r="F10" s="9">
        <v>0</v>
      </c>
    </row>
    <row r="11" spans="1:7" ht="10.9" customHeight="1" x14ac:dyDescent="0.2">
      <c r="C11" s="47" t="s">
        <v>22</v>
      </c>
      <c r="E11" s="9">
        <v>0</v>
      </c>
      <c r="F11" s="9">
        <v>0</v>
      </c>
    </row>
    <row r="12" spans="1:7" ht="10.9" customHeight="1" x14ac:dyDescent="0.2">
      <c r="C12" s="47" t="s">
        <v>21</v>
      </c>
      <c r="E12" s="9">
        <v>4232267.99</v>
      </c>
      <c r="F12" s="9">
        <v>4232267.99</v>
      </c>
    </row>
    <row r="13" spans="1:7" ht="10.9" customHeight="1" x14ac:dyDescent="0.2">
      <c r="C13" s="47" t="s">
        <v>6</v>
      </c>
      <c r="E13" s="48">
        <v>35761200.719999999</v>
      </c>
      <c r="F13" s="48">
        <f>35761200.72+69930600</f>
        <v>105691800.72</v>
      </c>
    </row>
    <row r="14" spans="1:7" ht="10.9" customHeight="1" x14ac:dyDescent="0.2">
      <c r="C14" s="47" t="s">
        <v>23</v>
      </c>
      <c r="E14" s="48">
        <v>72800</v>
      </c>
      <c r="F14" s="48">
        <v>72800</v>
      </c>
    </row>
    <row r="15" spans="1:7" ht="10.9" customHeight="1" x14ac:dyDescent="0.2">
      <c r="C15" s="47" t="s">
        <v>113</v>
      </c>
      <c r="E15" s="48">
        <v>298375.51</v>
      </c>
      <c r="F15" s="48">
        <v>298375.51</v>
      </c>
    </row>
    <row r="16" spans="1:7" ht="10.9" customHeight="1" x14ac:dyDescent="0.2">
      <c r="C16" s="47" t="s">
        <v>114</v>
      </c>
      <c r="E16" s="49">
        <v>76779.570000000007</v>
      </c>
      <c r="F16" s="49">
        <v>76779.570000000007</v>
      </c>
    </row>
    <row r="17" spans="1:9" ht="10.9" customHeight="1" x14ac:dyDescent="0.2">
      <c r="C17" s="22" t="s">
        <v>11</v>
      </c>
      <c r="D17" s="46"/>
      <c r="E17" s="50">
        <f>SUM(E9:E16)</f>
        <v>41788262.609999999</v>
      </c>
      <c r="F17" s="50">
        <f>SUM(F9:F16)</f>
        <v>141718862.60999998</v>
      </c>
    </row>
    <row r="18" spans="1:9" ht="10.9" customHeight="1" x14ac:dyDescent="0.2">
      <c r="C18" s="22" t="s">
        <v>16</v>
      </c>
      <c r="D18" s="46"/>
      <c r="E18" s="51">
        <f>E17</f>
        <v>41788262.609999999</v>
      </c>
      <c r="F18" s="51">
        <f>F17</f>
        <v>141718862.60999998</v>
      </c>
    </row>
    <row r="19" spans="1:9" ht="10.5" customHeight="1" x14ac:dyDescent="0.2">
      <c r="B19" s="47"/>
      <c r="C19" s="22" t="s">
        <v>17</v>
      </c>
      <c r="D19" s="46"/>
    </row>
    <row r="20" spans="1:9" ht="10.9" customHeight="1" x14ac:dyDescent="0.2">
      <c r="C20" s="47" t="s">
        <v>27</v>
      </c>
      <c r="E20" s="52">
        <v>96323.32</v>
      </c>
      <c r="F20" s="52">
        <v>96323.32</v>
      </c>
    </row>
    <row r="21" spans="1:9" ht="10.9" customHeight="1" x14ac:dyDescent="0.2">
      <c r="C21" s="47" t="s">
        <v>28</v>
      </c>
      <c r="E21" s="52">
        <v>-91850.52</v>
      </c>
      <c r="F21" s="52">
        <v>-91850.52</v>
      </c>
    </row>
    <row r="22" spans="1:9" ht="12.75" customHeight="1" x14ac:dyDescent="0.2">
      <c r="C22" s="22" t="s">
        <v>19</v>
      </c>
      <c r="D22" s="46"/>
      <c r="E22" s="53">
        <f>SUM(E20:E21)</f>
        <v>4472.8000000000029</v>
      </c>
      <c r="F22" s="53">
        <f>SUM(F20:F21)</f>
        <v>4472.8000000000029</v>
      </c>
    </row>
    <row r="23" spans="1:9" ht="10.9" customHeight="1" x14ac:dyDescent="0.2">
      <c r="B23" s="47"/>
      <c r="C23" s="22" t="s">
        <v>18</v>
      </c>
      <c r="D23" s="46"/>
      <c r="E23" s="54">
        <f>E22</f>
        <v>4472.8000000000029</v>
      </c>
      <c r="F23" s="54">
        <f>F22</f>
        <v>4472.8000000000029</v>
      </c>
    </row>
    <row r="24" spans="1:9" ht="10.9" customHeight="1" thickBot="1" x14ac:dyDescent="0.25">
      <c r="B24" s="47"/>
      <c r="C24" s="22" t="s">
        <v>9</v>
      </c>
      <c r="D24" s="46"/>
      <c r="E24" s="56">
        <f>E18+E23</f>
        <v>41792735.409999996</v>
      </c>
      <c r="F24" s="56">
        <f>F18+F23</f>
        <v>141723335.41</v>
      </c>
      <c r="I24" s="55">
        <f>E24-E44</f>
        <v>0</v>
      </c>
    </row>
    <row r="25" spans="1:9" ht="12.95" customHeight="1" thickTop="1" x14ac:dyDescent="0.2">
      <c r="A25" s="44">
        <v>4</v>
      </c>
      <c r="D25" s="62" t="s">
        <v>3</v>
      </c>
    </row>
    <row r="26" spans="1:9" ht="10.5" customHeight="1" x14ac:dyDescent="0.2">
      <c r="B26" s="22" t="s">
        <v>1</v>
      </c>
      <c r="C26" s="46"/>
    </row>
    <row r="27" spans="1:9" ht="10.5" customHeight="1" x14ac:dyDescent="0.2">
      <c r="B27" s="22" t="s">
        <v>10</v>
      </c>
      <c r="C27" s="46"/>
    </row>
    <row r="28" spans="1:9" ht="10.5" customHeight="1" x14ac:dyDescent="0.2">
      <c r="B28" s="22"/>
      <c r="C28" s="47" t="s">
        <v>33</v>
      </c>
      <c r="E28" s="9"/>
      <c r="F28" s="9"/>
    </row>
    <row r="29" spans="1:9" ht="10.9" customHeight="1" x14ac:dyDescent="0.2">
      <c r="C29" s="47" t="s">
        <v>5</v>
      </c>
      <c r="E29" s="9">
        <v>1722895.09</v>
      </c>
      <c r="F29" s="9">
        <v>1722895.09</v>
      </c>
    </row>
    <row r="30" spans="1:9" ht="10.9" customHeight="1" x14ac:dyDescent="0.2">
      <c r="C30" s="47" t="s">
        <v>110</v>
      </c>
      <c r="E30" s="9">
        <v>38157903.789999999</v>
      </c>
      <c r="F30" s="9">
        <v>38157903.789999999</v>
      </c>
    </row>
    <row r="31" spans="1:9" ht="10.9" customHeight="1" x14ac:dyDescent="0.2">
      <c r="C31" s="47" t="s">
        <v>40</v>
      </c>
      <c r="E31" s="9">
        <v>700089.85</v>
      </c>
      <c r="F31" s="9">
        <v>700089.85</v>
      </c>
    </row>
    <row r="32" spans="1:9" ht="10.9" customHeight="1" x14ac:dyDescent="0.2">
      <c r="C32" s="47" t="s">
        <v>115</v>
      </c>
      <c r="E32" s="9">
        <v>649.41999999999996</v>
      </c>
      <c r="F32" s="9">
        <v>649.41999999999996</v>
      </c>
    </row>
    <row r="33" spans="1:7" ht="10.9" customHeight="1" x14ac:dyDescent="0.2">
      <c r="C33" s="47" t="s">
        <v>116</v>
      </c>
      <c r="E33" s="9">
        <v>945999.83</v>
      </c>
      <c r="F33" s="9">
        <v>945999.83</v>
      </c>
    </row>
    <row r="34" spans="1:7" ht="10.9" customHeight="1" x14ac:dyDescent="0.2">
      <c r="C34" s="47" t="s">
        <v>24</v>
      </c>
      <c r="E34" s="57">
        <f>-'Resultado 2016'!E51</f>
        <v>10223.209999999999</v>
      </c>
      <c r="F34" s="57">
        <v>10223.209999999999</v>
      </c>
    </row>
    <row r="35" spans="1:7" ht="10.9" customHeight="1" x14ac:dyDescent="0.2">
      <c r="B35" s="46"/>
      <c r="C35" s="22" t="s">
        <v>11</v>
      </c>
      <c r="D35" s="46"/>
      <c r="E35" s="50">
        <f>SUM(E28:E34)</f>
        <v>41537761.190000005</v>
      </c>
      <c r="F35" s="50">
        <f>SUM(F28:F34)</f>
        <v>41537761.190000005</v>
      </c>
    </row>
    <row r="36" spans="1:7" ht="10.9" customHeight="1" x14ac:dyDescent="0.2">
      <c r="B36" s="46"/>
      <c r="C36" s="22" t="s">
        <v>20</v>
      </c>
      <c r="D36" s="46"/>
      <c r="E36" s="51">
        <f>E35</f>
        <v>41537761.190000005</v>
      </c>
      <c r="F36" s="51">
        <f>F35</f>
        <v>41537761.190000005</v>
      </c>
    </row>
    <row r="37" spans="1:7" ht="12.95" customHeight="1" x14ac:dyDescent="0.2">
      <c r="A37" s="44">
        <v>4</v>
      </c>
      <c r="D37" s="62" t="s">
        <v>12</v>
      </c>
    </row>
    <row r="38" spans="1:7" ht="10.5" customHeight="1" x14ac:dyDescent="0.2">
      <c r="B38" s="22" t="s">
        <v>13</v>
      </c>
      <c r="C38" s="46"/>
      <c r="D38" s="46"/>
    </row>
    <row r="39" spans="1:7" ht="10.9" customHeight="1" x14ac:dyDescent="0.2">
      <c r="C39" s="47" t="s">
        <v>0</v>
      </c>
      <c r="E39" s="52">
        <v>70000</v>
      </c>
      <c r="F39" s="52">
        <f>70000+69930600+30000000</f>
        <v>100000600</v>
      </c>
    </row>
    <row r="40" spans="1:7" ht="10.9" customHeight="1" x14ac:dyDescent="0.2">
      <c r="C40" s="47" t="s">
        <v>7</v>
      </c>
      <c r="E40" s="58">
        <v>7000</v>
      </c>
      <c r="F40" s="58">
        <v>7000</v>
      </c>
    </row>
    <row r="41" spans="1:7" ht="10.9" customHeight="1" x14ac:dyDescent="0.2">
      <c r="C41" s="47" t="s">
        <v>35</v>
      </c>
      <c r="E41" s="58">
        <f>'Resultado 2016'!E52</f>
        <v>57931.539999991619</v>
      </c>
      <c r="F41" s="58">
        <v>57931.54</v>
      </c>
    </row>
    <row r="42" spans="1:7" ht="10.9" customHeight="1" x14ac:dyDescent="0.2">
      <c r="C42" s="47" t="s">
        <v>36</v>
      </c>
      <c r="E42" s="52">
        <v>120042.68</v>
      </c>
      <c r="F42" s="52">
        <v>120042.68</v>
      </c>
    </row>
    <row r="43" spans="1:7" ht="10.9" customHeight="1" x14ac:dyDescent="0.2">
      <c r="B43" s="46"/>
      <c r="C43" s="22" t="s">
        <v>14</v>
      </c>
      <c r="D43" s="46"/>
      <c r="E43" s="53">
        <f>SUM(E39:E42)</f>
        <v>254974.21999999162</v>
      </c>
      <c r="F43" s="53">
        <f>SUM(F39:F42)</f>
        <v>100185574.22000001</v>
      </c>
    </row>
    <row r="44" spans="1:7" ht="10.9" customHeight="1" thickBot="1" x14ac:dyDescent="0.25">
      <c r="B44" s="22" t="s">
        <v>15</v>
      </c>
      <c r="C44" s="46"/>
      <c r="D44" s="46"/>
      <c r="E44" s="56">
        <f>E36+E43</f>
        <v>41792735.409999996</v>
      </c>
      <c r="F44" s="56">
        <f>F36+F43</f>
        <v>141723335.41000003</v>
      </c>
    </row>
    <row r="45" spans="1:7" ht="10.9" customHeight="1" thickTop="1" x14ac:dyDescent="0.2">
      <c r="B45" s="47"/>
      <c r="F45" s="9"/>
      <c r="G45" s="55"/>
    </row>
    <row r="46" spans="1:7" ht="10.9" customHeight="1" x14ac:dyDescent="0.2">
      <c r="B46" s="47"/>
      <c r="F46" s="9"/>
      <c r="G46" s="55"/>
    </row>
    <row r="47" spans="1:7" ht="10.9" customHeight="1" x14ac:dyDescent="0.2">
      <c r="B47" s="47"/>
      <c r="F47" s="9"/>
      <c r="G47" s="55"/>
    </row>
    <row r="48" spans="1:7" ht="10.9" customHeight="1" x14ac:dyDescent="0.2">
      <c r="B48" s="47" t="s">
        <v>12</v>
      </c>
    </row>
    <row r="49" spans="1:7" ht="12.75" customHeight="1" x14ac:dyDescent="0.2">
      <c r="A49" s="97"/>
      <c r="B49" s="97"/>
      <c r="C49" s="97"/>
      <c r="D49" s="97"/>
      <c r="E49" s="97"/>
      <c r="F49" s="97"/>
      <c r="G49" s="97"/>
    </row>
    <row r="50" spans="1:7" ht="15" customHeight="1" x14ac:dyDescent="0.2">
      <c r="A50" s="97"/>
      <c r="B50" s="97"/>
      <c r="C50" s="97"/>
      <c r="D50" s="97"/>
      <c r="E50" s="97"/>
      <c r="F50" s="97"/>
      <c r="G50" s="97"/>
    </row>
    <row r="52" spans="1:7" x14ac:dyDescent="0.2">
      <c r="G52" s="24" t="s">
        <v>12</v>
      </c>
    </row>
  </sheetData>
  <mergeCells count="5">
    <mergeCell ref="A49:G50"/>
    <mergeCell ref="B1:F1"/>
    <mergeCell ref="B2:F2"/>
    <mergeCell ref="B3:F3"/>
    <mergeCell ref="B4:F4"/>
  </mergeCell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F14" sqref="F14"/>
    </sheetView>
  </sheetViews>
  <sheetFormatPr baseColWidth="10" defaultRowHeight="11.25" x14ac:dyDescent="0.2"/>
  <cols>
    <col min="1" max="1" width="4" style="17" customWidth="1"/>
    <col min="2" max="2" width="1.85546875" style="17" customWidth="1" collapsed="1"/>
    <col min="3" max="3" width="9.140625" style="17" customWidth="1"/>
    <col min="4" max="4" width="27.42578125" style="17" customWidth="1" collapsed="1"/>
    <col min="5" max="5" width="15" style="17" customWidth="1" collapsed="1"/>
    <col min="6" max="6" width="15.42578125" style="17" customWidth="1" collapsed="1"/>
    <col min="7" max="7" width="12.7109375" style="17" bestFit="1" customWidth="1"/>
    <col min="8" max="8" width="11.42578125" style="17"/>
    <col min="9" max="9" width="16.5703125" style="17" customWidth="1"/>
    <col min="10" max="16384" width="11.42578125" style="17"/>
  </cols>
  <sheetData>
    <row r="1" spans="1:7" ht="20.25" customHeight="1" x14ac:dyDescent="0.25">
      <c r="B1" s="89" t="s">
        <v>29</v>
      </c>
      <c r="C1" s="89"/>
      <c r="D1" s="89"/>
      <c r="E1" s="89"/>
      <c r="F1" s="89"/>
      <c r="G1" s="89"/>
    </row>
    <row r="2" spans="1:7" ht="20.25" customHeight="1" x14ac:dyDescent="0.25">
      <c r="B2" s="89" t="s">
        <v>30</v>
      </c>
      <c r="C2" s="89"/>
      <c r="D2" s="89"/>
      <c r="E2" s="89"/>
      <c r="F2" s="89"/>
      <c r="G2" s="89"/>
    </row>
    <row r="3" spans="1:7" ht="20.25" customHeight="1" x14ac:dyDescent="0.2">
      <c r="B3" s="90" t="s">
        <v>133</v>
      </c>
      <c r="C3" s="90"/>
      <c r="D3" s="90"/>
      <c r="E3" s="90"/>
      <c r="F3" s="90"/>
      <c r="G3" s="90"/>
    </row>
    <row r="4" spans="1:7" ht="20.25" customHeight="1" x14ac:dyDescent="0.2">
      <c r="B4" s="91" t="s">
        <v>67</v>
      </c>
      <c r="C4" s="91"/>
      <c r="D4" s="91"/>
      <c r="E4" s="91"/>
      <c r="F4" s="91"/>
      <c r="G4" s="91"/>
    </row>
    <row r="5" spans="1:7" ht="20.25" customHeight="1" x14ac:dyDescent="0.2">
      <c r="B5" s="92" t="s">
        <v>8</v>
      </c>
      <c r="C5" s="92"/>
      <c r="D5" s="92"/>
      <c r="E5" s="92"/>
      <c r="F5" s="92"/>
      <c r="G5" s="92"/>
    </row>
    <row r="6" spans="1:7" ht="20.25" customHeight="1" x14ac:dyDescent="0.2">
      <c r="A6" s="18">
        <v>4</v>
      </c>
    </row>
    <row r="7" spans="1:7" ht="12.95" customHeight="1" x14ac:dyDescent="0.2">
      <c r="A7" s="18">
        <v>4</v>
      </c>
      <c r="D7" s="8" t="s">
        <v>2</v>
      </c>
    </row>
    <row r="8" spans="1:7" ht="10.5" customHeight="1" x14ac:dyDescent="0.2">
      <c r="B8" s="19" t="s">
        <v>4</v>
      </c>
      <c r="C8" s="20"/>
    </row>
    <row r="9" spans="1:7" ht="10.5" customHeight="1" x14ac:dyDescent="0.2">
      <c r="B9" s="19" t="s">
        <v>10</v>
      </c>
      <c r="C9" s="20"/>
    </row>
    <row r="10" spans="1:7" ht="10.9" customHeight="1" x14ac:dyDescent="0.2">
      <c r="C10" s="21" t="s">
        <v>26</v>
      </c>
      <c r="E10" s="9">
        <v>55961.05</v>
      </c>
    </row>
    <row r="11" spans="1:7" ht="10.9" customHeight="1" x14ac:dyDescent="0.2">
      <c r="C11" s="21" t="s">
        <v>6</v>
      </c>
      <c r="E11" s="12">
        <v>1096893.5</v>
      </c>
    </row>
    <row r="12" spans="1:7" ht="10.9" customHeight="1" x14ac:dyDescent="0.2">
      <c r="C12" s="19" t="s">
        <v>11</v>
      </c>
      <c r="D12" s="20"/>
      <c r="F12" s="6">
        <f>SUM(E10:E11)</f>
        <v>1152854.55</v>
      </c>
    </row>
    <row r="13" spans="1:7" ht="10.9" customHeight="1" x14ac:dyDescent="0.2">
      <c r="C13" s="19" t="s">
        <v>16</v>
      </c>
      <c r="D13" s="20"/>
      <c r="F13" s="2"/>
      <c r="G13" s="2">
        <f>F12</f>
        <v>1152854.55</v>
      </c>
    </row>
    <row r="14" spans="1:7" ht="10.5" customHeight="1" x14ac:dyDescent="0.2">
      <c r="B14" s="21"/>
      <c r="C14" s="22" t="s">
        <v>17</v>
      </c>
      <c r="D14" s="20"/>
    </row>
    <row r="15" spans="1:7" ht="10.9" customHeight="1" x14ac:dyDescent="0.2">
      <c r="C15" s="21" t="s">
        <v>27</v>
      </c>
      <c r="E15" s="13">
        <v>70000</v>
      </c>
    </row>
    <row r="16" spans="1:7" ht="10.9" customHeight="1" x14ac:dyDescent="0.2">
      <c r="C16" s="21" t="s">
        <v>28</v>
      </c>
      <c r="E16" s="13">
        <v>-1166.67</v>
      </c>
    </row>
    <row r="17" spans="1:9" ht="12.75" customHeight="1" x14ac:dyDescent="0.2">
      <c r="C17" s="22" t="s">
        <v>19</v>
      </c>
      <c r="D17" s="20"/>
      <c r="F17" s="4">
        <f>SUM(E15:E16)</f>
        <v>68833.33</v>
      </c>
    </row>
    <row r="18" spans="1:9" ht="10.9" customHeight="1" x14ac:dyDescent="0.2">
      <c r="B18" s="21"/>
      <c r="C18" s="22" t="s">
        <v>18</v>
      </c>
      <c r="D18" s="20"/>
      <c r="G18" s="7">
        <f>F17</f>
        <v>68833.33</v>
      </c>
    </row>
    <row r="19" spans="1:9" ht="10.9" customHeight="1" thickBot="1" x14ac:dyDescent="0.25">
      <c r="B19" s="21"/>
      <c r="C19" s="22" t="s">
        <v>9</v>
      </c>
      <c r="D19" s="20"/>
      <c r="E19" s="3"/>
      <c r="G19" s="5">
        <f>SUM(F12:F18)</f>
        <v>1221687.8800000001</v>
      </c>
      <c r="I19" s="23">
        <f>G19-G34</f>
        <v>0</v>
      </c>
    </row>
    <row r="20" spans="1:9" ht="12.95" customHeight="1" thickTop="1" x14ac:dyDescent="0.2">
      <c r="A20" s="18">
        <v>4</v>
      </c>
      <c r="D20" s="8" t="s">
        <v>3</v>
      </c>
    </row>
    <row r="21" spans="1:9" ht="10.5" customHeight="1" x14ac:dyDescent="0.2">
      <c r="B21" s="19" t="s">
        <v>1</v>
      </c>
      <c r="C21" s="20"/>
    </row>
    <row r="22" spans="1:9" ht="10.5" customHeight="1" x14ac:dyDescent="0.2">
      <c r="B22" s="19" t="s">
        <v>10</v>
      </c>
      <c r="C22" s="20"/>
    </row>
    <row r="23" spans="1:9" ht="10.9" customHeight="1" x14ac:dyDescent="0.2">
      <c r="C23" s="21" t="s">
        <v>5</v>
      </c>
      <c r="E23" s="9">
        <v>1192908.81</v>
      </c>
    </row>
    <row r="24" spans="1:9" ht="10.9" customHeight="1" x14ac:dyDescent="0.2">
      <c r="C24" s="21" t="s">
        <v>41</v>
      </c>
      <c r="E24" s="14">
        <v>-39801.089999999997</v>
      </c>
    </row>
    <row r="25" spans="1:9" ht="10.9" customHeight="1" x14ac:dyDescent="0.2">
      <c r="C25" s="21" t="s">
        <v>24</v>
      </c>
      <c r="E25" s="15">
        <v>658.25</v>
      </c>
    </row>
    <row r="26" spans="1:9" ht="10.9" customHeight="1" x14ac:dyDescent="0.2">
      <c r="B26" s="20"/>
      <c r="C26" s="19" t="s">
        <v>11</v>
      </c>
      <c r="D26" s="20"/>
      <c r="F26" s="6">
        <f>SUM(E23:E25)</f>
        <v>1153765.97</v>
      </c>
    </row>
    <row r="27" spans="1:9" ht="10.9" customHeight="1" x14ac:dyDescent="0.2">
      <c r="B27" s="20"/>
      <c r="C27" s="19" t="s">
        <v>20</v>
      </c>
      <c r="D27" s="20"/>
      <c r="G27" s="2">
        <f>F26</f>
        <v>1153765.97</v>
      </c>
    </row>
    <row r="28" spans="1:9" ht="12.95" customHeight="1" x14ac:dyDescent="0.2">
      <c r="A28" s="18">
        <v>4</v>
      </c>
      <c r="D28" s="8" t="s">
        <v>12</v>
      </c>
    </row>
    <row r="29" spans="1:9" ht="10.5" customHeight="1" x14ac:dyDescent="0.2">
      <c r="B29" s="19" t="s">
        <v>13</v>
      </c>
      <c r="C29" s="20"/>
      <c r="D29" s="20"/>
    </row>
    <row r="30" spans="1:9" ht="10.9" customHeight="1" x14ac:dyDescent="0.2">
      <c r="C30" s="21" t="s">
        <v>0</v>
      </c>
      <c r="E30" s="13">
        <v>70000</v>
      </c>
    </row>
    <row r="31" spans="1:9" ht="10.9" customHeight="1" x14ac:dyDescent="0.2">
      <c r="C31" s="21" t="s">
        <v>7</v>
      </c>
      <c r="E31" s="16">
        <v>0</v>
      </c>
    </row>
    <row r="32" spans="1:9" ht="10.9" customHeight="1" x14ac:dyDescent="0.2">
      <c r="C32" s="21" t="s">
        <v>25</v>
      </c>
      <c r="E32" s="13">
        <v>-2078.09</v>
      </c>
    </row>
    <row r="33" spans="1:18" ht="10.9" customHeight="1" x14ac:dyDescent="0.2">
      <c r="B33" s="20"/>
      <c r="C33" s="19" t="s">
        <v>14</v>
      </c>
      <c r="D33" s="20"/>
      <c r="F33" s="4">
        <f>SUM(E30:E32)</f>
        <v>67921.91</v>
      </c>
    </row>
    <row r="34" spans="1:18" ht="10.9" customHeight="1" thickBot="1" x14ac:dyDescent="0.25">
      <c r="B34" s="19" t="s">
        <v>15</v>
      </c>
      <c r="C34" s="20"/>
      <c r="D34" s="20"/>
      <c r="F34" s="1" t="s">
        <v>12</v>
      </c>
      <c r="G34" s="5">
        <f>G27+F33</f>
        <v>1221687.8799999999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ht="10.9" customHeight="1" thickTop="1" x14ac:dyDescent="0.2">
      <c r="B35" s="21"/>
      <c r="F35" s="1"/>
      <c r="G35" s="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10.9" customHeight="1" x14ac:dyDescent="0.2">
      <c r="B36" s="21"/>
      <c r="F36" s="1"/>
      <c r="G36" s="3"/>
    </row>
    <row r="37" spans="1:18" ht="10.9" customHeight="1" x14ac:dyDescent="0.2">
      <c r="B37" s="21"/>
      <c r="F37" s="1"/>
      <c r="G37" s="3"/>
    </row>
    <row r="38" spans="1:18" ht="10.9" customHeight="1" x14ac:dyDescent="0.2">
      <c r="B38" s="21" t="s">
        <v>12</v>
      </c>
    </row>
    <row r="39" spans="1:18" ht="12.75" customHeight="1" x14ac:dyDescent="0.2">
      <c r="A39" s="88"/>
      <c r="B39" s="88"/>
      <c r="C39" s="88"/>
      <c r="D39" s="88"/>
      <c r="E39" s="88"/>
      <c r="F39" s="88"/>
      <c r="G39" s="88"/>
    </row>
    <row r="40" spans="1:18" ht="15" customHeight="1" x14ac:dyDescent="0.2">
      <c r="A40" s="88"/>
      <c r="B40" s="88"/>
      <c r="C40" s="88"/>
      <c r="D40" s="88"/>
      <c r="E40" s="88"/>
      <c r="F40" s="88"/>
      <c r="G40" s="88"/>
    </row>
    <row r="42" spans="1:18" x14ac:dyDescent="0.2">
      <c r="G42" s="17" t="s">
        <v>12</v>
      </c>
    </row>
  </sheetData>
  <mergeCells count="6">
    <mergeCell ref="A39:G40"/>
    <mergeCell ref="B1:G1"/>
    <mergeCell ref="B2:G2"/>
    <mergeCell ref="B3:G3"/>
    <mergeCell ref="B4:G4"/>
    <mergeCell ref="B5:G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opLeftCell="A10" workbookViewId="0">
      <selection activeCell="B12" sqref="B12"/>
    </sheetView>
  </sheetViews>
  <sheetFormatPr baseColWidth="10" defaultColWidth="9.140625" defaultRowHeight="11.25" x14ac:dyDescent="0.2"/>
  <cols>
    <col min="1" max="1" width="30.85546875" style="25" customWidth="1"/>
    <col min="2" max="2" width="14.7109375" style="25" customWidth="1"/>
    <col min="3" max="3" width="2.5703125" style="25" customWidth="1"/>
    <col min="4" max="4" width="22" style="25" customWidth="1"/>
    <col min="5" max="5" width="20.5703125" style="25" customWidth="1"/>
    <col min="6" max="6" width="3" style="25" customWidth="1"/>
    <col min="7" max="7" width="23.42578125" style="25" customWidth="1"/>
    <col min="8" max="16384" width="9.140625" style="25"/>
  </cols>
  <sheetData>
    <row r="1" spans="1:5" ht="14.25" customHeight="1" x14ac:dyDescent="0.2">
      <c r="A1" s="94" t="s">
        <v>29</v>
      </c>
      <c r="B1" s="94"/>
      <c r="C1" s="94"/>
      <c r="D1" s="94"/>
      <c r="E1" s="94"/>
    </row>
    <row r="2" spans="1:5" ht="14.25" customHeight="1" x14ac:dyDescent="0.2">
      <c r="A2" s="94" t="s">
        <v>30</v>
      </c>
      <c r="B2" s="94"/>
      <c r="C2" s="94"/>
      <c r="D2" s="94"/>
      <c r="E2" s="94"/>
    </row>
    <row r="3" spans="1:5" ht="3.75" customHeight="1" x14ac:dyDescent="0.2">
      <c r="A3" s="43"/>
      <c r="B3" s="43"/>
      <c r="C3" s="43"/>
      <c r="D3" s="43"/>
      <c r="E3" s="43"/>
    </row>
    <row r="4" spans="1:5" ht="11.25" customHeight="1" x14ac:dyDescent="0.2">
      <c r="A4" s="94" t="s">
        <v>42</v>
      </c>
      <c r="B4" s="94"/>
      <c r="C4" s="94"/>
      <c r="D4" s="94"/>
      <c r="E4" s="94"/>
    </row>
    <row r="5" spans="1:5" ht="11.25" customHeight="1" x14ac:dyDescent="0.2">
      <c r="A5" s="95" t="s">
        <v>71</v>
      </c>
      <c r="B5" s="95"/>
      <c r="C5" s="95"/>
      <c r="D5" s="95"/>
      <c r="E5" s="95"/>
    </row>
    <row r="6" spans="1:5" ht="11.25" customHeight="1" x14ac:dyDescent="0.2">
      <c r="A6" s="95" t="s">
        <v>43</v>
      </c>
      <c r="B6" s="95"/>
      <c r="C6" s="95"/>
      <c r="D6" s="95"/>
      <c r="E6" s="95"/>
    </row>
    <row r="7" spans="1:5" ht="11.25" customHeight="1" x14ac:dyDescent="0.2">
      <c r="A7" s="26" t="s">
        <v>44</v>
      </c>
    </row>
    <row r="8" spans="1:5" ht="11.25" customHeight="1" x14ac:dyDescent="0.2">
      <c r="A8" s="25" t="s">
        <v>72</v>
      </c>
      <c r="D8" s="27">
        <v>13107.29</v>
      </c>
      <c r="E8" s="27"/>
    </row>
    <row r="9" spans="1:5" ht="11.25" customHeight="1" x14ac:dyDescent="0.2">
      <c r="A9" s="25" t="s">
        <v>73</v>
      </c>
      <c r="D9" s="27">
        <v>2554.1799999999998</v>
      </c>
      <c r="E9" s="27"/>
    </row>
    <row r="10" spans="1:5" ht="11.25" customHeight="1" x14ac:dyDescent="0.2">
      <c r="A10" s="25" t="s">
        <v>74</v>
      </c>
      <c r="D10" s="27">
        <v>27925.19</v>
      </c>
      <c r="E10" s="27"/>
    </row>
    <row r="11" spans="1:5" ht="11.25" customHeight="1" x14ac:dyDescent="0.2">
      <c r="A11" s="25" t="s">
        <v>75</v>
      </c>
      <c r="D11" s="27">
        <v>4974.7700000000004</v>
      </c>
      <c r="E11" s="27"/>
    </row>
    <row r="12" spans="1:5" ht="11.25" customHeight="1" x14ac:dyDescent="0.2">
      <c r="A12" s="25" t="s">
        <v>76</v>
      </c>
      <c r="D12" s="28">
        <v>4673.72</v>
      </c>
      <c r="E12" s="27"/>
    </row>
    <row r="13" spans="1:5" ht="11.25" customHeight="1" x14ac:dyDescent="0.2">
      <c r="A13" s="25" t="s">
        <v>103</v>
      </c>
      <c r="D13" s="27"/>
      <c r="E13" s="27">
        <f>SUM(D8:D12)</f>
        <v>53235.150000000009</v>
      </c>
    </row>
    <row r="14" spans="1:5" ht="11.25" customHeight="1" x14ac:dyDescent="0.2">
      <c r="D14" s="27"/>
      <c r="E14" s="27"/>
    </row>
    <row r="15" spans="1:5" ht="11.25" customHeight="1" x14ac:dyDescent="0.2">
      <c r="A15" s="26" t="s">
        <v>46</v>
      </c>
      <c r="D15" s="27"/>
      <c r="E15" s="27"/>
    </row>
    <row r="16" spans="1:5" ht="11.25" customHeight="1" x14ac:dyDescent="0.2">
      <c r="A16" s="25" t="s">
        <v>47</v>
      </c>
      <c r="D16" s="27">
        <v>0</v>
      </c>
      <c r="E16" s="27"/>
    </row>
    <row r="17" spans="1:5" ht="11.25" customHeight="1" x14ac:dyDescent="0.2">
      <c r="A17" s="25" t="s">
        <v>48</v>
      </c>
      <c r="D17" s="27">
        <v>1149481</v>
      </c>
      <c r="E17" s="27"/>
    </row>
    <row r="18" spans="1:5" ht="11.25" customHeight="1" x14ac:dyDescent="0.2">
      <c r="A18" s="25" t="s">
        <v>49</v>
      </c>
      <c r="D18" s="27">
        <v>0</v>
      </c>
      <c r="E18" s="27"/>
    </row>
    <row r="19" spans="1:5" ht="11.25" customHeight="1" x14ac:dyDescent="0.2">
      <c r="A19" s="25" t="s">
        <v>50</v>
      </c>
      <c r="D19" s="27">
        <v>0</v>
      </c>
      <c r="E19" s="27"/>
    </row>
    <row r="20" spans="1:5" ht="11.25" customHeight="1" x14ac:dyDescent="0.2">
      <c r="A20" s="25" t="s">
        <v>51</v>
      </c>
      <c r="D20" s="27">
        <f>SUM(D16:D19)</f>
        <v>1149481</v>
      </c>
      <c r="E20" s="27"/>
    </row>
    <row r="21" spans="1:5" ht="11.25" customHeight="1" x14ac:dyDescent="0.2">
      <c r="A21" s="25" t="s">
        <v>52</v>
      </c>
      <c r="D21" s="28">
        <v>-1096893.5</v>
      </c>
      <c r="E21" s="27"/>
    </row>
    <row r="22" spans="1:5" ht="11.25" customHeight="1" x14ac:dyDescent="0.2">
      <c r="A22" s="25" t="s">
        <v>106</v>
      </c>
      <c r="D22" s="27"/>
      <c r="E22" s="28">
        <f>D20+D21</f>
        <v>52587.5</v>
      </c>
    </row>
    <row r="23" spans="1:5" ht="11.25" customHeight="1" x14ac:dyDescent="0.2">
      <c r="A23" s="25" t="s">
        <v>107</v>
      </c>
      <c r="D23" s="27"/>
      <c r="E23" s="27">
        <f>E13-E22</f>
        <v>647.65000000000873</v>
      </c>
    </row>
    <row r="24" spans="1:5" ht="11.25" customHeight="1" x14ac:dyDescent="0.2">
      <c r="A24" s="26" t="s">
        <v>53</v>
      </c>
      <c r="D24" s="27"/>
      <c r="E24" s="27"/>
    </row>
    <row r="25" spans="1:5" ht="11.25" customHeight="1" x14ac:dyDescent="0.2">
      <c r="A25" s="25" t="s">
        <v>56</v>
      </c>
      <c r="D25" s="27">
        <v>1166.67</v>
      </c>
      <c r="E25" s="27"/>
    </row>
    <row r="26" spans="1:5" ht="11.25" customHeight="1" x14ac:dyDescent="0.2">
      <c r="A26" s="25" t="s">
        <v>58</v>
      </c>
      <c r="D26" s="27">
        <v>900.83</v>
      </c>
      <c r="E26" s="27"/>
    </row>
    <row r="27" spans="1:5" ht="11.25" customHeight="1" x14ac:dyDescent="0.2">
      <c r="A27" s="25" t="s">
        <v>77</v>
      </c>
      <c r="D27" s="28">
        <v>-0.01</v>
      </c>
      <c r="E27" s="27"/>
    </row>
    <row r="28" spans="1:5" ht="11.25" customHeight="1" x14ac:dyDescent="0.2">
      <c r="A28" s="33" t="s">
        <v>61</v>
      </c>
      <c r="B28" s="33"/>
      <c r="D28" s="27"/>
      <c r="E28" s="28">
        <f>SUM(D25:D27)</f>
        <v>2067.4899999999998</v>
      </c>
    </row>
    <row r="29" spans="1:5" ht="11.25" customHeight="1" x14ac:dyDescent="0.2">
      <c r="A29" s="25" t="s">
        <v>62</v>
      </c>
      <c r="D29" s="27"/>
      <c r="E29" s="27">
        <f>E23-E28</f>
        <v>-1419.8399999999911</v>
      </c>
    </row>
    <row r="30" spans="1:5" ht="11.25" customHeight="1" x14ac:dyDescent="0.2">
      <c r="A30" s="33" t="s">
        <v>63</v>
      </c>
      <c r="D30" s="27"/>
      <c r="E30" s="27"/>
    </row>
    <row r="31" spans="1:5" ht="11.25" customHeight="1" x14ac:dyDescent="0.2">
      <c r="A31" s="25" t="s">
        <v>64</v>
      </c>
      <c r="D31" s="27">
        <v>-658.25</v>
      </c>
      <c r="E31" s="27"/>
    </row>
    <row r="32" spans="1:5" ht="11.25" customHeight="1" x14ac:dyDescent="0.2">
      <c r="A32" s="33" t="s">
        <v>65</v>
      </c>
      <c r="B32" s="33"/>
      <c r="D32" s="27"/>
      <c r="E32" s="28">
        <f>SUM(D31:D31)</f>
        <v>-658.25</v>
      </c>
    </row>
    <row r="33" spans="1:6" ht="11.25" customHeight="1" x14ac:dyDescent="0.2">
      <c r="A33" s="33" t="s">
        <v>66</v>
      </c>
      <c r="B33" s="33"/>
      <c r="D33" s="27"/>
      <c r="E33" s="27">
        <f>E29+E32</f>
        <v>-2078.0899999999911</v>
      </c>
    </row>
    <row r="34" spans="1:6" ht="11.25" customHeight="1" x14ac:dyDescent="0.2">
      <c r="D34" s="27"/>
      <c r="E34" s="27"/>
    </row>
    <row r="35" spans="1:6" ht="11.25" customHeight="1" x14ac:dyDescent="0.2">
      <c r="D35" s="27"/>
      <c r="E35" s="27"/>
    </row>
    <row r="36" spans="1:6" ht="11.25" customHeight="1" x14ac:dyDescent="0.2">
      <c r="D36" s="35"/>
      <c r="E36" s="36"/>
    </row>
    <row r="37" spans="1:6" ht="11.25" customHeight="1" x14ac:dyDescent="0.2">
      <c r="D37" s="35"/>
      <c r="E37" s="36"/>
    </row>
    <row r="38" spans="1:6" ht="11.25" customHeight="1" x14ac:dyDescent="0.2">
      <c r="D38" s="35"/>
      <c r="E38" s="36"/>
    </row>
    <row r="39" spans="1:6" ht="11.25" customHeight="1" x14ac:dyDescent="0.2">
      <c r="D39" s="35"/>
      <c r="E39" s="36"/>
    </row>
    <row r="40" spans="1:6" ht="11.25" customHeight="1" x14ac:dyDescent="0.2">
      <c r="D40" s="35"/>
      <c r="E40" s="36"/>
    </row>
    <row r="41" spans="1:6" ht="11.25" customHeight="1" x14ac:dyDescent="0.2">
      <c r="D41" s="35"/>
      <c r="E41" s="36"/>
    </row>
    <row r="42" spans="1:6" ht="11.25" customHeight="1" x14ac:dyDescent="0.2">
      <c r="D42" s="36"/>
      <c r="E42" s="37"/>
    </row>
    <row r="43" spans="1:6" ht="16.5" customHeight="1" x14ac:dyDescent="0.2">
      <c r="D43" s="36"/>
      <c r="E43" s="38"/>
    </row>
    <row r="44" spans="1:6" ht="9" customHeight="1" x14ac:dyDescent="0.2"/>
    <row r="45" spans="1:6" s="40" customFormat="1" ht="26.25" customHeight="1" x14ac:dyDescent="0.2">
      <c r="A45" s="93"/>
      <c r="B45" s="93"/>
      <c r="C45" s="93"/>
      <c r="D45" s="93"/>
      <c r="E45" s="93"/>
      <c r="F45" s="39"/>
    </row>
    <row r="46" spans="1:6" s="41" customFormat="1" ht="25.5" customHeight="1" x14ac:dyDescent="0.2">
      <c r="A46" s="93"/>
      <c r="B46" s="93"/>
      <c r="C46" s="93"/>
      <c r="D46" s="93"/>
      <c r="E46" s="93"/>
    </row>
    <row r="47" spans="1:6" ht="6" customHeight="1" x14ac:dyDescent="0.2"/>
    <row r="50" spans="1:1" ht="21.75" customHeight="1" x14ac:dyDescent="0.2">
      <c r="A50" s="42"/>
    </row>
  </sheetData>
  <mergeCells count="7">
    <mergeCell ref="A45:E45"/>
    <mergeCell ref="A46:E46"/>
    <mergeCell ref="A1:E1"/>
    <mergeCell ref="A2:E2"/>
    <mergeCell ref="A4:E4"/>
    <mergeCell ref="A5:E5"/>
    <mergeCell ref="A6:E6"/>
  </mergeCells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selection activeCell="B3" sqref="B3:G3"/>
    </sheetView>
  </sheetViews>
  <sheetFormatPr baseColWidth="10" defaultRowHeight="11.25" x14ac:dyDescent="0.2"/>
  <cols>
    <col min="1" max="1" width="4" style="17" customWidth="1"/>
    <col min="2" max="2" width="1.85546875" style="17" customWidth="1" collapsed="1"/>
    <col min="3" max="3" width="9.140625" style="17" customWidth="1"/>
    <col min="4" max="4" width="27.42578125" style="17" customWidth="1" collapsed="1"/>
    <col min="5" max="5" width="15" style="17" customWidth="1" collapsed="1"/>
    <col min="6" max="6" width="15.42578125" style="17" customWidth="1" collapsed="1"/>
    <col min="7" max="7" width="12.7109375" style="17" bestFit="1" customWidth="1"/>
    <col min="8" max="8" width="11.28515625" style="17" customWidth="1"/>
    <col min="9" max="9" width="16.5703125" style="17" hidden="1" customWidth="1"/>
    <col min="10" max="16384" width="11.42578125" style="17"/>
  </cols>
  <sheetData>
    <row r="1" spans="1:7" ht="20.25" customHeight="1" x14ac:dyDescent="0.25">
      <c r="B1" s="89" t="s">
        <v>29</v>
      </c>
      <c r="C1" s="89"/>
      <c r="D1" s="89"/>
      <c r="E1" s="89"/>
      <c r="F1" s="89"/>
      <c r="G1" s="89"/>
    </row>
    <row r="2" spans="1:7" ht="20.25" customHeight="1" x14ac:dyDescent="0.25">
      <c r="B2" s="89" t="s">
        <v>30</v>
      </c>
      <c r="C2" s="89"/>
      <c r="D2" s="89"/>
      <c r="E2" s="89"/>
      <c r="F2" s="89"/>
      <c r="G2" s="89"/>
    </row>
    <row r="3" spans="1:7" ht="20.25" customHeight="1" x14ac:dyDescent="0.2">
      <c r="B3" s="90" t="s">
        <v>133</v>
      </c>
      <c r="C3" s="90"/>
      <c r="D3" s="90"/>
      <c r="E3" s="90"/>
      <c r="F3" s="90"/>
      <c r="G3" s="90"/>
    </row>
    <row r="4" spans="1:7" ht="20.25" customHeight="1" x14ac:dyDescent="0.2">
      <c r="B4" s="91" t="s">
        <v>68</v>
      </c>
      <c r="C4" s="91"/>
      <c r="D4" s="91"/>
      <c r="E4" s="91"/>
      <c r="F4" s="91"/>
      <c r="G4" s="91"/>
    </row>
    <row r="5" spans="1:7" ht="20.25" customHeight="1" x14ac:dyDescent="0.2">
      <c r="B5" s="92" t="s">
        <v>8</v>
      </c>
      <c r="C5" s="92"/>
      <c r="D5" s="92"/>
      <c r="E5" s="92"/>
      <c r="F5" s="92"/>
      <c r="G5" s="92"/>
    </row>
    <row r="6" spans="1:7" ht="20.25" customHeight="1" x14ac:dyDescent="0.2">
      <c r="A6" s="18">
        <v>4</v>
      </c>
    </row>
    <row r="7" spans="1:7" ht="12.95" customHeight="1" x14ac:dyDescent="0.2">
      <c r="A7" s="18">
        <v>4</v>
      </c>
      <c r="D7" s="8" t="s">
        <v>2</v>
      </c>
    </row>
    <row r="8" spans="1:7" ht="10.5" customHeight="1" x14ac:dyDescent="0.2">
      <c r="B8" s="19" t="s">
        <v>4</v>
      </c>
      <c r="C8" s="20"/>
    </row>
    <row r="9" spans="1:7" ht="10.5" customHeight="1" x14ac:dyDescent="0.2">
      <c r="B9" s="19" t="s">
        <v>10</v>
      </c>
      <c r="C9" s="20"/>
    </row>
    <row r="10" spans="1:7" ht="10.9" customHeight="1" x14ac:dyDescent="0.2">
      <c r="C10" s="21" t="s">
        <v>26</v>
      </c>
      <c r="E10" s="9">
        <v>240334.28</v>
      </c>
    </row>
    <row r="11" spans="1:7" ht="10.9" customHeight="1" x14ac:dyDescent="0.2">
      <c r="C11" s="21" t="s">
        <v>31</v>
      </c>
      <c r="E11" s="9">
        <v>35015.57</v>
      </c>
    </row>
    <row r="12" spans="1:7" ht="10.9" customHeight="1" x14ac:dyDescent="0.2">
      <c r="C12" s="21" t="s">
        <v>22</v>
      </c>
      <c r="E12" s="9">
        <v>-2979.92</v>
      </c>
    </row>
    <row r="13" spans="1:7" ht="10.9" customHeight="1" x14ac:dyDescent="0.2">
      <c r="C13" s="21" t="s">
        <v>21</v>
      </c>
      <c r="E13" s="9">
        <v>155245.82999999999</v>
      </c>
    </row>
    <row r="14" spans="1:7" ht="10.9" customHeight="1" x14ac:dyDescent="0.2">
      <c r="C14" s="21" t="s">
        <v>6</v>
      </c>
      <c r="E14" s="11">
        <v>661592.87</v>
      </c>
    </row>
    <row r="15" spans="1:7" ht="10.9" customHeight="1" x14ac:dyDescent="0.2">
      <c r="C15" s="21" t="s">
        <v>32</v>
      </c>
      <c r="E15" s="12">
        <v>4522.59</v>
      </c>
    </row>
    <row r="16" spans="1:7" ht="10.9" customHeight="1" x14ac:dyDescent="0.2">
      <c r="C16" s="21"/>
      <c r="E16" s="11"/>
    </row>
    <row r="17" spans="1:9" ht="10.9" customHeight="1" x14ac:dyDescent="0.2">
      <c r="C17" s="19" t="s">
        <v>11</v>
      </c>
      <c r="D17" s="20"/>
      <c r="F17" s="6">
        <f>SUM(E10:E15)</f>
        <v>1093731.22</v>
      </c>
    </row>
    <row r="18" spans="1:9" ht="10.9" customHeight="1" x14ac:dyDescent="0.2">
      <c r="C18" s="19" t="s">
        <v>16</v>
      </c>
      <c r="D18" s="20"/>
      <c r="F18" s="2"/>
      <c r="G18" s="2">
        <f>F17</f>
        <v>1093731.22</v>
      </c>
    </row>
    <row r="19" spans="1:9" ht="10.5" customHeight="1" x14ac:dyDescent="0.2">
      <c r="B19" s="21"/>
      <c r="C19" s="22" t="s">
        <v>17</v>
      </c>
      <c r="D19" s="20"/>
    </row>
    <row r="20" spans="1:9" ht="10.9" customHeight="1" x14ac:dyDescent="0.2">
      <c r="C20" s="21" t="s">
        <v>27</v>
      </c>
      <c r="E20" s="13">
        <v>96323.32</v>
      </c>
    </row>
    <row r="21" spans="1:9" ht="10.9" customHeight="1" x14ac:dyDescent="0.2">
      <c r="C21" s="21" t="s">
        <v>28</v>
      </c>
      <c r="E21" s="13">
        <v>-15958.55</v>
      </c>
    </row>
    <row r="22" spans="1:9" ht="12.75" customHeight="1" x14ac:dyDescent="0.2">
      <c r="C22" s="22" t="s">
        <v>19</v>
      </c>
      <c r="D22" s="20"/>
      <c r="F22" s="4">
        <f>SUM(E20:E21)</f>
        <v>80364.77</v>
      </c>
    </row>
    <row r="23" spans="1:9" ht="10.9" customHeight="1" x14ac:dyDescent="0.2">
      <c r="B23" s="21"/>
      <c r="C23" s="22" t="s">
        <v>18</v>
      </c>
      <c r="D23" s="20"/>
      <c r="G23" s="7">
        <f>F22</f>
        <v>80364.77</v>
      </c>
    </row>
    <row r="24" spans="1:9" ht="10.9" customHeight="1" thickBot="1" x14ac:dyDescent="0.25">
      <c r="B24" s="21"/>
      <c r="C24" s="22" t="s">
        <v>9</v>
      </c>
      <c r="D24" s="20"/>
      <c r="E24" s="3"/>
      <c r="G24" s="5">
        <f>SUM(F17:F23)</f>
        <v>1174095.99</v>
      </c>
      <c r="I24" s="23">
        <f>G24-G45</f>
        <v>0</v>
      </c>
    </row>
    <row r="25" spans="1:9" ht="12.95" customHeight="1" thickTop="1" x14ac:dyDescent="0.2">
      <c r="A25" s="18">
        <v>4</v>
      </c>
      <c r="D25" s="8" t="s">
        <v>3</v>
      </c>
    </row>
    <row r="26" spans="1:9" ht="10.5" customHeight="1" x14ac:dyDescent="0.2">
      <c r="B26" s="19" t="s">
        <v>1</v>
      </c>
      <c r="C26" s="20"/>
    </row>
    <row r="27" spans="1:9" ht="10.5" customHeight="1" x14ac:dyDescent="0.2">
      <c r="B27" s="19" t="s">
        <v>10</v>
      </c>
      <c r="C27" s="20"/>
    </row>
    <row r="28" spans="1:9" ht="10.5" customHeight="1" x14ac:dyDescent="0.2">
      <c r="B28" s="19"/>
      <c r="C28" s="21" t="s">
        <v>33</v>
      </c>
      <c r="E28" s="9">
        <v>200000</v>
      </c>
    </row>
    <row r="29" spans="1:9" ht="10.9" customHeight="1" x14ac:dyDescent="0.2">
      <c r="C29" s="21" t="s">
        <v>5</v>
      </c>
      <c r="E29" s="9">
        <v>404915.37</v>
      </c>
    </row>
    <row r="30" spans="1:9" ht="10.9" customHeight="1" x14ac:dyDescent="0.2">
      <c r="C30" s="21" t="s">
        <v>34</v>
      </c>
      <c r="E30" s="9">
        <v>332108.56</v>
      </c>
    </row>
    <row r="31" spans="1:9" ht="10.9" customHeight="1" x14ac:dyDescent="0.2">
      <c r="C31" s="21" t="s">
        <v>37</v>
      </c>
      <c r="E31" s="9">
        <v>2589.0500000000002</v>
      </c>
    </row>
    <row r="32" spans="1:9" ht="10.9" customHeight="1" x14ac:dyDescent="0.2">
      <c r="C32" s="21" t="s">
        <v>38</v>
      </c>
      <c r="E32" s="9">
        <v>504.47</v>
      </c>
    </row>
    <row r="33" spans="1:18" ht="10.9" customHeight="1" x14ac:dyDescent="0.2">
      <c r="C33" s="21" t="s">
        <v>39</v>
      </c>
      <c r="E33" s="9">
        <v>127.76</v>
      </c>
    </row>
    <row r="34" spans="1:18" ht="10.9" customHeight="1" x14ac:dyDescent="0.2">
      <c r="C34" s="21" t="s">
        <v>41</v>
      </c>
      <c r="E34" s="14">
        <v>12149.67</v>
      </c>
    </row>
    <row r="35" spans="1:18" ht="10.9" customHeight="1" x14ac:dyDescent="0.2">
      <c r="C35" s="21" t="s">
        <v>24</v>
      </c>
      <c r="E35" s="15">
        <v>36202.120000000003</v>
      </c>
    </row>
    <row r="36" spans="1:18" ht="10.9" customHeight="1" x14ac:dyDescent="0.2">
      <c r="B36" s="20"/>
      <c r="C36" s="19" t="s">
        <v>11</v>
      </c>
      <c r="D36" s="20"/>
      <c r="F36" s="6">
        <f>SUM(E28:E35)</f>
        <v>988597</v>
      </c>
    </row>
    <row r="37" spans="1:18" ht="10.9" customHeight="1" x14ac:dyDescent="0.2">
      <c r="B37" s="20"/>
      <c r="C37" s="19" t="s">
        <v>20</v>
      </c>
      <c r="D37" s="20"/>
      <c r="G37" s="2">
        <f>F36</f>
        <v>988597</v>
      </c>
    </row>
    <row r="38" spans="1:18" ht="12.95" customHeight="1" x14ac:dyDescent="0.2">
      <c r="A38" s="18">
        <v>4</v>
      </c>
      <c r="D38" s="8" t="s">
        <v>12</v>
      </c>
    </row>
    <row r="39" spans="1:18" ht="10.5" customHeight="1" x14ac:dyDescent="0.2">
      <c r="B39" s="19" t="s">
        <v>13</v>
      </c>
      <c r="C39" s="20"/>
      <c r="D39" s="20"/>
    </row>
    <row r="40" spans="1:18" ht="10.9" customHeight="1" x14ac:dyDescent="0.2">
      <c r="C40" s="21" t="s">
        <v>0</v>
      </c>
      <c r="E40" s="13">
        <v>70000</v>
      </c>
    </row>
    <row r="41" spans="1:18" ht="10.9" customHeight="1" x14ac:dyDescent="0.2">
      <c r="C41" s="21" t="s">
        <v>7</v>
      </c>
      <c r="E41" s="16">
        <v>7000</v>
      </c>
    </row>
    <row r="42" spans="1:18" ht="10.9" customHeight="1" x14ac:dyDescent="0.2">
      <c r="C42" s="21" t="s">
        <v>35</v>
      </c>
      <c r="E42" s="16">
        <v>110577.08</v>
      </c>
    </row>
    <row r="43" spans="1:18" ht="10.9" customHeight="1" x14ac:dyDescent="0.2">
      <c r="C43" s="21" t="s">
        <v>36</v>
      </c>
      <c r="E43" s="13">
        <v>-2078.09</v>
      </c>
    </row>
    <row r="44" spans="1:18" ht="10.9" customHeight="1" x14ac:dyDescent="0.2">
      <c r="B44" s="20"/>
      <c r="C44" s="19" t="s">
        <v>14</v>
      </c>
      <c r="D44" s="20"/>
      <c r="F44" s="4">
        <f>SUM(E40:E43)</f>
        <v>185498.99000000002</v>
      </c>
    </row>
    <row r="45" spans="1:18" ht="10.9" customHeight="1" thickBot="1" x14ac:dyDescent="0.25">
      <c r="B45" s="19" t="s">
        <v>15</v>
      </c>
      <c r="C45" s="20"/>
      <c r="D45" s="20"/>
      <c r="F45" s="1" t="s">
        <v>12</v>
      </c>
      <c r="G45" s="5">
        <f>G37+F44</f>
        <v>1174095.99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ht="10.9" customHeight="1" thickTop="1" x14ac:dyDescent="0.2">
      <c r="B46" s="21"/>
      <c r="F46" s="1"/>
      <c r="G46" s="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ht="10.9" customHeight="1" x14ac:dyDescent="0.2">
      <c r="B47" s="21"/>
      <c r="F47" s="1"/>
      <c r="G47" s="3"/>
    </row>
    <row r="48" spans="1:18" ht="10.9" customHeight="1" x14ac:dyDescent="0.2">
      <c r="B48" s="21"/>
      <c r="F48" s="1"/>
      <c r="G48" s="3"/>
    </row>
    <row r="49" spans="1:7" ht="10.9" customHeight="1" x14ac:dyDescent="0.2">
      <c r="B49" s="21" t="s">
        <v>12</v>
      </c>
    </row>
    <row r="50" spans="1:7" ht="12.75" customHeight="1" x14ac:dyDescent="0.2">
      <c r="A50" s="88"/>
      <c r="B50" s="88"/>
      <c r="C50" s="88"/>
      <c r="D50" s="88"/>
      <c r="E50" s="88"/>
      <c r="F50" s="88"/>
      <c r="G50" s="88"/>
    </row>
    <row r="51" spans="1:7" ht="15" customHeight="1" x14ac:dyDescent="0.2">
      <c r="A51" s="88"/>
      <c r="B51" s="88"/>
      <c r="C51" s="88"/>
      <c r="D51" s="88"/>
      <c r="E51" s="88"/>
      <c r="F51" s="88"/>
      <c r="G51" s="88"/>
    </row>
    <row r="53" spans="1:7" x14ac:dyDescent="0.2">
      <c r="G53" s="17" t="s">
        <v>12</v>
      </c>
    </row>
  </sheetData>
  <mergeCells count="6">
    <mergeCell ref="A50:G51"/>
    <mergeCell ref="B1:G1"/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D3" sqref="D1:E1048576"/>
    </sheetView>
  </sheetViews>
  <sheetFormatPr baseColWidth="10" defaultColWidth="9.140625" defaultRowHeight="11.25" x14ac:dyDescent="0.2"/>
  <cols>
    <col min="1" max="1" width="30.85546875" style="25" customWidth="1"/>
    <col min="2" max="2" width="14.7109375" style="25" customWidth="1"/>
    <col min="3" max="3" width="2.5703125" style="25" customWidth="1"/>
    <col min="4" max="5" width="20.7109375" style="25" customWidth="1"/>
    <col min="6" max="6" width="3" style="25" customWidth="1"/>
    <col min="7" max="7" width="23.42578125" style="25" customWidth="1"/>
    <col min="8" max="16384" width="9.140625" style="25"/>
  </cols>
  <sheetData>
    <row r="1" spans="1:5" ht="14.25" customHeight="1" x14ac:dyDescent="0.2">
      <c r="A1" s="94" t="s">
        <v>29</v>
      </c>
      <c r="B1" s="94"/>
      <c r="C1" s="94"/>
      <c r="D1" s="94"/>
      <c r="E1" s="94"/>
    </row>
    <row r="2" spans="1:5" ht="14.25" customHeight="1" x14ac:dyDescent="0.2">
      <c r="A2" s="94" t="s">
        <v>30</v>
      </c>
      <c r="B2" s="94"/>
      <c r="C2" s="94"/>
      <c r="D2" s="94"/>
      <c r="E2" s="94"/>
    </row>
    <row r="3" spans="1:5" ht="3.75" customHeight="1" x14ac:dyDescent="0.2">
      <c r="A3" s="43"/>
      <c r="B3" s="43"/>
      <c r="C3" s="43"/>
      <c r="D3" s="43"/>
      <c r="E3" s="43"/>
    </row>
    <row r="4" spans="1:5" ht="11.25" customHeight="1" x14ac:dyDescent="0.2">
      <c r="A4" s="94" t="s">
        <v>42</v>
      </c>
      <c r="B4" s="94"/>
      <c r="C4" s="94"/>
      <c r="D4" s="94"/>
      <c r="E4" s="94"/>
    </row>
    <row r="5" spans="1:5" ht="11.25" customHeight="1" x14ac:dyDescent="0.2">
      <c r="A5" s="95" t="s">
        <v>96</v>
      </c>
      <c r="B5" s="95"/>
      <c r="C5" s="95"/>
      <c r="D5" s="95"/>
      <c r="E5" s="95"/>
    </row>
    <row r="6" spans="1:5" ht="11.25" customHeight="1" x14ac:dyDescent="0.2">
      <c r="A6" s="95" t="s">
        <v>43</v>
      </c>
      <c r="B6" s="95"/>
      <c r="C6" s="95"/>
      <c r="D6" s="95"/>
      <c r="E6" s="95"/>
    </row>
    <row r="7" spans="1:5" ht="11.25" customHeight="1" x14ac:dyDescent="0.2">
      <c r="A7" s="26" t="s">
        <v>44</v>
      </c>
    </row>
    <row r="8" spans="1:5" ht="11.25" customHeight="1" x14ac:dyDescent="0.2">
      <c r="A8" s="25" t="s">
        <v>72</v>
      </c>
      <c r="D8" s="27">
        <v>804824.08</v>
      </c>
      <c r="E8" s="27"/>
    </row>
    <row r="9" spans="1:5" ht="11.25" customHeight="1" x14ac:dyDescent="0.2">
      <c r="A9" s="25" t="s">
        <v>73</v>
      </c>
      <c r="D9" s="27">
        <v>204521.7</v>
      </c>
      <c r="E9" s="27"/>
    </row>
    <row r="10" spans="1:5" ht="11.25" customHeight="1" x14ac:dyDescent="0.2">
      <c r="A10" s="25" t="s">
        <v>74</v>
      </c>
      <c r="D10" s="27">
        <v>3804268.27</v>
      </c>
      <c r="E10" s="27"/>
    </row>
    <row r="11" spans="1:5" ht="11.25" customHeight="1" x14ac:dyDescent="0.2">
      <c r="A11" s="25" t="s">
        <v>75</v>
      </c>
      <c r="D11" s="27">
        <v>624894.71999999997</v>
      </c>
      <c r="E11" s="27"/>
    </row>
    <row r="12" spans="1:5" ht="11.25" customHeight="1" x14ac:dyDescent="0.2">
      <c r="A12" s="25" t="s">
        <v>76</v>
      </c>
      <c r="D12" s="28">
        <v>557466.30000000005</v>
      </c>
      <c r="E12" s="27"/>
    </row>
    <row r="13" spans="1:5" ht="11.25" customHeight="1" x14ac:dyDescent="0.2">
      <c r="A13" s="25" t="s">
        <v>103</v>
      </c>
      <c r="D13" s="27">
        <f>SUM(D8:D12)</f>
        <v>5995975.0699999994</v>
      </c>
      <c r="E13" s="27"/>
    </row>
    <row r="14" spans="1:5" ht="11.25" customHeight="1" x14ac:dyDescent="0.2">
      <c r="A14" s="30" t="s">
        <v>104</v>
      </c>
      <c r="D14" s="27"/>
      <c r="E14" s="27"/>
    </row>
    <row r="15" spans="1:5" ht="11.25" customHeight="1" x14ac:dyDescent="0.2">
      <c r="A15" s="31" t="s">
        <v>45</v>
      </c>
      <c r="D15" s="28">
        <v>60.36</v>
      </c>
      <c r="E15" s="27"/>
    </row>
    <row r="16" spans="1:5" ht="11.25" customHeight="1" x14ac:dyDescent="0.2">
      <c r="A16" s="30" t="s">
        <v>105</v>
      </c>
      <c r="D16" s="27"/>
      <c r="E16" s="27">
        <f>SUM(D13:D15)</f>
        <v>5996035.4299999997</v>
      </c>
    </row>
    <row r="17" spans="1:5" ht="11.25" customHeight="1" x14ac:dyDescent="0.2">
      <c r="D17" s="27"/>
      <c r="E17" s="27"/>
    </row>
    <row r="18" spans="1:5" ht="11.25" customHeight="1" x14ac:dyDescent="0.2">
      <c r="D18" s="27"/>
      <c r="E18" s="27"/>
    </row>
    <row r="19" spans="1:5" ht="11.25" customHeight="1" x14ac:dyDescent="0.2">
      <c r="A19" s="26" t="s">
        <v>46</v>
      </c>
      <c r="D19" s="27"/>
      <c r="E19" s="27"/>
    </row>
    <row r="20" spans="1:5" ht="11.25" customHeight="1" x14ac:dyDescent="0.2">
      <c r="A20" s="25" t="s">
        <v>47</v>
      </c>
      <c r="D20" s="27">
        <v>1096893.5</v>
      </c>
      <c r="E20" s="27"/>
    </row>
    <row r="21" spans="1:5" ht="11.25" customHeight="1" x14ac:dyDescent="0.2">
      <c r="A21" s="25" t="s">
        <v>48</v>
      </c>
      <c r="D21" s="27">
        <v>4730882.82</v>
      </c>
      <c r="E21" s="27"/>
    </row>
    <row r="22" spans="1:5" ht="11.25" customHeight="1" x14ac:dyDescent="0.2">
      <c r="A22" s="25" t="s">
        <v>49</v>
      </c>
      <c r="D22" s="27">
        <v>-41314.06</v>
      </c>
      <c r="E22" s="27"/>
    </row>
    <row r="23" spans="1:5" ht="11.25" customHeight="1" x14ac:dyDescent="0.2">
      <c r="A23" s="25" t="s">
        <v>50</v>
      </c>
      <c r="D23" s="27">
        <v>-9263.49</v>
      </c>
      <c r="E23" s="27"/>
    </row>
    <row r="24" spans="1:5" ht="11.25" customHeight="1" x14ac:dyDescent="0.2">
      <c r="A24" s="25" t="s">
        <v>51</v>
      </c>
      <c r="D24" s="27">
        <f>SUM(D20:D23)</f>
        <v>5777198.7700000005</v>
      </c>
      <c r="E24" s="27"/>
    </row>
    <row r="25" spans="1:5" ht="11.25" customHeight="1" x14ac:dyDescent="0.2">
      <c r="A25" s="25" t="s">
        <v>52</v>
      </c>
      <c r="D25" s="28">
        <v>-661592.87</v>
      </c>
      <c r="E25" s="27"/>
    </row>
    <row r="26" spans="1:5" ht="11.25" customHeight="1" x14ac:dyDescent="0.2">
      <c r="A26" s="25" t="s">
        <v>106</v>
      </c>
      <c r="D26" s="27"/>
      <c r="E26" s="28">
        <f>D24+D25</f>
        <v>5115605.9000000004</v>
      </c>
    </row>
    <row r="27" spans="1:5" ht="11.25" customHeight="1" x14ac:dyDescent="0.2">
      <c r="A27" s="25" t="s">
        <v>107</v>
      </c>
      <c r="D27" s="27"/>
      <c r="E27" s="27">
        <f>E16-E26</f>
        <v>880429.52999999933</v>
      </c>
    </row>
    <row r="28" spans="1:5" ht="11.25" customHeight="1" x14ac:dyDescent="0.2">
      <c r="A28" s="26" t="s">
        <v>53</v>
      </c>
      <c r="D28" s="27"/>
      <c r="E28" s="27"/>
    </row>
    <row r="29" spans="1:5" ht="11.25" customHeight="1" x14ac:dyDescent="0.2">
      <c r="A29" s="25" t="s">
        <v>54</v>
      </c>
      <c r="D29" s="27">
        <v>292903.53999999998</v>
      </c>
      <c r="E29" s="27"/>
    </row>
    <row r="30" spans="1:5" ht="11.25" customHeight="1" x14ac:dyDescent="0.2">
      <c r="A30" s="25" t="s">
        <v>55</v>
      </c>
      <c r="D30" s="27">
        <v>80143.039999999994</v>
      </c>
      <c r="E30" s="27"/>
    </row>
    <row r="31" spans="1:5" ht="11.25" customHeight="1" x14ac:dyDescent="0.2">
      <c r="A31" s="25" t="s">
        <v>78</v>
      </c>
      <c r="D31" s="27">
        <v>96691.75</v>
      </c>
      <c r="E31" s="27"/>
    </row>
    <row r="32" spans="1:5" ht="11.25" customHeight="1" x14ac:dyDescent="0.2">
      <c r="A32" s="25" t="s">
        <v>79</v>
      </c>
      <c r="D32" s="27">
        <v>31960.2</v>
      </c>
      <c r="E32" s="27"/>
    </row>
    <row r="33" spans="1:7" ht="11.25" customHeight="1" x14ac:dyDescent="0.2">
      <c r="A33" s="25" t="s">
        <v>80</v>
      </c>
      <c r="D33" s="27">
        <v>26654.23</v>
      </c>
      <c r="E33" s="27"/>
    </row>
    <row r="34" spans="1:7" ht="11.25" customHeight="1" x14ac:dyDescent="0.2">
      <c r="A34" s="25" t="s">
        <v>81</v>
      </c>
      <c r="D34" s="27">
        <v>1303.31</v>
      </c>
      <c r="E34" s="27"/>
    </row>
    <row r="35" spans="1:7" ht="11.25" customHeight="1" x14ac:dyDescent="0.2">
      <c r="A35" s="25" t="s">
        <v>82</v>
      </c>
      <c r="D35" s="27">
        <v>2655.77</v>
      </c>
      <c r="E35" s="27"/>
      <c r="G35" s="32"/>
    </row>
    <row r="36" spans="1:7" ht="11.25" customHeight="1" x14ac:dyDescent="0.2">
      <c r="A36" s="25" t="s">
        <v>83</v>
      </c>
      <c r="D36" s="27">
        <v>2553.1799999999998</v>
      </c>
      <c r="E36" s="27"/>
    </row>
    <row r="37" spans="1:7" ht="11.25" customHeight="1" x14ac:dyDescent="0.2">
      <c r="A37" s="25" t="s">
        <v>84</v>
      </c>
      <c r="D37" s="27">
        <v>2022.93</v>
      </c>
      <c r="E37" s="27"/>
    </row>
    <row r="38" spans="1:7" ht="11.25" customHeight="1" x14ac:dyDescent="0.2">
      <c r="A38" s="25" t="s">
        <v>56</v>
      </c>
      <c r="D38" s="27">
        <v>14791.88</v>
      </c>
      <c r="E38" s="27"/>
    </row>
    <row r="39" spans="1:7" ht="11.25" customHeight="1" x14ac:dyDescent="0.2">
      <c r="A39" s="25" t="s">
        <v>85</v>
      </c>
      <c r="D39" s="27">
        <v>37074.81</v>
      </c>
      <c r="E39" s="27"/>
    </row>
    <row r="40" spans="1:7" ht="11.25" customHeight="1" x14ac:dyDescent="0.2">
      <c r="A40" s="25" t="s">
        <v>86</v>
      </c>
      <c r="D40" s="27">
        <v>8417.01</v>
      </c>
      <c r="E40" s="27"/>
    </row>
    <row r="41" spans="1:7" ht="11.25" customHeight="1" x14ac:dyDescent="0.2">
      <c r="A41" s="25" t="s">
        <v>87</v>
      </c>
      <c r="D41" s="27">
        <v>19021.95</v>
      </c>
      <c r="E41" s="27"/>
    </row>
    <row r="42" spans="1:7" ht="11.25" customHeight="1" x14ac:dyDescent="0.2">
      <c r="A42" s="25" t="s">
        <v>88</v>
      </c>
      <c r="D42" s="27">
        <v>24969.23</v>
      </c>
      <c r="E42" s="27"/>
    </row>
    <row r="43" spans="1:7" ht="11.25" customHeight="1" x14ac:dyDescent="0.2">
      <c r="A43" s="25" t="s">
        <v>89</v>
      </c>
      <c r="D43" s="27">
        <v>6931.72</v>
      </c>
      <c r="E43" s="27"/>
    </row>
    <row r="44" spans="1:7" ht="11.25" customHeight="1" x14ac:dyDescent="0.2">
      <c r="A44" s="25" t="s">
        <v>90</v>
      </c>
      <c r="D44" s="27">
        <v>5368.74</v>
      </c>
      <c r="E44" s="27"/>
    </row>
    <row r="45" spans="1:7" ht="11.25" customHeight="1" x14ac:dyDescent="0.2">
      <c r="A45" s="25" t="s">
        <v>60</v>
      </c>
      <c r="D45" s="27">
        <v>5320</v>
      </c>
      <c r="E45" s="27"/>
    </row>
    <row r="46" spans="1:7" ht="11.25" customHeight="1" x14ac:dyDescent="0.2">
      <c r="A46" s="25" t="s">
        <v>91</v>
      </c>
      <c r="D46" s="27">
        <v>22613.1</v>
      </c>
      <c r="E46" s="27"/>
    </row>
    <row r="47" spans="1:7" ht="11.25" customHeight="1" x14ac:dyDescent="0.2">
      <c r="A47" s="25" t="s">
        <v>92</v>
      </c>
      <c r="D47" s="27">
        <v>8133.98</v>
      </c>
      <c r="E47" s="27"/>
    </row>
    <row r="48" spans="1:7" ht="11.25" customHeight="1" x14ac:dyDescent="0.2">
      <c r="A48" s="25" t="s">
        <v>93</v>
      </c>
      <c r="D48" s="27">
        <v>8898</v>
      </c>
      <c r="E48" s="27"/>
    </row>
    <row r="49" spans="1:5" ht="11.25" customHeight="1" x14ac:dyDescent="0.2">
      <c r="A49" s="25" t="s">
        <v>57</v>
      </c>
      <c r="D49" s="27">
        <v>6731.4</v>
      </c>
      <c r="E49" s="27"/>
    </row>
    <row r="50" spans="1:5" ht="11.25" customHeight="1" x14ac:dyDescent="0.2">
      <c r="A50" s="25" t="s">
        <v>94</v>
      </c>
      <c r="D50" s="27">
        <v>12</v>
      </c>
      <c r="E50" s="27"/>
    </row>
    <row r="51" spans="1:5" ht="11.25" customHeight="1" x14ac:dyDescent="0.2">
      <c r="A51" s="25" t="s">
        <v>77</v>
      </c>
      <c r="D51" s="28">
        <v>2.21</v>
      </c>
      <c r="E51" s="27"/>
    </row>
    <row r="52" spans="1:5" ht="11.25" customHeight="1" x14ac:dyDescent="0.2">
      <c r="A52" s="33" t="s">
        <v>61</v>
      </c>
      <c r="B52" s="33"/>
      <c r="D52" s="27"/>
      <c r="E52" s="27">
        <f>SUM(D29:D51)</f>
        <v>705173.98</v>
      </c>
    </row>
    <row r="53" spans="1:5" ht="11.25" customHeight="1" x14ac:dyDescent="0.2">
      <c r="A53" s="25" t="s">
        <v>62</v>
      </c>
      <c r="D53" s="27"/>
      <c r="E53" s="27">
        <f>E27-E52</f>
        <v>175255.54999999935</v>
      </c>
    </row>
    <row r="54" spans="1:5" ht="11.25" customHeight="1" x14ac:dyDescent="0.2">
      <c r="A54" s="33" t="s">
        <v>63</v>
      </c>
      <c r="D54" s="27"/>
      <c r="E54" s="27"/>
    </row>
    <row r="55" spans="1:5" ht="11.25" customHeight="1" x14ac:dyDescent="0.2">
      <c r="A55" s="25" t="s">
        <v>64</v>
      </c>
      <c r="D55" s="27">
        <v>-57678.47</v>
      </c>
      <c r="E55" s="27"/>
    </row>
    <row r="56" spans="1:5" ht="11.25" customHeight="1" x14ac:dyDescent="0.2">
      <c r="A56" s="25" t="s">
        <v>95</v>
      </c>
      <c r="D56" s="27">
        <v>-7000</v>
      </c>
      <c r="E56" s="27"/>
    </row>
    <row r="57" spans="1:5" ht="11.25" customHeight="1" x14ac:dyDescent="0.2">
      <c r="A57" s="33" t="s">
        <v>65</v>
      </c>
      <c r="B57" s="33"/>
      <c r="D57" s="27"/>
      <c r="E57" s="27">
        <f>SUM(D55:D56)</f>
        <v>-64678.47</v>
      </c>
    </row>
    <row r="58" spans="1:5" ht="11.25" customHeight="1" x14ac:dyDescent="0.2">
      <c r="A58" s="33" t="s">
        <v>66</v>
      </c>
      <c r="B58" s="33"/>
      <c r="D58" s="27"/>
      <c r="E58" s="27">
        <f>E53+E57</f>
        <v>110577.07999999935</v>
      </c>
    </row>
    <row r="59" spans="1:5" ht="11.25" customHeight="1" x14ac:dyDescent="0.2">
      <c r="D59" s="27"/>
      <c r="E59" s="27"/>
    </row>
    <row r="60" spans="1:5" ht="11.25" customHeight="1" x14ac:dyDescent="0.2">
      <c r="D60" s="27"/>
      <c r="E60" s="27"/>
    </row>
    <row r="61" spans="1:5" ht="11.25" customHeight="1" x14ac:dyDescent="0.2">
      <c r="D61" s="35"/>
      <c r="E61" s="36"/>
    </row>
    <row r="62" spans="1:5" ht="11.25" customHeight="1" x14ac:dyDescent="0.2">
      <c r="D62" s="35"/>
      <c r="E62" s="36"/>
    </row>
    <row r="63" spans="1:5" ht="11.25" customHeight="1" x14ac:dyDescent="0.2">
      <c r="D63" s="35"/>
      <c r="E63" s="36"/>
    </row>
    <row r="64" spans="1:5" ht="11.25" customHeight="1" x14ac:dyDescent="0.2">
      <c r="D64" s="35"/>
      <c r="E64" s="36"/>
    </row>
    <row r="65" spans="1:6" ht="11.25" customHeight="1" x14ac:dyDescent="0.2">
      <c r="D65" s="35"/>
      <c r="E65" s="36"/>
    </row>
    <row r="66" spans="1:6" ht="11.25" customHeight="1" x14ac:dyDescent="0.2">
      <c r="D66" s="35"/>
      <c r="E66" s="36"/>
    </row>
    <row r="67" spans="1:6" ht="11.25" customHeight="1" x14ac:dyDescent="0.2">
      <c r="D67" s="36"/>
      <c r="E67" s="37"/>
    </row>
    <row r="68" spans="1:6" ht="16.5" customHeight="1" x14ac:dyDescent="0.2">
      <c r="D68" s="36"/>
      <c r="E68" s="38"/>
    </row>
    <row r="69" spans="1:6" ht="9" customHeight="1" x14ac:dyDescent="0.2"/>
    <row r="70" spans="1:6" s="40" customFormat="1" ht="26.25" customHeight="1" x14ac:dyDescent="0.2">
      <c r="A70" s="93"/>
      <c r="B70" s="93"/>
      <c r="C70" s="93"/>
      <c r="D70" s="93"/>
      <c r="E70" s="93"/>
      <c r="F70" s="39"/>
    </row>
    <row r="71" spans="1:6" s="41" customFormat="1" ht="25.5" customHeight="1" x14ac:dyDescent="0.2">
      <c r="A71" s="93"/>
      <c r="B71" s="93"/>
      <c r="C71" s="93"/>
      <c r="D71" s="93"/>
      <c r="E71" s="93"/>
    </row>
    <row r="72" spans="1:6" ht="6" customHeight="1" x14ac:dyDescent="0.2"/>
    <row r="75" spans="1:6" ht="21.75" customHeight="1" x14ac:dyDescent="0.2">
      <c r="A75" s="42"/>
    </row>
  </sheetData>
  <mergeCells count="7">
    <mergeCell ref="A71:E71"/>
    <mergeCell ref="A1:E1"/>
    <mergeCell ref="A2:E2"/>
    <mergeCell ref="A4:E4"/>
    <mergeCell ref="A5:E5"/>
    <mergeCell ref="A6:E6"/>
    <mergeCell ref="A70:E7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selection activeCell="B3" sqref="B3:G3"/>
    </sheetView>
  </sheetViews>
  <sheetFormatPr baseColWidth="10" defaultRowHeight="11.25" x14ac:dyDescent="0.2"/>
  <cols>
    <col min="1" max="1" width="4" style="17" customWidth="1"/>
    <col min="2" max="2" width="1.85546875" style="17" customWidth="1" collapsed="1"/>
    <col min="3" max="3" width="9.140625" style="17" customWidth="1"/>
    <col min="4" max="4" width="27.42578125" style="17" customWidth="1" collapsed="1"/>
    <col min="5" max="5" width="15" style="17" customWidth="1" collapsed="1"/>
    <col min="6" max="6" width="15.42578125" style="17" customWidth="1" collapsed="1"/>
    <col min="7" max="7" width="12.7109375" style="17" bestFit="1" customWidth="1"/>
    <col min="8" max="8" width="11.42578125" style="17" customWidth="1"/>
    <col min="9" max="9" width="0.140625" style="17" customWidth="1"/>
    <col min="10" max="16384" width="11.42578125" style="17"/>
  </cols>
  <sheetData>
    <row r="1" spans="1:7" ht="20.25" customHeight="1" x14ac:dyDescent="0.25">
      <c r="B1" s="89" t="s">
        <v>29</v>
      </c>
      <c r="C1" s="89"/>
      <c r="D1" s="89"/>
      <c r="E1" s="89"/>
      <c r="F1" s="89"/>
      <c r="G1" s="89"/>
    </row>
    <row r="2" spans="1:7" ht="20.25" customHeight="1" x14ac:dyDescent="0.25">
      <c r="B2" s="89" t="s">
        <v>30</v>
      </c>
      <c r="C2" s="89"/>
      <c r="D2" s="89"/>
      <c r="E2" s="89"/>
      <c r="F2" s="89"/>
      <c r="G2" s="89"/>
    </row>
    <row r="3" spans="1:7" ht="20.25" customHeight="1" x14ac:dyDescent="0.2">
      <c r="B3" s="90" t="s">
        <v>133</v>
      </c>
      <c r="C3" s="90"/>
      <c r="D3" s="90"/>
      <c r="E3" s="90"/>
      <c r="F3" s="90"/>
      <c r="G3" s="90"/>
    </row>
    <row r="4" spans="1:7" ht="20.25" customHeight="1" x14ac:dyDescent="0.2">
      <c r="B4" s="91" t="s">
        <v>69</v>
      </c>
      <c r="C4" s="91"/>
      <c r="D4" s="91"/>
      <c r="E4" s="91"/>
      <c r="F4" s="91"/>
      <c r="G4" s="91"/>
    </row>
    <row r="5" spans="1:7" ht="20.25" customHeight="1" x14ac:dyDescent="0.2">
      <c r="B5" s="92" t="s">
        <v>8</v>
      </c>
      <c r="C5" s="92"/>
      <c r="D5" s="92"/>
      <c r="E5" s="92"/>
      <c r="F5" s="92"/>
      <c r="G5" s="92"/>
    </row>
    <row r="6" spans="1:7" ht="20.25" customHeight="1" x14ac:dyDescent="0.2">
      <c r="A6" s="18">
        <v>4</v>
      </c>
    </row>
    <row r="7" spans="1:7" ht="12.95" customHeight="1" x14ac:dyDescent="0.2">
      <c r="A7" s="18">
        <v>4</v>
      </c>
      <c r="D7" s="8" t="s">
        <v>2</v>
      </c>
    </row>
    <row r="8" spans="1:7" ht="10.5" customHeight="1" x14ac:dyDescent="0.2">
      <c r="B8" s="19" t="s">
        <v>4</v>
      </c>
      <c r="C8" s="20"/>
    </row>
    <row r="9" spans="1:7" ht="10.5" customHeight="1" x14ac:dyDescent="0.2">
      <c r="B9" s="19" t="s">
        <v>10</v>
      </c>
      <c r="C9" s="20"/>
    </row>
    <row r="10" spans="1:7" ht="10.9" customHeight="1" x14ac:dyDescent="0.2">
      <c r="C10" s="21" t="s">
        <v>26</v>
      </c>
      <c r="E10" s="9">
        <v>346843.38</v>
      </c>
    </row>
    <row r="11" spans="1:7" ht="10.9" customHeight="1" x14ac:dyDescent="0.2">
      <c r="C11" s="21" t="s">
        <v>31</v>
      </c>
      <c r="E11" s="9">
        <v>-49832.69</v>
      </c>
    </row>
    <row r="12" spans="1:7" ht="10.9" customHeight="1" x14ac:dyDescent="0.2">
      <c r="C12" s="21" t="s">
        <v>22</v>
      </c>
      <c r="E12" s="9">
        <v>31874.68</v>
      </c>
    </row>
    <row r="13" spans="1:7" ht="10.9" customHeight="1" x14ac:dyDescent="0.2">
      <c r="C13" s="21" t="s">
        <v>21</v>
      </c>
      <c r="E13" s="9">
        <v>-227558.44</v>
      </c>
    </row>
    <row r="14" spans="1:7" ht="10.9" customHeight="1" x14ac:dyDescent="0.2">
      <c r="C14" s="21" t="s">
        <v>6</v>
      </c>
      <c r="E14" s="11">
        <v>872634.29</v>
      </c>
    </row>
    <row r="15" spans="1:7" ht="10.9" customHeight="1" x14ac:dyDescent="0.2">
      <c r="C15" s="21" t="s">
        <v>32</v>
      </c>
      <c r="E15" s="12">
        <v>2230.4699999999998</v>
      </c>
    </row>
    <row r="16" spans="1:7" ht="10.9" customHeight="1" x14ac:dyDescent="0.2">
      <c r="C16" s="21"/>
      <c r="E16" s="11"/>
    </row>
    <row r="17" spans="1:9" ht="10.9" customHeight="1" x14ac:dyDescent="0.2">
      <c r="C17" s="19" t="s">
        <v>11</v>
      </c>
      <c r="D17" s="20"/>
      <c r="F17" s="6">
        <f>SUM(E10:E15)</f>
        <v>976191.69</v>
      </c>
    </row>
    <row r="18" spans="1:9" ht="10.9" customHeight="1" x14ac:dyDescent="0.2">
      <c r="C18" s="19" t="s">
        <v>16</v>
      </c>
      <c r="D18" s="20"/>
      <c r="F18" s="2"/>
      <c r="G18" s="2">
        <f>F17</f>
        <v>976191.69</v>
      </c>
    </row>
    <row r="19" spans="1:9" ht="10.5" customHeight="1" x14ac:dyDescent="0.2">
      <c r="B19" s="21"/>
      <c r="C19" s="22" t="s">
        <v>17</v>
      </c>
      <c r="D19" s="20"/>
    </row>
    <row r="20" spans="1:9" ht="10.9" customHeight="1" x14ac:dyDescent="0.2">
      <c r="C20" s="21" t="s">
        <v>27</v>
      </c>
      <c r="E20" s="13">
        <v>96323.32</v>
      </c>
    </row>
    <row r="21" spans="1:9" ht="10.9" customHeight="1" x14ac:dyDescent="0.2">
      <c r="C21" s="21" t="s">
        <v>28</v>
      </c>
      <c r="E21" s="13">
        <v>-35223.21</v>
      </c>
    </row>
    <row r="22" spans="1:9" ht="12.75" customHeight="1" x14ac:dyDescent="0.2">
      <c r="C22" s="22" t="s">
        <v>19</v>
      </c>
      <c r="D22" s="20"/>
      <c r="F22" s="4">
        <f>SUM(E20:E21)</f>
        <v>61100.110000000008</v>
      </c>
    </row>
    <row r="23" spans="1:9" ht="10.9" customHeight="1" x14ac:dyDescent="0.2">
      <c r="B23" s="21"/>
      <c r="C23" s="22" t="s">
        <v>18</v>
      </c>
      <c r="D23" s="20"/>
      <c r="G23" s="7">
        <f>F22</f>
        <v>61100.110000000008</v>
      </c>
    </row>
    <row r="24" spans="1:9" ht="10.9" customHeight="1" thickBot="1" x14ac:dyDescent="0.25">
      <c r="B24" s="21"/>
      <c r="C24" s="22" t="s">
        <v>9</v>
      </c>
      <c r="D24" s="20"/>
      <c r="E24" s="3"/>
      <c r="G24" s="5">
        <f>SUM(F17:F23)</f>
        <v>1037291.7999999999</v>
      </c>
      <c r="I24" s="23">
        <f>G24-G45</f>
        <v>0</v>
      </c>
    </row>
    <row r="25" spans="1:9" ht="12.95" customHeight="1" thickTop="1" x14ac:dyDescent="0.2">
      <c r="A25" s="18">
        <v>4</v>
      </c>
      <c r="D25" s="8" t="s">
        <v>3</v>
      </c>
    </row>
    <row r="26" spans="1:9" ht="10.5" customHeight="1" x14ac:dyDescent="0.2">
      <c r="B26" s="19" t="s">
        <v>1</v>
      </c>
      <c r="C26" s="20"/>
    </row>
    <row r="27" spans="1:9" ht="10.5" customHeight="1" x14ac:dyDescent="0.2">
      <c r="B27" s="19" t="s">
        <v>10</v>
      </c>
      <c r="C27" s="20"/>
    </row>
    <row r="28" spans="1:9" ht="10.5" customHeight="1" x14ac:dyDescent="0.2">
      <c r="B28" s="19"/>
      <c r="C28" s="21" t="s">
        <v>33</v>
      </c>
      <c r="E28" s="9">
        <v>184361.94</v>
      </c>
    </row>
    <row r="29" spans="1:9" ht="10.9" customHeight="1" x14ac:dyDescent="0.2">
      <c r="C29" s="21" t="s">
        <v>5</v>
      </c>
      <c r="E29" s="9">
        <v>607818.63</v>
      </c>
    </row>
    <row r="30" spans="1:9" ht="10.9" customHeight="1" x14ac:dyDescent="0.2">
      <c r="C30" s="21" t="s">
        <v>34</v>
      </c>
      <c r="E30" s="9">
        <v>1547.9</v>
      </c>
    </row>
    <row r="31" spans="1:9" ht="10.9" customHeight="1" x14ac:dyDescent="0.2">
      <c r="C31" s="21" t="s">
        <v>37</v>
      </c>
      <c r="E31" s="9">
        <v>4361.55</v>
      </c>
    </row>
    <row r="32" spans="1:9" ht="10.9" customHeight="1" x14ac:dyDescent="0.2">
      <c r="C32" s="21" t="s">
        <v>38</v>
      </c>
      <c r="E32" s="9">
        <v>622.05999999999995</v>
      </c>
    </row>
    <row r="33" spans="1:18" ht="10.9" customHeight="1" x14ac:dyDescent="0.2">
      <c r="C33" s="21" t="s">
        <v>39</v>
      </c>
      <c r="E33" s="9">
        <v>158.63</v>
      </c>
    </row>
    <row r="34" spans="1:18" ht="10.9" customHeight="1" x14ac:dyDescent="0.2">
      <c r="C34" s="21" t="s">
        <v>41</v>
      </c>
      <c r="E34" s="14">
        <v>15068.74</v>
      </c>
    </row>
    <row r="35" spans="1:18" ht="10.9" customHeight="1" x14ac:dyDescent="0.2">
      <c r="C35" s="21" t="s">
        <v>24</v>
      </c>
      <c r="E35" s="15">
        <v>27534.23</v>
      </c>
    </row>
    <row r="36" spans="1:18" ht="10.9" customHeight="1" x14ac:dyDescent="0.2">
      <c r="B36" s="20"/>
      <c r="C36" s="19" t="s">
        <v>11</v>
      </c>
      <c r="D36" s="20"/>
      <c r="F36" s="6">
        <f>SUM(E28:E35)</f>
        <v>841473.68000000017</v>
      </c>
    </row>
    <row r="37" spans="1:18" ht="10.9" customHeight="1" x14ac:dyDescent="0.2">
      <c r="B37" s="20"/>
      <c r="C37" s="19" t="s">
        <v>20</v>
      </c>
      <c r="D37" s="20"/>
      <c r="G37" s="2">
        <f>F36</f>
        <v>841473.68000000017</v>
      </c>
    </row>
    <row r="38" spans="1:18" ht="12.95" customHeight="1" x14ac:dyDescent="0.2">
      <c r="A38" s="18">
        <v>4</v>
      </c>
      <c r="D38" s="8" t="s">
        <v>12</v>
      </c>
    </row>
    <row r="39" spans="1:18" ht="10.5" customHeight="1" x14ac:dyDescent="0.2">
      <c r="B39" s="19" t="s">
        <v>13</v>
      </c>
      <c r="C39" s="20"/>
      <c r="D39" s="20"/>
    </row>
    <row r="40" spans="1:18" ht="10.9" customHeight="1" x14ac:dyDescent="0.2">
      <c r="C40" s="21" t="s">
        <v>0</v>
      </c>
      <c r="E40" s="13">
        <v>70000</v>
      </c>
    </row>
    <row r="41" spans="1:18" ht="10.9" customHeight="1" x14ac:dyDescent="0.2">
      <c r="C41" s="21" t="s">
        <v>7</v>
      </c>
      <c r="E41" s="16">
        <v>7000</v>
      </c>
    </row>
    <row r="42" spans="1:18" ht="10.9" customHeight="1" x14ac:dyDescent="0.2">
      <c r="C42" s="21" t="s">
        <v>35</v>
      </c>
      <c r="E42" s="16">
        <v>10319.129999999999</v>
      </c>
    </row>
    <row r="43" spans="1:18" ht="10.9" customHeight="1" x14ac:dyDescent="0.2">
      <c r="C43" s="21" t="s">
        <v>36</v>
      </c>
      <c r="E43" s="13">
        <v>108498.99</v>
      </c>
    </row>
    <row r="44" spans="1:18" ht="10.9" customHeight="1" x14ac:dyDescent="0.2">
      <c r="B44" s="20"/>
      <c r="C44" s="19" t="s">
        <v>14</v>
      </c>
      <c r="D44" s="20"/>
      <c r="F44" s="4">
        <f>SUM(E40:E43)</f>
        <v>195818.12</v>
      </c>
    </row>
    <row r="45" spans="1:18" ht="10.9" customHeight="1" thickBot="1" x14ac:dyDescent="0.25">
      <c r="B45" s="19" t="s">
        <v>15</v>
      </c>
      <c r="C45" s="20"/>
      <c r="D45" s="20"/>
      <c r="F45" s="1" t="s">
        <v>12</v>
      </c>
      <c r="G45" s="5">
        <f>G37+F44</f>
        <v>1037291.8000000002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ht="10.9" customHeight="1" thickTop="1" x14ac:dyDescent="0.2">
      <c r="B46" s="21"/>
      <c r="F46" s="1"/>
      <c r="G46" s="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ht="10.9" customHeight="1" x14ac:dyDescent="0.2">
      <c r="B47" s="21"/>
      <c r="F47" s="1"/>
      <c r="G47" s="3"/>
    </row>
    <row r="48" spans="1:18" ht="10.9" customHeight="1" x14ac:dyDescent="0.2">
      <c r="B48" s="21"/>
      <c r="F48" s="1"/>
      <c r="G48" s="3"/>
    </row>
    <row r="49" spans="1:7" ht="10.9" customHeight="1" x14ac:dyDescent="0.2">
      <c r="B49" s="21" t="s">
        <v>12</v>
      </c>
    </row>
    <row r="50" spans="1:7" ht="12.75" customHeight="1" x14ac:dyDescent="0.2">
      <c r="A50" s="88"/>
      <c r="B50" s="88"/>
      <c r="C50" s="88"/>
      <c r="D50" s="88"/>
      <c r="E50" s="88"/>
      <c r="F50" s="88"/>
      <c r="G50" s="88"/>
    </row>
    <row r="51" spans="1:7" ht="15" customHeight="1" x14ac:dyDescent="0.2">
      <c r="A51" s="88"/>
      <c r="B51" s="88"/>
      <c r="C51" s="88"/>
      <c r="D51" s="88"/>
      <c r="E51" s="88"/>
      <c r="F51" s="88"/>
      <c r="G51" s="88"/>
    </row>
    <row r="53" spans="1:7" x14ac:dyDescent="0.2">
      <c r="G53" s="17" t="s">
        <v>12</v>
      </c>
    </row>
  </sheetData>
  <mergeCells count="6">
    <mergeCell ref="A50:G51"/>
    <mergeCell ref="B1:G1"/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workbookViewId="0">
      <selection activeCell="D3" sqref="D1:E1048576"/>
    </sheetView>
  </sheetViews>
  <sheetFormatPr baseColWidth="10" defaultColWidth="9.140625" defaultRowHeight="11.25" x14ac:dyDescent="0.2"/>
  <cols>
    <col min="1" max="1" width="30.85546875" style="25" customWidth="1"/>
    <col min="2" max="2" width="14.7109375" style="25" customWidth="1"/>
    <col min="3" max="3" width="2.5703125" style="25" customWidth="1"/>
    <col min="4" max="5" width="19.140625" style="25" customWidth="1"/>
    <col min="6" max="6" width="3" style="25" customWidth="1"/>
    <col min="7" max="7" width="23.42578125" style="25" customWidth="1"/>
    <col min="8" max="16384" width="9.140625" style="25"/>
  </cols>
  <sheetData>
    <row r="1" spans="1:7" ht="14.25" customHeight="1" x14ac:dyDescent="0.2">
      <c r="A1" s="94" t="s">
        <v>29</v>
      </c>
      <c r="B1" s="94"/>
      <c r="C1" s="94"/>
      <c r="D1" s="94"/>
      <c r="E1" s="94"/>
    </row>
    <row r="2" spans="1:7" ht="14.25" customHeight="1" x14ac:dyDescent="0.2">
      <c r="A2" s="94" t="s">
        <v>30</v>
      </c>
      <c r="B2" s="94"/>
      <c r="C2" s="94"/>
      <c r="D2" s="94"/>
      <c r="E2" s="94"/>
    </row>
    <row r="3" spans="1:7" ht="3.75" customHeight="1" x14ac:dyDescent="0.2">
      <c r="A3" s="43"/>
      <c r="B3" s="43"/>
      <c r="C3" s="43"/>
      <c r="D3" s="43"/>
      <c r="E3" s="43"/>
    </row>
    <row r="4" spans="1:7" ht="11.25" customHeight="1" x14ac:dyDescent="0.2">
      <c r="A4" s="94" t="s">
        <v>42</v>
      </c>
      <c r="B4" s="94"/>
      <c r="C4" s="94"/>
      <c r="D4" s="94"/>
      <c r="E4" s="94"/>
    </row>
    <row r="5" spans="1:7" ht="11.25" customHeight="1" x14ac:dyDescent="0.2">
      <c r="A5" s="95" t="s">
        <v>97</v>
      </c>
      <c r="B5" s="95"/>
      <c r="C5" s="95"/>
      <c r="D5" s="95"/>
      <c r="E5" s="95"/>
    </row>
    <row r="6" spans="1:7" ht="11.25" customHeight="1" x14ac:dyDescent="0.2">
      <c r="A6" s="95" t="s">
        <v>43</v>
      </c>
      <c r="B6" s="95"/>
      <c r="C6" s="95"/>
      <c r="D6" s="95"/>
      <c r="E6" s="95"/>
    </row>
    <row r="7" spans="1:7" ht="11.25" customHeight="1" x14ac:dyDescent="0.2">
      <c r="A7" s="26" t="s">
        <v>44</v>
      </c>
    </row>
    <row r="8" spans="1:7" ht="11.25" customHeight="1" x14ac:dyDescent="0.2">
      <c r="A8" s="25" t="s">
        <v>72</v>
      </c>
      <c r="D8" s="27">
        <v>871226.14</v>
      </c>
      <c r="E8" s="27"/>
    </row>
    <row r="9" spans="1:7" ht="11.25" customHeight="1" x14ac:dyDescent="0.2">
      <c r="A9" s="25" t="s">
        <v>73</v>
      </c>
      <c r="D9" s="27">
        <v>216054.83</v>
      </c>
      <c r="E9" s="27"/>
    </row>
    <row r="10" spans="1:7" ht="11.25" customHeight="1" x14ac:dyDescent="0.2">
      <c r="A10" s="25" t="s">
        <v>74</v>
      </c>
      <c r="D10" s="27">
        <v>4062726.41</v>
      </c>
      <c r="E10" s="27"/>
    </row>
    <row r="11" spans="1:7" ht="11.25" customHeight="1" x14ac:dyDescent="0.2">
      <c r="A11" s="25" t="s">
        <v>75</v>
      </c>
      <c r="D11" s="27">
        <v>696346.84</v>
      </c>
      <c r="E11" s="27"/>
    </row>
    <row r="12" spans="1:7" ht="11.25" customHeight="1" x14ac:dyDescent="0.2">
      <c r="A12" s="25" t="s">
        <v>76</v>
      </c>
      <c r="D12" s="28">
        <v>618693.41</v>
      </c>
      <c r="E12" s="27"/>
    </row>
    <row r="13" spans="1:7" ht="11.25" customHeight="1" x14ac:dyDescent="0.2">
      <c r="A13" s="25" t="s">
        <v>103</v>
      </c>
      <c r="D13" s="27">
        <f>SUM(D8:D12)</f>
        <v>6465047.6299999999</v>
      </c>
      <c r="E13" s="27"/>
      <c r="G13" s="29"/>
    </row>
    <row r="14" spans="1:7" ht="11.25" customHeight="1" x14ac:dyDescent="0.2">
      <c r="A14" s="30" t="s">
        <v>104</v>
      </c>
      <c r="D14" s="27"/>
      <c r="E14" s="27"/>
    </row>
    <row r="15" spans="1:7" ht="11.25" customHeight="1" x14ac:dyDescent="0.2">
      <c r="A15" s="31" t="s">
        <v>45</v>
      </c>
      <c r="D15" s="28">
        <v>469.68</v>
      </c>
      <c r="E15" s="27"/>
    </row>
    <row r="16" spans="1:7" ht="11.25" customHeight="1" x14ac:dyDescent="0.2">
      <c r="A16" s="30" t="s">
        <v>105</v>
      </c>
      <c r="D16" s="27"/>
      <c r="E16" s="27">
        <f>SUM(D13:D15)</f>
        <v>6465517.3099999996</v>
      </c>
    </row>
    <row r="17" spans="1:5" ht="11.25" customHeight="1" x14ac:dyDescent="0.2">
      <c r="D17" s="27"/>
      <c r="E17" s="27"/>
    </row>
    <row r="18" spans="1:5" ht="11.25" customHeight="1" x14ac:dyDescent="0.2">
      <c r="D18" s="27"/>
      <c r="E18" s="27"/>
    </row>
    <row r="19" spans="1:5" ht="11.25" customHeight="1" x14ac:dyDescent="0.2">
      <c r="A19" s="26" t="s">
        <v>46</v>
      </c>
      <c r="D19" s="27"/>
      <c r="E19" s="27"/>
    </row>
    <row r="20" spans="1:5" ht="11.25" customHeight="1" x14ac:dyDescent="0.2">
      <c r="A20" s="25" t="s">
        <v>47</v>
      </c>
      <c r="D20" s="27">
        <v>661592.87</v>
      </c>
      <c r="E20" s="27"/>
    </row>
    <row r="21" spans="1:5" ht="11.25" customHeight="1" x14ac:dyDescent="0.2">
      <c r="A21" s="25" t="s">
        <v>48</v>
      </c>
      <c r="D21" s="27">
        <v>5893566.5199999996</v>
      </c>
      <c r="E21" s="27"/>
    </row>
    <row r="22" spans="1:5" ht="11.25" customHeight="1" x14ac:dyDescent="0.2">
      <c r="A22" s="25" t="s">
        <v>49</v>
      </c>
      <c r="D22" s="27">
        <v>-173107.35</v>
      </c>
      <c r="E22" s="27"/>
    </row>
    <row r="23" spans="1:5" ht="11.25" customHeight="1" x14ac:dyDescent="0.2">
      <c r="A23" s="25" t="s">
        <v>50</v>
      </c>
      <c r="D23" s="27">
        <v>-82233.59</v>
      </c>
      <c r="E23" s="27"/>
    </row>
    <row r="24" spans="1:5" ht="11.25" customHeight="1" x14ac:dyDescent="0.2">
      <c r="A24" s="25" t="s">
        <v>51</v>
      </c>
      <c r="D24" s="27">
        <f>SUM(D20:D23)</f>
        <v>6299818.4500000002</v>
      </c>
      <c r="E24" s="27"/>
    </row>
    <row r="25" spans="1:5" ht="11.25" customHeight="1" x14ac:dyDescent="0.2">
      <c r="A25" s="25" t="s">
        <v>52</v>
      </c>
      <c r="D25" s="28">
        <v>-872634.29</v>
      </c>
      <c r="E25" s="27"/>
    </row>
    <row r="26" spans="1:5" ht="11.25" customHeight="1" x14ac:dyDescent="0.2">
      <c r="A26" s="25" t="s">
        <v>106</v>
      </c>
      <c r="D26" s="27"/>
      <c r="E26" s="28">
        <f>D24+D25</f>
        <v>5427184.1600000001</v>
      </c>
    </row>
    <row r="27" spans="1:5" ht="11.25" customHeight="1" x14ac:dyDescent="0.2">
      <c r="A27" s="25" t="s">
        <v>107</v>
      </c>
      <c r="D27" s="27"/>
      <c r="E27" s="27">
        <f>E16-E26</f>
        <v>1038333.1499999994</v>
      </c>
    </row>
    <row r="28" spans="1:5" ht="11.25" customHeight="1" x14ac:dyDescent="0.2">
      <c r="A28" s="26" t="s">
        <v>53</v>
      </c>
      <c r="D28" s="27"/>
      <c r="E28" s="27"/>
    </row>
    <row r="29" spans="1:5" ht="11.25" customHeight="1" x14ac:dyDescent="0.2">
      <c r="A29" s="25" t="s">
        <v>54</v>
      </c>
      <c r="D29" s="27">
        <v>347018.26</v>
      </c>
      <c r="E29" s="27"/>
    </row>
    <row r="30" spans="1:5" ht="11.25" customHeight="1" x14ac:dyDescent="0.2">
      <c r="A30" s="25" t="s">
        <v>55</v>
      </c>
      <c r="D30" s="27">
        <v>83238.67</v>
      </c>
      <c r="E30" s="27"/>
    </row>
    <row r="31" spans="1:5" ht="11.25" customHeight="1" x14ac:dyDescent="0.2">
      <c r="A31" s="25" t="s">
        <v>78</v>
      </c>
      <c r="D31" s="27">
        <v>73610.83</v>
      </c>
      <c r="E31" s="27"/>
    </row>
    <row r="32" spans="1:5" ht="11.25" customHeight="1" x14ac:dyDescent="0.2">
      <c r="A32" s="25" t="s">
        <v>79</v>
      </c>
      <c r="D32" s="27">
        <v>55503.42</v>
      </c>
      <c r="E32" s="27"/>
    </row>
    <row r="33" spans="1:7" ht="11.25" customHeight="1" x14ac:dyDescent="0.2">
      <c r="A33" s="25" t="s">
        <v>80</v>
      </c>
      <c r="D33" s="27">
        <v>33098.720000000001</v>
      </c>
      <c r="E33" s="27"/>
    </row>
    <row r="34" spans="1:7" ht="11.25" customHeight="1" x14ac:dyDescent="0.2">
      <c r="A34" s="25" t="s">
        <v>81</v>
      </c>
      <c r="D34" s="27">
        <v>41251.33</v>
      </c>
      <c r="E34" s="27"/>
    </row>
    <row r="35" spans="1:7" ht="11.25" customHeight="1" x14ac:dyDescent="0.2">
      <c r="A35" s="25" t="s">
        <v>82</v>
      </c>
      <c r="D35" s="27">
        <v>5915.49</v>
      </c>
      <c r="E35" s="27"/>
      <c r="G35" s="32"/>
    </row>
    <row r="36" spans="1:7" ht="11.25" customHeight="1" x14ac:dyDescent="0.2">
      <c r="A36" s="25" t="s">
        <v>59</v>
      </c>
      <c r="D36" s="27">
        <v>7811.78</v>
      </c>
      <c r="E36" s="27"/>
      <c r="G36" s="32"/>
    </row>
    <row r="37" spans="1:7" ht="11.25" customHeight="1" x14ac:dyDescent="0.2">
      <c r="A37" s="25" t="s">
        <v>98</v>
      </c>
      <c r="D37" s="27">
        <v>1246.93</v>
      </c>
      <c r="E37" s="27"/>
      <c r="G37" s="32"/>
    </row>
    <row r="38" spans="1:7" ht="11.25" customHeight="1" x14ac:dyDescent="0.2">
      <c r="A38" s="25" t="s">
        <v>83</v>
      </c>
      <c r="D38" s="27">
        <v>10304.120000000001</v>
      </c>
      <c r="E38" s="27"/>
    </row>
    <row r="39" spans="1:7" ht="11.25" customHeight="1" x14ac:dyDescent="0.2">
      <c r="A39" s="25" t="s">
        <v>84</v>
      </c>
      <c r="D39" s="27">
        <v>600.47</v>
      </c>
      <c r="E39" s="27"/>
    </row>
    <row r="40" spans="1:7" ht="11.25" customHeight="1" x14ac:dyDescent="0.2">
      <c r="A40" s="25" t="s">
        <v>56</v>
      </c>
      <c r="D40" s="27">
        <v>19264.66</v>
      </c>
      <c r="E40" s="27"/>
    </row>
    <row r="41" spans="1:7" ht="11.25" customHeight="1" x14ac:dyDescent="0.2">
      <c r="A41" s="25" t="s">
        <v>85</v>
      </c>
      <c r="D41" s="27">
        <v>47214.84</v>
      </c>
      <c r="E41" s="27"/>
    </row>
    <row r="42" spans="1:7" ht="11.25" customHeight="1" x14ac:dyDescent="0.2">
      <c r="A42" s="25" t="s">
        <v>86</v>
      </c>
      <c r="D42" s="27">
        <v>2659.32</v>
      </c>
      <c r="E42" s="27"/>
    </row>
    <row r="43" spans="1:7" ht="11.25" customHeight="1" x14ac:dyDescent="0.2">
      <c r="A43" s="25" t="s">
        <v>99</v>
      </c>
      <c r="D43" s="27">
        <v>140</v>
      </c>
      <c r="E43" s="27"/>
    </row>
    <row r="44" spans="1:7" ht="11.25" customHeight="1" x14ac:dyDescent="0.2">
      <c r="A44" s="25" t="s">
        <v>87</v>
      </c>
      <c r="D44" s="27">
        <v>26556.69</v>
      </c>
      <c r="E44" s="27"/>
    </row>
    <row r="45" spans="1:7" ht="11.25" customHeight="1" x14ac:dyDescent="0.2">
      <c r="A45" s="25" t="s">
        <v>100</v>
      </c>
      <c r="D45" s="27">
        <v>6058.29</v>
      </c>
      <c r="E45" s="27"/>
    </row>
    <row r="46" spans="1:7" ht="11.25" customHeight="1" x14ac:dyDescent="0.2">
      <c r="A46" s="25" t="s">
        <v>88</v>
      </c>
      <c r="D46" s="27">
        <v>41378.089999999997</v>
      </c>
      <c r="E46" s="27"/>
    </row>
    <row r="47" spans="1:7" ht="11.25" customHeight="1" x14ac:dyDescent="0.2">
      <c r="A47" s="25" t="s">
        <v>89</v>
      </c>
      <c r="D47" s="27">
        <v>11796.36</v>
      </c>
      <c r="E47" s="27"/>
    </row>
    <row r="48" spans="1:7" ht="11.25" customHeight="1" x14ac:dyDescent="0.2">
      <c r="A48" s="25" t="s">
        <v>90</v>
      </c>
      <c r="D48" s="27">
        <v>7906.75</v>
      </c>
      <c r="E48" s="27"/>
    </row>
    <row r="49" spans="1:7" ht="11.25" customHeight="1" x14ac:dyDescent="0.2">
      <c r="A49" s="25" t="s">
        <v>60</v>
      </c>
      <c r="D49" s="27">
        <v>82406.37</v>
      </c>
      <c r="E49" s="27"/>
    </row>
    <row r="50" spans="1:7" ht="11.25" customHeight="1" x14ac:dyDescent="0.2">
      <c r="A50" s="25" t="s">
        <v>91</v>
      </c>
      <c r="D50" s="27">
        <v>11214</v>
      </c>
      <c r="E50" s="27"/>
    </row>
    <row r="51" spans="1:7" ht="11.25" customHeight="1" x14ac:dyDescent="0.2">
      <c r="A51" s="25" t="s">
        <v>92</v>
      </c>
      <c r="D51" s="27">
        <v>8146.46</v>
      </c>
      <c r="E51" s="27"/>
    </row>
    <row r="52" spans="1:7" ht="11.25" customHeight="1" x14ac:dyDescent="0.2">
      <c r="A52" s="25" t="s">
        <v>93</v>
      </c>
      <c r="D52" s="27">
        <v>957.37</v>
      </c>
      <c r="E52" s="27"/>
    </row>
    <row r="53" spans="1:7" ht="11.25" customHeight="1" x14ac:dyDescent="0.2">
      <c r="A53" s="25" t="s">
        <v>57</v>
      </c>
      <c r="D53" s="27">
        <v>29512.01</v>
      </c>
      <c r="E53" s="27"/>
    </row>
    <row r="54" spans="1:7" ht="11.25" customHeight="1" x14ac:dyDescent="0.2">
      <c r="A54" s="25" t="s">
        <v>94</v>
      </c>
      <c r="D54" s="27">
        <v>255.93</v>
      </c>
      <c r="E54" s="27"/>
    </row>
    <row r="55" spans="1:7" ht="11.25" customHeight="1" x14ac:dyDescent="0.2">
      <c r="A55" s="25" t="s">
        <v>77</v>
      </c>
      <c r="D55" s="28">
        <v>-0.99</v>
      </c>
      <c r="E55" s="27"/>
    </row>
    <row r="56" spans="1:7" ht="11.25" customHeight="1" x14ac:dyDescent="0.2">
      <c r="A56" s="33" t="s">
        <v>61</v>
      </c>
      <c r="B56" s="33"/>
      <c r="D56" s="27"/>
      <c r="E56" s="28">
        <f>SUM(D29:D55)</f>
        <v>955066.16999999993</v>
      </c>
      <c r="G56" s="34"/>
    </row>
    <row r="57" spans="1:7" ht="11.25" customHeight="1" x14ac:dyDescent="0.2">
      <c r="A57" s="25" t="s">
        <v>62</v>
      </c>
      <c r="D57" s="27"/>
      <c r="E57" s="27">
        <f>E27-E56</f>
        <v>83266.979999999516</v>
      </c>
    </row>
    <row r="58" spans="1:7" ht="11.25" customHeight="1" x14ac:dyDescent="0.2">
      <c r="A58" s="33" t="s">
        <v>63</v>
      </c>
      <c r="D58" s="27"/>
      <c r="E58" s="27"/>
    </row>
    <row r="59" spans="1:7" ht="11.25" customHeight="1" x14ac:dyDescent="0.2">
      <c r="A59" s="25" t="s">
        <v>64</v>
      </c>
      <c r="D59" s="27">
        <v>-72947.850000000006</v>
      </c>
      <c r="E59" s="27"/>
    </row>
    <row r="60" spans="1:7" ht="11.25" customHeight="1" x14ac:dyDescent="0.2">
      <c r="A60" s="33" t="s">
        <v>65</v>
      </c>
      <c r="B60" s="33"/>
      <c r="D60" s="27"/>
      <c r="E60" s="28">
        <f>SUM(D59:D59)</f>
        <v>-72947.850000000006</v>
      </c>
    </row>
    <row r="61" spans="1:7" ht="11.25" customHeight="1" x14ac:dyDescent="0.2">
      <c r="A61" s="33" t="s">
        <v>66</v>
      </c>
      <c r="B61" s="33"/>
      <c r="D61" s="27"/>
      <c r="E61" s="27">
        <f>E57+E60</f>
        <v>10319.12999999951</v>
      </c>
    </row>
    <row r="62" spans="1:7" ht="11.25" customHeight="1" x14ac:dyDescent="0.2">
      <c r="D62" s="27"/>
      <c r="E62" s="27"/>
    </row>
    <row r="63" spans="1:7" ht="11.25" customHeight="1" x14ac:dyDescent="0.2">
      <c r="D63" s="27"/>
      <c r="E63" s="27"/>
    </row>
    <row r="64" spans="1:7" ht="11.25" customHeight="1" x14ac:dyDescent="0.2">
      <c r="D64" s="35"/>
      <c r="E64" s="36"/>
    </row>
    <row r="65" spans="1:6" ht="11.25" customHeight="1" x14ac:dyDescent="0.2">
      <c r="D65" s="35"/>
      <c r="E65" s="36"/>
    </row>
    <row r="66" spans="1:6" ht="11.25" customHeight="1" x14ac:dyDescent="0.2">
      <c r="D66" s="35"/>
      <c r="E66" s="36"/>
    </row>
    <row r="67" spans="1:6" ht="11.25" customHeight="1" x14ac:dyDescent="0.2">
      <c r="D67" s="35"/>
      <c r="E67" s="36"/>
    </row>
    <row r="68" spans="1:6" ht="11.25" customHeight="1" x14ac:dyDescent="0.2">
      <c r="D68" s="35"/>
      <c r="E68" s="36"/>
    </row>
    <row r="69" spans="1:6" ht="11.25" customHeight="1" x14ac:dyDescent="0.2">
      <c r="D69" s="35"/>
      <c r="E69" s="36"/>
    </row>
    <row r="70" spans="1:6" ht="11.25" customHeight="1" x14ac:dyDescent="0.2">
      <c r="D70" s="36"/>
      <c r="E70" s="37"/>
    </row>
    <row r="71" spans="1:6" ht="16.5" customHeight="1" x14ac:dyDescent="0.2">
      <c r="D71" s="36"/>
      <c r="E71" s="38"/>
    </row>
    <row r="72" spans="1:6" ht="9" customHeight="1" x14ac:dyDescent="0.2"/>
    <row r="73" spans="1:6" s="40" customFormat="1" ht="26.25" customHeight="1" x14ac:dyDescent="0.2">
      <c r="A73" s="93"/>
      <c r="B73" s="93"/>
      <c r="C73" s="93"/>
      <c r="D73" s="93"/>
      <c r="E73" s="93"/>
      <c r="F73" s="39"/>
    </row>
    <row r="74" spans="1:6" s="41" customFormat="1" ht="25.5" customHeight="1" x14ac:dyDescent="0.2">
      <c r="A74" s="93"/>
      <c r="B74" s="93"/>
      <c r="C74" s="93"/>
      <c r="D74" s="93"/>
      <c r="E74" s="93"/>
    </row>
    <row r="75" spans="1:6" ht="6" customHeight="1" x14ac:dyDescent="0.2"/>
    <row r="78" spans="1:6" ht="21.75" customHeight="1" x14ac:dyDescent="0.2">
      <c r="A78" s="42"/>
    </row>
  </sheetData>
  <mergeCells count="7">
    <mergeCell ref="A74:E74"/>
    <mergeCell ref="A1:E1"/>
    <mergeCell ref="A2:E2"/>
    <mergeCell ref="A4:E4"/>
    <mergeCell ref="A5:E5"/>
    <mergeCell ref="A6:E6"/>
    <mergeCell ref="A73:E7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selection activeCell="B3" sqref="B3:G3"/>
    </sheetView>
  </sheetViews>
  <sheetFormatPr baseColWidth="10" defaultRowHeight="11.25" x14ac:dyDescent="0.2"/>
  <cols>
    <col min="1" max="1" width="4" style="17" customWidth="1"/>
    <col min="2" max="2" width="1.85546875" style="17" customWidth="1" collapsed="1"/>
    <col min="3" max="3" width="9.140625" style="17" customWidth="1"/>
    <col min="4" max="4" width="27.42578125" style="17" customWidth="1" collapsed="1"/>
    <col min="5" max="5" width="15" style="17" customWidth="1" collapsed="1"/>
    <col min="6" max="6" width="15.42578125" style="17" customWidth="1" collapsed="1"/>
    <col min="7" max="7" width="12.7109375" style="17" bestFit="1" customWidth="1"/>
    <col min="8" max="8" width="10.7109375" style="17" customWidth="1"/>
    <col min="9" max="9" width="16.5703125" style="17" hidden="1" customWidth="1"/>
    <col min="10" max="16384" width="11.42578125" style="17"/>
  </cols>
  <sheetData>
    <row r="1" spans="1:7" ht="20.25" customHeight="1" x14ac:dyDescent="0.25">
      <c r="B1" s="89" t="s">
        <v>29</v>
      </c>
      <c r="C1" s="89"/>
      <c r="D1" s="89"/>
      <c r="E1" s="89"/>
      <c r="F1" s="89"/>
      <c r="G1" s="89"/>
    </row>
    <row r="2" spans="1:7" ht="20.25" customHeight="1" x14ac:dyDescent="0.25">
      <c r="B2" s="89" t="s">
        <v>30</v>
      </c>
      <c r="C2" s="89"/>
      <c r="D2" s="89"/>
      <c r="E2" s="89"/>
      <c r="F2" s="89"/>
      <c r="G2" s="89"/>
    </row>
    <row r="3" spans="1:7" ht="20.25" customHeight="1" x14ac:dyDescent="0.2">
      <c r="B3" s="90" t="s">
        <v>133</v>
      </c>
      <c r="C3" s="90"/>
      <c r="D3" s="90"/>
      <c r="E3" s="90"/>
      <c r="F3" s="90"/>
      <c r="G3" s="90"/>
    </row>
    <row r="4" spans="1:7" ht="20.25" customHeight="1" x14ac:dyDescent="0.2">
      <c r="B4" s="91" t="s">
        <v>70</v>
      </c>
      <c r="C4" s="91"/>
      <c r="D4" s="91"/>
      <c r="E4" s="91"/>
      <c r="F4" s="91"/>
      <c r="G4" s="91"/>
    </row>
    <row r="5" spans="1:7" ht="20.25" customHeight="1" x14ac:dyDescent="0.2">
      <c r="B5" s="92" t="s">
        <v>8</v>
      </c>
      <c r="C5" s="92"/>
      <c r="D5" s="92"/>
      <c r="E5" s="92"/>
      <c r="F5" s="92"/>
      <c r="G5" s="92"/>
    </row>
    <row r="6" spans="1:7" ht="20.25" customHeight="1" x14ac:dyDescent="0.2">
      <c r="A6" s="18">
        <v>4</v>
      </c>
    </row>
    <row r="7" spans="1:7" ht="12.95" customHeight="1" x14ac:dyDescent="0.2">
      <c r="A7" s="18">
        <v>4</v>
      </c>
      <c r="D7" s="8" t="s">
        <v>2</v>
      </c>
    </row>
    <row r="8" spans="1:7" ht="10.5" customHeight="1" x14ac:dyDescent="0.2">
      <c r="B8" s="19" t="s">
        <v>4</v>
      </c>
      <c r="C8" s="20"/>
    </row>
    <row r="9" spans="1:7" ht="10.5" customHeight="1" x14ac:dyDescent="0.2">
      <c r="B9" s="19" t="s">
        <v>10</v>
      </c>
      <c r="C9" s="20"/>
    </row>
    <row r="10" spans="1:7" ht="10.9" customHeight="1" x14ac:dyDescent="0.2">
      <c r="C10" s="21" t="s">
        <v>26</v>
      </c>
      <c r="E10" s="9">
        <v>3338.76</v>
      </c>
    </row>
    <row r="11" spans="1:7" ht="10.9" customHeight="1" x14ac:dyDescent="0.2">
      <c r="C11" s="21" t="s">
        <v>31</v>
      </c>
      <c r="E11" s="9">
        <v>111086.93</v>
      </c>
    </row>
    <row r="12" spans="1:7" ht="10.9" customHeight="1" x14ac:dyDescent="0.2">
      <c r="C12" s="21" t="s">
        <v>22</v>
      </c>
      <c r="E12" s="9">
        <v>34271.72</v>
      </c>
    </row>
    <row r="13" spans="1:7" ht="10.9" customHeight="1" x14ac:dyDescent="0.2">
      <c r="C13" s="21" t="s">
        <v>21</v>
      </c>
      <c r="E13" s="9">
        <v>-209839.97</v>
      </c>
    </row>
    <row r="14" spans="1:7" ht="10.9" customHeight="1" x14ac:dyDescent="0.2">
      <c r="C14" s="21" t="s">
        <v>6</v>
      </c>
      <c r="E14" s="11">
        <v>778974.52</v>
      </c>
    </row>
    <row r="15" spans="1:7" ht="10.9" customHeight="1" x14ac:dyDescent="0.2">
      <c r="C15" s="21" t="s">
        <v>32</v>
      </c>
      <c r="E15" s="12">
        <v>0</v>
      </c>
    </row>
    <row r="16" spans="1:7" ht="10.9" customHeight="1" x14ac:dyDescent="0.2">
      <c r="C16" s="21"/>
      <c r="E16" s="11"/>
    </row>
    <row r="17" spans="1:9" ht="10.9" customHeight="1" x14ac:dyDescent="0.2">
      <c r="C17" s="19" t="s">
        <v>11</v>
      </c>
      <c r="D17" s="20"/>
      <c r="F17" s="6">
        <f>SUM(E10:E15)</f>
        <v>717831.96</v>
      </c>
    </row>
    <row r="18" spans="1:9" ht="10.9" customHeight="1" x14ac:dyDescent="0.2">
      <c r="C18" s="19" t="s">
        <v>16</v>
      </c>
      <c r="D18" s="20"/>
      <c r="F18" s="2"/>
      <c r="G18" s="2">
        <f>F17</f>
        <v>717831.96</v>
      </c>
    </row>
    <row r="19" spans="1:9" ht="10.5" customHeight="1" x14ac:dyDescent="0.2">
      <c r="B19" s="21"/>
      <c r="C19" s="22" t="s">
        <v>17</v>
      </c>
      <c r="D19" s="20"/>
    </row>
    <row r="20" spans="1:9" ht="10.9" customHeight="1" x14ac:dyDescent="0.2">
      <c r="C20" s="21" t="s">
        <v>27</v>
      </c>
      <c r="E20" s="13">
        <v>96323.32</v>
      </c>
    </row>
    <row r="21" spans="1:9" ht="10.9" customHeight="1" x14ac:dyDescent="0.2">
      <c r="C21" s="21" t="s">
        <v>28</v>
      </c>
      <c r="E21" s="13">
        <v>-54487.87</v>
      </c>
    </row>
    <row r="22" spans="1:9" ht="12.75" customHeight="1" x14ac:dyDescent="0.2">
      <c r="C22" s="22" t="s">
        <v>19</v>
      </c>
      <c r="D22" s="20"/>
      <c r="F22" s="4">
        <f>SUM(E20:E21)</f>
        <v>41835.450000000004</v>
      </c>
    </row>
    <row r="23" spans="1:9" ht="10.9" customHeight="1" x14ac:dyDescent="0.2">
      <c r="B23" s="21"/>
      <c r="C23" s="22" t="s">
        <v>18</v>
      </c>
      <c r="D23" s="20"/>
      <c r="G23" s="7">
        <f>F22</f>
        <v>41835.450000000004</v>
      </c>
    </row>
    <row r="24" spans="1:9" ht="10.9" customHeight="1" thickBot="1" x14ac:dyDescent="0.25">
      <c r="B24" s="21"/>
      <c r="C24" s="22" t="s">
        <v>9</v>
      </c>
      <c r="D24" s="20"/>
      <c r="E24" s="3"/>
      <c r="G24" s="5">
        <f>SUM(F17:F23)</f>
        <v>759667.40999999992</v>
      </c>
      <c r="I24" s="23">
        <f>G24-G45</f>
        <v>0</v>
      </c>
    </row>
    <row r="25" spans="1:9" ht="12.95" customHeight="1" thickTop="1" x14ac:dyDescent="0.2">
      <c r="A25" s="18">
        <v>4</v>
      </c>
      <c r="D25" s="8" t="s">
        <v>3</v>
      </c>
    </row>
    <row r="26" spans="1:9" ht="10.5" customHeight="1" x14ac:dyDescent="0.2">
      <c r="B26" s="19" t="s">
        <v>1</v>
      </c>
      <c r="C26" s="20"/>
    </row>
    <row r="27" spans="1:9" ht="10.5" customHeight="1" x14ac:dyDescent="0.2">
      <c r="B27" s="19" t="s">
        <v>10</v>
      </c>
      <c r="C27" s="20"/>
    </row>
    <row r="28" spans="1:9" ht="10.5" customHeight="1" x14ac:dyDescent="0.2">
      <c r="B28" s="19"/>
      <c r="C28" s="21" t="s">
        <v>33</v>
      </c>
      <c r="E28" s="9">
        <v>171258.59</v>
      </c>
    </row>
    <row r="29" spans="1:9" ht="10.9" customHeight="1" x14ac:dyDescent="0.2">
      <c r="C29" s="21" t="s">
        <v>5</v>
      </c>
      <c r="E29" s="9">
        <v>105759.19</v>
      </c>
    </row>
    <row r="30" spans="1:9" ht="10.9" customHeight="1" x14ac:dyDescent="0.2">
      <c r="C30" s="21" t="s">
        <v>40</v>
      </c>
      <c r="E30" s="9">
        <v>280000</v>
      </c>
    </row>
    <row r="31" spans="1:9" ht="10.9" customHeight="1" x14ac:dyDescent="0.2">
      <c r="C31" s="21" t="s">
        <v>37</v>
      </c>
      <c r="E31" s="9">
        <v>2378.13</v>
      </c>
    </row>
    <row r="32" spans="1:9" ht="10.9" customHeight="1" x14ac:dyDescent="0.2">
      <c r="C32" s="21" t="s">
        <v>38</v>
      </c>
      <c r="E32" s="9">
        <v>237.04</v>
      </c>
    </row>
    <row r="33" spans="1:18" ht="10.9" customHeight="1" x14ac:dyDescent="0.2">
      <c r="C33" s="21" t="s">
        <v>39</v>
      </c>
      <c r="E33" s="9">
        <v>41.75</v>
      </c>
    </row>
    <row r="34" spans="1:18" ht="10.9" customHeight="1" x14ac:dyDescent="0.2">
      <c r="C34" s="21" t="s">
        <v>41</v>
      </c>
      <c r="E34" s="14">
        <v>-483.57</v>
      </c>
    </row>
    <row r="35" spans="1:18" ht="10.9" customHeight="1" x14ac:dyDescent="0.2">
      <c r="C35" s="21" t="s">
        <v>24</v>
      </c>
      <c r="E35" s="15">
        <v>3433.6</v>
      </c>
    </row>
    <row r="36" spans="1:18" ht="10.9" customHeight="1" x14ac:dyDescent="0.2">
      <c r="B36" s="20"/>
      <c r="C36" s="19" t="s">
        <v>11</v>
      </c>
      <c r="D36" s="20"/>
      <c r="F36" s="6">
        <f>SUM(E28:E35)</f>
        <v>562624.7300000001</v>
      </c>
    </row>
    <row r="37" spans="1:18" ht="10.9" customHeight="1" x14ac:dyDescent="0.2">
      <c r="B37" s="20"/>
      <c r="C37" s="19" t="s">
        <v>20</v>
      </c>
      <c r="D37" s="20"/>
      <c r="G37" s="2">
        <f>F36</f>
        <v>562624.7300000001</v>
      </c>
    </row>
    <row r="38" spans="1:18" ht="12.95" customHeight="1" x14ac:dyDescent="0.2">
      <c r="A38" s="18">
        <v>4</v>
      </c>
      <c r="D38" s="8" t="s">
        <v>12</v>
      </c>
    </row>
    <row r="39" spans="1:18" ht="10.5" customHeight="1" x14ac:dyDescent="0.2">
      <c r="B39" s="19" t="s">
        <v>13</v>
      </c>
      <c r="C39" s="20"/>
      <c r="D39" s="20"/>
    </row>
    <row r="40" spans="1:18" ht="10.9" customHeight="1" x14ac:dyDescent="0.2">
      <c r="C40" s="21" t="s">
        <v>0</v>
      </c>
      <c r="E40" s="13">
        <v>70000</v>
      </c>
    </row>
    <row r="41" spans="1:18" ht="10.9" customHeight="1" x14ac:dyDescent="0.2">
      <c r="C41" s="21" t="s">
        <v>7</v>
      </c>
      <c r="E41" s="16">
        <v>7000</v>
      </c>
    </row>
    <row r="42" spans="1:18" ht="10.9" customHeight="1" x14ac:dyDescent="0.2">
      <c r="C42" s="21" t="s">
        <v>35</v>
      </c>
      <c r="E42" s="16">
        <v>1224.56</v>
      </c>
    </row>
    <row r="43" spans="1:18" ht="10.9" customHeight="1" x14ac:dyDescent="0.2">
      <c r="C43" s="21" t="s">
        <v>36</v>
      </c>
      <c r="E43" s="13">
        <v>118818.12</v>
      </c>
    </row>
    <row r="44" spans="1:18" ht="10.9" customHeight="1" x14ac:dyDescent="0.2">
      <c r="B44" s="20"/>
      <c r="C44" s="19" t="s">
        <v>14</v>
      </c>
      <c r="D44" s="20"/>
      <c r="F44" s="4">
        <f>SUM(E40:E43)</f>
        <v>197042.68</v>
      </c>
    </row>
    <row r="45" spans="1:18" ht="10.9" customHeight="1" thickBot="1" x14ac:dyDescent="0.25">
      <c r="B45" s="19" t="s">
        <v>15</v>
      </c>
      <c r="C45" s="20"/>
      <c r="D45" s="20"/>
      <c r="F45" s="1" t="s">
        <v>12</v>
      </c>
      <c r="G45" s="5">
        <f>G37+F44</f>
        <v>759667.41000000015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ht="10.9" customHeight="1" thickTop="1" x14ac:dyDescent="0.2">
      <c r="B46" s="21"/>
      <c r="F46" s="1"/>
      <c r="G46" s="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ht="10.9" customHeight="1" x14ac:dyDescent="0.2">
      <c r="B47" s="21"/>
      <c r="F47" s="1"/>
      <c r="G47" s="3"/>
    </row>
    <row r="48" spans="1:18" ht="10.9" customHeight="1" x14ac:dyDescent="0.2">
      <c r="B48" s="21"/>
      <c r="F48" s="1"/>
      <c r="G48" s="3"/>
    </row>
    <row r="49" spans="1:7" ht="10.9" customHeight="1" x14ac:dyDescent="0.2">
      <c r="B49" s="21" t="s">
        <v>12</v>
      </c>
    </row>
    <row r="50" spans="1:7" ht="12.75" customHeight="1" x14ac:dyDescent="0.2">
      <c r="A50" s="88"/>
      <c r="B50" s="88"/>
      <c r="C50" s="88"/>
      <c r="D50" s="88"/>
      <c r="E50" s="88"/>
      <c r="F50" s="88"/>
      <c r="G50" s="88"/>
    </row>
    <row r="51" spans="1:7" ht="15" customHeight="1" x14ac:dyDescent="0.2">
      <c r="A51" s="88"/>
      <c r="B51" s="88"/>
      <c r="C51" s="88"/>
      <c r="D51" s="88"/>
      <c r="E51" s="88"/>
      <c r="F51" s="88"/>
      <c r="G51" s="88"/>
    </row>
    <row r="53" spans="1:7" x14ac:dyDescent="0.2">
      <c r="G53" s="17" t="s">
        <v>12</v>
      </c>
    </row>
  </sheetData>
  <mergeCells count="6">
    <mergeCell ref="A50:G51"/>
    <mergeCell ref="B1:G1"/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workbookViewId="0">
      <selection activeCell="D3" sqref="D1:E1048576"/>
    </sheetView>
  </sheetViews>
  <sheetFormatPr baseColWidth="10" defaultColWidth="9.140625" defaultRowHeight="11.25" x14ac:dyDescent="0.2"/>
  <cols>
    <col min="1" max="1" width="30.85546875" style="25" customWidth="1"/>
    <col min="2" max="2" width="14.7109375" style="25" customWidth="1"/>
    <col min="3" max="3" width="2.5703125" style="25" customWidth="1"/>
    <col min="4" max="5" width="20.28515625" style="25" customWidth="1"/>
    <col min="6" max="6" width="3" style="25" customWidth="1"/>
    <col min="7" max="7" width="23.42578125" style="25" customWidth="1"/>
    <col min="8" max="16384" width="9.140625" style="25"/>
  </cols>
  <sheetData>
    <row r="1" spans="1:7" ht="14.25" customHeight="1" x14ac:dyDescent="0.2">
      <c r="A1" s="94" t="s">
        <v>29</v>
      </c>
      <c r="B1" s="94"/>
      <c r="C1" s="94"/>
      <c r="D1" s="94"/>
      <c r="E1" s="94"/>
    </row>
    <row r="2" spans="1:7" ht="14.25" customHeight="1" x14ac:dyDescent="0.2">
      <c r="A2" s="94" t="s">
        <v>30</v>
      </c>
      <c r="B2" s="94"/>
      <c r="C2" s="94"/>
      <c r="D2" s="94"/>
      <c r="E2" s="94"/>
    </row>
    <row r="3" spans="1:7" ht="3.75" customHeight="1" x14ac:dyDescent="0.2">
      <c r="A3" s="43"/>
      <c r="B3" s="43"/>
      <c r="C3" s="43"/>
      <c r="D3" s="43"/>
      <c r="E3" s="43"/>
    </row>
    <row r="4" spans="1:7" ht="11.25" customHeight="1" x14ac:dyDescent="0.2">
      <c r="A4" s="94" t="s">
        <v>42</v>
      </c>
      <c r="B4" s="94"/>
      <c r="C4" s="94"/>
      <c r="D4" s="94"/>
      <c r="E4" s="94"/>
    </row>
    <row r="5" spans="1:7" ht="11.25" customHeight="1" x14ac:dyDescent="0.2">
      <c r="A5" s="95" t="s">
        <v>101</v>
      </c>
      <c r="B5" s="95"/>
      <c r="C5" s="95"/>
      <c r="D5" s="95"/>
      <c r="E5" s="95"/>
    </row>
    <row r="6" spans="1:7" ht="11.25" customHeight="1" x14ac:dyDescent="0.2">
      <c r="A6" s="95" t="s">
        <v>43</v>
      </c>
      <c r="B6" s="95"/>
      <c r="C6" s="95"/>
      <c r="D6" s="95"/>
      <c r="E6" s="95"/>
    </row>
    <row r="7" spans="1:7" ht="11.25" customHeight="1" x14ac:dyDescent="0.2">
      <c r="A7" s="26" t="s">
        <v>44</v>
      </c>
    </row>
    <row r="8" spans="1:7" ht="11.25" customHeight="1" x14ac:dyDescent="0.2">
      <c r="A8" s="25" t="s">
        <v>72</v>
      </c>
      <c r="D8" s="27">
        <v>730358.06</v>
      </c>
      <c r="E8" s="27"/>
    </row>
    <row r="9" spans="1:7" ht="11.25" customHeight="1" x14ac:dyDescent="0.2">
      <c r="A9" s="25" t="s">
        <v>73</v>
      </c>
      <c r="D9" s="27">
        <v>164134.37</v>
      </c>
      <c r="E9" s="27"/>
    </row>
    <row r="10" spans="1:7" ht="11.25" customHeight="1" x14ac:dyDescent="0.2">
      <c r="A10" s="25" t="s">
        <v>74</v>
      </c>
      <c r="D10" s="27">
        <v>4549077</v>
      </c>
      <c r="E10" s="27"/>
    </row>
    <row r="11" spans="1:7" ht="11.25" customHeight="1" x14ac:dyDescent="0.2">
      <c r="A11" s="25" t="s">
        <v>75</v>
      </c>
      <c r="D11" s="27">
        <v>514796.88</v>
      </c>
      <c r="E11" s="27"/>
    </row>
    <row r="12" spans="1:7" ht="11.25" customHeight="1" x14ac:dyDescent="0.2">
      <c r="A12" s="25" t="s">
        <v>76</v>
      </c>
      <c r="D12" s="28">
        <v>436823.27</v>
      </c>
      <c r="E12" s="27"/>
    </row>
    <row r="13" spans="1:7" ht="11.25" customHeight="1" x14ac:dyDescent="0.2">
      <c r="A13" s="25" t="s">
        <v>103</v>
      </c>
      <c r="D13" s="27">
        <f>SUM(D8:D12)</f>
        <v>6395189.5800000001</v>
      </c>
      <c r="E13" s="27"/>
      <c r="G13" s="29"/>
    </row>
    <row r="14" spans="1:7" ht="11.25" customHeight="1" x14ac:dyDescent="0.2">
      <c r="A14" s="30" t="s">
        <v>104</v>
      </c>
      <c r="D14" s="27"/>
      <c r="E14" s="27"/>
    </row>
    <row r="15" spans="1:7" ht="11.25" customHeight="1" x14ac:dyDescent="0.2">
      <c r="A15" s="31" t="s">
        <v>45</v>
      </c>
      <c r="D15" s="28">
        <v>104.62</v>
      </c>
      <c r="E15" s="27"/>
    </row>
    <row r="16" spans="1:7" ht="11.25" customHeight="1" x14ac:dyDescent="0.2">
      <c r="A16" s="30" t="s">
        <v>105</v>
      </c>
      <c r="D16" s="27"/>
      <c r="E16" s="27">
        <f>SUM(D13:D15)</f>
        <v>6395294.2000000002</v>
      </c>
    </row>
    <row r="17" spans="1:5" ht="11.25" customHeight="1" x14ac:dyDescent="0.2">
      <c r="D17" s="27"/>
      <c r="E17" s="27"/>
    </row>
    <row r="18" spans="1:5" ht="11.25" customHeight="1" x14ac:dyDescent="0.2">
      <c r="D18" s="27"/>
      <c r="E18" s="27"/>
    </row>
    <row r="19" spans="1:5" ht="11.25" customHeight="1" x14ac:dyDescent="0.2">
      <c r="A19" s="26" t="s">
        <v>46</v>
      </c>
      <c r="D19" s="27"/>
      <c r="E19" s="27"/>
    </row>
    <row r="20" spans="1:5" ht="11.25" customHeight="1" x14ac:dyDescent="0.2">
      <c r="A20" s="25" t="s">
        <v>47</v>
      </c>
      <c r="D20" s="27">
        <v>872634.29</v>
      </c>
      <c r="E20" s="27"/>
    </row>
    <row r="21" spans="1:5" ht="11.25" customHeight="1" x14ac:dyDescent="0.2">
      <c r="A21" s="25" t="s">
        <v>48</v>
      </c>
      <c r="D21" s="27">
        <v>5381793</v>
      </c>
      <c r="E21" s="27"/>
    </row>
    <row r="22" spans="1:5" ht="11.25" customHeight="1" x14ac:dyDescent="0.2">
      <c r="A22" s="25" t="s">
        <v>49</v>
      </c>
      <c r="D22" s="27">
        <v>-92191.84</v>
      </c>
      <c r="E22" s="27"/>
    </row>
    <row r="23" spans="1:5" ht="11.25" customHeight="1" x14ac:dyDescent="0.2">
      <c r="A23" s="25" t="s">
        <v>50</v>
      </c>
      <c r="B23" s="25" t="s">
        <v>108</v>
      </c>
      <c r="D23" s="27">
        <v>-42315.77</v>
      </c>
      <c r="E23" s="27"/>
    </row>
    <row r="24" spans="1:5" ht="11.25" customHeight="1" x14ac:dyDescent="0.2">
      <c r="A24" s="25" t="s">
        <v>51</v>
      </c>
      <c r="D24" s="27">
        <f>SUM(D20:D23)</f>
        <v>6119919.6800000006</v>
      </c>
      <c r="E24" s="27"/>
    </row>
    <row r="25" spans="1:5" ht="11.25" customHeight="1" x14ac:dyDescent="0.2">
      <c r="A25" s="25" t="s">
        <v>52</v>
      </c>
      <c r="D25" s="28">
        <v>-778974.52</v>
      </c>
      <c r="E25" s="27"/>
    </row>
    <row r="26" spans="1:5" ht="11.25" customHeight="1" x14ac:dyDescent="0.2">
      <c r="A26" s="25" t="s">
        <v>106</v>
      </c>
      <c r="D26" s="27"/>
      <c r="E26" s="28">
        <f>D24+D25</f>
        <v>5340945.16</v>
      </c>
    </row>
    <row r="27" spans="1:5" ht="11.25" customHeight="1" x14ac:dyDescent="0.2">
      <c r="A27" s="25" t="s">
        <v>107</v>
      </c>
      <c r="D27" s="27"/>
      <c r="E27" s="27">
        <f>E16-E26</f>
        <v>1054349.04</v>
      </c>
    </row>
    <row r="28" spans="1:5" ht="11.25" customHeight="1" x14ac:dyDescent="0.2">
      <c r="A28" s="26" t="s">
        <v>53</v>
      </c>
      <c r="D28" s="27"/>
      <c r="E28" s="27"/>
    </row>
    <row r="29" spans="1:5" ht="11.25" customHeight="1" x14ac:dyDescent="0.2">
      <c r="A29" s="25" t="s">
        <v>54</v>
      </c>
      <c r="D29" s="27">
        <v>354927.05</v>
      </c>
      <c r="E29" s="27"/>
    </row>
    <row r="30" spans="1:5" ht="11.25" customHeight="1" x14ac:dyDescent="0.2">
      <c r="A30" s="25" t="s">
        <v>55</v>
      </c>
      <c r="D30" s="27">
        <v>55524.71</v>
      </c>
      <c r="E30" s="27"/>
    </row>
    <row r="31" spans="1:5" ht="11.25" customHeight="1" x14ac:dyDescent="0.2">
      <c r="A31" s="25" t="s">
        <v>78</v>
      </c>
      <c r="D31" s="27">
        <v>51022.78</v>
      </c>
      <c r="E31" s="27"/>
    </row>
    <row r="32" spans="1:5" ht="11.25" customHeight="1" x14ac:dyDescent="0.2">
      <c r="A32" s="25" t="s">
        <v>79</v>
      </c>
      <c r="D32" s="27">
        <v>32006.2</v>
      </c>
      <c r="E32" s="27"/>
    </row>
    <row r="33" spans="1:7" ht="11.25" customHeight="1" x14ac:dyDescent="0.2">
      <c r="A33" s="25" t="s">
        <v>80</v>
      </c>
      <c r="D33" s="27">
        <v>214047.97</v>
      </c>
      <c r="E33" s="27"/>
    </row>
    <row r="34" spans="1:7" ht="11.25" customHeight="1" x14ac:dyDescent="0.2">
      <c r="A34" s="25" t="s">
        <v>81</v>
      </c>
      <c r="D34" s="27">
        <v>59524.06</v>
      </c>
      <c r="E34" s="27"/>
    </row>
    <row r="35" spans="1:7" ht="11.25" customHeight="1" x14ac:dyDescent="0.2">
      <c r="A35" s="25" t="s">
        <v>82</v>
      </c>
      <c r="D35" s="27">
        <v>641.75</v>
      </c>
      <c r="E35" s="27"/>
      <c r="G35" s="32"/>
    </row>
    <row r="36" spans="1:7" ht="11.25" customHeight="1" x14ac:dyDescent="0.2">
      <c r="A36" s="25" t="s">
        <v>59</v>
      </c>
      <c r="D36" s="27"/>
      <c r="E36" s="27"/>
      <c r="G36" s="32"/>
    </row>
    <row r="37" spans="1:7" ht="11.25" customHeight="1" x14ac:dyDescent="0.2">
      <c r="A37" s="25" t="s">
        <v>98</v>
      </c>
      <c r="D37" s="27">
        <v>1697.02</v>
      </c>
      <c r="E37" s="27"/>
      <c r="G37" s="32"/>
    </row>
    <row r="38" spans="1:7" ht="11.25" customHeight="1" x14ac:dyDescent="0.2">
      <c r="A38" s="25" t="s">
        <v>83</v>
      </c>
      <c r="D38" s="27">
        <v>4567.01</v>
      </c>
      <c r="E38" s="27"/>
    </row>
    <row r="39" spans="1:7" ht="11.25" customHeight="1" x14ac:dyDescent="0.2">
      <c r="A39" s="25" t="s">
        <v>84</v>
      </c>
      <c r="D39" s="27"/>
      <c r="E39" s="27"/>
    </row>
    <row r="40" spans="1:7" ht="11.25" customHeight="1" x14ac:dyDescent="0.2">
      <c r="A40" s="25" t="s">
        <v>56</v>
      </c>
      <c r="D40" s="27">
        <v>19264.66</v>
      </c>
      <c r="E40" s="27"/>
    </row>
    <row r="41" spans="1:7" ht="11.25" customHeight="1" x14ac:dyDescent="0.2">
      <c r="A41" s="25" t="s">
        <v>85</v>
      </c>
      <c r="D41" s="27"/>
      <c r="E41" s="27"/>
    </row>
    <row r="42" spans="1:7" ht="11.25" customHeight="1" x14ac:dyDescent="0.2">
      <c r="A42" s="25" t="s">
        <v>86</v>
      </c>
      <c r="D42" s="27">
        <v>11105.6</v>
      </c>
      <c r="E42" s="27"/>
    </row>
    <row r="43" spans="1:7" ht="11.25" customHeight="1" x14ac:dyDescent="0.2">
      <c r="A43" s="25" t="s">
        <v>99</v>
      </c>
      <c r="D43" s="27"/>
      <c r="E43" s="27"/>
    </row>
    <row r="44" spans="1:7" ht="11.25" customHeight="1" x14ac:dyDescent="0.2">
      <c r="A44" s="25" t="s">
        <v>87</v>
      </c>
      <c r="D44" s="27">
        <v>50068.89</v>
      </c>
      <c r="E44" s="27"/>
    </row>
    <row r="45" spans="1:7" ht="11.25" customHeight="1" x14ac:dyDescent="0.2">
      <c r="A45" s="25" t="s">
        <v>100</v>
      </c>
      <c r="D45" s="27">
        <v>5969.81</v>
      </c>
      <c r="E45" s="27"/>
    </row>
    <row r="46" spans="1:7" ht="11.25" customHeight="1" x14ac:dyDescent="0.2">
      <c r="A46" s="25" t="s">
        <v>88</v>
      </c>
      <c r="D46" s="27">
        <v>48916.49</v>
      </c>
      <c r="E46" s="27"/>
    </row>
    <row r="47" spans="1:7" ht="11.25" customHeight="1" x14ac:dyDescent="0.2">
      <c r="A47" s="25" t="s">
        <v>89</v>
      </c>
      <c r="D47" s="27">
        <v>15914.12</v>
      </c>
      <c r="E47" s="27"/>
    </row>
    <row r="48" spans="1:7" ht="11.25" customHeight="1" x14ac:dyDescent="0.2">
      <c r="A48" s="25" t="s">
        <v>90</v>
      </c>
      <c r="D48" s="27">
        <v>9384.9599999999991</v>
      </c>
      <c r="E48" s="27"/>
    </row>
    <row r="49" spans="1:7" ht="11.25" customHeight="1" x14ac:dyDescent="0.2">
      <c r="A49" s="25" t="s">
        <v>60</v>
      </c>
      <c r="D49" s="27">
        <v>50907.06</v>
      </c>
      <c r="E49" s="27"/>
    </row>
    <row r="50" spans="1:7" ht="11.25" customHeight="1" x14ac:dyDescent="0.2">
      <c r="A50" s="25" t="s">
        <v>102</v>
      </c>
      <c r="D50" s="27">
        <v>2590.71</v>
      </c>
      <c r="E50" s="27"/>
    </row>
    <row r="51" spans="1:7" ht="11.25" customHeight="1" x14ac:dyDescent="0.2">
      <c r="A51" s="25" t="s">
        <v>91</v>
      </c>
      <c r="D51" s="27">
        <v>2230.4699999999998</v>
      </c>
      <c r="E51" s="27"/>
    </row>
    <row r="52" spans="1:7" ht="11.25" customHeight="1" x14ac:dyDescent="0.2">
      <c r="A52" s="25" t="s">
        <v>92</v>
      </c>
      <c r="D52" s="27">
        <v>1469.6</v>
      </c>
      <c r="E52" s="27"/>
    </row>
    <row r="53" spans="1:7" ht="11.25" customHeight="1" x14ac:dyDescent="0.2">
      <c r="A53" s="25" t="s">
        <v>93</v>
      </c>
      <c r="D53" s="27"/>
      <c r="E53" s="27"/>
    </row>
    <row r="54" spans="1:7" ht="11.25" customHeight="1" x14ac:dyDescent="0.2">
      <c r="A54" s="25" t="s">
        <v>57</v>
      </c>
      <c r="D54" s="27">
        <v>4258.87</v>
      </c>
      <c r="E54" s="27"/>
    </row>
    <row r="55" spans="1:7" ht="11.25" customHeight="1" x14ac:dyDescent="0.2">
      <c r="A55" s="25" t="s">
        <v>94</v>
      </c>
      <c r="D55" s="27">
        <v>55.44</v>
      </c>
      <c r="E55" s="27"/>
    </row>
    <row r="56" spans="1:7" ht="11.25" customHeight="1" x14ac:dyDescent="0.2">
      <c r="A56" s="25" t="s">
        <v>77</v>
      </c>
      <c r="D56" s="28">
        <v>-1.29</v>
      </c>
      <c r="E56" s="27"/>
    </row>
    <row r="57" spans="1:7" ht="11.25" customHeight="1" x14ac:dyDescent="0.2">
      <c r="A57" s="33" t="s">
        <v>61</v>
      </c>
      <c r="B57" s="33"/>
      <c r="D57" s="27"/>
      <c r="E57" s="28">
        <f>SUM(D29:D56)</f>
        <v>996093.94</v>
      </c>
      <c r="G57" s="34"/>
    </row>
    <row r="58" spans="1:7" ht="11.25" customHeight="1" x14ac:dyDescent="0.2">
      <c r="A58" s="25" t="s">
        <v>62</v>
      </c>
      <c r="D58" s="27"/>
      <c r="E58" s="27">
        <f>E27-E57</f>
        <v>58255.100000000093</v>
      </c>
    </row>
    <row r="59" spans="1:7" ht="11.25" customHeight="1" x14ac:dyDescent="0.2">
      <c r="A59" s="33" t="s">
        <v>63</v>
      </c>
      <c r="D59" s="27"/>
      <c r="E59" s="27"/>
    </row>
    <row r="60" spans="1:7" ht="11.25" customHeight="1" x14ac:dyDescent="0.2">
      <c r="A60" s="25" t="s">
        <v>64</v>
      </c>
      <c r="D60" s="27">
        <v>-57030.54</v>
      </c>
      <c r="E60" s="27"/>
    </row>
    <row r="61" spans="1:7" ht="11.25" customHeight="1" x14ac:dyDescent="0.2">
      <c r="A61" s="33" t="s">
        <v>65</v>
      </c>
      <c r="B61" s="33"/>
      <c r="D61" s="27"/>
      <c r="E61" s="28">
        <f>SUM(D60:D60)</f>
        <v>-57030.54</v>
      </c>
    </row>
    <row r="62" spans="1:7" ht="11.25" customHeight="1" x14ac:dyDescent="0.2">
      <c r="A62" s="33" t="s">
        <v>66</v>
      </c>
      <c r="B62" s="33"/>
      <c r="D62" s="27"/>
      <c r="E62" s="27">
        <f>E58+E61</f>
        <v>1224.5600000000923</v>
      </c>
    </row>
    <row r="63" spans="1:7" ht="11.25" customHeight="1" x14ac:dyDescent="0.2">
      <c r="D63" s="27"/>
      <c r="E63" s="27"/>
    </row>
    <row r="64" spans="1:7" ht="11.25" customHeight="1" x14ac:dyDescent="0.2">
      <c r="D64" s="27"/>
      <c r="E64" s="27"/>
    </row>
    <row r="65" spans="1:6" ht="11.25" customHeight="1" x14ac:dyDescent="0.2">
      <c r="D65" s="35"/>
      <c r="E65" s="36"/>
    </row>
    <row r="66" spans="1:6" ht="11.25" customHeight="1" x14ac:dyDescent="0.2">
      <c r="D66" s="35"/>
      <c r="E66" s="36"/>
    </row>
    <row r="67" spans="1:6" ht="11.25" customHeight="1" x14ac:dyDescent="0.2">
      <c r="D67" s="35"/>
      <c r="E67" s="36"/>
    </row>
    <row r="68" spans="1:6" ht="11.25" customHeight="1" x14ac:dyDescent="0.2">
      <c r="D68" s="35"/>
      <c r="E68" s="36"/>
    </row>
    <row r="69" spans="1:6" ht="11.25" customHeight="1" x14ac:dyDescent="0.2">
      <c r="D69" s="35"/>
      <c r="E69" s="36"/>
    </row>
    <row r="70" spans="1:6" ht="11.25" customHeight="1" x14ac:dyDescent="0.2">
      <c r="D70" s="35"/>
      <c r="E70" s="36"/>
    </row>
    <row r="71" spans="1:6" ht="11.25" customHeight="1" x14ac:dyDescent="0.2">
      <c r="D71" s="36"/>
      <c r="E71" s="37"/>
    </row>
    <row r="72" spans="1:6" ht="16.5" customHeight="1" x14ac:dyDescent="0.2">
      <c r="D72" s="36"/>
      <c r="E72" s="38"/>
    </row>
    <row r="73" spans="1:6" ht="9" customHeight="1" x14ac:dyDescent="0.2"/>
    <row r="74" spans="1:6" s="40" customFormat="1" ht="26.25" customHeight="1" x14ac:dyDescent="0.2">
      <c r="A74" s="93"/>
      <c r="B74" s="93"/>
      <c r="C74" s="93"/>
      <c r="D74" s="93"/>
      <c r="E74" s="93"/>
      <c r="F74" s="39"/>
    </row>
    <row r="75" spans="1:6" s="41" customFormat="1" ht="25.5" customHeight="1" x14ac:dyDescent="0.2">
      <c r="A75" s="93"/>
      <c r="B75" s="93"/>
      <c r="C75" s="93"/>
      <c r="D75" s="93"/>
      <c r="E75" s="93"/>
    </row>
    <row r="76" spans="1:6" ht="6" customHeight="1" x14ac:dyDescent="0.2"/>
    <row r="79" spans="1:6" ht="21.75" customHeight="1" x14ac:dyDescent="0.2">
      <c r="A79" s="42"/>
    </row>
  </sheetData>
  <mergeCells count="7">
    <mergeCell ref="A75:E75"/>
    <mergeCell ref="A1:E1"/>
    <mergeCell ref="A2:E2"/>
    <mergeCell ref="A4:E4"/>
    <mergeCell ref="A5:E5"/>
    <mergeCell ref="A6:E6"/>
    <mergeCell ref="A74:E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Balance 2010</vt:lpstr>
      <vt:lpstr>Balance 2011</vt:lpstr>
      <vt:lpstr>Resultado 2011</vt:lpstr>
      <vt:lpstr>Balance 2012</vt:lpstr>
      <vt:lpstr>Resultado 2012</vt:lpstr>
      <vt:lpstr>Balance 2013</vt:lpstr>
      <vt:lpstr>Resultado 2013</vt:lpstr>
      <vt:lpstr>Balance 2014</vt:lpstr>
      <vt:lpstr>Resultado 2014</vt:lpstr>
      <vt:lpstr>Balance 2015</vt:lpstr>
      <vt:lpstr>Balance 2016</vt:lpstr>
      <vt:lpstr>Resultado 2016</vt:lpstr>
      <vt:lpstr>Balance 2017</vt:lpstr>
      <vt:lpstr>Resultado 2017</vt:lpstr>
      <vt:lpstr>Resultado 2018</vt:lpstr>
      <vt:lpstr>Balance 2018</vt:lpstr>
      <vt:lpstr>AUMENTO DE 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Contaduria</cp:lastModifiedBy>
  <cp:lastPrinted>2019-05-16T13:13:49Z</cp:lastPrinted>
  <dcterms:created xsi:type="dcterms:W3CDTF">2015-03-18T13:50:11Z</dcterms:created>
  <dcterms:modified xsi:type="dcterms:W3CDTF">2019-05-16T13:22:42Z</dcterms:modified>
</cp:coreProperties>
</file>