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60" windowWidth="14115" windowHeight="8010" activeTab="1"/>
  </bookViews>
  <sheets>
    <sheet name="EJEMPLO" sheetId="8" r:id="rId1"/>
    <sheet name="Mobiliarios y Equipos " sheetId="4" r:id="rId2"/>
  </sheets>
  <calcPr calcId="145621"/>
</workbook>
</file>

<file path=xl/calcChain.xml><?xml version="1.0" encoding="utf-8"?>
<calcChain xmlns="http://schemas.openxmlformats.org/spreadsheetml/2006/main">
  <c r="H5" i="4" l="1"/>
  <c r="F13" i="8" l="1"/>
  <c r="H12" i="8"/>
  <c r="I12" i="8" s="1"/>
  <c r="K12" i="8" s="1"/>
  <c r="K11" i="8"/>
  <c r="I11" i="8"/>
  <c r="J11" i="8" s="1"/>
  <c r="M11" i="8" s="1"/>
  <c r="H11" i="8"/>
  <c r="L11" i="8" s="1"/>
  <c r="O11" i="8" s="1"/>
  <c r="H10" i="8"/>
  <c r="I10" i="8" s="1"/>
  <c r="K10" i="8" s="1"/>
  <c r="K9" i="8"/>
  <c r="I9" i="8"/>
  <c r="J9" i="8" s="1"/>
  <c r="M9" i="8" s="1"/>
  <c r="H9" i="8"/>
  <c r="L9" i="8" s="1"/>
  <c r="O9" i="8" s="1"/>
  <c r="H8" i="8"/>
  <c r="I8" i="8" s="1"/>
  <c r="K8" i="8" s="1"/>
  <c r="K7" i="8"/>
  <c r="I7" i="8"/>
  <c r="J7" i="8" s="1"/>
  <c r="M7" i="8" s="1"/>
  <c r="H7" i="8"/>
  <c r="L7" i="8" s="1"/>
  <c r="O7" i="8" s="1"/>
  <c r="H6" i="8"/>
  <c r="I6" i="8" s="1"/>
  <c r="K6" i="8" s="1"/>
  <c r="K5" i="8"/>
  <c r="I5" i="8"/>
  <c r="J5" i="8" s="1"/>
  <c r="M5" i="8" s="1"/>
  <c r="H5" i="8"/>
  <c r="L5" i="8" s="1"/>
  <c r="R7" i="8" l="1"/>
  <c r="P7" i="8"/>
  <c r="R9" i="8"/>
  <c r="P9" i="8"/>
  <c r="R11" i="8"/>
  <c r="P11" i="8"/>
  <c r="N5" i="8"/>
  <c r="Q5" i="8" s="1"/>
  <c r="O5" i="8"/>
  <c r="L6" i="8"/>
  <c r="O6" i="8" s="1"/>
  <c r="N7" i="8"/>
  <c r="Q7" i="8" s="1"/>
  <c r="T7" i="8" s="1"/>
  <c r="L8" i="8"/>
  <c r="O8" i="8" s="1"/>
  <c r="N9" i="8"/>
  <c r="Q9" i="8" s="1"/>
  <c r="T9" i="8" s="1"/>
  <c r="L10" i="8"/>
  <c r="O10" i="8" s="1"/>
  <c r="N11" i="8"/>
  <c r="Q11" i="8" s="1"/>
  <c r="T11" i="8" s="1"/>
  <c r="L12" i="8"/>
  <c r="O12" i="8" s="1"/>
  <c r="K13" i="8"/>
  <c r="J6" i="8"/>
  <c r="M6" i="8" s="1"/>
  <c r="J8" i="8"/>
  <c r="J10" i="8"/>
  <c r="M10" i="8" s="1"/>
  <c r="J12" i="8"/>
  <c r="I13" i="8"/>
  <c r="J13" i="8" s="1"/>
  <c r="R12" i="8" l="1"/>
  <c r="R10" i="8"/>
  <c r="P10" i="8"/>
  <c r="R8" i="8"/>
  <c r="R6" i="8"/>
  <c r="P6" i="8"/>
  <c r="T5" i="8"/>
  <c r="N12" i="8"/>
  <c r="Q12" i="8" s="1"/>
  <c r="N8" i="8"/>
  <c r="Q8" i="8" s="1"/>
  <c r="T8" i="8" s="1"/>
  <c r="M12" i="8"/>
  <c r="P12" i="8" s="1"/>
  <c r="M8" i="8"/>
  <c r="P8" i="8" s="1"/>
  <c r="R5" i="8"/>
  <c r="P5" i="8"/>
  <c r="L13" i="8"/>
  <c r="O13" i="8" s="1"/>
  <c r="U11" i="8"/>
  <c r="V11" i="8" s="1"/>
  <c r="S11" i="8"/>
  <c r="U9" i="8"/>
  <c r="V9" i="8" s="1"/>
  <c r="S9" i="8"/>
  <c r="U7" i="8"/>
  <c r="V7" i="8" s="1"/>
  <c r="S7" i="8"/>
  <c r="N10" i="8"/>
  <c r="Q10" i="8" s="1"/>
  <c r="T10" i="8" s="1"/>
  <c r="N6" i="8"/>
  <c r="Q6" i="8" s="1"/>
  <c r="F6" i="4"/>
  <c r="W7" i="8" l="1"/>
  <c r="W11" i="8"/>
  <c r="U6" i="8"/>
  <c r="V6" i="8" s="1"/>
  <c r="S6" i="8"/>
  <c r="U8" i="8"/>
  <c r="V8" i="8" s="1"/>
  <c r="S8" i="8"/>
  <c r="U10" i="8"/>
  <c r="V10" i="8" s="1"/>
  <c r="S10" i="8"/>
  <c r="U12" i="8"/>
  <c r="V12" i="8" s="1"/>
  <c r="S12" i="8"/>
  <c r="T6" i="8"/>
  <c r="W6" i="8" s="1"/>
  <c r="R13" i="8"/>
  <c r="U5" i="8"/>
  <c r="S5" i="8"/>
  <c r="W9" i="8"/>
  <c r="N13" i="8"/>
  <c r="Q13" i="8" s="1"/>
  <c r="T13" i="8" s="1"/>
  <c r="T12" i="8"/>
  <c r="M13" i="8"/>
  <c r="P13" i="8" s="1"/>
  <c r="Z6" i="8" l="1"/>
  <c r="X6" i="8"/>
  <c r="Y6" i="8" s="1"/>
  <c r="W8" i="8"/>
  <c r="X7" i="8"/>
  <c r="Y7" i="8" s="1"/>
  <c r="W12" i="8"/>
  <c r="Z9" i="8"/>
  <c r="X9" i="8"/>
  <c r="Y9" i="8" s="1"/>
  <c r="V5" i="8"/>
  <c r="U13" i="8"/>
  <c r="S13" i="8"/>
  <c r="W5" i="8"/>
  <c r="Z11" i="8"/>
  <c r="X11" i="8"/>
  <c r="Y11" i="8" s="1"/>
  <c r="W10" i="8"/>
  <c r="X10" i="8" l="1"/>
  <c r="Y10" i="8" s="1"/>
  <c r="X8" i="8"/>
  <c r="Y8" i="8" s="1"/>
  <c r="X5" i="8"/>
  <c r="Y5" i="8" s="1"/>
  <c r="V13" i="8"/>
  <c r="Z12" i="8"/>
  <c r="X12" i="8"/>
  <c r="Y12" i="8" s="1"/>
  <c r="Z7" i="8"/>
  <c r="W13" i="8"/>
  <c r="X13" i="8" l="1"/>
  <c r="Y13" i="8" s="1"/>
  <c r="Z5" i="8"/>
  <c r="Z8" i="8"/>
  <c r="Z10" i="8"/>
  <c r="Z13" i="8" l="1"/>
  <c r="L5" i="4" l="1"/>
  <c r="O5" i="4" l="1"/>
  <c r="R5" i="4" s="1"/>
  <c r="L6" i="4"/>
  <c r="O6" i="4" s="1"/>
  <c r="I5" i="4"/>
  <c r="J5" i="4"/>
  <c r="M5" i="4" s="1"/>
  <c r="P5" i="4" s="1"/>
  <c r="K5" i="4" l="1"/>
  <c r="I6" i="4"/>
  <c r="J6" i="4" s="1"/>
  <c r="M6" i="4" s="1"/>
  <c r="P6" i="4" s="1"/>
  <c r="R6" i="4"/>
  <c r="U5" i="4"/>
  <c r="X5" i="4" s="1"/>
  <c r="AA5" i="4" s="1"/>
  <c r="S5" i="4"/>
  <c r="AD5" i="4" l="1"/>
  <c r="S6" i="4"/>
  <c r="U6" i="4"/>
  <c r="N5" i="4"/>
  <c r="Q5" i="4" s="1"/>
  <c r="T5" i="4" s="1"/>
  <c r="W5" i="4" s="1"/>
  <c r="K6" i="4"/>
  <c r="N6" i="4" s="1"/>
  <c r="Q6" i="4" s="1"/>
  <c r="T6" i="4" s="1"/>
  <c r="W6" i="4" s="1"/>
  <c r="V5" i="4"/>
  <c r="V6" i="4" l="1"/>
  <c r="X6" i="4"/>
  <c r="AA6" i="4" s="1"/>
  <c r="AG5" i="4"/>
  <c r="Z5" i="4"/>
  <c r="AC5" i="4" s="1"/>
  <c r="AF5" i="4" s="1"/>
  <c r="Y6" i="4" l="1"/>
  <c r="AJ5" i="4"/>
  <c r="AD6" i="4"/>
  <c r="AB6" i="4"/>
  <c r="AI5" i="4"/>
  <c r="Z6" i="4"/>
  <c r="AC6" i="4" s="1"/>
  <c r="Y5" i="4"/>
  <c r="AB5" i="4" s="1"/>
  <c r="AE5" i="4" s="1"/>
  <c r="AH5" i="4" s="1"/>
  <c r="AK5" i="4" l="1"/>
  <c r="AM5" i="4"/>
  <c r="AL5" i="4"/>
  <c r="AF6" i="4"/>
  <c r="AG6" i="4"/>
  <c r="AE6" i="4"/>
  <c r="AN5" i="4" l="1"/>
  <c r="AP5" i="4"/>
  <c r="AI6" i="4"/>
  <c r="AJ6" i="4"/>
  <c r="AH6" i="4"/>
  <c r="AO5" i="4"/>
  <c r="AR5" i="4" s="1"/>
  <c r="AL6" i="4" l="1"/>
  <c r="AM6" i="4"/>
  <c r="AK6" i="4"/>
  <c r="AQ5" i="4"/>
  <c r="AS5" i="4"/>
  <c r="AT5" i="4" l="1"/>
  <c r="AV5" i="4"/>
  <c r="AO6" i="4"/>
  <c r="AP6" i="4"/>
  <c r="AN6" i="4"/>
  <c r="AU5" i="4"/>
  <c r="AX5" i="4" s="1"/>
  <c r="AY5" i="4" l="1"/>
  <c r="AY6" i="4" s="1"/>
  <c r="BA5" i="4"/>
  <c r="AR6" i="4"/>
  <c r="AS6" i="4"/>
  <c r="AQ6" i="4"/>
  <c r="AW5" i="4"/>
  <c r="AZ5" i="4" s="1"/>
  <c r="AU6" i="4" l="1"/>
  <c r="AV6" i="4"/>
  <c r="AT6" i="4"/>
  <c r="AX6" i="4" l="1"/>
  <c r="AW6" i="4"/>
  <c r="BA6" i="4" l="1"/>
  <c r="AZ6" i="4"/>
</calcChain>
</file>

<file path=xl/comments1.xml><?xml version="1.0" encoding="utf-8"?>
<comments xmlns="http://schemas.openxmlformats.org/spreadsheetml/2006/main">
  <authors>
    <author>Contaduria</author>
  </authors>
  <commentList>
    <comment ref="G5" authorId="0">
      <text>
        <r>
          <rPr>
            <b/>
            <sz val="9"/>
            <color indexed="81"/>
            <rFont val="Tahoma"/>
            <family val="2"/>
          </rPr>
          <t>Contaduria:</t>
        </r>
        <r>
          <rPr>
            <sz val="9"/>
            <color indexed="81"/>
            <rFont val="Tahoma"/>
            <family val="2"/>
          </rPr>
          <t xml:space="preserve">
llevar a dias y luego a meses = 30*5=150+5=155/30</t>
        </r>
      </text>
    </comment>
  </commentList>
</comments>
</file>

<file path=xl/comments2.xml><?xml version="1.0" encoding="utf-8"?>
<comments xmlns="http://schemas.openxmlformats.org/spreadsheetml/2006/main">
  <authors>
    <author>Contaduria</author>
  </authors>
  <commentList>
    <comment ref="G5" authorId="0">
      <text>
        <r>
          <rPr>
            <b/>
            <sz val="9"/>
            <color indexed="81"/>
            <rFont val="Tahoma"/>
            <family val="2"/>
          </rPr>
          <t>Contaduria:</t>
        </r>
        <r>
          <rPr>
            <sz val="9"/>
            <color indexed="81"/>
            <rFont val="Tahoma"/>
            <family val="2"/>
          </rPr>
          <t xml:space="preserve">
llevar a dias y luego a meses = 30*6=180+3=183/30</t>
        </r>
      </text>
    </comment>
  </commentList>
</comments>
</file>

<file path=xl/sharedStrings.xml><?xml version="1.0" encoding="utf-8"?>
<sst xmlns="http://schemas.openxmlformats.org/spreadsheetml/2006/main" count="111" uniqueCount="53">
  <si>
    <t>CUENTA CONTABLE</t>
  </si>
  <si>
    <t>PROVEEDOR</t>
  </si>
  <si>
    <t>FECHA ADQUISICION</t>
  </si>
  <si>
    <t>COSTO HISTORICO</t>
  </si>
  <si>
    <t>MESES TRANSCURIDOS AL CIERRE</t>
  </si>
  <si>
    <t>DEPRECIACION MENSUAL</t>
  </si>
  <si>
    <t>NUMERO FACTURA</t>
  </si>
  <si>
    <t>DESCRIPCION</t>
  </si>
  <si>
    <t>DEPRECIACION ACUMULADA</t>
  </si>
  <si>
    <t xml:space="preserve"> GASTO DEPREC AL 31/01/2017</t>
  </si>
  <si>
    <t>GASTO DEPREC AL 31/01/2018</t>
  </si>
  <si>
    <t>GASTO DEPREC AL 31/01/2020</t>
  </si>
  <si>
    <t>GASTO DEPREC AL 31/01/2019</t>
  </si>
  <si>
    <t>GASTOS DEPREC AL 31/01/2021</t>
  </si>
  <si>
    <t>GASTOS DEPREC AL 31/01/2022</t>
  </si>
  <si>
    <t>VALOR LIBRO</t>
  </si>
  <si>
    <t>MOBILIARIO Y EQUIPOS DE OFICINA</t>
  </si>
  <si>
    <t>O.G COPIADORAS 2165, C.A.</t>
  </si>
  <si>
    <t>Impresora HP Lasesjet Multifuncional  M225dw</t>
  </si>
  <si>
    <t>EL REY DEL DISCO DURO</t>
  </si>
  <si>
    <t>Impresora de Matrix Epson LX300+II (Serial NUGY171503)</t>
  </si>
  <si>
    <t>PC SHOP DE VENEZUELA, C.A.</t>
  </si>
  <si>
    <t>Contadora de billetes Accubanker AB 4000 UV</t>
  </si>
  <si>
    <t>CORPORACION TLT, C.A.</t>
  </si>
  <si>
    <t>Impresora LX-350 Epson</t>
  </si>
  <si>
    <t>NATHALY AMARILIYS PEREIRA RODRIGUEZ</t>
  </si>
  <si>
    <t>5 Telefonos IP GrandsTream</t>
  </si>
  <si>
    <t>TECNOANGEL</t>
  </si>
  <si>
    <t>Servidores HP DL380 GS</t>
  </si>
  <si>
    <t>MUEBLES PARA OFICINA ASTAR, C.A.</t>
  </si>
  <si>
    <t>Enfriador de agua y cafetera</t>
  </si>
  <si>
    <t>VIDA UTIL 5 AÑOS = (60 MESES)</t>
  </si>
  <si>
    <t>CALCULO DE DEPRECIACION: GRUPO ODONTOLOGICO SAUDE DENTAL, C.A.</t>
  </si>
  <si>
    <t>MOBILIARIOS SG AUMENTO</t>
  </si>
  <si>
    <t xml:space="preserve"> GASTO DEPREC AL 31/12/2019</t>
  </si>
  <si>
    <t>GASTO DEPREC AL 31/12/2020</t>
  </si>
  <si>
    <t>GASTO DEPREC AL 31/12/2021</t>
  </si>
  <si>
    <t>GASTO DEPREC AL 31/12/2022</t>
  </si>
  <si>
    <t>GASTOS DEPREC AL 31/12/2023</t>
  </si>
  <si>
    <t>GASTOS DEPREC AL 31/12/2024</t>
  </si>
  <si>
    <t>XXX</t>
  </si>
  <si>
    <t xml:space="preserve">MOBILIARIO Y EQUIPOS </t>
  </si>
  <si>
    <t>GASTOS DEPREC AL 31/12/2025</t>
  </si>
  <si>
    <t>GASTOS DEPREC AL 31/12/2026</t>
  </si>
  <si>
    <t>GASTOS DEPREC AL 31/12/2027</t>
  </si>
  <si>
    <t>GASTOS DEPREC AL 31/12/2028</t>
  </si>
  <si>
    <t>GASTOS DEPREC AL 31/12/2029</t>
  </si>
  <si>
    <t>GASTOS DEPREC AL 31/12/2030</t>
  </si>
  <si>
    <t>GASTOS DEPREC AL 31/12/2031</t>
  </si>
  <si>
    <t>GASTOS DEPREC AL 31/12/2032</t>
  </si>
  <si>
    <t>GASTOS DEPREC AL 31/12/2033</t>
  </si>
  <si>
    <t>VIDA UTIL 10 AÑOS = (120 MESES)</t>
  </si>
  <si>
    <t>SEGÚN DOCUMENTO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</si>
</sst>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horizontal="center" vertical="center"/>
    </xf>
    <xf numFmtId="14" fontId="0" fillId="0" borderId="0" xfId="0" applyNumberFormat="1"/>
    <xf numFmtId="4" fontId="0" fillId="0" borderId="0" xfId="0" applyNumberFormat="1"/>
    <xf numFmtId="4" fontId="0" fillId="0" borderId="0" xfId="0" applyNumberFormat="1" applyAlignment="1">
      <alignment horizontal="center" vertical="center"/>
    </xf>
    <xf numFmtId="4" fontId="0" fillId="0" borderId="0" xfId="0" applyNumberFormat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 wrapText="1"/>
    </xf>
    <xf numFmtId="4" fontId="0" fillId="2" borderId="1" xfId="0" applyNumberFormat="1" applyFill="1" applyBorder="1" applyAlignment="1">
      <alignment horizontal="center" vertical="center" wrapText="1"/>
    </xf>
    <xf numFmtId="4" fontId="0" fillId="3" borderId="1" xfId="0" applyNumberFormat="1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14" fontId="0" fillId="0" borderId="1" xfId="0" applyNumberFormat="1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left" wrapText="1"/>
    </xf>
    <xf numFmtId="3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16"/>
  <sheetViews>
    <sheetView topLeftCell="R1" workbookViewId="0">
      <pane ySplit="4" topLeftCell="A5" activePane="bottomLeft" state="frozen"/>
      <selection pane="bottomLeft" activeCell="Z5" sqref="Z5"/>
    </sheetView>
  </sheetViews>
  <sheetFormatPr baseColWidth="10" defaultRowHeight="15" x14ac:dyDescent="0.25"/>
  <cols>
    <col min="1" max="1" width="13" customWidth="1"/>
    <col min="2" max="2" width="11.140625" customWidth="1"/>
    <col min="3" max="3" width="25.7109375" customWidth="1"/>
    <col min="4" max="4" width="25.42578125" customWidth="1"/>
    <col min="5" max="5" width="13.140625" customWidth="1"/>
    <col min="6" max="6" width="12.5703125" style="3" customWidth="1"/>
    <col min="7" max="7" width="16.140625" customWidth="1"/>
    <col min="8" max="8" width="14.140625" style="3" customWidth="1"/>
    <col min="9" max="14" width="14.7109375" style="3" customWidth="1"/>
    <col min="15" max="17" width="15.7109375" customWidth="1"/>
    <col min="18" max="20" width="14.42578125" customWidth="1"/>
    <col min="21" max="25" width="14.85546875" customWidth="1"/>
    <col min="26" max="26" width="13.5703125" customWidth="1"/>
  </cols>
  <sheetData>
    <row r="1" spans="1:26" x14ac:dyDescent="0.25">
      <c r="A1" t="s">
        <v>32</v>
      </c>
    </row>
    <row r="2" spans="1:26" x14ac:dyDescent="0.25">
      <c r="A2" t="s">
        <v>31</v>
      </c>
    </row>
    <row r="3" spans="1:26" x14ac:dyDescent="0.25">
      <c r="I3" s="17">
        <v>1</v>
      </c>
      <c r="J3" s="5"/>
      <c r="K3" s="5"/>
      <c r="L3" s="17">
        <v>2</v>
      </c>
      <c r="O3">
        <v>3</v>
      </c>
      <c r="R3">
        <v>4</v>
      </c>
      <c r="U3">
        <v>5</v>
      </c>
      <c r="X3">
        <v>6</v>
      </c>
    </row>
    <row r="4" spans="1:26" ht="29.25" customHeight="1" x14ac:dyDescent="0.25">
      <c r="A4" s="6" t="s">
        <v>0</v>
      </c>
      <c r="B4" s="6" t="s">
        <v>6</v>
      </c>
      <c r="C4" s="7" t="s">
        <v>1</v>
      </c>
      <c r="D4" s="7" t="s">
        <v>7</v>
      </c>
      <c r="E4" s="6" t="s">
        <v>2</v>
      </c>
      <c r="F4" s="8" t="s">
        <v>3</v>
      </c>
      <c r="G4" s="6" t="s">
        <v>4</v>
      </c>
      <c r="H4" s="8" t="s">
        <v>5</v>
      </c>
      <c r="I4" s="9" t="s">
        <v>9</v>
      </c>
      <c r="J4" s="8" t="s">
        <v>8</v>
      </c>
      <c r="K4" s="10" t="s">
        <v>15</v>
      </c>
      <c r="L4" s="9" t="s">
        <v>10</v>
      </c>
      <c r="M4" s="8" t="s">
        <v>8</v>
      </c>
      <c r="N4" s="10" t="s">
        <v>15</v>
      </c>
      <c r="O4" s="9" t="s">
        <v>12</v>
      </c>
      <c r="P4" s="8" t="s">
        <v>8</v>
      </c>
      <c r="Q4" s="10" t="s">
        <v>15</v>
      </c>
      <c r="R4" s="9" t="s">
        <v>11</v>
      </c>
      <c r="S4" s="8" t="s">
        <v>8</v>
      </c>
      <c r="T4" s="10" t="s">
        <v>15</v>
      </c>
      <c r="U4" s="9" t="s">
        <v>13</v>
      </c>
      <c r="V4" s="8" t="s">
        <v>8</v>
      </c>
      <c r="W4" s="10" t="s">
        <v>15</v>
      </c>
      <c r="X4" s="9" t="s">
        <v>14</v>
      </c>
      <c r="Y4" s="8" t="s">
        <v>8</v>
      </c>
      <c r="Z4" s="10" t="s">
        <v>15</v>
      </c>
    </row>
    <row r="5" spans="1:26" ht="45" x14ac:dyDescent="0.25">
      <c r="A5" s="6" t="s">
        <v>16</v>
      </c>
      <c r="B5" s="7">
        <v>600</v>
      </c>
      <c r="C5" s="11" t="s">
        <v>17</v>
      </c>
      <c r="D5" s="12" t="s">
        <v>18</v>
      </c>
      <c r="E5" s="13">
        <v>42607</v>
      </c>
      <c r="F5" s="14">
        <v>3.43</v>
      </c>
      <c r="G5" s="7">
        <v>5.17</v>
      </c>
      <c r="H5" s="14">
        <f>F5/5/12</f>
        <v>5.7166666666666671E-2</v>
      </c>
      <c r="I5" s="14">
        <f>H5*G5</f>
        <v>0.29555166666666671</v>
      </c>
      <c r="J5" s="14">
        <f>I5</f>
        <v>0.29555166666666671</v>
      </c>
      <c r="K5" s="14">
        <f>F5-I5</f>
        <v>3.1344483333333333</v>
      </c>
      <c r="L5" s="14">
        <f>H5*12</f>
        <v>0.68600000000000005</v>
      </c>
      <c r="M5" s="14">
        <f>J5+L5</f>
        <v>0.98155166666666682</v>
      </c>
      <c r="N5" s="14">
        <f>K5-L5</f>
        <v>2.4484483333333333</v>
      </c>
      <c r="O5" s="14">
        <f>L5</f>
        <v>0.68600000000000005</v>
      </c>
      <c r="P5" s="14">
        <f>O5+M5</f>
        <v>1.6675516666666668</v>
      </c>
      <c r="Q5" s="14">
        <f>N5-O5</f>
        <v>1.7624483333333334</v>
      </c>
      <c r="R5" s="14">
        <f>O5</f>
        <v>0.68600000000000005</v>
      </c>
      <c r="S5" s="14">
        <f>R5+P5</f>
        <v>2.3535516666666667</v>
      </c>
      <c r="T5" s="14">
        <f>Q5-R5</f>
        <v>1.0764483333333335</v>
      </c>
      <c r="U5" s="14">
        <f>R5</f>
        <v>0.68600000000000005</v>
      </c>
      <c r="V5" s="14">
        <f>U5+S5</f>
        <v>3.0395516666666667</v>
      </c>
      <c r="W5" s="14">
        <f>T5-U5</f>
        <v>0.3904483333333334</v>
      </c>
      <c r="X5" s="14">
        <f>W5</f>
        <v>0.3904483333333334</v>
      </c>
      <c r="Y5" s="14">
        <f>X5+V5</f>
        <v>3.43</v>
      </c>
      <c r="Z5" s="14">
        <f>W5-X5</f>
        <v>0</v>
      </c>
    </row>
    <row r="6" spans="1:26" ht="45" x14ac:dyDescent="0.25">
      <c r="A6" s="6" t="s">
        <v>16</v>
      </c>
      <c r="B6" s="7">
        <v>5964</v>
      </c>
      <c r="C6" s="11" t="s">
        <v>19</v>
      </c>
      <c r="D6" s="12" t="s">
        <v>20</v>
      </c>
      <c r="E6" s="13">
        <v>42615</v>
      </c>
      <c r="F6" s="14">
        <v>2.1</v>
      </c>
      <c r="G6" s="7">
        <v>4.93</v>
      </c>
      <c r="H6" s="14">
        <f>F6/5/12</f>
        <v>3.5000000000000003E-2</v>
      </c>
      <c r="I6" s="14">
        <f>H6*G6</f>
        <v>0.17255000000000001</v>
      </c>
      <c r="J6" s="14">
        <f>I6</f>
        <v>0.17255000000000001</v>
      </c>
      <c r="K6" s="14">
        <f>F6-I6</f>
        <v>1.9274500000000001</v>
      </c>
      <c r="L6" s="14">
        <f>H6*12</f>
        <v>0.42000000000000004</v>
      </c>
      <c r="M6" s="14">
        <f>J6+L6</f>
        <v>0.59255000000000002</v>
      </c>
      <c r="N6" s="14">
        <f>K6-L6</f>
        <v>1.50745</v>
      </c>
      <c r="O6" s="14">
        <f>L6</f>
        <v>0.42000000000000004</v>
      </c>
      <c r="P6" s="14">
        <f>O6+M6</f>
        <v>1.0125500000000001</v>
      </c>
      <c r="Q6" s="14">
        <f>N6-O6</f>
        <v>1.08745</v>
      </c>
      <c r="R6" s="14">
        <f>O6</f>
        <v>0.42000000000000004</v>
      </c>
      <c r="S6" s="14">
        <f>R6+P6</f>
        <v>1.43255</v>
      </c>
      <c r="T6" s="14">
        <f>Q6-R6</f>
        <v>0.66744999999999999</v>
      </c>
      <c r="U6" s="14">
        <f>R6</f>
        <v>0.42000000000000004</v>
      </c>
      <c r="V6" s="14">
        <f>U6+S6</f>
        <v>1.8525499999999999</v>
      </c>
      <c r="W6" s="14">
        <f>T6-U6</f>
        <v>0.24744999999999995</v>
      </c>
      <c r="X6" s="14">
        <f>W6</f>
        <v>0.24744999999999995</v>
      </c>
      <c r="Y6" s="14">
        <f>X6+V6</f>
        <v>2.0999999999999996</v>
      </c>
      <c r="Z6" s="14">
        <f>W6-X6</f>
        <v>0</v>
      </c>
    </row>
    <row r="7" spans="1:26" ht="45" x14ac:dyDescent="0.25">
      <c r="A7" s="6" t="s">
        <v>16</v>
      </c>
      <c r="B7" s="7">
        <v>4361</v>
      </c>
      <c r="C7" s="12" t="s">
        <v>21</v>
      </c>
      <c r="D7" s="12" t="s">
        <v>22</v>
      </c>
      <c r="E7" s="13">
        <v>42660</v>
      </c>
      <c r="F7" s="14">
        <v>15.44</v>
      </c>
      <c r="G7" s="14">
        <v>3.43</v>
      </c>
      <c r="H7" s="14">
        <f>F7/5/12</f>
        <v>0.25733333333333336</v>
      </c>
      <c r="I7" s="14">
        <f>H7*G7</f>
        <v>0.88265333333333351</v>
      </c>
      <c r="J7" s="14">
        <f>I7</f>
        <v>0.88265333333333351</v>
      </c>
      <c r="K7" s="14">
        <f>F7-I7</f>
        <v>14.557346666666666</v>
      </c>
      <c r="L7" s="14">
        <f>H7*12</f>
        <v>3.0880000000000001</v>
      </c>
      <c r="M7" s="14">
        <f>J7+L7</f>
        <v>3.9706533333333338</v>
      </c>
      <c r="N7" s="14">
        <f>K7-L7</f>
        <v>11.469346666666667</v>
      </c>
      <c r="O7" s="14">
        <f>L7</f>
        <v>3.0880000000000001</v>
      </c>
      <c r="P7" s="14">
        <f>O7+M7</f>
        <v>7.0586533333333339</v>
      </c>
      <c r="Q7" s="14">
        <f>N7-O7</f>
        <v>8.3813466666666656</v>
      </c>
      <c r="R7" s="14">
        <f>O7</f>
        <v>3.0880000000000001</v>
      </c>
      <c r="S7" s="14">
        <f>R7+P7</f>
        <v>10.146653333333333</v>
      </c>
      <c r="T7" s="14">
        <f>Q7-R7</f>
        <v>5.2933466666666655</v>
      </c>
      <c r="U7" s="14">
        <f>R7</f>
        <v>3.0880000000000001</v>
      </c>
      <c r="V7" s="14">
        <f>U7+S7</f>
        <v>13.234653333333334</v>
      </c>
      <c r="W7" s="14">
        <f>T7-U7</f>
        <v>2.2053466666666655</v>
      </c>
      <c r="X7" s="14">
        <f>W7</f>
        <v>2.2053466666666655</v>
      </c>
      <c r="Y7" s="14">
        <f>X7+V7</f>
        <v>15.44</v>
      </c>
      <c r="Z7" s="14">
        <f>W7-X7</f>
        <v>0</v>
      </c>
    </row>
    <row r="8" spans="1:26" ht="45" x14ac:dyDescent="0.25">
      <c r="A8" s="6" t="s">
        <v>16</v>
      </c>
      <c r="B8" s="7">
        <v>2537</v>
      </c>
      <c r="C8" s="15" t="s">
        <v>23</v>
      </c>
      <c r="D8" s="12" t="s">
        <v>24</v>
      </c>
      <c r="E8" s="13">
        <v>42660</v>
      </c>
      <c r="F8" s="14">
        <v>6.51</v>
      </c>
      <c r="G8" s="7">
        <v>3.43</v>
      </c>
      <c r="H8" s="14">
        <f t="shared" ref="H8:H12" si="0">F8/5/12</f>
        <v>0.1085</v>
      </c>
      <c r="I8" s="14">
        <f t="shared" ref="I8:I12" si="1">H8*G8</f>
        <v>0.37215500000000001</v>
      </c>
      <c r="J8" s="14">
        <f t="shared" ref="J8:J13" si="2">I8</f>
        <v>0.37215500000000001</v>
      </c>
      <c r="K8" s="14">
        <f t="shared" ref="K8:K12" si="3">F8-I8</f>
        <v>6.1378449999999996</v>
      </c>
      <c r="L8" s="14">
        <f t="shared" ref="L8:L12" si="4">H8*12</f>
        <v>1.302</v>
      </c>
      <c r="M8" s="14">
        <f t="shared" ref="M8:M13" si="5">J8+L8</f>
        <v>1.6741550000000001</v>
      </c>
      <c r="N8" s="14">
        <f t="shared" ref="N8:N13" si="6">K8-L8</f>
        <v>4.8358449999999991</v>
      </c>
      <c r="O8" s="14">
        <f t="shared" ref="O8:O13" si="7">L8</f>
        <v>1.302</v>
      </c>
      <c r="P8" s="14">
        <f t="shared" ref="P8:P13" si="8">O8+M8</f>
        <v>2.9761550000000003</v>
      </c>
      <c r="Q8" s="14">
        <f t="shared" ref="Q8:Q13" si="9">N8-O8</f>
        <v>3.533844999999999</v>
      </c>
      <c r="R8" s="14">
        <f t="shared" ref="R8:R13" si="10">O8</f>
        <v>1.302</v>
      </c>
      <c r="S8" s="14">
        <f t="shared" ref="S8:S13" si="11">R8+P8</f>
        <v>4.2781549999999999</v>
      </c>
      <c r="T8" s="14">
        <f t="shared" ref="T8:T13" si="12">Q8-R8</f>
        <v>2.231844999999999</v>
      </c>
      <c r="U8" s="14">
        <f t="shared" ref="U8:U13" si="13">R8</f>
        <v>1.302</v>
      </c>
      <c r="V8" s="14">
        <f t="shared" ref="V8:V13" si="14">U8+S8</f>
        <v>5.5801549999999995</v>
      </c>
      <c r="W8" s="14">
        <f t="shared" ref="W8:W13" si="15">T8-U8</f>
        <v>0.92984499999999892</v>
      </c>
      <c r="X8" s="14">
        <f t="shared" ref="X8:X13" si="16">W8</f>
        <v>0.92984499999999892</v>
      </c>
      <c r="Y8" s="14">
        <f t="shared" ref="Y8:Y13" si="17">X8+V8</f>
        <v>6.509999999999998</v>
      </c>
      <c r="Z8" s="14">
        <f t="shared" ref="Z8:Z13" si="18">W8-X8</f>
        <v>0</v>
      </c>
    </row>
    <row r="9" spans="1:26" ht="45" x14ac:dyDescent="0.25">
      <c r="A9" s="6" t="s">
        <v>16</v>
      </c>
      <c r="B9" s="7">
        <v>44</v>
      </c>
      <c r="C9" s="16" t="s">
        <v>25</v>
      </c>
      <c r="D9" s="12" t="s">
        <v>26</v>
      </c>
      <c r="E9" s="13">
        <v>42660</v>
      </c>
      <c r="F9" s="14">
        <v>1.34</v>
      </c>
      <c r="G9" s="7">
        <v>3.43</v>
      </c>
      <c r="H9" s="14">
        <f t="shared" si="0"/>
        <v>2.2333333333333334E-2</v>
      </c>
      <c r="I9" s="14">
        <f t="shared" si="1"/>
        <v>7.6603333333333343E-2</v>
      </c>
      <c r="J9" s="14">
        <f t="shared" si="2"/>
        <v>7.6603333333333343E-2</v>
      </c>
      <c r="K9" s="14">
        <f t="shared" si="3"/>
        <v>1.2633966666666667</v>
      </c>
      <c r="L9" s="14">
        <f t="shared" si="4"/>
        <v>0.26800000000000002</v>
      </c>
      <c r="M9" s="14">
        <f t="shared" si="5"/>
        <v>0.34460333333333337</v>
      </c>
      <c r="N9" s="14">
        <f t="shared" si="6"/>
        <v>0.99539666666666671</v>
      </c>
      <c r="O9" s="14">
        <f t="shared" si="7"/>
        <v>0.26800000000000002</v>
      </c>
      <c r="P9" s="14">
        <f t="shared" si="8"/>
        <v>0.61260333333333339</v>
      </c>
      <c r="Q9" s="14">
        <f t="shared" si="9"/>
        <v>0.72739666666666669</v>
      </c>
      <c r="R9" s="14">
        <f t="shared" si="10"/>
        <v>0.26800000000000002</v>
      </c>
      <c r="S9" s="14">
        <f t="shared" si="11"/>
        <v>0.8806033333333334</v>
      </c>
      <c r="T9" s="14">
        <f t="shared" si="12"/>
        <v>0.45939666666666668</v>
      </c>
      <c r="U9" s="14">
        <f t="shared" si="13"/>
        <v>0.26800000000000002</v>
      </c>
      <c r="V9" s="14">
        <f t="shared" si="14"/>
        <v>1.1486033333333334</v>
      </c>
      <c r="W9" s="14">
        <f t="shared" si="15"/>
        <v>0.19139666666666666</v>
      </c>
      <c r="X9" s="14">
        <f t="shared" si="16"/>
        <v>0.19139666666666666</v>
      </c>
      <c r="Y9" s="14">
        <f t="shared" si="17"/>
        <v>1.34</v>
      </c>
      <c r="Z9" s="14">
        <f t="shared" si="18"/>
        <v>0</v>
      </c>
    </row>
    <row r="10" spans="1:26" ht="45" x14ac:dyDescent="0.25">
      <c r="A10" s="6" t="s">
        <v>16</v>
      </c>
      <c r="B10" s="7">
        <v>4395</v>
      </c>
      <c r="C10" s="15" t="s">
        <v>21</v>
      </c>
      <c r="D10" s="12" t="s">
        <v>22</v>
      </c>
      <c r="E10" s="13">
        <v>42664</v>
      </c>
      <c r="F10" s="14">
        <v>15.44</v>
      </c>
      <c r="G10" s="7">
        <v>3.3</v>
      </c>
      <c r="H10" s="14">
        <f t="shared" si="0"/>
        <v>0.25733333333333336</v>
      </c>
      <c r="I10" s="14">
        <f t="shared" si="1"/>
        <v>0.84920000000000007</v>
      </c>
      <c r="J10" s="14">
        <f t="shared" si="2"/>
        <v>0.84920000000000007</v>
      </c>
      <c r="K10" s="14">
        <f t="shared" si="3"/>
        <v>14.5908</v>
      </c>
      <c r="L10" s="14">
        <f t="shared" si="4"/>
        <v>3.0880000000000001</v>
      </c>
      <c r="M10" s="14">
        <f t="shared" si="5"/>
        <v>3.9372000000000003</v>
      </c>
      <c r="N10" s="14">
        <f t="shared" si="6"/>
        <v>11.502800000000001</v>
      </c>
      <c r="O10" s="14">
        <f t="shared" si="7"/>
        <v>3.0880000000000001</v>
      </c>
      <c r="P10" s="14">
        <f t="shared" si="8"/>
        <v>7.0251999999999999</v>
      </c>
      <c r="Q10" s="14">
        <f t="shared" si="9"/>
        <v>8.4147999999999996</v>
      </c>
      <c r="R10" s="14">
        <f t="shared" si="10"/>
        <v>3.0880000000000001</v>
      </c>
      <c r="S10" s="14">
        <f t="shared" si="11"/>
        <v>10.113199999999999</v>
      </c>
      <c r="T10" s="14">
        <f t="shared" si="12"/>
        <v>5.3267999999999995</v>
      </c>
      <c r="U10" s="14">
        <f t="shared" si="13"/>
        <v>3.0880000000000001</v>
      </c>
      <c r="V10" s="14">
        <f t="shared" si="14"/>
        <v>13.2012</v>
      </c>
      <c r="W10" s="14">
        <f t="shared" si="15"/>
        <v>2.2387999999999995</v>
      </c>
      <c r="X10" s="14">
        <f t="shared" si="16"/>
        <v>2.2387999999999995</v>
      </c>
      <c r="Y10" s="14">
        <f t="shared" si="17"/>
        <v>15.44</v>
      </c>
      <c r="Z10" s="14">
        <f t="shared" si="18"/>
        <v>0</v>
      </c>
    </row>
    <row r="11" spans="1:26" ht="45" x14ac:dyDescent="0.25">
      <c r="A11" s="6" t="s">
        <v>16</v>
      </c>
      <c r="B11" s="7">
        <v>9</v>
      </c>
      <c r="C11" s="15" t="s">
        <v>27</v>
      </c>
      <c r="D11" s="12" t="s">
        <v>28</v>
      </c>
      <c r="E11" s="13">
        <v>42653</v>
      </c>
      <c r="F11" s="14">
        <v>40</v>
      </c>
      <c r="G11" s="7">
        <v>3.67</v>
      </c>
      <c r="H11" s="14">
        <f t="shared" si="0"/>
        <v>0.66666666666666663</v>
      </c>
      <c r="I11" s="14">
        <f t="shared" si="1"/>
        <v>2.4466666666666663</v>
      </c>
      <c r="J11" s="14">
        <f t="shared" si="2"/>
        <v>2.4466666666666663</v>
      </c>
      <c r="K11" s="14">
        <f t="shared" si="3"/>
        <v>37.553333333333335</v>
      </c>
      <c r="L11" s="14">
        <f t="shared" si="4"/>
        <v>8</v>
      </c>
      <c r="M11" s="14">
        <f t="shared" si="5"/>
        <v>10.446666666666665</v>
      </c>
      <c r="N11" s="14">
        <f t="shared" si="6"/>
        <v>29.553333333333335</v>
      </c>
      <c r="O11" s="14">
        <f t="shared" si="7"/>
        <v>8</v>
      </c>
      <c r="P11" s="14">
        <f t="shared" si="8"/>
        <v>18.446666666666665</v>
      </c>
      <c r="Q11" s="14">
        <f t="shared" si="9"/>
        <v>21.553333333333335</v>
      </c>
      <c r="R11" s="14">
        <f t="shared" si="10"/>
        <v>8</v>
      </c>
      <c r="S11" s="14">
        <f t="shared" si="11"/>
        <v>26.446666666666665</v>
      </c>
      <c r="T11" s="14">
        <f t="shared" si="12"/>
        <v>13.553333333333335</v>
      </c>
      <c r="U11" s="14">
        <f t="shared" si="13"/>
        <v>8</v>
      </c>
      <c r="V11" s="14">
        <f t="shared" si="14"/>
        <v>34.446666666666665</v>
      </c>
      <c r="W11" s="14">
        <f t="shared" si="15"/>
        <v>5.5533333333333346</v>
      </c>
      <c r="X11" s="14">
        <f t="shared" si="16"/>
        <v>5.5533333333333346</v>
      </c>
      <c r="Y11" s="14">
        <f t="shared" si="17"/>
        <v>40</v>
      </c>
      <c r="Z11" s="14">
        <f t="shared" si="18"/>
        <v>0</v>
      </c>
    </row>
    <row r="12" spans="1:26" ht="45" x14ac:dyDescent="0.25">
      <c r="A12" s="6" t="s">
        <v>16</v>
      </c>
      <c r="B12" s="7">
        <v>4149</v>
      </c>
      <c r="C12" s="12" t="s">
        <v>29</v>
      </c>
      <c r="D12" s="12" t="s">
        <v>30</v>
      </c>
      <c r="E12" s="13">
        <v>42676</v>
      </c>
      <c r="F12" s="14">
        <v>2</v>
      </c>
      <c r="G12" s="7">
        <v>2.93</v>
      </c>
      <c r="H12" s="14">
        <f t="shared" si="0"/>
        <v>3.3333333333333333E-2</v>
      </c>
      <c r="I12" s="14">
        <f t="shared" si="1"/>
        <v>9.7666666666666666E-2</v>
      </c>
      <c r="J12" s="14">
        <f t="shared" si="2"/>
        <v>9.7666666666666666E-2</v>
      </c>
      <c r="K12" s="14">
        <f t="shared" si="3"/>
        <v>1.9023333333333334</v>
      </c>
      <c r="L12" s="14">
        <f t="shared" si="4"/>
        <v>0.4</v>
      </c>
      <c r="M12" s="14">
        <f t="shared" si="5"/>
        <v>0.4976666666666667</v>
      </c>
      <c r="N12" s="14">
        <f t="shared" si="6"/>
        <v>1.5023333333333335</v>
      </c>
      <c r="O12" s="14">
        <f t="shared" si="7"/>
        <v>0.4</v>
      </c>
      <c r="P12" s="14">
        <f t="shared" si="8"/>
        <v>0.89766666666666672</v>
      </c>
      <c r="Q12" s="14">
        <f t="shared" si="9"/>
        <v>1.1023333333333336</v>
      </c>
      <c r="R12" s="14">
        <f t="shared" si="10"/>
        <v>0.4</v>
      </c>
      <c r="S12" s="14">
        <f t="shared" si="11"/>
        <v>1.2976666666666667</v>
      </c>
      <c r="T12" s="14">
        <f t="shared" si="12"/>
        <v>0.70233333333333359</v>
      </c>
      <c r="U12" s="14">
        <f t="shared" si="13"/>
        <v>0.4</v>
      </c>
      <c r="V12" s="14">
        <f t="shared" si="14"/>
        <v>1.6976666666666667</v>
      </c>
      <c r="W12" s="14">
        <f t="shared" si="15"/>
        <v>0.30233333333333356</v>
      </c>
      <c r="X12" s="14">
        <f t="shared" si="16"/>
        <v>0.30233333333333356</v>
      </c>
      <c r="Y12" s="14">
        <f t="shared" si="17"/>
        <v>2</v>
      </c>
      <c r="Z12" s="14">
        <f t="shared" si="18"/>
        <v>0</v>
      </c>
    </row>
    <row r="13" spans="1:26" x14ac:dyDescent="0.25">
      <c r="D13" s="2"/>
      <c r="E13" s="1"/>
      <c r="F13" s="14">
        <f>SUM(F5:F12)</f>
        <v>86.259999999999991</v>
      </c>
      <c r="G13" s="1"/>
      <c r="H13" s="4"/>
      <c r="I13" s="14">
        <f>SUM(I5:I12)</f>
        <v>5.1930466666666675</v>
      </c>
      <c r="J13" s="14">
        <f t="shared" si="2"/>
        <v>5.1930466666666675</v>
      </c>
      <c r="K13" s="14">
        <f>SUM(K5:K12)</f>
        <v>81.066953333333331</v>
      </c>
      <c r="L13" s="14">
        <f>SUM(L5:L12)</f>
        <v>17.251999999999999</v>
      </c>
      <c r="M13" s="14">
        <f t="shared" si="5"/>
        <v>22.445046666666666</v>
      </c>
      <c r="N13" s="14">
        <f t="shared" si="6"/>
        <v>63.814953333333335</v>
      </c>
      <c r="O13" s="14">
        <f t="shared" si="7"/>
        <v>17.251999999999999</v>
      </c>
      <c r="P13" s="14">
        <f t="shared" si="8"/>
        <v>39.697046666666665</v>
      </c>
      <c r="Q13" s="4">
        <f t="shared" si="9"/>
        <v>46.56295333333334</v>
      </c>
      <c r="R13" s="4">
        <f t="shared" si="10"/>
        <v>17.251999999999999</v>
      </c>
      <c r="S13" s="4">
        <f t="shared" si="11"/>
        <v>56.949046666666661</v>
      </c>
      <c r="T13" s="4">
        <f t="shared" si="12"/>
        <v>29.310953333333341</v>
      </c>
      <c r="U13" s="4">
        <f t="shared" si="13"/>
        <v>17.251999999999999</v>
      </c>
      <c r="V13" s="4">
        <f t="shared" si="14"/>
        <v>74.201046666666656</v>
      </c>
      <c r="W13" s="4">
        <f t="shared" si="15"/>
        <v>12.058953333333342</v>
      </c>
      <c r="X13" s="4">
        <f t="shared" si="16"/>
        <v>12.058953333333342</v>
      </c>
      <c r="Y13" s="4">
        <f t="shared" si="17"/>
        <v>86.259999999999991</v>
      </c>
      <c r="Z13" s="4">
        <f t="shared" si="18"/>
        <v>0</v>
      </c>
    </row>
    <row r="14" spans="1:26" x14ac:dyDescent="0.25">
      <c r="D14" s="2"/>
      <c r="E14" s="1"/>
      <c r="F14" s="4"/>
      <c r="G14" s="1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x14ac:dyDescent="0.25">
      <c r="E15" s="1"/>
      <c r="F15" s="4"/>
      <c r="G15" s="1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x14ac:dyDescent="0.25">
      <c r="E16" s="1"/>
      <c r="F16" s="4"/>
      <c r="G16" s="1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</sheetData>
  <printOptions verticalCentered="1"/>
  <pageMargins left="0.70866141732283472" right="0.70866141732283472" top="0.74803149606299213" bottom="0.74803149606299213" header="0.31496062992125984" footer="0.31496062992125984"/>
  <pageSetup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A9"/>
  <sheetViews>
    <sheetView tabSelected="1" topLeftCell="G1" workbookViewId="0">
      <pane ySplit="4" topLeftCell="A5" activePane="bottomLeft" state="frozen"/>
      <selection pane="bottomLeft" activeCell="K13" sqref="K13"/>
    </sheetView>
  </sheetViews>
  <sheetFormatPr baseColWidth="10" defaultRowHeight="15" x14ac:dyDescent="0.25"/>
  <cols>
    <col min="1" max="1" width="13" customWidth="1"/>
    <col min="2" max="2" width="11.140625" customWidth="1"/>
    <col min="3" max="3" width="25.7109375" customWidth="1"/>
    <col min="4" max="4" width="21" customWidth="1"/>
    <col min="5" max="5" width="13.140625" customWidth="1"/>
    <col min="6" max="6" width="15.42578125" style="3" customWidth="1"/>
    <col min="7" max="7" width="16.140625" customWidth="1"/>
    <col min="8" max="8" width="14.140625" style="3" customWidth="1"/>
    <col min="9" max="14" width="14.7109375" style="3" customWidth="1"/>
    <col min="15" max="17" width="15.7109375" customWidth="1"/>
    <col min="18" max="20" width="14.42578125" customWidth="1"/>
    <col min="21" max="25" width="14.85546875" customWidth="1"/>
    <col min="26" max="26" width="13.5703125" customWidth="1"/>
    <col min="27" max="28" width="14.85546875" customWidth="1"/>
    <col min="29" max="29" width="13.5703125" customWidth="1"/>
    <col min="30" max="31" width="14.85546875" customWidth="1"/>
    <col min="32" max="32" width="13.5703125" customWidth="1"/>
    <col min="33" max="34" width="14.85546875" customWidth="1"/>
    <col min="35" max="35" width="13.5703125" customWidth="1"/>
    <col min="36" max="37" width="14.85546875" customWidth="1"/>
    <col min="38" max="38" width="13.5703125" customWidth="1"/>
    <col min="39" max="40" width="14.85546875" customWidth="1"/>
    <col min="41" max="41" width="13.5703125" customWidth="1"/>
    <col min="42" max="43" width="14.85546875" customWidth="1"/>
    <col min="44" max="44" width="13.5703125" customWidth="1"/>
    <col min="45" max="46" width="14.85546875" customWidth="1"/>
    <col min="47" max="47" width="13.5703125" customWidth="1"/>
    <col min="48" max="49" width="14.85546875" customWidth="1"/>
    <col min="50" max="50" width="13.5703125" customWidth="1"/>
    <col min="51" max="52" width="14.85546875" customWidth="1"/>
    <col min="53" max="53" width="13.5703125" customWidth="1"/>
  </cols>
  <sheetData>
    <row r="1" spans="1:53" x14ac:dyDescent="0.25">
      <c r="A1" t="s">
        <v>32</v>
      </c>
    </row>
    <row r="2" spans="1:53" x14ac:dyDescent="0.25">
      <c r="A2" t="s">
        <v>51</v>
      </c>
    </row>
    <row r="3" spans="1:53" x14ac:dyDescent="0.25">
      <c r="I3" s="17">
        <v>1</v>
      </c>
      <c r="J3" s="5"/>
      <c r="K3" s="5"/>
      <c r="L3" s="17">
        <v>2</v>
      </c>
      <c r="O3">
        <v>3</v>
      </c>
      <c r="R3">
        <v>4</v>
      </c>
      <c r="U3">
        <v>5</v>
      </c>
      <c r="X3">
        <v>6</v>
      </c>
      <c r="AA3">
        <v>7</v>
      </c>
      <c r="AD3">
        <v>8</v>
      </c>
      <c r="AG3">
        <v>9</v>
      </c>
      <c r="AJ3">
        <v>10</v>
      </c>
      <c r="AM3">
        <v>11</v>
      </c>
      <c r="AP3">
        <v>12</v>
      </c>
      <c r="AS3">
        <v>13</v>
      </c>
      <c r="AV3">
        <v>14</v>
      </c>
      <c r="AY3">
        <v>15</v>
      </c>
    </row>
    <row r="4" spans="1:53" ht="29.25" customHeight="1" x14ac:dyDescent="0.25">
      <c r="A4" s="6" t="s">
        <v>0</v>
      </c>
      <c r="B4" s="6" t="s">
        <v>6</v>
      </c>
      <c r="C4" s="7" t="s">
        <v>1</v>
      </c>
      <c r="D4" s="7" t="s">
        <v>7</v>
      </c>
      <c r="E4" s="6" t="s">
        <v>2</v>
      </c>
      <c r="F4" s="8" t="s">
        <v>3</v>
      </c>
      <c r="G4" s="6" t="s">
        <v>4</v>
      </c>
      <c r="H4" s="8" t="s">
        <v>5</v>
      </c>
      <c r="I4" s="9" t="s">
        <v>34</v>
      </c>
      <c r="J4" s="8" t="s">
        <v>8</v>
      </c>
      <c r="K4" s="10" t="s">
        <v>15</v>
      </c>
      <c r="L4" s="9" t="s">
        <v>35</v>
      </c>
      <c r="M4" s="8" t="s">
        <v>8</v>
      </c>
      <c r="N4" s="10" t="s">
        <v>15</v>
      </c>
      <c r="O4" s="9" t="s">
        <v>36</v>
      </c>
      <c r="P4" s="8" t="s">
        <v>8</v>
      </c>
      <c r="Q4" s="10" t="s">
        <v>15</v>
      </c>
      <c r="R4" s="9" t="s">
        <v>37</v>
      </c>
      <c r="S4" s="8" t="s">
        <v>8</v>
      </c>
      <c r="T4" s="10" t="s">
        <v>15</v>
      </c>
      <c r="U4" s="9" t="s">
        <v>38</v>
      </c>
      <c r="V4" s="8" t="s">
        <v>8</v>
      </c>
      <c r="W4" s="10" t="s">
        <v>15</v>
      </c>
      <c r="X4" s="9" t="s">
        <v>39</v>
      </c>
      <c r="Y4" s="8" t="s">
        <v>8</v>
      </c>
      <c r="Z4" s="10" t="s">
        <v>15</v>
      </c>
      <c r="AA4" s="9" t="s">
        <v>42</v>
      </c>
      <c r="AB4" s="8" t="s">
        <v>8</v>
      </c>
      <c r="AC4" s="10" t="s">
        <v>15</v>
      </c>
      <c r="AD4" s="9" t="s">
        <v>43</v>
      </c>
      <c r="AE4" s="8" t="s">
        <v>8</v>
      </c>
      <c r="AF4" s="10" t="s">
        <v>15</v>
      </c>
      <c r="AG4" s="9" t="s">
        <v>44</v>
      </c>
      <c r="AH4" s="8" t="s">
        <v>8</v>
      </c>
      <c r="AI4" s="10" t="s">
        <v>15</v>
      </c>
      <c r="AJ4" s="9" t="s">
        <v>45</v>
      </c>
      <c r="AK4" s="8" t="s">
        <v>8</v>
      </c>
      <c r="AL4" s="10" t="s">
        <v>15</v>
      </c>
      <c r="AM4" s="9" t="s">
        <v>46</v>
      </c>
      <c r="AN4" s="8" t="s">
        <v>8</v>
      </c>
      <c r="AO4" s="10" t="s">
        <v>15</v>
      </c>
      <c r="AP4" s="9" t="s">
        <v>47</v>
      </c>
      <c r="AQ4" s="8" t="s">
        <v>8</v>
      </c>
      <c r="AR4" s="10" t="s">
        <v>15</v>
      </c>
      <c r="AS4" s="9" t="s">
        <v>48</v>
      </c>
      <c r="AT4" s="8" t="s">
        <v>8</v>
      </c>
      <c r="AU4" s="10" t="s">
        <v>15</v>
      </c>
      <c r="AV4" s="9" t="s">
        <v>49</v>
      </c>
      <c r="AW4" s="8" t="s">
        <v>8</v>
      </c>
      <c r="AX4" s="10" t="s">
        <v>15</v>
      </c>
      <c r="AY4" s="9" t="s">
        <v>50</v>
      </c>
      <c r="AZ4" s="8" t="s">
        <v>8</v>
      </c>
      <c r="BA4" s="10" t="s">
        <v>15</v>
      </c>
    </row>
    <row r="5" spans="1:53" ht="30" x14ac:dyDescent="0.25">
      <c r="A5" s="6" t="s">
        <v>41</v>
      </c>
      <c r="B5" s="7" t="s">
        <v>40</v>
      </c>
      <c r="C5" s="11" t="s">
        <v>52</v>
      </c>
      <c r="D5" s="6" t="s">
        <v>33</v>
      </c>
      <c r="E5" s="13">
        <v>42578</v>
      </c>
      <c r="F5" s="14">
        <v>399999999</v>
      </c>
      <c r="G5" s="14">
        <v>6.1</v>
      </c>
      <c r="H5" s="14">
        <f>F5/10/12</f>
        <v>3333333.3249999997</v>
      </c>
      <c r="I5" s="14">
        <f>H5*G5</f>
        <v>20333333.282499999</v>
      </c>
      <c r="J5" s="14">
        <f>I5</f>
        <v>20333333.282499999</v>
      </c>
      <c r="K5" s="14">
        <f>F5-I5</f>
        <v>379666665.71749997</v>
      </c>
      <c r="L5" s="14">
        <f>H5*12</f>
        <v>39999999.899999999</v>
      </c>
      <c r="M5" s="14">
        <f>J5+L5</f>
        <v>60333333.182499997</v>
      </c>
      <c r="N5" s="14">
        <f>K5-L5</f>
        <v>339666665.8175</v>
      </c>
      <c r="O5" s="14">
        <f>L5</f>
        <v>39999999.899999999</v>
      </c>
      <c r="P5" s="14">
        <f>O5+M5</f>
        <v>100333333.0825</v>
      </c>
      <c r="Q5" s="14">
        <f>N5-O5</f>
        <v>299666665.91750002</v>
      </c>
      <c r="R5" s="14">
        <f>O5</f>
        <v>39999999.899999999</v>
      </c>
      <c r="S5" s="14">
        <f>R5+P5</f>
        <v>140333332.98249999</v>
      </c>
      <c r="T5" s="14">
        <f>Q5-R5</f>
        <v>259666666.01750001</v>
      </c>
      <c r="U5" s="14">
        <f>R5</f>
        <v>39999999.899999999</v>
      </c>
      <c r="V5" s="14">
        <f>U5+S5</f>
        <v>180333332.88249999</v>
      </c>
      <c r="W5" s="14">
        <f>T5-U5</f>
        <v>219666666.11750001</v>
      </c>
      <c r="X5" s="14">
        <f>U5</f>
        <v>39999999.899999999</v>
      </c>
      <c r="Y5" s="14">
        <f>X5+V5</f>
        <v>220333332.7825</v>
      </c>
      <c r="Z5" s="14">
        <f>W5-X5</f>
        <v>179666666.2175</v>
      </c>
      <c r="AA5" s="14">
        <f>X5</f>
        <v>39999999.899999999</v>
      </c>
      <c r="AB5" s="14">
        <f>AA5+Y5</f>
        <v>260333332.6825</v>
      </c>
      <c r="AC5" s="14">
        <f>Z5-AA5</f>
        <v>139666666.3175</v>
      </c>
      <c r="AD5" s="14">
        <f>AA5</f>
        <v>39999999.899999999</v>
      </c>
      <c r="AE5" s="14">
        <f>AD5+AB5</f>
        <v>300333332.58249998</v>
      </c>
      <c r="AF5" s="14">
        <f>AC5-AD5</f>
        <v>99666666.417499989</v>
      </c>
      <c r="AG5" s="14">
        <f>AD5</f>
        <v>39999999.899999999</v>
      </c>
      <c r="AH5" s="14">
        <f>AG5+AE5</f>
        <v>340333332.48249996</v>
      </c>
      <c r="AI5" s="14">
        <f>AF5-AG5</f>
        <v>59666666.517499991</v>
      </c>
      <c r="AJ5" s="14">
        <f>AG5</f>
        <v>39999999.899999999</v>
      </c>
      <c r="AK5" s="14">
        <f>AJ5+AH5</f>
        <v>380333332.38249993</v>
      </c>
      <c r="AL5" s="14">
        <f>AI5-AJ5</f>
        <v>19666666.617499992</v>
      </c>
      <c r="AM5" s="14">
        <f>AJ5</f>
        <v>39999999.899999999</v>
      </c>
      <c r="AN5" s="14">
        <f>AM5+AK5</f>
        <v>420333332.28249991</v>
      </c>
      <c r="AO5" s="14">
        <f>AL5-AM5</f>
        <v>-20333333.282500006</v>
      </c>
      <c r="AP5" s="14">
        <f>AM5</f>
        <v>39999999.899999999</v>
      </c>
      <c r="AQ5" s="14">
        <f>AP5+AN5</f>
        <v>460333332.18249989</v>
      </c>
      <c r="AR5" s="14">
        <f>AO5-AP5</f>
        <v>-60333333.182500005</v>
      </c>
      <c r="AS5" s="14">
        <f>AP5</f>
        <v>39999999.899999999</v>
      </c>
      <c r="AT5" s="14">
        <f>AS5+AQ5</f>
        <v>500333332.08249986</v>
      </c>
      <c r="AU5" s="14">
        <f>AR5-AS5</f>
        <v>-100333333.08250001</v>
      </c>
      <c r="AV5" s="14">
        <f>AS5</f>
        <v>39999999.899999999</v>
      </c>
      <c r="AW5" s="14">
        <f>AV5+AT5</f>
        <v>540333331.98249984</v>
      </c>
      <c r="AX5" s="14">
        <f>AU5-AV5</f>
        <v>-140333332.98250002</v>
      </c>
      <c r="AY5" s="14">
        <f>AX5</f>
        <v>-140333332.98250002</v>
      </c>
      <c r="AZ5" s="14">
        <f>AY5+AW5</f>
        <v>399999998.99999982</v>
      </c>
      <c r="BA5" s="14">
        <f>AX5-AY5</f>
        <v>0</v>
      </c>
    </row>
    <row r="6" spans="1:53" x14ac:dyDescent="0.25">
      <c r="D6" s="2"/>
      <c r="E6" s="1"/>
      <c r="F6" s="14">
        <f>SUM(F5:F5)</f>
        <v>399999999</v>
      </c>
      <c r="G6" s="1"/>
      <c r="H6" s="4"/>
      <c r="I6" s="14">
        <f>SUM(I5:I5)</f>
        <v>20333333.282499999</v>
      </c>
      <c r="J6" s="14">
        <f t="shared" ref="J6" si="0">I6</f>
        <v>20333333.282499999</v>
      </c>
      <c r="K6" s="14">
        <f>SUM(K5:K5)</f>
        <v>379666665.71749997</v>
      </c>
      <c r="L6" s="14">
        <f>SUM(L5:L5)</f>
        <v>39999999.899999999</v>
      </c>
      <c r="M6" s="14">
        <f t="shared" ref="M6" si="1">J6+L6</f>
        <v>60333333.182499997</v>
      </c>
      <c r="N6" s="14">
        <f t="shared" ref="N6" si="2">K6-L6</f>
        <v>339666665.8175</v>
      </c>
      <c r="O6" s="14">
        <f t="shared" ref="O6" si="3">L6</f>
        <v>39999999.899999999</v>
      </c>
      <c r="P6" s="14">
        <f t="shared" ref="P6" si="4">O6+M6</f>
        <v>100333333.0825</v>
      </c>
      <c r="Q6" s="4">
        <f t="shared" ref="Q6" si="5">N6-O6</f>
        <v>299666665.91750002</v>
      </c>
      <c r="R6" s="4">
        <f t="shared" ref="R6" si="6">O6</f>
        <v>39999999.899999999</v>
      </c>
      <c r="S6" s="4">
        <f t="shared" ref="S6" si="7">R6+P6</f>
        <v>140333332.98249999</v>
      </c>
      <c r="T6" s="4">
        <f t="shared" ref="T6" si="8">Q6-R6</f>
        <v>259666666.01750001</v>
      </c>
      <c r="U6" s="4">
        <f t="shared" ref="U6" si="9">R6</f>
        <v>39999999.899999999</v>
      </c>
      <c r="V6" s="4">
        <f t="shared" ref="V6" si="10">U6+S6</f>
        <v>180333332.88249999</v>
      </c>
      <c r="W6" s="4">
        <f t="shared" ref="W6" si="11">T6-U6</f>
        <v>219666666.11750001</v>
      </c>
      <c r="X6" s="4">
        <f>U6</f>
        <v>39999999.899999999</v>
      </c>
      <c r="Y6" s="4">
        <f t="shared" ref="Y6" si="12">X6+V6</f>
        <v>220333332.7825</v>
      </c>
      <c r="Z6" s="4">
        <f t="shared" ref="Z6" si="13">W6-X6</f>
        <v>179666666.2175</v>
      </c>
      <c r="AA6" s="4">
        <f>X6</f>
        <v>39999999.899999999</v>
      </c>
      <c r="AB6" s="4">
        <f t="shared" ref="AB6" si="14">AA6+Y6</f>
        <v>260333332.6825</v>
      </c>
      <c r="AC6" s="4">
        <f t="shared" ref="AC6" si="15">Z6-AA6</f>
        <v>139666666.3175</v>
      </c>
      <c r="AD6" s="4">
        <f>AA6</f>
        <v>39999999.899999999</v>
      </c>
      <c r="AE6" s="4">
        <f t="shared" ref="AE6" si="16">AD6+AB6</f>
        <v>300333332.58249998</v>
      </c>
      <c r="AF6" s="4">
        <f t="shared" ref="AF6" si="17">AC6-AD6</f>
        <v>99666666.417499989</v>
      </c>
      <c r="AG6" s="4">
        <f>AD6</f>
        <v>39999999.899999999</v>
      </c>
      <c r="AH6" s="4">
        <f t="shared" ref="AH6" si="18">AG6+AE6</f>
        <v>340333332.48249996</v>
      </c>
      <c r="AI6" s="4">
        <f t="shared" ref="AI6" si="19">AF6-AG6</f>
        <v>59666666.517499991</v>
      </c>
      <c r="AJ6" s="4">
        <f>AG6</f>
        <v>39999999.899999999</v>
      </c>
      <c r="AK6" s="4">
        <f t="shared" ref="AK6" si="20">AJ6+AH6</f>
        <v>380333332.38249993</v>
      </c>
      <c r="AL6" s="4">
        <f t="shared" ref="AL6" si="21">AI6-AJ6</f>
        <v>19666666.617499992</v>
      </c>
      <c r="AM6" s="4">
        <f>AJ6</f>
        <v>39999999.899999999</v>
      </c>
      <c r="AN6" s="4">
        <f t="shared" ref="AN6" si="22">AM6+AK6</f>
        <v>420333332.28249991</v>
      </c>
      <c r="AO6" s="4">
        <f t="shared" ref="AO6" si="23">AL6-AM6</f>
        <v>-20333333.282500006</v>
      </c>
      <c r="AP6" s="4">
        <f>AM6</f>
        <v>39999999.899999999</v>
      </c>
      <c r="AQ6" s="4">
        <f t="shared" ref="AQ6" si="24">AP6+AN6</f>
        <v>460333332.18249989</v>
      </c>
      <c r="AR6" s="4">
        <f t="shared" ref="AR6" si="25">AO6-AP6</f>
        <v>-60333333.182500005</v>
      </c>
      <c r="AS6" s="4">
        <f>AP6</f>
        <v>39999999.899999999</v>
      </c>
      <c r="AT6" s="4">
        <f t="shared" ref="AT6" si="26">AS6+AQ6</f>
        <v>500333332.08249986</v>
      </c>
      <c r="AU6" s="4">
        <f t="shared" ref="AU6" si="27">AR6-AS6</f>
        <v>-100333333.08250001</v>
      </c>
      <c r="AV6" s="4">
        <f>AS6</f>
        <v>39999999.899999999</v>
      </c>
      <c r="AW6" s="4">
        <f t="shared" ref="AW6" si="28">AV6+AT6</f>
        <v>540333331.98249984</v>
      </c>
      <c r="AX6" s="4">
        <f t="shared" ref="AX6" si="29">AU6-AV6</f>
        <v>-140333332.98250002</v>
      </c>
      <c r="AY6" s="4">
        <f>AY5</f>
        <v>-140333332.98250002</v>
      </c>
      <c r="AZ6" s="4">
        <f t="shared" ref="AZ6" si="30">AY6+AW6</f>
        <v>399999998.99999982</v>
      </c>
      <c r="BA6" s="4">
        <f t="shared" ref="BA6" si="31">AX6-AY6</f>
        <v>0</v>
      </c>
    </row>
    <row r="7" spans="1:53" x14ac:dyDescent="0.25">
      <c r="D7" s="2"/>
      <c r="E7" s="1"/>
      <c r="F7" s="4"/>
      <c r="G7" s="1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</row>
    <row r="8" spans="1:53" x14ac:dyDescent="0.25">
      <c r="E8" s="1"/>
      <c r="F8" s="4"/>
      <c r="G8" s="1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</row>
    <row r="9" spans="1:53" x14ac:dyDescent="0.25">
      <c r="E9" s="1"/>
      <c r="F9" s="4"/>
      <c r="G9" s="1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</row>
  </sheetData>
  <printOptions verticalCentered="1"/>
  <pageMargins left="0.70866141732283472" right="0.70866141732283472" top="0.74803149606299213" bottom="0.74803149606299213" header="0.31496062992125984" footer="0.31496062992125984"/>
  <pageSetup scale="7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EJEMPLO</vt:lpstr>
      <vt:lpstr>Mobiliarios y Equipos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Contaduria</dc:creator>
  <cp:lastModifiedBy>Contaduria</cp:lastModifiedBy>
  <cp:lastPrinted>2020-02-28T12:33:38Z</cp:lastPrinted>
  <dcterms:created xsi:type="dcterms:W3CDTF">2019-04-02T18:43:37Z</dcterms:created>
  <dcterms:modified xsi:type="dcterms:W3CDTF">2021-02-23T15:41:50Z</dcterms:modified>
</cp:coreProperties>
</file>