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360" windowHeight="7680" tabRatio="334"/>
  </bookViews>
  <sheets>
    <sheet name="HIPER MODELO CIERRE 2017" sheetId="4" r:id="rId1"/>
    <sheet name="HIPER MODELO CIERRE 2016" sheetId="3" r:id="rId2"/>
    <sheet name="HIPER MODELO CIERRE 2015" sheetId="2" r:id="rId3"/>
    <sheet name="HIPER MODELO CIERRE 2014" sheetId="1" r:id="rId4"/>
  </sheets>
  <calcPr calcId="145621"/>
</workbook>
</file>

<file path=xl/calcChain.xml><?xml version="1.0" encoding="utf-8"?>
<calcChain xmlns="http://schemas.openxmlformats.org/spreadsheetml/2006/main">
  <c r="E67" i="4" l="1"/>
  <c r="E68" i="4"/>
  <c r="E69" i="4"/>
  <c r="E66" i="4"/>
  <c r="E48" i="4"/>
  <c r="E49" i="4"/>
  <c r="E50" i="4"/>
  <c r="E51" i="4"/>
  <c r="E52" i="4"/>
  <c r="E53" i="4"/>
  <c r="E54" i="4"/>
  <c r="E55" i="4"/>
  <c r="E56" i="4"/>
  <c r="E57" i="4"/>
  <c r="E47" i="4"/>
  <c r="E39" i="4"/>
  <c r="E40" i="4"/>
  <c r="E41" i="4"/>
  <c r="E38" i="4"/>
  <c r="E23" i="4"/>
  <c r="E24" i="4"/>
  <c r="E25" i="4"/>
  <c r="E26" i="4"/>
  <c r="E27" i="4"/>
  <c r="E28" i="4"/>
  <c r="E29" i="4"/>
  <c r="E30" i="4"/>
  <c r="E31" i="4"/>
  <c r="E32" i="4"/>
  <c r="E33" i="4"/>
  <c r="E34" i="4"/>
  <c r="E22" i="4"/>
  <c r="J29" i="4"/>
  <c r="J25" i="4"/>
  <c r="J23" i="4"/>
  <c r="E15" i="4"/>
  <c r="E16" i="4"/>
  <c r="E17" i="4"/>
  <c r="E18" i="4"/>
  <c r="E14" i="4"/>
  <c r="F70" i="4" l="1"/>
  <c r="F58" i="4"/>
  <c r="F42" i="4"/>
  <c r="F35" i="4"/>
  <c r="F62" i="4"/>
  <c r="F19" i="4"/>
  <c r="G63" i="4" l="1"/>
  <c r="G71" i="4" s="1"/>
  <c r="G20" i="4"/>
  <c r="G43" i="4" s="1"/>
  <c r="G59" i="4"/>
  <c r="G42" i="1"/>
  <c r="F41" i="1"/>
  <c r="F33" i="1"/>
  <c r="E32" i="1"/>
  <c r="E28" i="1"/>
  <c r="E26" i="1"/>
  <c r="F58" i="3" l="1"/>
  <c r="G51" i="3"/>
  <c r="G59" i="3" s="1"/>
  <c r="F50" i="3"/>
  <c r="G47" i="3"/>
  <c r="F46" i="3"/>
  <c r="E29" i="3"/>
  <c r="E25" i="3"/>
  <c r="E24" i="3"/>
  <c r="E23" i="3"/>
  <c r="F30" i="3" s="1"/>
  <c r="G31" i="3" s="1"/>
  <c r="G20" i="3"/>
  <c r="F19" i="3"/>
  <c r="F58" i="2" l="1"/>
  <c r="F50" i="2"/>
  <c r="F46" i="2"/>
  <c r="G51" i="2" s="1"/>
  <c r="G59" i="2" s="1"/>
  <c r="E29" i="2"/>
  <c r="E25" i="2"/>
  <c r="E24" i="2"/>
  <c r="E23" i="2"/>
  <c r="F30" i="2" s="1"/>
  <c r="F19" i="2"/>
  <c r="G31" i="2" l="1"/>
  <c r="G20" i="2"/>
  <c r="G47" i="2"/>
  <c r="F57" i="1" l="1"/>
  <c r="F61" i="1" l="1"/>
  <c r="G62" i="1" l="1"/>
  <c r="F68" i="1"/>
  <c r="G69" i="1" l="1"/>
  <c r="F19" i="1"/>
</calcChain>
</file>

<file path=xl/sharedStrings.xml><?xml version="1.0" encoding="utf-8"?>
<sst xmlns="http://schemas.openxmlformats.org/spreadsheetml/2006/main" count="247" uniqueCount="72">
  <si>
    <t>Depreciación Acum. Instalaciones</t>
  </si>
  <si>
    <t>Depreciación Acum. Vehículos</t>
  </si>
  <si>
    <t>Capital Social</t>
  </si>
  <si>
    <t>PASIVOS</t>
  </si>
  <si>
    <t>Depreciación Acum. Maquinaria y Equipo</t>
  </si>
  <si>
    <t>Impuesto Pag por Antic. (Decl. Estimada)</t>
  </si>
  <si>
    <t>Mobiliario y Equipo Local</t>
  </si>
  <si>
    <t>ACTIVO</t>
  </si>
  <si>
    <t>Balance General</t>
  </si>
  <si>
    <t>Maquinarías y Equipos</t>
  </si>
  <si>
    <t>PASIVO</t>
  </si>
  <si>
    <t>Vehículos</t>
  </si>
  <si>
    <t>ACTIVOS</t>
  </si>
  <si>
    <t>Retención Impuestos Otros</t>
  </si>
  <si>
    <t>Cuentas Por Pagar Proveedores</t>
  </si>
  <si>
    <t>Inventario de Mercancías</t>
  </si>
  <si>
    <t>Depreciación Acum. Mobiliario y Eq Local</t>
  </si>
  <si>
    <t>Reserva Legal</t>
  </si>
  <si>
    <t>I.V.A. Retenido a Terceros</t>
  </si>
  <si>
    <t>Instalaciones</t>
  </si>
  <si>
    <t>Resultado Ejercicios Anteriores</t>
  </si>
  <si>
    <t>Impuesto Al Valor Agregado (I.V.A.)</t>
  </si>
  <si>
    <t>Impuesto Pagado Por Anticipado (I.V.A.)</t>
  </si>
  <si>
    <t>Expresado en Bolívares</t>
  </si>
  <si>
    <t>TOTAL ACTIVOS</t>
  </si>
  <si>
    <t>CORRIENTE</t>
  </si>
  <si>
    <t>TOTAL CORRIENTE</t>
  </si>
  <si>
    <t xml:space="preserve"> </t>
  </si>
  <si>
    <t xml:space="preserve">TOTAL PASIVO </t>
  </si>
  <si>
    <t>CAPITAL CONTABLE</t>
  </si>
  <si>
    <t>Resultado del Ejercicio</t>
  </si>
  <si>
    <t>TOTAL  CAPITAL CONTABLE</t>
  </si>
  <si>
    <t>TOTAL PASIVO + CAPITAL</t>
  </si>
  <si>
    <t>Pagares Bancarios</t>
  </si>
  <si>
    <t>OTROS PASIVOS</t>
  </si>
  <si>
    <t>Gastos varios por pagar</t>
  </si>
  <si>
    <t>AL 31/12/2015</t>
  </si>
  <si>
    <t>Caja Chica y General</t>
  </si>
  <si>
    <t>Impuesto Pagado Por Anticipado (I.S.L.R)</t>
  </si>
  <si>
    <t>TOTAL ACTIVOS CORRIENTES</t>
  </si>
  <si>
    <t>ACTIVOS NO CORRIENTES</t>
  </si>
  <si>
    <t>TOTAL ACTIVOS NO CORRIENTES</t>
  </si>
  <si>
    <t>Gastos Acum.s por pagar</t>
  </si>
  <si>
    <t>Retención S.S.O y Paro Forsozo</t>
  </si>
  <si>
    <t>Retencion I.N.C.E.</t>
  </si>
  <si>
    <t>Retencion Ley Politica Habitacional</t>
  </si>
  <si>
    <t>TOTAL OTROS PASIVOS</t>
  </si>
  <si>
    <t>TOTAL PASIVOS CORRIENTES</t>
  </si>
  <si>
    <t>AL 31/12/2014</t>
  </si>
  <si>
    <t>Cuentas a Pagar Accionistas</t>
  </si>
  <si>
    <t>AL 31/12/2016</t>
  </si>
  <si>
    <t>Impuesto Pagado Por Anticipado (ESTIMADA)</t>
  </si>
  <si>
    <t>Terreno</t>
  </si>
  <si>
    <t>Inmuebles</t>
  </si>
  <si>
    <t>Depreciación Acum. Inmuebles</t>
  </si>
  <si>
    <t>INVERSIONES CONST. C.C. Y SUPERMERCADO</t>
  </si>
  <si>
    <t>INVERSIONES A LARGO PLAZO</t>
  </si>
  <si>
    <t>Arq. Jose Antonio Rafael Pecchio (Hon)</t>
  </si>
  <si>
    <t>Material para la Construccion</t>
  </si>
  <si>
    <t>Movimiento de Tierra</t>
  </si>
  <si>
    <t>Dep Acum. Otras Deprec./Amortisables</t>
  </si>
  <si>
    <t>TOTAL INVERSIONES A LARGO PLAZO</t>
  </si>
  <si>
    <t>Impuesto Sobre La Renta (ISLR)</t>
  </si>
  <si>
    <t>AL 31/12/2017</t>
  </si>
  <si>
    <t>Depreciacion Acum. Inmuebles</t>
  </si>
  <si>
    <t>PASIVO CORRIENTE</t>
  </si>
  <si>
    <t>Impuesto Sobre La Renta Compañía (ISLR)</t>
  </si>
  <si>
    <t>HIPER MODELO, C.A.</t>
  </si>
  <si>
    <t>J-30810252-0</t>
  </si>
  <si>
    <t>Estado de Situacion Financiera</t>
  </si>
  <si>
    <t>Nota: El Informe de Compilación correspondiente a este Estado Financiero, se elaboró en papel de seguridad N° MI 9809264, asignado al Contador Público, Franklin A. Rangel M., C.P.C. 118.996.</t>
  </si>
  <si>
    <t>Expresado en Bolívares Soberanos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</si>
</sst>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?"/>
    <numFmt numFmtId="165" formatCode="?,???,??0.00"/>
    <numFmt numFmtId="166" formatCode="???,??0.00"/>
    <numFmt numFmtId="167" formatCode="??,??0.00"/>
    <numFmt numFmtId="168" formatCode="?,??0.00"/>
    <numFmt numFmtId="169" formatCode="#,##0.00_ ;\-#,##0.00\ "/>
  </numFmts>
  <fonts count="21" x14ac:knownFonts="1">
    <font>
      <sz val="10"/>
      <name val="Arial"/>
    </font>
    <font>
      <sz val="10"/>
      <name val="Arial"/>
    </font>
    <font>
      <b/>
      <sz val="13"/>
      <color indexed="8"/>
      <name val="Arial"/>
    </font>
    <font>
      <sz val="8"/>
      <color indexed="8"/>
      <name val="Arial"/>
    </font>
    <font>
      <b/>
      <sz val="11"/>
      <color indexed="8"/>
      <name val="Arial"/>
    </font>
    <font>
      <sz val="9"/>
      <color indexed="8"/>
      <name val="Arial"/>
    </font>
    <font>
      <sz val="10"/>
      <color indexed="9"/>
      <name val="Arial"/>
    </font>
    <font>
      <b/>
      <sz val="8.5"/>
      <color indexed="8"/>
      <name val="Arial"/>
    </font>
    <font>
      <sz val="7.5"/>
      <color indexed="8"/>
      <name val="Arial"/>
    </font>
    <font>
      <sz val="7.5"/>
      <color indexed="8"/>
      <name val="Arial"/>
      <family val="2"/>
    </font>
    <font>
      <sz val="8"/>
      <color indexed="8"/>
      <name val="Arial"/>
      <family val="2"/>
    </font>
    <font>
      <b/>
      <sz val="8.5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7.5"/>
      <color indexed="8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b/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164" fontId="6" fillId="0" borderId="0" xfId="1" applyNumberFormat="1" applyFont="1" applyAlignment="1">
      <alignment horizontal="left" vertical="top"/>
    </xf>
    <xf numFmtId="0" fontId="7" fillId="0" borderId="0" xfId="1" applyFont="1" applyAlignment="1">
      <alignment horizontal="center" vertical="top"/>
    </xf>
    <xf numFmtId="0" fontId="8" fillId="0" borderId="0" xfId="1" applyFont="1" applyAlignment="1">
      <alignment horizontal="left" vertical="top"/>
    </xf>
    <xf numFmtId="165" fontId="3" fillId="0" borderId="0" xfId="1" applyNumberFormat="1" applyFont="1" applyAlignment="1">
      <alignment horizontal="right" vertical="center"/>
    </xf>
    <xf numFmtId="166" fontId="3" fillId="0" borderId="0" xfId="1" applyNumberFormat="1" applyFont="1" applyAlignment="1">
      <alignment horizontal="right" vertical="center"/>
    </xf>
    <xf numFmtId="167" fontId="3" fillId="0" borderId="0" xfId="1" applyNumberFormat="1" applyFont="1" applyAlignment="1">
      <alignment horizontal="right" vertical="center"/>
    </xf>
    <xf numFmtId="168" fontId="3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left" vertical="top"/>
    </xf>
    <xf numFmtId="4" fontId="3" fillId="0" borderId="0" xfId="1" applyNumberFormat="1" applyFont="1" applyAlignment="1">
      <alignment horizontal="right" vertical="center"/>
    </xf>
    <xf numFmtId="165" fontId="10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center" vertical="top"/>
    </xf>
    <xf numFmtId="169" fontId="3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center" vertical="top"/>
    </xf>
    <xf numFmtId="165" fontId="13" fillId="0" borderId="0" xfId="0" applyNumberFormat="1" applyFont="1"/>
    <xf numFmtId="4" fontId="13" fillId="0" borderId="0" xfId="0" applyNumberFormat="1" applyFont="1"/>
    <xf numFmtId="0" fontId="14" fillId="0" borderId="0" xfId="0" applyFont="1"/>
    <xf numFmtId="166" fontId="3" fillId="0" borderId="1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horizontal="right" vertical="center"/>
    </xf>
    <xf numFmtId="166" fontId="13" fillId="0" borderId="1" xfId="0" applyNumberFormat="1" applyFont="1" applyBorder="1"/>
    <xf numFmtId="4" fontId="13" fillId="0" borderId="2" xfId="0" applyNumberFormat="1" applyFont="1" applyBorder="1"/>
    <xf numFmtId="4" fontId="13" fillId="0" borderId="1" xfId="0" applyNumberFormat="1" applyFont="1" applyBorder="1"/>
    <xf numFmtId="165" fontId="3" fillId="0" borderId="1" xfId="1" applyNumberFormat="1" applyFont="1" applyBorder="1" applyAlignment="1">
      <alignment horizontal="right" vertical="center"/>
    </xf>
    <xf numFmtId="165" fontId="13" fillId="0" borderId="1" xfId="0" applyNumberFormat="1" applyFont="1" applyBorder="1"/>
    <xf numFmtId="165" fontId="0" fillId="0" borderId="0" xfId="0" applyNumberFormat="1"/>
    <xf numFmtId="4" fontId="3" fillId="0" borderId="0" xfId="1" applyNumberFormat="1" applyFont="1" applyBorder="1" applyAlignment="1">
      <alignment horizontal="right" vertical="center"/>
    </xf>
    <xf numFmtId="0" fontId="16" fillId="0" borderId="0" xfId="0" applyFont="1"/>
    <xf numFmtId="0" fontId="17" fillId="0" borderId="0" xfId="1" applyFont="1" applyAlignment="1">
      <alignment horizontal="left" vertical="top"/>
    </xf>
    <xf numFmtId="4" fontId="13" fillId="0" borderId="0" xfId="0" applyNumberFormat="1" applyFont="1" applyBorder="1"/>
    <xf numFmtId="0" fontId="17" fillId="0" borderId="0" xfId="1" applyFont="1" applyFill="1" applyAlignment="1">
      <alignment horizontal="left" vertical="top"/>
    </xf>
    <xf numFmtId="0" fontId="18" fillId="0" borderId="0" xfId="0" applyFont="1"/>
    <xf numFmtId="0" fontId="9" fillId="0" borderId="0" xfId="1" applyFont="1" applyFill="1" applyAlignment="1">
      <alignment horizontal="left" vertical="top"/>
    </xf>
    <xf numFmtId="4" fontId="0" fillId="0" borderId="0" xfId="0" applyNumberFormat="1"/>
    <xf numFmtId="0" fontId="19" fillId="0" borderId="0" xfId="0" applyFont="1"/>
    <xf numFmtId="165" fontId="13" fillId="0" borderId="0" xfId="0" applyNumberFormat="1" applyFont="1" applyBorder="1"/>
    <xf numFmtId="0" fontId="15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0" fontId="20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12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"/>
  <sheetViews>
    <sheetView tabSelected="1" workbookViewId="0">
      <selection activeCell="B8" sqref="B8:G8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9.140625" customWidth="1"/>
    <col min="4" max="4" width="27.42578125" customWidth="1" collapsed="1"/>
    <col min="5" max="5" width="15" customWidth="1" collapsed="1"/>
    <col min="6" max="6" width="15.42578125" customWidth="1" collapsed="1"/>
    <col min="7" max="7" width="15.28515625" customWidth="1"/>
    <col min="10" max="10" width="17.5703125" customWidth="1"/>
  </cols>
  <sheetData>
    <row r="1" spans="1:10" ht="17.850000000000001" customHeight="1" x14ac:dyDescent="0.2">
      <c r="E1" s="1"/>
    </row>
    <row r="2" spans="1:10" ht="10.9" hidden="1" customHeight="1" x14ac:dyDescent="0.2"/>
    <row r="3" spans="1:10" ht="10.9" hidden="1" customHeight="1" x14ac:dyDescent="0.2"/>
    <row r="4" spans="1:10" ht="10.9" hidden="1" customHeight="1" x14ac:dyDescent="0.2"/>
    <row r="5" spans="1:10" ht="10.9" customHeight="1" x14ac:dyDescent="0.2">
      <c r="B5" s="39" t="s">
        <v>67</v>
      </c>
      <c r="C5" s="39"/>
      <c r="D5" s="39"/>
      <c r="E5" s="39"/>
      <c r="F5" s="39"/>
      <c r="G5" s="39"/>
    </row>
    <row r="6" spans="1:10" ht="11.25" customHeight="1" x14ac:dyDescent="0.2">
      <c r="B6" s="39" t="s">
        <v>68</v>
      </c>
      <c r="C6" s="39"/>
      <c r="D6" s="39"/>
      <c r="E6" s="39"/>
      <c r="F6" s="39"/>
      <c r="G6" s="39"/>
    </row>
    <row r="7" spans="1:10" ht="13.9" customHeight="1" x14ac:dyDescent="0.2">
      <c r="B7" s="40" t="s">
        <v>69</v>
      </c>
      <c r="C7" s="41"/>
      <c r="D7" s="41"/>
      <c r="E7" s="41"/>
      <c r="F7" s="41"/>
      <c r="G7" s="41"/>
    </row>
    <row r="8" spans="1:10" ht="12" customHeight="1" x14ac:dyDescent="0.2">
      <c r="B8" s="42" t="s">
        <v>63</v>
      </c>
      <c r="C8" s="42"/>
      <c r="D8" s="42"/>
      <c r="E8" s="42"/>
      <c r="F8" s="42"/>
      <c r="G8" s="42"/>
    </row>
    <row r="9" spans="1:10" ht="12" customHeight="1" x14ac:dyDescent="0.2">
      <c r="B9" s="43" t="s">
        <v>71</v>
      </c>
      <c r="C9" s="43"/>
      <c r="D9" s="43"/>
      <c r="E9" s="43"/>
      <c r="F9" s="43"/>
      <c r="G9" s="43"/>
    </row>
    <row r="10" spans="1:10" ht="12.95" customHeight="1" x14ac:dyDescent="0.2">
      <c r="A10" s="4">
        <v>4</v>
      </c>
    </row>
    <row r="11" spans="1:10" ht="12.95" customHeight="1" x14ac:dyDescent="0.2">
      <c r="A11" s="4">
        <v>4</v>
      </c>
      <c r="D11" s="5" t="s">
        <v>7</v>
      </c>
    </row>
    <row r="12" spans="1:10" ht="10.5" customHeight="1" x14ac:dyDescent="0.2">
      <c r="B12" s="30" t="s">
        <v>12</v>
      </c>
      <c r="C12" s="29"/>
    </row>
    <row r="13" spans="1:10" ht="10.5" customHeight="1" x14ac:dyDescent="0.2">
      <c r="B13" s="30" t="s">
        <v>25</v>
      </c>
      <c r="C13" s="29"/>
    </row>
    <row r="14" spans="1:10" ht="10.9" customHeight="1" x14ac:dyDescent="0.2">
      <c r="C14" s="6" t="s">
        <v>37</v>
      </c>
      <c r="E14" s="7">
        <f>J14/100000</f>
        <v>38819.049025500004</v>
      </c>
      <c r="J14" s="7">
        <v>3881904902.5500002</v>
      </c>
    </row>
    <row r="15" spans="1:10" ht="10.9" customHeight="1" x14ac:dyDescent="0.2">
      <c r="C15" s="6" t="s">
        <v>5</v>
      </c>
      <c r="E15" s="7">
        <f t="shared" ref="E15:E18" si="0">J15/100000</f>
        <v>194.38290839999999</v>
      </c>
      <c r="J15" s="8">
        <v>19438290.84</v>
      </c>
    </row>
    <row r="16" spans="1:10" ht="10.9" customHeight="1" x14ac:dyDescent="0.2">
      <c r="C16" s="6" t="s">
        <v>38</v>
      </c>
      <c r="E16" s="7">
        <f t="shared" si="0"/>
        <v>707.84764859999996</v>
      </c>
      <c r="J16" s="10">
        <v>70784764.859999999</v>
      </c>
    </row>
    <row r="17" spans="2:10" ht="10.9" customHeight="1" x14ac:dyDescent="0.2">
      <c r="C17" s="6" t="s">
        <v>22</v>
      </c>
      <c r="E17" s="7">
        <f t="shared" si="0"/>
        <v>35.0063058</v>
      </c>
      <c r="J17" s="10">
        <v>3500630.58</v>
      </c>
    </row>
    <row r="18" spans="2:10" ht="10.9" customHeight="1" x14ac:dyDescent="0.2">
      <c r="C18" s="6" t="s">
        <v>15</v>
      </c>
      <c r="E18" s="7">
        <f t="shared" si="0"/>
        <v>21903.763654899998</v>
      </c>
      <c r="J18" s="20">
        <v>2190376365.4899998</v>
      </c>
    </row>
    <row r="19" spans="2:10" ht="10.9" customHeight="1" x14ac:dyDescent="0.2">
      <c r="C19" s="30" t="s">
        <v>26</v>
      </c>
      <c r="D19" s="29"/>
      <c r="F19" s="26">
        <f>SUM(E14:E18)</f>
        <v>61660.049543200003</v>
      </c>
    </row>
    <row r="20" spans="2:10" ht="10.9" customHeight="1" x14ac:dyDescent="0.2">
      <c r="C20" s="30" t="s">
        <v>39</v>
      </c>
      <c r="D20" s="29"/>
      <c r="F20" s="17"/>
      <c r="G20" s="17">
        <f>F19</f>
        <v>61660.049543200003</v>
      </c>
    </row>
    <row r="21" spans="2:10" ht="10.5" customHeight="1" x14ac:dyDescent="0.2">
      <c r="B21" s="11"/>
      <c r="C21" s="32" t="s">
        <v>40</v>
      </c>
      <c r="D21" s="29"/>
    </row>
    <row r="22" spans="2:10" ht="10.9" customHeight="1" x14ac:dyDescent="0.2">
      <c r="C22" s="6" t="s">
        <v>9</v>
      </c>
      <c r="E22" s="8">
        <f>J22/100000</f>
        <v>26.004729900000001</v>
      </c>
      <c r="J22" s="8">
        <v>2600472.9900000002</v>
      </c>
    </row>
    <row r="23" spans="2:10" ht="10.9" customHeight="1" x14ac:dyDescent="0.2">
      <c r="C23" s="6" t="s">
        <v>4</v>
      </c>
      <c r="E23" s="8">
        <f t="shared" ref="E23:E34" si="1">J23/100000</f>
        <v>-5.5197509</v>
      </c>
      <c r="J23" s="8">
        <f>-551975.09</f>
        <v>-551975.09</v>
      </c>
    </row>
    <row r="24" spans="2:10" ht="10.9" customHeight="1" x14ac:dyDescent="0.2">
      <c r="C24" s="6" t="s">
        <v>6</v>
      </c>
      <c r="E24" s="8">
        <f t="shared" si="1"/>
        <v>40.852530099999996</v>
      </c>
      <c r="J24" s="8">
        <v>4085253.01</v>
      </c>
    </row>
    <row r="25" spans="2:10" ht="10.9" customHeight="1" x14ac:dyDescent="0.2">
      <c r="C25" s="6" t="s">
        <v>16</v>
      </c>
      <c r="E25" s="8">
        <f t="shared" si="1"/>
        <v>-8.0151707999999999</v>
      </c>
      <c r="J25" s="8">
        <f>-801517.08</f>
        <v>-801517.08</v>
      </c>
    </row>
    <row r="26" spans="2:10" ht="10.9" customHeight="1" x14ac:dyDescent="0.2">
      <c r="C26" s="6" t="s">
        <v>19</v>
      </c>
      <c r="E26" s="8">
        <f t="shared" si="1"/>
        <v>0.16141259999999999</v>
      </c>
      <c r="J26" s="9">
        <v>16141.26</v>
      </c>
    </row>
    <row r="27" spans="2:10" ht="10.9" customHeight="1" x14ac:dyDescent="0.2">
      <c r="C27" s="6" t="s">
        <v>0</v>
      </c>
      <c r="E27" s="8">
        <f t="shared" si="1"/>
        <v>-0.16141259999999999</v>
      </c>
      <c r="J27" s="9">
        <v>-16141.26</v>
      </c>
    </row>
    <row r="28" spans="2:10" ht="10.9" customHeight="1" x14ac:dyDescent="0.2">
      <c r="C28" s="6" t="s">
        <v>11</v>
      </c>
      <c r="E28" s="8">
        <f t="shared" si="1"/>
        <v>6.5553185999999997</v>
      </c>
      <c r="J28" s="12">
        <v>655531.86</v>
      </c>
    </row>
    <row r="29" spans="2:10" ht="10.9" customHeight="1" x14ac:dyDescent="0.2">
      <c r="C29" s="6" t="s">
        <v>1</v>
      </c>
      <c r="E29" s="8">
        <f t="shared" si="1"/>
        <v>-3.5466786999999997</v>
      </c>
      <c r="J29" s="28">
        <f>-354667.87</f>
        <v>-354667.87</v>
      </c>
    </row>
    <row r="30" spans="2:10" ht="10.9" customHeight="1" x14ac:dyDescent="0.2">
      <c r="C30" s="6" t="s">
        <v>52</v>
      </c>
      <c r="E30" s="8">
        <f t="shared" si="1"/>
        <v>32.4</v>
      </c>
      <c r="J30" s="28">
        <v>3240000</v>
      </c>
    </row>
    <row r="31" spans="2:10" ht="10.9" customHeight="1" x14ac:dyDescent="0.2">
      <c r="C31" s="6" t="s">
        <v>52</v>
      </c>
      <c r="E31" s="8">
        <f t="shared" si="1"/>
        <v>20</v>
      </c>
      <c r="J31" s="28">
        <v>2000000</v>
      </c>
    </row>
    <row r="32" spans="2:10" ht="10.9" customHeight="1" x14ac:dyDescent="0.2">
      <c r="C32" s="6" t="s">
        <v>52</v>
      </c>
      <c r="E32" s="8">
        <f t="shared" si="1"/>
        <v>213</v>
      </c>
      <c r="J32" s="28">
        <v>21300000</v>
      </c>
    </row>
    <row r="33" spans="1:10" ht="10.9" customHeight="1" x14ac:dyDescent="0.2">
      <c r="C33" s="6" t="s">
        <v>53</v>
      </c>
      <c r="E33" s="8">
        <f t="shared" si="1"/>
        <v>4.5</v>
      </c>
      <c r="J33" s="28">
        <v>450000</v>
      </c>
    </row>
    <row r="34" spans="1:10" ht="10.9" customHeight="1" x14ac:dyDescent="0.2">
      <c r="C34" s="6" t="s">
        <v>64</v>
      </c>
      <c r="E34" s="8">
        <f t="shared" si="1"/>
        <v>-0.52500000000000002</v>
      </c>
      <c r="J34" s="28">
        <v>-52500</v>
      </c>
    </row>
    <row r="35" spans="1:10" ht="12.75" customHeight="1" x14ac:dyDescent="0.2">
      <c r="B35" s="29"/>
      <c r="C35" s="32" t="s">
        <v>41</v>
      </c>
      <c r="D35" s="29"/>
      <c r="F35" s="22">
        <f>SUM(E22:E34)</f>
        <v>325.7059782</v>
      </c>
    </row>
    <row r="36" spans="1:10" ht="10.9" customHeight="1" x14ac:dyDescent="0.2">
      <c r="B36" s="30" t="s">
        <v>55</v>
      </c>
      <c r="C36" s="33"/>
      <c r="D36" s="33"/>
      <c r="G36" s="31"/>
    </row>
    <row r="37" spans="1:10" ht="12.95" customHeight="1" x14ac:dyDescent="0.2">
      <c r="A37" s="4">
        <v>4</v>
      </c>
      <c r="B37" s="30"/>
      <c r="C37" s="33" t="s">
        <v>56</v>
      </c>
      <c r="D37" s="33"/>
      <c r="G37" s="31"/>
    </row>
    <row r="38" spans="1:10" ht="10.5" customHeight="1" x14ac:dyDescent="0.2">
      <c r="B38" s="30"/>
      <c r="C38" s="36" t="s">
        <v>57</v>
      </c>
      <c r="D38" s="33"/>
      <c r="E38" s="18">
        <f>J38/100000</f>
        <v>3.2679386999999998</v>
      </c>
      <c r="G38" s="31"/>
      <c r="J38" s="18">
        <v>326793.87</v>
      </c>
    </row>
    <row r="39" spans="1:10" ht="10.5" customHeight="1" x14ac:dyDescent="0.2">
      <c r="B39" s="30"/>
      <c r="C39" s="36" t="s">
        <v>58</v>
      </c>
      <c r="D39" s="33"/>
      <c r="E39" s="18">
        <f t="shared" ref="E39:E41" si="2">J39/100000</f>
        <v>30.5805498</v>
      </c>
      <c r="G39" s="31"/>
      <c r="J39" s="18">
        <v>3058054.98</v>
      </c>
    </row>
    <row r="40" spans="1:10" ht="10.9" customHeight="1" x14ac:dyDescent="0.2">
      <c r="B40" s="30"/>
      <c r="C40" s="36" t="s">
        <v>59</v>
      </c>
      <c r="D40" s="33"/>
      <c r="E40" s="18">
        <f t="shared" si="2"/>
        <v>2.9280499999999998</v>
      </c>
      <c r="G40" s="31"/>
      <c r="J40" s="18">
        <v>292805</v>
      </c>
    </row>
    <row r="41" spans="1:10" ht="10.9" customHeight="1" x14ac:dyDescent="0.2">
      <c r="B41" s="30"/>
      <c r="C41" s="36" t="s">
        <v>60</v>
      </c>
      <c r="D41" s="33"/>
      <c r="E41" s="18">
        <f t="shared" si="2"/>
        <v>-26.792343300000002</v>
      </c>
      <c r="G41" s="31"/>
      <c r="J41" s="24">
        <v>-2679234.33</v>
      </c>
    </row>
    <row r="42" spans="1:10" ht="10.9" customHeight="1" x14ac:dyDescent="0.2">
      <c r="B42" s="30"/>
      <c r="C42" s="33" t="s">
        <v>61</v>
      </c>
      <c r="D42" s="33"/>
      <c r="E42" s="35"/>
      <c r="F42" s="24">
        <f>SUM(E38:E41)</f>
        <v>9.9841951999999985</v>
      </c>
      <c r="G42" s="31"/>
    </row>
    <row r="43" spans="1:10" ht="10.9" customHeight="1" thickBot="1" x14ac:dyDescent="0.25">
      <c r="B43" s="30" t="s">
        <v>24</v>
      </c>
      <c r="C43" s="33"/>
      <c r="D43" s="33"/>
      <c r="E43" s="35"/>
      <c r="F43" s="31"/>
      <c r="G43" s="23">
        <f>G20+F35+F42</f>
        <v>61995.739716600001</v>
      </c>
    </row>
    <row r="44" spans="1:10" ht="10.9" customHeight="1" thickTop="1" x14ac:dyDescent="0.2">
      <c r="B44" s="30"/>
      <c r="C44" s="33"/>
      <c r="D44" s="33" t="s">
        <v>10</v>
      </c>
      <c r="E44" s="35"/>
      <c r="F44" s="31"/>
      <c r="G44" s="31"/>
    </row>
    <row r="45" spans="1:10" ht="10.9" customHeight="1" x14ac:dyDescent="0.2">
      <c r="B45" s="30" t="s">
        <v>3</v>
      </c>
      <c r="C45" s="33"/>
      <c r="D45" s="33"/>
      <c r="E45" s="35"/>
      <c r="F45" s="31"/>
      <c r="G45" s="31"/>
    </row>
    <row r="46" spans="1:10" ht="10.9" customHeight="1" x14ac:dyDescent="0.2">
      <c r="B46" s="30"/>
      <c r="C46" s="33" t="s">
        <v>65</v>
      </c>
      <c r="D46" s="33"/>
      <c r="E46" s="35"/>
      <c r="F46" s="31"/>
      <c r="G46" s="31"/>
    </row>
    <row r="47" spans="1:10" ht="10.9" customHeight="1" x14ac:dyDescent="0.2">
      <c r="C47" s="6" t="s">
        <v>14</v>
      </c>
      <c r="E47" s="7">
        <f>J47/100000</f>
        <v>38077.323050500003</v>
      </c>
      <c r="J47" s="7">
        <v>3807732305.0500002</v>
      </c>
    </row>
    <row r="48" spans="1:10" ht="10.9" customHeight="1" x14ac:dyDescent="0.2">
      <c r="C48" s="11" t="s">
        <v>35</v>
      </c>
      <c r="E48" s="7">
        <f t="shared" ref="E48:E57" si="3">J48/100000</f>
        <v>1582.6994225999999</v>
      </c>
      <c r="J48" s="10">
        <v>158269942.25999999</v>
      </c>
    </row>
    <row r="49" spans="1:10" ht="10.9" customHeight="1" x14ac:dyDescent="0.2">
      <c r="C49" s="11" t="s">
        <v>33</v>
      </c>
      <c r="E49" s="7">
        <f t="shared" si="3"/>
        <v>440.02898240000002</v>
      </c>
      <c r="J49" s="7">
        <v>44002898.240000002</v>
      </c>
    </row>
    <row r="50" spans="1:10" ht="10.9" customHeight="1" x14ac:dyDescent="0.2">
      <c r="C50" s="6" t="s">
        <v>21</v>
      </c>
      <c r="E50" s="7">
        <f t="shared" si="3"/>
        <v>-3852.0413054000001</v>
      </c>
      <c r="J50" s="15">
        <v>-385204130.54000002</v>
      </c>
    </row>
    <row r="51" spans="1:10" ht="10.9" customHeight="1" x14ac:dyDescent="0.2">
      <c r="C51" s="6" t="s">
        <v>66</v>
      </c>
      <c r="E51" s="7">
        <f t="shared" si="3"/>
        <v>6801.8540999999996</v>
      </c>
      <c r="J51" s="15">
        <v>680185410</v>
      </c>
    </row>
    <row r="52" spans="1:10" ht="10.9" customHeight="1" x14ac:dyDescent="0.2">
      <c r="C52" s="6" t="s">
        <v>13</v>
      </c>
      <c r="E52" s="7">
        <f t="shared" si="3"/>
        <v>26.091933700000002</v>
      </c>
      <c r="J52" s="12">
        <v>2609193.37</v>
      </c>
    </row>
    <row r="53" spans="1:10" ht="10.9" customHeight="1" x14ac:dyDescent="0.2">
      <c r="C53" s="6" t="s">
        <v>42</v>
      </c>
      <c r="E53" s="7">
        <f t="shared" si="3"/>
        <v>3791.5489786000003</v>
      </c>
      <c r="J53" s="12">
        <v>379154897.86000001</v>
      </c>
    </row>
    <row r="54" spans="1:10" ht="10.9" customHeight="1" x14ac:dyDescent="0.2">
      <c r="C54" s="6" t="s">
        <v>18</v>
      </c>
      <c r="E54" s="7">
        <f t="shared" si="3"/>
        <v>953.12937169999998</v>
      </c>
      <c r="J54" s="9">
        <v>95312937.170000002</v>
      </c>
    </row>
    <row r="55" spans="1:10" ht="10.9" customHeight="1" x14ac:dyDescent="0.2">
      <c r="C55" s="6" t="s">
        <v>43</v>
      </c>
      <c r="E55" s="7">
        <f t="shared" si="3"/>
        <v>26.181361299999999</v>
      </c>
      <c r="J55" s="28">
        <v>2618136.13</v>
      </c>
    </row>
    <row r="56" spans="1:10" ht="10.9" customHeight="1" x14ac:dyDescent="0.2">
      <c r="C56" s="6" t="s">
        <v>44</v>
      </c>
      <c r="E56" s="7">
        <f t="shared" si="3"/>
        <v>4.1562016000000002</v>
      </c>
      <c r="J56" s="28">
        <v>415620.16</v>
      </c>
    </row>
    <row r="57" spans="1:10" ht="10.9" customHeight="1" x14ac:dyDescent="0.2">
      <c r="C57" s="6" t="s">
        <v>45</v>
      </c>
      <c r="E57" s="7">
        <f t="shared" si="3"/>
        <v>1.5975648</v>
      </c>
      <c r="J57" s="21">
        <v>159756.48000000001</v>
      </c>
    </row>
    <row r="58" spans="1:10" ht="10.9" customHeight="1" x14ac:dyDescent="0.2">
      <c r="B58" s="29"/>
      <c r="C58" s="30" t="s">
        <v>26</v>
      </c>
      <c r="D58" s="29"/>
      <c r="F58" s="26">
        <f>SUM(E47:E57)</f>
        <v>47852.569661800007</v>
      </c>
    </row>
    <row r="59" spans="1:10" ht="10.9" customHeight="1" x14ac:dyDescent="0.2">
      <c r="B59" s="29"/>
      <c r="C59" s="30" t="s">
        <v>47</v>
      </c>
      <c r="D59" s="29"/>
      <c r="G59" s="17">
        <f>F58</f>
        <v>47852.569661800007</v>
      </c>
    </row>
    <row r="60" spans="1:10" ht="10.9" customHeight="1" x14ac:dyDescent="0.2">
      <c r="B60" s="33" t="s">
        <v>34</v>
      </c>
      <c r="C60" s="30"/>
      <c r="D60" s="29"/>
    </row>
    <row r="61" spans="1:10" ht="10.9" customHeight="1" x14ac:dyDescent="0.2">
      <c r="B61" s="33"/>
      <c r="C61" s="30" t="s">
        <v>46</v>
      </c>
      <c r="D61" s="29"/>
      <c r="E61" s="24">
        <v>0</v>
      </c>
    </row>
    <row r="62" spans="1:10" ht="10.9" customHeight="1" x14ac:dyDescent="0.2">
      <c r="B62" s="33"/>
      <c r="C62" s="30" t="s">
        <v>46</v>
      </c>
      <c r="D62" s="29"/>
      <c r="F62" s="24">
        <f>SUM(E61)</f>
        <v>0</v>
      </c>
    </row>
    <row r="63" spans="1:10" ht="10.9" customHeight="1" x14ac:dyDescent="0.2">
      <c r="B63" s="30" t="s">
        <v>28</v>
      </c>
      <c r="C63" s="29"/>
      <c r="D63" s="29"/>
      <c r="F63" s="13" t="s">
        <v>27</v>
      </c>
      <c r="G63" s="17">
        <f>SUM(F58:F62)</f>
        <v>47852.569661800007</v>
      </c>
    </row>
    <row r="64" spans="1:10" ht="12.95" customHeight="1" x14ac:dyDescent="0.2">
      <c r="A64" s="4">
        <v>4</v>
      </c>
      <c r="D64" s="14" t="s">
        <v>27</v>
      </c>
    </row>
    <row r="65" spans="2:10" ht="10.5" customHeight="1" x14ac:dyDescent="0.2">
      <c r="B65" s="30" t="s">
        <v>29</v>
      </c>
      <c r="C65" s="29"/>
      <c r="D65" s="29"/>
    </row>
    <row r="66" spans="2:10" ht="10.9" customHeight="1" x14ac:dyDescent="0.2">
      <c r="C66" s="6" t="s">
        <v>2</v>
      </c>
      <c r="E66" s="8">
        <f>J66/100000</f>
        <v>300</v>
      </c>
      <c r="J66" s="8">
        <v>30000000</v>
      </c>
    </row>
    <row r="67" spans="2:10" ht="10.9" customHeight="1" x14ac:dyDescent="0.2">
      <c r="C67" s="6" t="s">
        <v>17</v>
      </c>
      <c r="E67" s="8">
        <f t="shared" ref="E67:E69" si="4">J67/100000</f>
        <v>30</v>
      </c>
      <c r="J67" s="9">
        <v>3000000</v>
      </c>
    </row>
    <row r="68" spans="2:10" ht="10.9" customHeight="1" x14ac:dyDescent="0.2">
      <c r="C68" s="11" t="s">
        <v>20</v>
      </c>
      <c r="E68" s="8">
        <f t="shared" si="4"/>
        <v>605.15915480000001</v>
      </c>
      <c r="J68" s="8">
        <v>60515915.479999997</v>
      </c>
    </row>
    <row r="69" spans="2:10" ht="10.9" customHeight="1" x14ac:dyDescent="0.2">
      <c r="C69" s="11" t="s">
        <v>30</v>
      </c>
      <c r="E69" s="8">
        <f t="shared" si="4"/>
        <v>13208.010899999999</v>
      </c>
      <c r="J69" s="25">
        <v>1320801090</v>
      </c>
    </row>
    <row r="70" spans="2:10" ht="10.9" customHeight="1" x14ac:dyDescent="0.2">
      <c r="B70" s="29"/>
      <c r="C70" s="30" t="s">
        <v>31</v>
      </c>
      <c r="D70" s="29"/>
      <c r="F70" s="22">
        <f>SUM(E66:E69)</f>
        <v>14143.170054799999</v>
      </c>
    </row>
    <row r="71" spans="2:10" ht="10.9" customHeight="1" thickBot="1" x14ac:dyDescent="0.25">
      <c r="B71" s="30" t="s">
        <v>32</v>
      </c>
      <c r="C71" s="29"/>
      <c r="D71" s="29"/>
      <c r="F71" s="13" t="s">
        <v>27</v>
      </c>
      <c r="G71" s="23">
        <f>G64+G63+F70</f>
        <v>61995.739716600008</v>
      </c>
    </row>
    <row r="72" spans="2:10" ht="10.9" customHeight="1" thickTop="1" x14ac:dyDescent="0.2">
      <c r="B72" s="11"/>
      <c r="F72" s="13"/>
      <c r="G72" s="18"/>
    </row>
    <row r="73" spans="2:10" ht="10.9" customHeight="1" x14ac:dyDescent="0.2">
      <c r="B73" s="11"/>
      <c r="F73" s="13"/>
      <c r="G73" s="18"/>
    </row>
    <row r="74" spans="2:10" ht="10.9" customHeight="1" x14ac:dyDescent="0.2">
      <c r="B74" s="11"/>
      <c r="F74" s="13"/>
      <c r="G74" s="18"/>
    </row>
    <row r="75" spans="2:10" ht="10.9" customHeight="1" x14ac:dyDescent="0.2">
      <c r="B75" s="11"/>
      <c r="F75" s="13"/>
      <c r="G75" s="18"/>
    </row>
    <row r="76" spans="2:10" ht="10.9" customHeight="1" x14ac:dyDescent="0.2">
      <c r="B76" s="11"/>
      <c r="F76" s="13"/>
      <c r="G76" s="18"/>
    </row>
    <row r="77" spans="2:10" ht="10.9" customHeight="1" x14ac:dyDescent="0.2">
      <c r="B77" s="11"/>
      <c r="F77" s="13"/>
      <c r="G77" s="18"/>
    </row>
    <row r="78" spans="2:10" ht="10.9" customHeight="1" x14ac:dyDescent="0.2">
      <c r="B78" s="11"/>
      <c r="F78" s="13"/>
      <c r="G78" s="18"/>
    </row>
    <row r="79" spans="2:10" ht="10.9" customHeight="1" x14ac:dyDescent="0.2">
      <c r="B79" s="11"/>
      <c r="F79" s="13"/>
      <c r="G79" s="18"/>
    </row>
    <row r="80" spans="2:10" ht="10.9" customHeight="1" x14ac:dyDescent="0.2">
      <c r="B80" s="11"/>
      <c r="F80" s="13"/>
      <c r="G80" s="18"/>
    </row>
    <row r="81" spans="2:7" ht="10.9" customHeight="1" x14ac:dyDescent="0.2">
      <c r="B81" s="11"/>
      <c r="F81" s="13"/>
      <c r="G81" s="18"/>
    </row>
    <row r="82" spans="2:7" ht="10.9" customHeight="1" x14ac:dyDescent="0.2">
      <c r="B82" s="11"/>
      <c r="F82" s="13"/>
      <c r="G82" s="18"/>
    </row>
    <row r="83" spans="2:7" ht="10.9" customHeight="1" x14ac:dyDescent="0.2">
      <c r="B83" s="11"/>
      <c r="F83" s="13"/>
      <c r="G83" s="18"/>
    </row>
    <row r="84" spans="2:7" ht="10.9" customHeight="1" x14ac:dyDescent="0.2">
      <c r="B84" s="11"/>
      <c r="F84" s="13"/>
      <c r="G84" s="18"/>
    </row>
    <row r="85" spans="2:7" ht="10.9" customHeight="1" x14ac:dyDescent="0.2">
      <c r="B85" s="11"/>
      <c r="F85" s="13"/>
      <c r="G85" s="18"/>
    </row>
    <row r="86" spans="2:7" ht="10.9" customHeight="1" x14ac:dyDescent="0.2">
      <c r="B86" s="11"/>
      <c r="F86" s="13"/>
      <c r="G86" s="18"/>
    </row>
    <row r="87" spans="2:7" ht="10.9" customHeight="1" x14ac:dyDescent="0.2">
      <c r="B87" s="11"/>
      <c r="F87" s="13"/>
      <c r="G87" s="18"/>
    </row>
    <row r="88" spans="2:7" ht="10.9" customHeight="1" x14ac:dyDescent="0.2">
      <c r="B88" s="11"/>
      <c r="F88" s="13"/>
      <c r="G88" s="18"/>
    </row>
    <row r="89" spans="2:7" ht="10.9" customHeight="1" x14ac:dyDescent="0.2">
      <c r="B89" s="11"/>
      <c r="F89" s="13"/>
      <c r="G89" s="18"/>
    </row>
    <row r="90" spans="2:7" ht="10.9" customHeight="1" x14ac:dyDescent="0.2">
      <c r="B90" s="11"/>
      <c r="F90" s="13"/>
      <c r="G90" s="18"/>
    </row>
    <row r="91" spans="2:7" ht="10.9" customHeight="1" x14ac:dyDescent="0.2">
      <c r="B91" s="11"/>
      <c r="F91" s="13"/>
      <c r="G91" s="18"/>
    </row>
    <row r="92" spans="2:7" ht="10.9" customHeight="1" x14ac:dyDescent="0.2">
      <c r="B92" s="11"/>
      <c r="F92" s="13"/>
      <c r="G92" s="18"/>
    </row>
    <row r="93" spans="2:7" ht="10.9" customHeight="1" x14ac:dyDescent="0.2">
      <c r="B93" s="11"/>
      <c r="F93" s="13"/>
      <c r="G93" s="18"/>
    </row>
    <row r="94" spans="2:7" ht="10.9" customHeight="1" x14ac:dyDescent="0.2">
      <c r="B94" s="11"/>
      <c r="F94" s="13"/>
      <c r="G94" s="18"/>
    </row>
    <row r="95" spans="2:7" ht="10.9" customHeight="1" x14ac:dyDescent="0.2">
      <c r="B95" s="11"/>
      <c r="F95" s="13"/>
      <c r="G95" s="18"/>
    </row>
    <row r="96" spans="2:7" ht="10.9" customHeight="1" x14ac:dyDescent="0.2">
      <c r="B96" s="11"/>
      <c r="F96" s="13"/>
      <c r="G96" s="18"/>
    </row>
    <row r="97" spans="2:7" ht="10.9" customHeight="1" x14ac:dyDescent="0.2">
      <c r="B97" s="11"/>
      <c r="F97" s="13"/>
      <c r="G97" s="18"/>
    </row>
    <row r="98" spans="2:7" ht="10.9" customHeight="1" x14ac:dyDescent="0.2">
      <c r="B98" s="11"/>
      <c r="F98" s="13"/>
      <c r="G98" s="18"/>
    </row>
    <row r="99" spans="2:7" ht="10.9" customHeight="1" x14ac:dyDescent="0.2">
      <c r="B99" s="11"/>
      <c r="F99" s="13"/>
      <c r="G99" s="18"/>
    </row>
    <row r="100" spans="2:7" ht="10.9" customHeight="1" x14ac:dyDescent="0.2">
      <c r="B100" s="11"/>
      <c r="F100" s="13"/>
      <c r="G100" s="18"/>
    </row>
    <row r="101" spans="2:7" ht="10.9" customHeight="1" x14ac:dyDescent="0.2">
      <c r="B101" s="11"/>
      <c r="F101" s="13"/>
      <c r="G101" s="18"/>
    </row>
    <row r="102" spans="2:7" ht="10.9" customHeight="1" x14ac:dyDescent="0.2">
      <c r="B102" s="11"/>
      <c r="F102" s="13"/>
      <c r="G102" s="18"/>
    </row>
    <row r="103" spans="2:7" ht="10.9" customHeight="1" x14ac:dyDescent="0.2">
      <c r="B103" s="11"/>
      <c r="F103" s="13"/>
      <c r="G103" s="18"/>
    </row>
    <row r="104" spans="2:7" ht="10.9" customHeight="1" x14ac:dyDescent="0.2">
      <c r="B104" s="11"/>
      <c r="F104" s="13"/>
      <c r="G104" s="18"/>
    </row>
    <row r="105" spans="2:7" ht="10.9" customHeight="1" x14ac:dyDescent="0.2">
      <c r="B105" s="11"/>
      <c r="F105" s="13"/>
      <c r="G105" s="18"/>
    </row>
    <row r="106" spans="2:7" ht="10.9" customHeight="1" x14ac:dyDescent="0.2">
      <c r="B106" s="11"/>
      <c r="F106" s="13"/>
      <c r="G106" s="18"/>
    </row>
    <row r="107" spans="2:7" ht="10.9" customHeight="1" x14ac:dyDescent="0.2">
      <c r="B107" s="11"/>
      <c r="F107" s="13"/>
      <c r="G107" s="18"/>
    </row>
    <row r="108" spans="2:7" ht="10.9" customHeight="1" x14ac:dyDescent="0.2">
      <c r="B108" s="11"/>
      <c r="F108" s="13"/>
      <c r="G108" s="18"/>
    </row>
    <row r="109" spans="2:7" ht="10.9" customHeight="1" x14ac:dyDescent="0.2">
      <c r="B109" s="11"/>
      <c r="F109" s="13"/>
      <c r="G109" s="18"/>
    </row>
    <row r="110" spans="2:7" ht="10.9" customHeight="1" x14ac:dyDescent="0.2">
      <c r="B110" s="11"/>
      <c r="F110" s="13"/>
      <c r="G110" s="18"/>
    </row>
    <row r="111" spans="2:7" ht="10.9" customHeight="1" x14ac:dyDescent="0.2">
      <c r="B111" s="11"/>
      <c r="F111" s="13"/>
      <c r="G111" s="18"/>
    </row>
    <row r="112" spans="2:7" ht="10.9" customHeight="1" x14ac:dyDescent="0.2">
      <c r="B112" s="11"/>
      <c r="F112" s="13"/>
      <c r="G112" s="18"/>
    </row>
    <row r="113" spans="1:7" ht="10.9" customHeight="1" x14ac:dyDescent="0.2">
      <c r="B113" s="11"/>
      <c r="F113" s="13"/>
      <c r="G113" s="18"/>
    </row>
    <row r="114" spans="1:7" ht="10.9" customHeight="1" x14ac:dyDescent="0.2">
      <c r="B114" s="11"/>
      <c r="F114" s="13"/>
      <c r="G114" s="18"/>
    </row>
    <row r="115" spans="1:7" ht="10.9" customHeight="1" x14ac:dyDescent="0.2">
      <c r="B115" s="11"/>
      <c r="F115" s="13"/>
      <c r="G115" s="18"/>
    </row>
    <row r="116" spans="1:7" ht="10.9" customHeight="1" x14ac:dyDescent="0.2">
      <c r="B116" s="11"/>
      <c r="F116" s="13"/>
      <c r="G116" s="18"/>
    </row>
    <row r="117" spans="1:7" ht="10.9" customHeight="1" x14ac:dyDescent="0.2">
      <c r="B117" s="11"/>
      <c r="F117" s="13"/>
      <c r="G117" s="18"/>
    </row>
    <row r="118" spans="1:7" ht="10.9" customHeight="1" x14ac:dyDescent="0.2">
      <c r="B118" s="11"/>
      <c r="F118" s="13"/>
      <c r="G118" s="18"/>
    </row>
    <row r="119" spans="1:7" ht="10.9" customHeight="1" x14ac:dyDescent="0.2">
      <c r="B119" s="11"/>
      <c r="F119" s="13"/>
      <c r="G119" s="18"/>
    </row>
    <row r="120" spans="1:7" ht="10.9" customHeight="1" x14ac:dyDescent="0.2">
      <c r="B120" s="11"/>
      <c r="F120" s="13"/>
      <c r="G120" s="18"/>
    </row>
    <row r="121" spans="1:7" ht="10.9" customHeight="1" x14ac:dyDescent="0.2">
      <c r="B121" s="11"/>
      <c r="F121" s="13"/>
      <c r="G121" s="18"/>
    </row>
    <row r="122" spans="1:7" ht="10.9" customHeight="1" x14ac:dyDescent="0.2">
      <c r="B122" s="11" t="s">
        <v>27</v>
      </c>
    </row>
    <row r="123" spans="1:7" ht="12.75" customHeight="1" x14ac:dyDescent="0.2">
      <c r="A123" s="38" t="s">
        <v>70</v>
      </c>
      <c r="B123" s="38"/>
      <c r="C123" s="38"/>
      <c r="D123" s="38"/>
      <c r="E123" s="38"/>
      <c r="F123" s="38"/>
      <c r="G123" s="38"/>
    </row>
    <row r="124" spans="1:7" ht="15" customHeight="1" x14ac:dyDescent="0.2">
      <c r="A124" s="38"/>
      <c r="B124" s="38"/>
      <c r="C124" s="38"/>
      <c r="D124" s="38"/>
      <c r="E124" s="38"/>
      <c r="F124" s="38"/>
      <c r="G124" s="38"/>
    </row>
    <row r="126" spans="1:7" x14ac:dyDescent="0.2">
      <c r="G126" s="19" t="s">
        <v>27</v>
      </c>
    </row>
  </sheetData>
  <mergeCells count="6">
    <mergeCell ref="A123:G124"/>
    <mergeCell ref="B5:G5"/>
    <mergeCell ref="B6:G6"/>
    <mergeCell ref="B7:G7"/>
    <mergeCell ref="B8:G8"/>
    <mergeCell ref="B9:G9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orkbookViewId="0">
      <selection activeCell="C36" sqref="C36:D39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9.140625" customWidth="1"/>
    <col min="4" max="4" width="27.42578125" customWidth="1" collapsed="1"/>
    <col min="5" max="5" width="15" customWidth="1" collapsed="1"/>
    <col min="6" max="6" width="15.42578125" customWidth="1" collapsed="1"/>
    <col min="7" max="7" width="12.7109375" bestFit="1" customWidth="1"/>
  </cols>
  <sheetData>
    <row r="1" spans="1:5" ht="17.850000000000001" customHeight="1" x14ac:dyDescent="0.2">
      <c r="E1" s="1"/>
    </row>
    <row r="2" spans="1:5" ht="10.9" customHeight="1" x14ac:dyDescent="0.2"/>
    <row r="3" spans="1:5" ht="10.9" customHeight="1" x14ac:dyDescent="0.2"/>
    <row r="4" spans="1:5" ht="10.9" customHeight="1" x14ac:dyDescent="0.2"/>
    <row r="5" spans="1:5" ht="10.9" customHeight="1" x14ac:dyDescent="0.2"/>
    <row r="6" spans="1:5" ht="17.850000000000001" customHeight="1" x14ac:dyDescent="0.2">
      <c r="E6" s="1"/>
    </row>
    <row r="7" spans="1:5" ht="13.9" customHeight="1" x14ac:dyDescent="0.2">
      <c r="E7" s="2" t="s">
        <v>8</v>
      </c>
    </row>
    <row r="8" spans="1:5" ht="12" customHeight="1" x14ac:dyDescent="0.2">
      <c r="E8" s="16" t="s">
        <v>50</v>
      </c>
    </row>
    <row r="9" spans="1:5" ht="12" customHeight="1" x14ac:dyDescent="0.2">
      <c r="E9" s="3" t="s">
        <v>23</v>
      </c>
    </row>
    <row r="10" spans="1:5" ht="12.95" customHeight="1" x14ac:dyDescent="0.2">
      <c r="A10" s="4">
        <v>4</v>
      </c>
    </row>
    <row r="11" spans="1:5" ht="12.95" customHeight="1" x14ac:dyDescent="0.2">
      <c r="A11" s="4">
        <v>4</v>
      </c>
      <c r="D11" s="5" t="s">
        <v>7</v>
      </c>
    </row>
    <row r="12" spans="1:5" ht="10.5" customHeight="1" x14ac:dyDescent="0.2">
      <c r="B12" s="30" t="s">
        <v>12</v>
      </c>
      <c r="C12" s="29"/>
    </row>
    <row r="13" spans="1:5" ht="10.5" customHeight="1" x14ac:dyDescent="0.2">
      <c r="B13" s="30" t="s">
        <v>25</v>
      </c>
      <c r="C13" s="29"/>
    </row>
    <row r="14" spans="1:5" ht="10.9" customHeight="1" x14ac:dyDescent="0.2">
      <c r="C14" s="6" t="s">
        <v>37</v>
      </c>
      <c r="E14" s="7">
        <v>4137644.79</v>
      </c>
    </row>
    <row r="15" spans="1:5" ht="10.9" customHeight="1" x14ac:dyDescent="0.2">
      <c r="C15" s="6" t="s">
        <v>5</v>
      </c>
      <c r="E15" s="8">
        <v>356122.8</v>
      </c>
    </row>
    <row r="16" spans="1:5" ht="10.9" customHeight="1" x14ac:dyDescent="0.2">
      <c r="C16" s="6" t="s">
        <v>38</v>
      </c>
      <c r="E16" s="10">
        <v>1159236.6000000001</v>
      </c>
    </row>
    <row r="17" spans="2:7" ht="10.9" customHeight="1" x14ac:dyDescent="0.2">
      <c r="C17" s="6" t="s">
        <v>22</v>
      </c>
      <c r="E17" s="10">
        <v>32000.22</v>
      </c>
    </row>
    <row r="18" spans="2:7" ht="10.9" customHeight="1" x14ac:dyDescent="0.2">
      <c r="C18" s="6" t="s">
        <v>15</v>
      </c>
      <c r="E18" s="20">
        <v>7125027</v>
      </c>
    </row>
    <row r="19" spans="2:7" ht="10.9" customHeight="1" x14ac:dyDescent="0.2">
      <c r="C19" s="30" t="s">
        <v>26</v>
      </c>
      <c r="D19" s="29"/>
      <c r="F19" s="26">
        <f>SUM(E14:E18)</f>
        <v>12810031.41</v>
      </c>
    </row>
    <row r="20" spans="2:7" ht="10.9" customHeight="1" x14ac:dyDescent="0.2">
      <c r="C20" s="30" t="s">
        <v>39</v>
      </c>
      <c r="D20" s="29"/>
      <c r="F20" s="17"/>
      <c r="G20" s="27">
        <f>F19</f>
        <v>12810031.41</v>
      </c>
    </row>
    <row r="21" spans="2:7" ht="10.5" customHeight="1" x14ac:dyDescent="0.2">
      <c r="B21" s="11"/>
      <c r="C21" s="32" t="s">
        <v>40</v>
      </c>
      <c r="D21" s="29"/>
    </row>
    <row r="22" spans="2:7" ht="10.9" customHeight="1" x14ac:dyDescent="0.2">
      <c r="C22" s="6" t="s">
        <v>9</v>
      </c>
      <c r="E22" s="8">
        <v>5026199.66</v>
      </c>
    </row>
    <row r="23" spans="2:7" ht="10.9" customHeight="1" x14ac:dyDescent="0.2">
      <c r="C23" s="6" t="s">
        <v>4</v>
      </c>
      <c r="E23" s="8">
        <f>-459779.32</f>
        <v>-459779.32</v>
      </c>
    </row>
    <row r="24" spans="2:7" ht="10.9" customHeight="1" x14ac:dyDescent="0.2">
      <c r="C24" s="6" t="s">
        <v>6</v>
      </c>
      <c r="E24" s="8">
        <f>5940349.06</f>
        <v>5940349.0599999996</v>
      </c>
    </row>
    <row r="25" spans="2:7" ht="10.9" customHeight="1" x14ac:dyDescent="0.2">
      <c r="C25" s="6" t="s">
        <v>16</v>
      </c>
      <c r="E25" s="8">
        <f>-440810.1</f>
        <v>-440810.1</v>
      </c>
    </row>
    <row r="26" spans="2:7" ht="10.9" customHeight="1" x14ac:dyDescent="0.2">
      <c r="C26" s="6" t="s">
        <v>19</v>
      </c>
      <c r="E26" s="9">
        <v>3794250.08</v>
      </c>
    </row>
    <row r="27" spans="2:7" ht="10.9" customHeight="1" x14ac:dyDescent="0.2">
      <c r="C27" s="6" t="s">
        <v>0</v>
      </c>
      <c r="E27" s="9">
        <v>-347968.62</v>
      </c>
    </row>
    <row r="28" spans="2:7" ht="10.9" customHeight="1" x14ac:dyDescent="0.2">
      <c r="C28" s="6" t="s">
        <v>11</v>
      </c>
      <c r="E28" s="12">
        <v>2677250.11</v>
      </c>
    </row>
    <row r="29" spans="2:7" ht="10.9" customHeight="1" x14ac:dyDescent="0.2">
      <c r="C29" s="6" t="s">
        <v>1</v>
      </c>
      <c r="E29" s="21">
        <f>-127122.6</f>
        <v>-127122.6</v>
      </c>
    </row>
    <row r="30" spans="2:7" ht="12.75" customHeight="1" x14ac:dyDescent="0.2">
      <c r="B30" s="29"/>
      <c r="C30" s="32" t="s">
        <v>41</v>
      </c>
      <c r="D30" s="29"/>
      <c r="F30" s="22">
        <f>SUM(E22:E29)</f>
        <v>16062368.27</v>
      </c>
    </row>
    <row r="31" spans="2:7" ht="10.9" customHeight="1" thickBot="1" x14ac:dyDescent="0.25">
      <c r="B31" s="30" t="s">
        <v>24</v>
      </c>
      <c r="C31" s="29"/>
      <c r="D31" s="29"/>
      <c r="G31" s="23">
        <f>SUM(F18:F30)</f>
        <v>28872399.68</v>
      </c>
    </row>
    <row r="32" spans="2:7" ht="10.9" customHeight="1" thickTop="1" x14ac:dyDescent="0.2">
      <c r="B32" s="6"/>
      <c r="G32" s="31"/>
    </row>
    <row r="33" spans="1:7" ht="12.95" customHeight="1" x14ac:dyDescent="0.2">
      <c r="A33" s="4">
        <v>4</v>
      </c>
      <c r="D33" s="5" t="s">
        <v>10</v>
      </c>
    </row>
    <row r="34" spans="1:7" ht="10.5" customHeight="1" x14ac:dyDescent="0.2">
      <c r="B34" s="30" t="s">
        <v>3</v>
      </c>
      <c r="C34" s="29"/>
    </row>
    <row r="35" spans="1:7" ht="10.5" customHeight="1" x14ac:dyDescent="0.2">
      <c r="B35" s="30" t="s">
        <v>25</v>
      </c>
      <c r="C35" s="29"/>
    </row>
    <row r="36" spans="1:7" ht="10.9" customHeight="1" x14ac:dyDescent="0.2">
      <c r="C36" s="6" t="s">
        <v>14</v>
      </c>
      <c r="E36" s="7">
        <v>22026606.309999999</v>
      </c>
    </row>
    <row r="37" spans="1:7" ht="10.9" customHeight="1" x14ac:dyDescent="0.2">
      <c r="C37" s="11" t="s">
        <v>35</v>
      </c>
      <c r="E37" s="10">
        <v>144889.25</v>
      </c>
    </row>
    <row r="38" spans="1:7" ht="10.9" customHeight="1" x14ac:dyDescent="0.2">
      <c r="C38" s="11" t="s">
        <v>33</v>
      </c>
      <c r="E38" s="7">
        <v>1543098.81</v>
      </c>
    </row>
    <row r="39" spans="1:7" ht="10.9" customHeight="1" x14ac:dyDescent="0.2">
      <c r="C39" s="6" t="s">
        <v>21</v>
      </c>
      <c r="E39" s="15">
        <v>-935293.01</v>
      </c>
    </row>
    <row r="40" spans="1:7" ht="10.9" customHeight="1" x14ac:dyDescent="0.2">
      <c r="C40" s="6" t="s">
        <v>13</v>
      </c>
      <c r="E40" s="12">
        <v>6823.84</v>
      </c>
    </row>
    <row r="41" spans="1:7" ht="10.9" customHeight="1" x14ac:dyDescent="0.2">
      <c r="C41" s="6" t="s">
        <v>42</v>
      </c>
      <c r="E41" s="12">
        <v>3669579.03</v>
      </c>
    </row>
    <row r="42" spans="1:7" ht="10.9" customHeight="1" x14ac:dyDescent="0.2">
      <c r="C42" s="6" t="s">
        <v>18</v>
      </c>
      <c r="E42" s="9">
        <v>529746.82999999996</v>
      </c>
    </row>
    <row r="43" spans="1:7" ht="10.9" customHeight="1" x14ac:dyDescent="0.2">
      <c r="C43" s="6" t="s">
        <v>43</v>
      </c>
      <c r="E43" s="28">
        <v>33665.519999999997</v>
      </c>
    </row>
    <row r="44" spans="1:7" ht="10.9" customHeight="1" x14ac:dyDescent="0.2">
      <c r="C44" s="6" t="s">
        <v>44</v>
      </c>
      <c r="E44" s="28">
        <v>3449.04</v>
      </c>
    </row>
    <row r="45" spans="1:7" ht="10.9" customHeight="1" x14ac:dyDescent="0.2">
      <c r="C45" s="6" t="s">
        <v>45</v>
      </c>
      <c r="E45" s="21">
        <v>17887.759999999998</v>
      </c>
    </row>
    <row r="46" spans="1:7" ht="10.9" customHeight="1" x14ac:dyDescent="0.2">
      <c r="B46" s="29"/>
      <c r="C46" s="30" t="s">
        <v>26</v>
      </c>
      <c r="D46" s="29"/>
      <c r="F46" s="26">
        <f>SUM(E36:E45)</f>
        <v>27040453.379999995</v>
      </c>
    </row>
    <row r="47" spans="1:7" ht="10.9" customHeight="1" x14ac:dyDescent="0.2">
      <c r="B47" s="29"/>
      <c r="C47" s="30" t="s">
        <v>47</v>
      </c>
      <c r="D47" s="29"/>
      <c r="G47" s="17">
        <f>F46</f>
        <v>27040453.379999995</v>
      </c>
    </row>
    <row r="48" spans="1:7" ht="10.9" customHeight="1" x14ac:dyDescent="0.2">
      <c r="B48" s="33" t="s">
        <v>34</v>
      </c>
      <c r="C48" s="30"/>
      <c r="D48" s="29"/>
    </row>
    <row r="49" spans="1:7" ht="10.9" customHeight="1" x14ac:dyDescent="0.2">
      <c r="B49" s="33"/>
      <c r="C49" s="30" t="s">
        <v>46</v>
      </c>
      <c r="D49" s="29"/>
      <c r="E49" s="24">
        <v>0</v>
      </c>
    </row>
    <row r="50" spans="1:7" ht="10.9" customHeight="1" x14ac:dyDescent="0.2">
      <c r="B50" s="33"/>
      <c r="C50" s="30" t="s">
        <v>46</v>
      </c>
      <c r="D50" s="29"/>
      <c r="F50" s="24">
        <f>SUM(E49)</f>
        <v>0</v>
      </c>
    </row>
    <row r="51" spans="1:7" ht="10.9" customHeight="1" x14ac:dyDescent="0.2">
      <c r="B51" s="30" t="s">
        <v>28</v>
      </c>
      <c r="C51" s="29"/>
      <c r="D51" s="29"/>
      <c r="F51" s="13" t="s">
        <v>27</v>
      </c>
      <c r="G51" s="17">
        <f>SUM(F46:F50)</f>
        <v>27040453.379999995</v>
      </c>
    </row>
    <row r="52" spans="1:7" ht="12.95" customHeight="1" x14ac:dyDescent="0.2">
      <c r="A52" s="4">
        <v>4</v>
      </c>
      <c r="D52" s="14" t="s">
        <v>27</v>
      </c>
    </row>
    <row r="53" spans="1:7" ht="10.5" customHeight="1" x14ac:dyDescent="0.2">
      <c r="B53" s="30" t="s">
        <v>29</v>
      </c>
      <c r="C53" s="29"/>
      <c r="D53" s="29"/>
    </row>
    <row r="54" spans="1:7" ht="10.9" customHeight="1" x14ac:dyDescent="0.2">
      <c r="C54" s="6" t="s">
        <v>2</v>
      </c>
      <c r="E54" s="8">
        <v>1004000</v>
      </c>
    </row>
    <row r="55" spans="1:7" ht="10.9" customHeight="1" x14ac:dyDescent="0.2">
      <c r="C55" s="6" t="s">
        <v>17</v>
      </c>
      <c r="E55" s="9">
        <v>55662.2</v>
      </c>
    </row>
    <row r="56" spans="1:7" ht="10.9" customHeight="1" x14ac:dyDescent="0.2">
      <c r="C56" s="11" t="s">
        <v>20</v>
      </c>
      <c r="E56" s="8">
        <v>-970034.39</v>
      </c>
    </row>
    <row r="57" spans="1:7" ht="10.9" customHeight="1" x14ac:dyDescent="0.2">
      <c r="C57" s="11" t="s">
        <v>30</v>
      </c>
      <c r="E57" s="25">
        <v>1742318.49</v>
      </c>
    </row>
    <row r="58" spans="1:7" ht="10.9" customHeight="1" x14ac:dyDescent="0.2">
      <c r="B58" s="29"/>
      <c r="C58" s="30" t="s">
        <v>31</v>
      </c>
      <c r="D58" s="29"/>
      <c r="F58" s="22">
        <f>SUM(E54:E57)</f>
        <v>1831946.2999999998</v>
      </c>
    </row>
    <row r="59" spans="1:7" ht="10.9" customHeight="1" thickBot="1" x14ac:dyDescent="0.25">
      <c r="B59" s="30" t="s">
        <v>32</v>
      </c>
      <c r="C59" s="29"/>
      <c r="D59" s="29"/>
      <c r="F59" s="13" t="s">
        <v>27</v>
      </c>
      <c r="G59" s="23">
        <f>G52+G51+F58</f>
        <v>28872399.679999996</v>
      </c>
    </row>
    <row r="60" spans="1:7" ht="10.9" customHeight="1" thickTop="1" x14ac:dyDescent="0.2">
      <c r="B60" s="11"/>
      <c r="F60" s="13"/>
      <c r="G60" s="18"/>
    </row>
    <row r="61" spans="1:7" ht="10.9" customHeight="1" x14ac:dyDescent="0.2">
      <c r="B61" s="11"/>
      <c r="F61" s="13"/>
      <c r="G61" s="18"/>
    </row>
    <row r="62" spans="1:7" ht="10.9" customHeight="1" x14ac:dyDescent="0.2">
      <c r="B62" s="11"/>
      <c r="F62" s="13"/>
      <c r="G62" s="18"/>
    </row>
    <row r="63" spans="1:7" ht="10.9" customHeight="1" x14ac:dyDescent="0.2">
      <c r="B63" s="11" t="s">
        <v>27</v>
      </c>
    </row>
    <row r="64" spans="1:7" ht="12.75" customHeight="1" x14ac:dyDescent="0.2">
      <c r="A64" s="38"/>
      <c r="B64" s="38"/>
      <c r="C64" s="38"/>
      <c r="D64" s="38"/>
      <c r="E64" s="38"/>
      <c r="F64" s="38"/>
      <c r="G64" s="38"/>
    </row>
    <row r="65" spans="1:7" ht="15" customHeight="1" x14ac:dyDescent="0.2">
      <c r="A65" s="38"/>
      <c r="B65" s="38"/>
      <c r="C65" s="38"/>
      <c r="D65" s="38"/>
      <c r="E65" s="38"/>
      <c r="F65" s="38"/>
      <c r="G65" s="38"/>
    </row>
    <row r="67" spans="1:7" x14ac:dyDescent="0.2">
      <c r="G67" s="19" t="s">
        <v>27</v>
      </c>
    </row>
  </sheetData>
  <mergeCells count="1">
    <mergeCell ref="A64:G65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orkbookViewId="0">
      <selection activeCell="D33" sqref="D33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9.140625" customWidth="1"/>
    <col min="4" max="4" width="27.42578125" customWidth="1" collapsed="1"/>
    <col min="5" max="5" width="15" customWidth="1" collapsed="1"/>
    <col min="6" max="6" width="15.42578125" customWidth="1" collapsed="1"/>
    <col min="7" max="7" width="12.7109375" bestFit="1" customWidth="1"/>
  </cols>
  <sheetData>
    <row r="1" spans="1:5" ht="17.850000000000001" customHeight="1" x14ac:dyDescent="0.2">
      <c r="E1" s="1"/>
    </row>
    <row r="2" spans="1:5" ht="10.9" customHeight="1" x14ac:dyDescent="0.2"/>
    <row r="3" spans="1:5" ht="10.9" customHeight="1" x14ac:dyDescent="0.2"/>
    <row r="4" spans="1:5" ht="10.9" customHeight="1" x14ac:dyDescent="0.2"/>
    <row r="5" spans="1:5" ht="10.9" customHeight="1" x14ac:dyDescent="0.2"/>
    <row r="6" spans="1:5" ht="17.850000000000001" customHeight="1" x14ac:dyDescent="0.2">
      <c r="E6" s="1"/>
    </row>
    <row r="7" spans="1:5" ht="13.9" customHeight="1" x14ac:dyDescent="0.2">
      <c r="E7" s="2" t="s">
        <v>8</v>
      </c>
    </row>
    <row r="8" spans="1:5" ht="12" customHeight="1" x14ac:dyDescent="0.2">
      <c r="E8" s="16" t="s">
        <v>36</v>
      </c>
    </row>
    <row r="9" spans="1:5" ht="12" customHeight="1" x14ac:dyDescent="0.2">
      <c r="E9" s="3" t="s">
        <v>23</v>
      </c>
    </row>
    <row r="10" spans="1:5" ht="12.95" customHeight="1" x14ac:dyDescent="0.2">
      <c r="A10" s="4">
        <v>4</v>
      </c>
    </row>
    <row r="11" spans="1:5" ht="12.95" customHeight="1" x14ac:dyDescent="0.2">
      <c r="A11" s="4">
        <v>4</v>
      </c>
      <c r="D11" s="5" t="s">
        <v>7</v>
      </c>
    </row>
    <row r="12" spans="1:5" ht="10.5" customHeight="1" x14ac:dyDescent="0.2">
      <c r="B12" s="30" t="s">
        <v>12</v>
      </c>
      <c r="C12" s="29"/>
    </row>
    <row r="13" spans="1:5" ht="10.5" customHeight="1" x14ac:dyDescent="0.2">
      <c r="B13" s="30" t="s">
        <v>25</v>
      </c>
      <c r="C13" s="29"/>
    </row>
    <row r="14" spans="1:5" ht="10.9" customHeight="1" x14ac:dyDescent="0.2">
      <c r="C14" s="6" t="s">
        <v>37</v>
      </c>
      <c r="E14" s="7">
        <v>4137644.79</v>
      </c>
    </row>
    <row r="15" spans="1:5" ht="10.9" customHeight="1" x14ac:dyDescent="0.2">
      <c r="C15" s="6" t="s">
        <v>5</v>
      </c>
      <c r="E15" s="8">
        <v>356122.8</v>
      </c>
    </row>
    <row r="16" spans="1:5" ht="10.9" customHeight="1" x14ac:dyDescent="0.2">
      <c r="C16" s="6" t="s">
        <v>38</v>
      </c>
      <c r="E16" s="10">
        <v>1159236.6000000001</v>
      </c>
    </row>
    <row r="17" spans="2:7" ht="10.9" customHeight="1" x14ac:dyDescent="0.2">
      <c r="C17" s="6" t="s">
        <v>22</v>
      </c>
      <c r="E17" s="10">
        <v>32000.22</v>
      </c>
    </row>
    <row r="18" spans="2:7" ht="10.9" customHeight="1" x14ac:dyDescent="0.2">
      <c r="C18" s="6" t="s">
        <v>15</v>
      </c>
      <c r="E18" s="20">
        <v>7125027</v>
      </c>
    </row>
    <row r="19" spans="2:7" ht="10.9" customHeight="1" x14ac:dyDescent="0.2">
      <c r="C19" s="30" t="s">
        <v>26</v>
      </c>
      <c r="D19" s="29"/>
      <c r="F19" s="26">
        <f>SUM(E14:E18)</f>
        <v>12810031.41</v>
      </c>
    </row>
    <row r="20" spans="2:7" ht="10.9" customHeight="1" x14ac:dyDescent="0.2">
      <c r="C20" s="30" t="s">
        <v>39</v>
      </c>
      <c r="D20" s="29"/>
      <c r="F20" s="17"/>
      <c r="G20" s="27">
        <f>F19</f>
        <v>12810031.41</v>
      </c>
    </row>
    <row r="21" spans="2:7" ht="10.5" customHeight="1" x14ac:dyDescent="0.2">
      <c r="B21" s="11"/>
      <c r="C21" s="32" t="s">
        <v>40</v>
      </c>
      <c r="D21" s="29"/>
    </row>
    <row r="22" spans="2:7" ht="10.9" customHeight="1" x14ac:dyDescent="0.2">
      <c r="C22" s="6" t="s">
        <v>9</v>
      </c>
      <c r="E22" s="8">
        <v>5026199.66</v>
      </c>
    </row>
    <row r="23" spans="2:7" ht="10.9" customHeight="1" x14ac:dyDescent="0.2">
      <c r="C23" s="6" t="s">
        <v>4</v>
      </c>
      <c r="E23" s="8">
        <f>-459779.32</f>
        <v>-459779.32</v>
      </c>
    </row>
    <row r="24" spans="2:7" ht="10.9" customHeight="1" x14ac:dyDescent="0.2">
      <c r="C24" s="6" t="s">
        <v>6</v>
      </c>
      <c r="E24" s="8">
        <f>5940349.06</f>
        <v>5940349.0599999996</v>
      </c>
    </row>
    <row r="25" spans="2:7" ht="10.9" customHeight="1" x14ac:dyDescent="0.2">
      <c r="C25" s="6" t="s">
        <v>16</v>
      </c>
      <c r="E25" s="8">
        <f>-440810.1</f>
        <v>-440810.1</v>
      </c>
    </row>
    <row r="26" spans="2:7" ht="10.9" customHeight="1" x14ac:dyDescent="0.2">
      <c r="C26" s="6" t="s">
        <v>19</v>
      </c>
      <c r="E26" s="9">
        <v>3794250.08</v>
      </c>
    </row>
    <row r="27" spans="2:7" ht="10.9" customHeight="1" x14ac:dyDescent="0.2">
      <c r="C27" s="6" t="s">
        <v>0</v>
      </c>
      <c r="E27" s="9">
        <v>-347968.62</v>
      </c>
    </row>
    <row r="28" spans="2:7" ht="10.9" customHeight="1" x14ac:dyDescent="0.2">
      <c r="C28" s="6" t="s">
        <v>11</v>
      </c>
      <c r="E28" s="12">
        <v>2677250.11</v>
      </c>
    </row>
    <row r="29" spans="2:7" ht="10.9" customHeight="1" x14ac:dyDescent="0.2">
      <c r="C29" s="6" t="s">
        <v>1</v>
      </c>
      <c r="E29" s="21">
        <f>-127122.6</f>
        <v>-127122.6</v>
      </c>
    </row>
    <row r="30" spans="2:7" ht="12.75" customHeight="1" x14ac:dyDescent="0.2">
      <c r="B30" s="29"/>
      <c r="C30" s="32" t="s">
        <v>41</v>
      </c>
      <c r="D30" s="29"/>
      <c r="F30" s="22">
        <f>SUM(E22:E29)</f>
        <v>16062368.27</v>
      </c>
    </row>
    <row r="31" spans="2:7" ht="10.9" customHeight="1" thickBot="1" x14ac:dyDescent="0.25">
      <c r="B31" s="30" t="s">
        <v>24</v>
      </c>
      <c r="C31" s="29"/>
      <c r="D31" s="29"/>
      <c r="G31" s="23">
        <f>SUM(F18:F30)</f>
        <v>28872399.68</v>
      </c>
    </row>
    <row r="32" spans="2:7" ht="10.9" customHeight="1" thickTop="1" x14ac:dyDescent="0.2">
      <c r="B32" s="6"/>
      <c r="G32" s="31"/>
    </row>
    <row r="33" spans="1:7" ht="12.95" customHeight="1" x14ac:dyDescent="0.2">
      <c r="A33" s="4">
        <v>4</v>
      </c>
      <c r="D33" s="5" t="s">
        <v>10</v>
      </c>
    </row>
    <row r="34" spans="1:7" ht="10.5" customHeight="1" x14ac:dyDescent="0.2">
      <c r="B34" s="30" t="s">
        <v>3</v>
      </c>
      <c r="C34" s="29"/>
    </row>
    <row r="35" spans="1:7" ht="10.5" customHeight="1" x14ac:dyDescent="0.2">
      <c r="B35" s="30" t="s">
        <v>25</v>
      </c>
      <c r="C35" s="29"/>
    </row>
    <row r="36" spans="1:7" ht="10.9" customHeight="1" x14ac:dyDescent="0.2">
      <c r="C36" s="6" t="s">
        <v>14</v>
      </c>
      <c r="E36" s="7">
        <v>22026606.309999999</v>
      </c>
    </row>
    <row r="37" spans="1:7" ht="10.9" customHeight="1" x14ac:dyDescent="0.2">
      <c r="C37" s="11" t="s">
        <v>35</v>
      </c>
      <c r="E37" s="10">
        <v>144889.25</v>
      </c>
    </row>
    <row r="38" spans="1:7" ht="10.9" customHeight="1" x14ac:dyDescent="0.2">
      <c r="C38" s="11" t="s">
        <v>33</v>
      </c>
      <c r="E38" s="7">
        <v>1543098.81</v>
      </c>
    </row>
    <row r="39" spans="1:7" ht="10.9" customHeight="1" x14ac:dyDescent="0.2">
      <c r="C39" s="6" t="s">
        <v>21</v>
      </c>
      <c r="E39" s="15">
        <v>-935293.01</v>
      </c>
    </row>
    <row r="40" spans="1:7" ht="10.9" customHeight="1" x14ac:dyDescent="0.2">
      <c r="C40" s="6" t="s">
        <v>13</v>
      </c>
      <c r="E40" s="12">
        <v>6823.84</v>
      </c>
    </row>
    <row r="41" spans="1:7" ht="10.9" customHeight="1" x14ac:dyDescent="0.2">
      <c r="C41" s="6" t="s">
        <v>42</v>
      </c>
      <c r="E41" s="12">
        <v>3669579.03</v>
      </c>
    </row>
    <row r="42" spans="1:7" ht="10.9" customHeight="1" x14ac:dyDescent="0.2">
      <c r="C42" s="6" t="s">
        <v>18</v>
      </c>
      <c r="E42" s="9">
        <v>529746.82999999996</v>
      </c>
    </row>
    <row r="43" spans="1:7" ht="10.9" customHeight="1" x14ac:dyDescent="0.2">
      <c r="C43" s="6" t="s">
        <v>43</v>
      </c>
      <c r="E43" s="28">
        <v>33665.519999999997</v>
      </c>
    </row>
    <row r="44" spans="1:7" ht="10.9" customHeight="1" x14ac:dyDescent="0.2">
      <c r="C44" s="6" t="s">
        <v>44</v>
      </c>
      <c r="E44" s="28">
        <v>3449.04</v>
      </c>
    </row>
    <row r="45" spans="1:7" ht="10.9" customHeight="1" x14ac:dyDescent="0.2">
      <c r="C45" s="6" t="s">
        <v>45</v>
      </c>
      <c r="E45" s="21">
        <v>17887.759999999998</v>
      </c>
    </row>
    <row r="46" spans="1:7" ht="10.9" customHeight="1" x14ac:dyDescent="0.2">
      <c r="B46" s="29"/>
      <c r="C46" s="30" t="s">
        <v>26</v>
      </c>
      <c r="D46" s="29"/>
      <c r="F46" s="26">
        <f>SUM(E36:E45)</f>
        <v>27040453.379999995</v>
      </c>
    </row>
    <row r="47" spans="1:7" ht="10.9" customHeight="1" x14ac:dyDescent="0.2">
      <c r="B47" s="29"/>
      <c r="C47" s="30" t="s">
        <v>47</v>
      </c>
      <c r="D47" s="29"/>
      <c r="G47" s="17">
        <f>F46</f>
        <v>27040453.379999995</v>
      </c>
    </row>
    <row r="48" spans="1:7" ht="10.9" customHeight="1" x14ac:dyDescent="0.2">
      <c r="B48" s="33" t="s">
        <v>34</v>
      </c>
      <c r="C48" s="30"/>
      <c r="D48" s="29"/>
    </row>
    <row r="49" spans="1:7" ht="10.9" customHeight="1" x14ac:dyDescent="0.2">
      <c r="B49" s="33"/>
      <c r="C49" s="30" t="s">
        <v>46</v>
      </c>
      <c r="D49" s="29"/>
      <c r="E49" s="24">
        <v>0</v>
      </c>
    </row>
    <row r="50" spans="1:7" ht="10.9" customHeight="1" x14ac:dyDescent="0.2">
      <c r="B50" s="33"/>
      <c r="C50" s="30" t="s">
        <v>46</v>
      </c>
      <c r="D50" s="29"/>
      <c r="F50" s="24">
        <f>SUM(E49)</f>
        <v>0</v>
      </c>
    </row>
    <row r="51" spans="1:7" ht="10.9" customHeight="1" x14ac:dyDescent="0.2">
      <c r="B51" s="30" t="s">
        <v>28</v>
      </c>
      <c r="C51" s="29"/>
      <c r="D51" s="29"/>
      <c r="F51" s="13" t="s">
        <v>27</v>
      </c>
      <c r="G51" s="17">
        <f>SUM(F46:F50)</f>
        <v>27040453.379999995</v>
      </c>
    </row>
    <row r="52" spans="1:7" ht="12.95" customHeight="1" x14ac:dyDescent="0.2">
      <c r="A52" s="4">
        <v>4</v>
      </c>
      <c r="D52" s="14" t="s">
        <v>27</v>
      </c>
    </row>
    <row r="53" spans="1:7" ht="10.5" customHeight="1" x14ac:dyDescent="0.2">
      <c r="B53" s="30" t="s">
        <v>29</v>
      </c>
      <c r="C53" s="29"/>
      <c r="D53" s="29"/>
    </row>
    <row r="54" spans="1:7" ht="10.9" customHeight="1" x14ac:dyDescent="0.2">
      <c r="C54" s="6" t="s">
        <v>2</v>
      </c>
      <c r="E54" s="8">
        <v>1004000</v>
      </c>
    </row>
    <row r="55" spans="1:7" ht="10.9" customHeight="1" x14ac:dyDescent="0.2">
      <c r="C55" s="6" t="s">
        <v>17</v>
      </c>
      <c r="E55" s="9">
        <v>55662.2</v>
      </c>
    </row>
    <row r="56" spans="1:7" ht="10.9" customHeight="1" x14ac:dyDescent="0.2">
      <c r="C56" s="11" t="s">
        <v>20</v>
      </c>
      <c r="E56" s="8">
        <v>-970034.39</v>
      </c>
    </row>
    <row r="57" spans="1:7" ht="10.9" customHeight="1" x14ac:dyDescent="0.2">
      <c r="C57" s="11" t="s">
        <v>30</v>
      </c>
      <c r="E57" s="25">
        <v>1742318.49</v>
      </c>
    </row>
    <row r="58" spans="1:7" ht="10.9" customHeight="1" x14ac:dyDescent="0.2">
      <c r="B58" s="29"/>
      <c r="C58" s="30" t="s">
        <v>31</v>
      </c>
      <c r="D58" s="29"/>
      <c r="F58" s="22">
        <f>SUM(E54:E57)</f>
        <v>1831946.2999999998</v>
      </c>
    </row>
    <row r="59" spans="1:7" ht="10.9" customHeight="1" thickBot="1" x14ac:dyDescent="0.25">
      <c r="B59" s="30" t="s">
        <v>32</v>
      </c>
      <c r="C59" s="29"/>
      <c r="D59" s="29"/>
      <c r="F59" s="13" t="s">
        <v>27</v>
      </c>
      <c r="G59" s="23">
        <f>G52+G51+F58</f>
        <v>28872399.679999996</v>
      </c>
    </row>
    <row r="60" spans="1:7" ht="10.9" customHeight="1" thickTop="1" x14ac:dyDescent="0.2">
      <c r="B60" s="11"/>
      <c r="F60" s="13"/>
      <c r="G60" s="18"/>
    </row>
    <row r="61" spans="1:7" ht="10.9" customHeight="1" x14ac:dyDescent="0.2">
      <c r="B61" s="11"/>
      <c r="F61" s="13"/>
      <c r="G61" s="18"/>
    </row>
    <row r="62" spans="1:7" ht="10.9" customHeight="1" x14ac:dyDescent="0.2">
      <c r="B62" s="11"/>
      <c r="F62" s="13"/>
      <c r="G62" s="18"/>
    </row>
    <row r="63" spans="1:7" ht="10.9" customHeight="1" x14ac:dyDescent="0.2">
      <c r="B63" s="11" t="s">
        <v>27</v>
      </c>
    </row>
    <row r="64" spans="1:7" ht="12.75" customHeight="1" x14ac:dyDescent="0.2">
      <c r="A64" s="38"/>
      <c r="B64" s="38"/>
      <c r="C64" s="38"/>
      <c r="D64" s="38"/>
      <c r="E64" s="38"/>
      <c r="F64" s="38"/>
      <c r="G64" s="38"/>
    </row>
    <row r="65" spans="1:7" ht="15" customHeight="1" x14ac:dyDescent="0.2">
      <c r="A65" s="38"/>
      <c r="B65" s="38"/>
      <c r="C65" s="38"/>
      <c r="D65" s="38"/>
      <c r="E65" s="38"/>
      <c r="F65" s="38"/>
      <c r="G65" s="38"/>
    </row>
    <row r="67" spans="1:7" x14ac:dyDescent="0.2">
      <c r="G67" s="19" t="s">
        <v>27</v>
      </c>
    </row>
  </sheetData>
  <mergeCells count="1">
    <mergeCell ref="A64:G65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workbookViewId="0">
      <selection activeCell="A46" sqref="A46:XFD49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9.140625" customWidth="1"/>
    <col min="4" max="4" width="27.42578125" customWidth="1" collapsed="1"/>
    <col min="5" max="5" width="15" customWidth="1" collapsed="1"/>
    <col min="6" max="6" width="15.42578125" customWidth="1" collapsed="1"/>
    <col min="7" max="7" width="12.7109375" bestFit="1" customWidth="1"/>
  </cols>
  <sheetData>
    <row r="1" spans="1:5" ht="17.850000000000001" customHeight="1" x14ac:dyDescent="0.2">
      <c r="E1" s="1"/>
    </row>
    <row r="2" spans="1:5" ht="10.9" customHeight="1" x14ac:dyDescent="0.2"/>
    <row r="3" spans="1:5" ht="10.9" customHeight="1" x14ac:dyDescent="0.2"/>
    <row r="4" spans="1:5" ht="10.9" customHeight="1" x14ac:dyDescent="0.2"/>
    <row r="5" spans="1:5" ht="10.9" customHeight="1" x14ac:dyDescent="0.2"/>
    <row r="6" spans="1:5" ht="17.850000000000001" customHeight="1" x14ac:dyDescent="0.2">
      <c r="E6" s="1"/>
    </row>
    <row r="7" spans="1:5" ht="13.9" customHeight="1" x14ac:dyDescent="0.2">
      <c r="E7" s="2" t="s">
        <v>8</v>
      </c>
    </row>
    <row r="8" spans="1:5" ht="12" customHeight="1" x14ac:dyDescent="0.2">
      <c r="E8" s="16" t="s">
        <v>48</v>
      </c>
    </row>
    <row r="9" spans="1:5" ht="12" customHeight="1" x14ac:dyDescent="0.2">
      <c r="E9" s="3" t="s">
        <v>23</v>
      </c>
    </row>
    <row r="10" spans="1:5" ht="12.95" customHeight="1" x14ac:dyDescent="0.2">
      <c r="A10" s="4">
        <v>4</v>
      </c>
    </row>
    <row r="11" spans="1:5" ht="12.95" customHeight="1" x14ac:dyDescent="0.2">
      <c r="A11" s="4">
        <v>4</v>
      </c>
      <c r="D11" s="5" t="s">
        <v>7</v>
      </c>
    </row>
    <row r="12" spans="1:5" ht="10.5" customHeight="1" x14ac:dyDescent="0.2">
      <c r="B12" s="30" t="s">
        <v>12</v>
      </c>
      <c r="C12" s="29"/>
    </row>
    <row r="13" spans="1:5" ht="10.5" customHeight="1" x14ac:dyDescent="0.2">
      <c r="B13" s="30" t="s">
        <v>25</v>
      </c>
      <c r="C13" s="29"/>
    </row>
    <row r="14" spans="1:5" ht="10.9" customHeight="1" x14ac:dyDescent="0.2">
      <c r="C14" s="6" t="s">
        <v>37</v>
      </c>
      <c r="E14" s="7">
        <v>168099.68</v>
      </c>
    </row>
    <row r="15" spans="1:5" ht="10.9" customHeight="1" x14ac:dyDescent="0.2">
      <c r="C15" s="6" t="s">
        <v>51</v>
      </c>
      <c r="E15" s="10">
        <v>462044.07</v>
      </c>
    </row>
    <row r="16" spans="1:5" ht="10.9" customHeight="1" x14ac:dyDescent="0.2">
      <c r="C16" s="6" t="s">
        <v>38</v>
      </c>
      <c r="E16" s="10">
        <v>574976.16</v>
      </c>
    </row>
    <row r="17" spans="2:7" ht="10.9" customHeight="1" x14ac:dyDescent="0.2">
      <c r="C17" s="6" t="s">
        <v>22</v>
      </c>
      <c r="E17" s="10">
        <v>18124.740000000002</v>
      </c>
    </row>
    <row r="18" spans="2:7" ht="10.9" customHeight="1" x14ac:dyDescent="0.2">
      <c r="C18" s="6" t="s">
        <v>15</v>
      </c>
      <c r="E18" s="20">
        <v>3527027</v>
      </c>
    </row>
    <row r="19" spans="2:7" ht="10.9" customHeight="1" x14ac:dyDescent="0.2">
      <c r="C19" s="30" t="s">
        <v>26</v>
      </c>
      <c r="D19" s="29"/>
      <c r="F19" s="26">
        <f>SUM(E14:E18)</f>
        <v>4750271.6500000004</v>
      </c>
    </row>
    <row r="20" spans="2:7" ht="10.9" customHeight="1" x14ac:dyDescent="0.2">
      <c r="C20" s="30" t="s">
        <v>39</v>
      </c>
      <c r="D20" s="29"/>
      <c r="F20" s="17"/>
      <c r="G20" s="27"/>
    </row>
    <row r="21" spans="2:7" ht="10.5" customHeight="1" x14ac:dyDescent="0.2">
      <c r="B21" s="11"/>
      <c r="C21" s="32" t="s">
        <v>40</v>
      </c>
      <c r="D21" s="29"/>
    </row>
    <row r="22" spans="2:7" ht="10.5" customHeight="1" x14ac:dyDescent="0.2">
      <c r="B22" s="11"/>
      <c r="C22" s="34" t="s">
        <v>52</v>
      </c>
      <c r="D22" s="29"/>
      <c r="E22" s="18">
        <v>26540000</v>
      </c>
    </row>
    <row r="23" spans="2:7" ht="10.5" customHeight="1" x14ac:dyDescent="0.2">
      <c r="B23" s="11"/>
      <c r="C23" s="34" t="s">
        <v>53</v>
      </c>
      <c r="D23" s="29"/>
      <c r="E23" s="18">
        <v>450000</v>
      </c>
    </row>
    <row r="24" spans="2:7" ht="10.5" customHeight="1" x14ac:dyDescent="0.2">
      <c r="B24" s="11"/>
      <c r="C24" s="11" t="s">
        <v>54</v>
      </c>
      <c r="E24" s="18">
        <v>-25500</v>
      </c>
    </row>
    <row r="25" spans="2:7" ht="10.9" customHeight="1" x14ac:dyDescent="0.2">
      <c r="C25" s="6" t="s">
        <v>9</v>
      </c>
      <c r="E25" s="8">
        <v>856049.16</v>
      </c>
    </row>
    <row r="26" spans="2:7" ht="10.9" customHeight="1" x14ac:dyDescent="0.2">
      <c r="C26" s="6" t="s">
        <v>4</v>
      </c>
      <c r="E26" s="8">
        <f>-260401.55</f>
        <v>-260401.55</v>
      </c>
    </row>
    <row r="27" spans="2:7" ht="10.9" customHeight="1" x14ac:dyDescent="0.2">
      <c r="C27" s="6" t="s">
        <v>6</v>
      </c>
      <c r="E27" s="8">
        <v>1421308.76</v>
      </c>
    </row>
    <row r="28" spans="2:7" ht="10.9" customHeight="1" x14ac:dyDescent="0.2">
      <c r="C28" s="6" t="s">
        <v>16</v>
      </c>
      <c r="E28" s="8">
        <f>-361593.45</f>
        <v>-361593.45</v>
      </c>
    </row>
    <row r="29" spans="2:7" ht="10.9" customHeight="1" x14ac:dyDescent="0.2">
      <c r="C29" s="6" t="s">
        <v>19</v>
      </c>
      <c r="E29" s="9">
        <v>16141.26</v>
      </c>
    </row>
    <row r="30" spans="2:7" ht="10.9" customHeight="1" x14ac:dyDescent="0.2">
      <c r="C30" s="6" t="s">
        <v>0</v>
      </c>
      <c r="E30" s="9">
        <v>-16141.26</v>
      </c>
    </row>
    <row r="31" spans="2:7" ht="10.9" customHeight="1" x14ac:dyDescent="0.2">
      <c r="C31" s="6" t="s">
        <v>11</v>
      </c>
      <c r="E31" s="12">
        <v>655531.86</v>
      </c>
    </row>
    <row r="32" spans="2:7" ht="10.9" customHeight="1" x14ac:dyDescent="0.2">
      <c r="C32" s="6" t="s">
        <v>1</v>
      </c>
      <c r="E32" s="21">
        <f>-229600.51</f>
        <v>-229600.51</v>
      </c>
    </row>
    <row r="33" spans="1:7" ht="12.75" customHeight="1" x14ac:dyDescent="0.2">
      <c r="B33" s="33"/>
      <c r="C33" s="32" t="s">
        <v>41</v>
      </c>
      <c r="D33" s="33"/>
      <c r="F33" s="22">
        <f>SUM(E22:E32)</f>
        <v>29045794.27</v>
      </c>
    </row>
    <row r="34" spans="1:7" ht="10.9" customHeight="1" x14ac:dyDescent="0.2">
      <c r="B34" s="30" t="s">
        <v>24</v>
      </c>
      <c r="C34" s="33"/>
      <c r="D34" s="33"/>
      <c r="G34" s="31"/>
    </row>
    <row r="35" spans="1:7" ht="10.9" customHeight="1" x14ac:dyDescent="0.2">
      <c r="B35" s="30" t="s">
        <v>55</v>
      </c>
      <c r="C35" s="33"/>
      <c r="D35" s="33"/>
      <c r="G35" s="31"/>
    </row>
    <row r="36" spans="1:7" ht="10.9" customHeight="1" x14ac:dyDescent="0.2">
      <c r="B36" s="30"/>
      <c r="C36" s="33" t="s">
        <v>56</v>
      </c>
      <c r="D36" s="33"/>
      <c r="G36" s="31"/>
    </row>
    <row r="37" spans="1:7" ht="10.9" customHeight="1" x14ac:dyDescent="0.2">
      <c r="B37" s="30"/>
      <c r="C37" s="36" t="s">
        <v>57</v>
      </c>
      <c r="D37" s="33"/>
      <c r="E37" s="18">
        <v>326793.87</v>
      </c>
      <c r="G37" s="31"/>
    </row>
    <row r="38" spans="1:7" ht="10.9" customHeight="1" x14ac:dyDescent="0.2">
      <c r="B38" s="30"/>
      <c r="C38" s="36" t="s">
        <v>58</v>
      </c>
      <c r="D38" s="33"/>
      <c r="E38" s="18">
        <v>3058054.98</v>
      </c>
      <c r="G38" s="31"/>
    </row>
    <row r="39" spans="1:7" ht="10.9" customHeight="1" x14ac:dyDescent="0.2">
      <c r="B39" s="30"/>
      <c r="C39" s="36" t="s">
        <v>59</v>
      </c>
      <c r="D39" s="33"/>
      <c r="E39" s="18">
        <v>292805</v>
      </c>
      <c r="G39" s="31"/>
    </row>
    <row r="40" spans="1:7" ht="10.9" customHeight="1" x14ac:dyDescent="0.2">
      <c r="B40" s="30"/>
      <c r="C40" s="36" t="s">
        <v>60</v>
      </c>
      <c r="D40" s="33"/>
      <c r="E40" s="24">
        <v>-472642.02</v>
      </c>
      <c r="G40" s="31"/>
    </row>
    <row r="41" spans="1:7" ht="10.9" customHeight="1" x14ac:dyDescent="0.2">
      <c r="B41" s="30"/>
      <c r="C41" s="33" t="s">
        <v>61</v>
      </c>
      <c r="D41" s="33"/>
      <c r="E41" s="35"/>
      <c r="F41" s="24">
        <f>SUM(E37:E40)</f>
        <v>3205011.83</v>
      </c>
      <c r="G41" s="31"/>
    </row>
    <row r="42" spans="1:7" ht="10.9" customHeight="1" thickBot="1" x14ac:dyDescent="0.25">
      <c r="B42" s="30" t="s">
        <v>24</v>
      </c>
      <c r="C42" s="33"/>
      <c r="D42" s="33"/>
      <c r="E42" s="35"/>
      <c r="F42" s="31"/>
      <c r="G42" s="23">
        <f>F19+F33+F41</f>
        <v>37001077.75</v>
      </c>
    </row>
    <row r="43" spans="1:7" ht="12.95" customHeight="1" thickTop="1" x14ac:dyDescent="0.2">
      <c r="A43" s="4">
        <v>4</v>
      </c>
      <c r="D43" s="5" t="s">
        <v>10</v>
      </c>
    </row>
    <row r="44" spans="1:7" ht="10.5" customHeight="1" x14ac:dyDescent="0.2">
      <c r="B44" s="30" t="s">
        <v>3</v>
      </c>
      <c r="C44" s="29"/>
    </row>
    <row r="45" spans="1:7" ht="10.5" customHeight="1" x14ac:dyDescent="0.2">
      <c r="B45" s="30" t="s">
        <v>25</v>
      </c>
      <c r="C45" s="29"/>
    </row>
    <row r="46" spans="1:7" ht="10.9" customHeight="1" x14ac:dyDescent="0.2">
      <c r="C46" s="6" t="s">
        <v>14</v>
      </c>
      <c r="E46" s="7">
        <v>7526825.6600000001</v>
      </c>
    </row>
    <row r="47" spans="1:7" ht="10.9" customHeight="1" x14ac:dyDescent="0.2">
      <c r="C47" s="11" t="s">
        <v>35</v>
      </c>
      <c r="E47" s="10">
        <v>253831.27</v>
      </c>
    </row>
    <row r="48" spans="1:7" ht="10.9" customHeight="1" x14ac:dyDescent="0.2">
      <c r="C48" s="11" t="s">
        <v>33</v>
      </c>
      <c r="E48" s="7">
        <v>0</v>
      </c>
    </row>
    <row r="49" spans="1:7" ht="10.9" customHeight="1" x14ac:dyDescent="0.2">
      <c r="C49" s="6" t="s">
        <v>21</v>
      </c>
      <c r="E49" s="15">
        <v>-1084228.18</v>
      </c>
    </row>
    <row r="50" spans="1:7" ht="10.9" customHeight="1" x14ac:dyDescent="0.2">
      <c r="C50" s="11" t="s">
        <v>62</v>
      </c>
      <c r="E50" s="15">
        <v>255369.69</v>
      </c>
    </row>
    <row r="51" spans="1:7" ht="10.9" customHeight="1" x14ac:dyDescent="0.2">
      <c r="C51" s="6" t="s">
        <v>13</v>
      </c>
      <c r="E51" s="12">
        <v>26200.78</v>
      </c>
    </row>
    <row r="52" spans="1:7" ht="10.9" customHeight="1" x14ac:dyDescent="0.2">
      <c r="C52" s="6" t="s">
        <v>42</v>
      </c>
      <c r="E52" s="12">
        <v>96544.22</v>
      </c>
    </row>
    <row r="53" spans="1:7" ht="10.9" customHeight="1" x14ac:dyDescent="0.2">
      <c r="C53" s="6" t="s">
        <v>18</v>
      </c>
      <c r="E53" s="9">
        <v>317802.19</v>
      </c>
    </row>
    <row r="54" spans="1:7" ht="10.9" customHeight="1" x14ac:dyDescent="0.2">
      <c r="C54" s="6" t="s">
        <v>43</v>
      </c>
      <c r="E54" s="28">
        <v>49926.080000000002</v>
      </c>
    </row>
    <row r="55" spans="1:7" ht="10.9" customHeight="1" x14ac:dyDescent="0.2">
      <c r="C55" s="6" t="s">
        <v>44</v>
      </c>
      <c r="E55" s="28">
        <v>3355.27</v>
      </c>
    </row>
    <row r="56" spans="1:7" ht="10.9" customHeight="1" x14ac:dyDescent="0.2">
      <c r="C56" s="6" t="s">
        <v>45</v>
      </c>
      <c r="E56" s="21">
        <v>11759.47</v>
      </c>
    </row>
    <row r="57" spans="1:7" ht="10.9" customHeight="1" x14ac:dyDescent="0.2">
      <c r="B57" s="29"/>
      <c r="C57" s="30" t="s">
        <v>26</v>
      </c>
      <c r="D57" s="29"/>
      <c r="F57" s="37">
        <f>SUM(E46:E56)</f>
        <v>7457386.4500000002</v>
      </c>
    </row>
    <row r="58" spans="1:7" ht="10.9" customHeight="1" x14ac:dyDescent="0.2">
      <c r="B58" s="29"/>
      <c r="C58" s="30" t="s">
        <v>47</v>
      </c>
      <c r="D58" s="29"/>
      <c r="G58" s="17"/>
    </row>
    <row r="59" spans="1:7" ht="10.9" customHeight="1" x14ac:dyDescent="0.2">
      <c r="B59" s="33" t="s">
        <v>34</v>
      </c>
      <c r="C59" s="30"/>
      <c r="D59" s="29"/>
    </row>
    <row r="60" spans="1:7" ht="10.9" customHeight="1" x14ac:dyDescent="0.2">
      <c r="B60" s="33"/>
      <c r="C60" s="11" t="s">
        <v>49</v>
      </c>
      <c r="D60" s="19"/>
      <c r="E60" s="24">
        <v>2255526.77</v>
      </c>
    </row>
    <row r="61" spans="1:7" ht="10.9" customHeight="1" x14ac:dyDescent="0.2">
      <c r="B61" s="33"/>
      <c r="C61" s="30" t="s">
        <v>46</v>
      </c>
      <c r="D61" s="29"/>
      <c r="F61" s="24">
        <f>SUM(E60)</f>
        <v>2255526.77</v>
      </c>
    </row>
    <row r="62" spans="1:7" ht="10.9" customHeight="1" x14ac:dyDescent="0.2">
      <c r="B62" s="30" t="s">
        <v>28</v>
      </c>
      <c r="C62" s="29"/>
      <c r="D62" s="29"/>
      <c r="F62" s="13" t="s">
        <v>27</v>
      </c>
      <c r="G62" s="17">
        <f>SUM(F57:F61)</f>
        <v>9712913.2200000007</v>
      </c>
    </row>
    <row r="63" spans="1:7" ht="12.95" customHeight="1" x14ac:dyDescent="0.2">
      <c r="A63" s="4">
        <v>4</v>
      </c>
      <c r="D63" s="14" t="s">
        <v>27</v>
      </c>
    </row>
    <row r="64" spans="1:7" ht="10.5" customHeight="1" x14ac:dyDescent="0.2">
      <c r="B64" s="30" t="s">
        <v>29</v>
      </c>
      <c r="C64" s="29"/>
      <c r="D64" s="29"/>
    </row>
    <row r="65" spans="1:7" ht="10.9" customHeight="1" x14ac:dyDescent="0.2">
      <c r="C65" s="6" t="s">
        <v>2</v>
      </c>
      <c r="E65" s="8">
        <v>25000000</v>
      </c>
    </row>
    <row r="66" spans="1:7" ht="10.9" customHeight="1" x14ac:dyDescent="0.2">
      <c r="C66" s="11" t="s">
        <v>17</v>
      </c>
      <c r="E66" s="8">
        <v>143687.32999999999</v>
      </c>
    </row>
    <row r="67" spans="1:7" ht="10.9" customHeight="1" x14ac:dyDescent="0.2">
      <c r="C67" s="11" t="s">
        <v>30</v>
      </c>
      <c r="E67" s="25">
        <v>2144477.2000000002</v>
      </c>
    </row>
    <row r="68" spans="1:7" ht="10.9" customHeight="1" x14ac:dyDescent="0.2">
      <c r="B68" s="29"/>
      <c r="C68" s="30" t="s">
        <v>31</v>
      </c>
      <c r="D68" s="29"/>
      <c r="F68" s="22">
        <f>SUM(E65:E67)</f>
        <v>27288164.529999997</v>
      </c>
    </row>
    <row r="69" spans="1:7" ht="10.9" customHeight="1" thickBot="1" x14ac:dyDescent="0.25">
      <c r="B69" s="30" t="s">
        <v>32</v>
      </c>
      <c r="C69" s="29"/>
      <c r="D69" s="29"/>
      <c r="F69" s="13" t="s">
        <v>27</v>
      </c>
      <c r="G69" s="23">
        <f>G63+G62+F68</f>
        <v>37001077.75</v>
      </c>
    </row>
    <row r="70" spans="1:7" ht="10.9" customHeight="1" thickTop="1" x14ac:dyDescent="0.2">
      <c r="B70" s="11"/>
      <c r="F70" s="13"/>
      <c r="G70" s="18"/>
    </row>
    <row r="71" spans="1:7" ht="10.9" customHeight="1" x14ac:dyDescent="0.2">
      <c r="B71" s="11"/>
      <c r="F71" s="13"/>
      <c r="G71" s="18"/>
    </row>
    <row r="72" spans="1:7" ht="10.9" customHeight="1" x14ac:dyDescent="0.2">
      <c r="B72" s="11"/>
      <c r="F72" s="13"/>
      <c r="G72" s="18"/>
    </row>
    <row r="73" spans="1:7" ht="10.9" customHeight="1" x14ac:dyDescent="0.2">
      <c r="B73" s="11" t="s">
        <v>27</v>
      </c>
    </row>
    <row r="74" spans="1:7" ht="12.75" customHeight="1" x14ac:dyDescent="0.2">
      <c r="A74" s="38"/>
      <c r="B74" s="38"/>
      <c r="C74" s="38"/>
      <c r="D74" s="38"/>
      <c r="E74" s="38"/>
      <c r="F74" s="38"/>
      <c r="G74" s="38"/>
    </row>
    <row r="75" spans="1:7" ht="15" customHeight="1" x14ac:dyDescent="0.2">
      <c r="A75" s="38"/>
      <c r="B75" s="38"/>
      <c r="C75" s="38"/>
      <c r="D75" s="38"/>
      <c r="E75" s="38"/>
      <c r="F75" s="38"/>
      <c r="G75" s="38"/>
    </row>
    <row r="77" spans="1:7" x14ac:dyDescent="0.2">
      <c r="G77" s="19" t="s">
        <v>27</v>
      </c>
    </row>
  </sheetData>
  <mergeCells count="1">
    <mergeCell ref="A74:G75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HIPER MODELO CIERRE 2017</vt:lpstr>
      <vt:lpstr>HIPER MODELO CIERRE 2016</vt:lpstr>
      <vt:lpstr>HIPER MODELO CIERRE 2015</vt:lpstr>
      <vt:lpstr>HIPER MODELO CIERRE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ContabilidadA</dc:creator>
  <cp:lastModifiedBy>Contaduria</cp:lastModifiedBy>
  <cp:lastPrinted>2018-10-15T16:56:06Z</cp:lastPrinted>
  <dcterms:created xsi:type="dcterms:W3CDTF">2015-03-18T13:50:11Z</dcterms:created>
  <dcterms:modified xsi:type="dcterms:W3CDTF">2018-10-15T16:56:50Z</dcterms:modified>
</cp:coreProperties>
</file>