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5FCE9FE4-720A-46AE-BEF6-1AE0855D4ACE}" xr6:coauthVersionLast="45" xr6:coauthVersionMax="45" xr10:uidLastSave="{00000000-0000-0000-0000-000000000000}"/>
  <bookViews>
    <workbookView xWindow="-120" yWindow="-120" windowWidth="21840" windowHeight="13290" xr2:uid="{927FCB28-6D90-4606-9CC7-964F8644604C}"/>
  </bookViews>
  <sheets>
    <sheet name="Hoja1" sheetId="1" r:id="rId1"/>
  </sheets>
  <definedNames>
    <definedName name="_xlnm._FilterDatabase" localSheetId="0" hidden="1">Hoja1!$A$7:$AP$337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45" i="1" l="1"/>
  <c r="M353" i="1"/>
  <c r="W209" i="1"/>
  <c r="Q293" i="1"/>
  <c r="Q333" i="1"/>
  <c r="Q305" i="1"/>
  <c r="Q289" i="1"/>
  <c r="Q316" i="1"/>
  <c r="Q334" i="1"/>
  <c r="AI339" i="1" l="1"/>
  <c r="K349" i="1" s="1"/>
  <c r="Q292" i="1"/>
  <c r="Q307" i="1"/>
  <c r="Q291" i="1"/>
  <c r="Q290" i="1"/>
  <c r="Q306" i="1"/>
  <c r="AK339" i="1"/>
  <c r="R339" i="1"/>
  <c r="T339" i="1"/>
  <c r="U339" i="1"/>
  <c r="V339" i="1"/>
  <c r="X339" i="1"/>
  <c r="Z339" i="1"/>
  <c r="AA339" i="1"/>
  <c r="AB339" i="1"/>
  <c r="J349" i="1" s="1"/>
  <c r="AC339" i="1"/>
  <c r="AD339" i="1"/>
  <c r="AE339" i="1"/>
  <c r="AF339" i="1"/>
  <c r="AG339" i="1"/>
  <c r="Q294" i="1"/>
  <c r="Q295" i="1"/>
  <c r="Q296" i="1"/>
  <c r="Q297" i="1"/>
  <c r="Q298" i="1"/>
  <c r="Q299" i="1"/>
  <c r="Q300" i="1"/>
  <c r="Q301" i="1"/>
  <c r="Q302" i="1"/>
  <c r="Q303" i="1"/>
  <c r="Q304" i="1"/>
  <c r="Q308" i="1"/>
  <c r="Q309" i="1"/>
  <c r="Q310" i="1"/>
  <c r="Q311" i="1"/>
  <c r="Q312" i="1"/>
  <c r="Q313" i="1"/>
  <c r="Q314" i="1"/>
  <c r="Q315" i="1"/>
  <c r="Q337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5" i="1"/>
  <c r="Q336" i="1"/>
  <c r="L353" i="1"/>
  <c r="Y253" i="1" l="1"/>
  <c r="W253" i="1"/>
  <c r="S253" i="1"/>
  <c r="W265" i="1"/>
  <c r="Y265" i="1"/>
  <c r="S265" i="1"/>
  <c r="S288" i="1"/>
  <c r="S287" i="1"/>
  <c r="Y231" i="1"/>
  <c r="W231" i="1"/>
  <c r="S231" i="1"/>
  <c r="S209" i="1"/>
  <c r="Q18" i="1" l="1"/>
  <c r="Q30" i="1"/>
  <c r="Q51" i="1"/>
  <c r="S180" i="1"/>
  <c r="Q180" i="1" s="1"/>
  <c r="Y137" i="1"/>
  <c r="W139" i="1"/>
  <c r="Q139" i="1" s="1"/>
  <c r="S135" i="1"/>
  <c r="Q135" i="1" s="1"/>
  <c r="S131" i="1"/>
  <c r="Q131" i="1" s="1"/>
  <c r="Q28" i="1"/>
  <c r="Q64" i="1"/>
  <c r="Q65" i="1"/>
  <c r="Q66" i="1"/>
  <c r="Q67" i="1"/>
  <c r="Q68" i="1"/>
  <c r="Q69" i="1"/>
  <c r="Q70" i="1"/>
  <c r="Y124" i="1"/>
  <c r="W124" i="1"/>
  <c r="S124" i="1"/>
  <c r="S339" i="1" s="1"/>
  <c r="Y9" i="1"/>
  <c r="Y339" i="1" s="1"/>
  <c r="W9" i="1"/>
  <c r="W339" i="1" s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5" i="1"/>
  <c r="Q126" i="1"/>
  <c r="Q127" i="1"/>
  <c r="Q128" i="1"/>
  <c r="Q129" i="1"/>
  <c r="Q130" i="1"/>
  <c r="Q132" i="1"/>
  <c r="Q133" i="1"/>
  <c r="Q134" i="1"/>
  <c r="Q136" i="1"/>
  <c r="Q137" i="1"/>
  <c r="Q138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8" i="1"/>
  <c r="K347" i="1" l="1"/>
  <c r="K353" i="1" s="1"/>
  <c r="J347" i="1"/>
  <c r="Q124" i="1"/>
  <c r="Q9" i="1"/>
  <c r="Q265" i="1"/>
  <c r="Q339" i="1" l="1"/>
  <c r="J353" i="1"/>
</calcChain>
</file>

<file path=xl/sharedStrings.xml><?xml version="1.0" encoding="utf-8"?>
<sst xmlns="http://schemas.openxmlformats.org/spreadsheetml/2006/main" count="8200" uniqueCount="1063">
  <si>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</si>
  <si>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</si>
  <si>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</si>
  <si>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</si>
  <si>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</si>
  <si>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</si>
  <si>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</si>
  <si>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</si>
  <si>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</si>
  <si>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</si>
  <si>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</si>
  <si>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</si>
  <si>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</si>
  <si>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</si>
  <si>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</si>
  <si>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</si>
  <si>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</si>
  <si>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</si>
  <si>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</si>
  <si>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</si>
  <si>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</si>
  <si>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</si>
  <si>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</si>
  <si>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</si>
  <si>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</si>
  <si>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</si>
  <si>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</si>
  <si>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</si>
  <si>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</si>
  <si>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</si>
  <si>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</si>
  <si>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</si>
  <si>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</si>
  <si>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</si>
  <si>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</si>
  <si>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</si>
  <si>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</si>
  <si>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</si>
  <si>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</si>
  <si>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</si>
  <si>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</si>
  <si>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</si>
  <si>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</si>
  <si>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</si>
  <si>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</si>
  <si>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</si>
  <si>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16/09/2020</t>
  </si>
  <si>
    <t>0101</t>
  </si>
  <si>
    <t/>
  </si>
  <si>
    <t>FC</t>
  </si>
  <si>
    <t>-</t>
  </si>
  <si>
    <t>16</t>
  </si>
  <si>
    <t>001</t>
  </si>
  <si>
    <t>10</t>
  </si>
  <si>
    <t>Z1B8050074</t>
  </si>
  <si>
    <t>VENTAS NO CONTRIBUYENTES</t>
  </si>
  <si>
    <t>11</t>
  </si>
  <si>
    <t>00294827-00294839</t>
  </si>
  <si>
    <t>12</t>
  </si>
  <si>
    <t>002</t>
  </si>
  <si>
    <t>Z1B8022167</t>
  </si>
  <si>
    <t>00034279-00034385</t>
  </si>
  <si>
    <t>13</t>
  </si>
  <si>
    <t>003</t>
  </si>
  <si>
    <t>Z1B8049992</t>
  </si>
  <si>
    <t>00362198-00362300</t>
  </si>
  <si>
    <t>14</t>
  </si>
  <si>
    <t>NC</t>
  </si>
  <si>
    <t>00000289</t>
  </si>
  <si>
    <t>00362248</t>
  </si>
  <si>
    <t>VEN</t>
  </si>
  <si>
    <t>RODRIGUEZ EDWAR</t>
  </si>
  <si>
    <t>V11642397</t>
  </si>
  <si>
    <t>15</t>
  </si>
  <si>
    <t>004</t>
  </si>
  <si>
    <t>Z1B8030818</t>
  </si>
  <si>
    <t>00040052-00040192</t>
  </si>
  <si>
    <t>006</t>
  </si>
  <si>
    <t>Z1B8050165</t>
  </si>
  <si>
    <t>00438603-00438610</t>
  </si>
  <si>
    <t>17</t>
  </si>
  <si>
    <t>008</t>
  </si>
  <si>
    <t>Z1B8022757</t>
  </si>
  <si>
    <t>00065813-00065863</t>
  </si>
  <si>
    <t>18</t>
  </si>
  <si>
    <t>00065864</t>
  </si>
  <si>
    <t>PORTU HAMBURGUER</t>
  </si>
  <si>
    <t xml:space="preserve">J-40524537-9 </t>
  </si>
  <si>
    <t>19</t>
  </si>
  <si>
    <t>00065865-00065921</t>
  </si>
  <si>
    <t>17/09/2020</t>
  </si>
  <si>
    <t>26</t>
  </si>
  <si>
    <t>00294840-00294862</t>
  </si>
  <si>
    <t>27</t>
  </si>
  <si>
    <t>00294863</t>
  </si>
  <si>
    <t>CVD</t>
  </si>
  <si>
    <t xml:space="preserve">V158518715 </t>
  </si>
  <si>
    <t>28</t>
  </si>
  <si>
    <t>00294864-00294871</t>
  </si>
  <si>
    <t>29</t>
  </si>
  <si>
    <t>00294872</t>
  </si>
  <si>
    <t>RFD</t>
  </si>
  <si>
    <t>J 402577044</t>
  </si>
  <si>
    <t>30</t>
  </si>
  <si>
    <t>00294873-00294975</t>
  </si>
  <si>
    <t>31</t>
  </si>
  <si>
    <t>00034386-00034512</t>
  </si>
  <si>
    <t>32</t>
  </si>
  <si>
    <t>00000103</t>
  </si>
  <si>
    <t>00034406</t>
  </si>
  <si>
    <t>AURA AGUILAR</t>
  </si>
  <si>
    <t>V9483422</t>
  </si>
  <si>
    <t>33</t>
  </si>
  <si>
    <t>00000104</t>
  </si>
  <si>
    <t>00065910</t>
  </si>
  <si>
    <t>DANIEL SANCHEZ</t>
  </si>
  <si>
    <t>V14481589</t>
  </si>
  <si>
    <t>34</t>
  </si>
  <si>
    <t>00362301-00362396</t>
  </si>
  <si>
    <t>35</t>
  </si>
  <si>
    <t>FRIGORIFICO GENESIS AN-CAR, C.A.</t>
  </si>
  <si>
    <t>46</t>
  </si>
  <si>
    <t>009</t>
  </si>
  <si>
    <t>00328080-00328112</t>
  </si>
  <si>
    <t>47</t>
  </si>
  <si>
    <t>00328113-00328124</t>
  </si>
  <si>
    <t>48</t>
  </si>
  <si>
    <t>00328125</t>
  </si>
  <si>
    <t>JULIO</t>
  </si>
  <si>
    <t>V125789472</t>
  </si>
  <si>
    <t>49</t>
  </si>
  <si>
    <t>00328126-00328149</t>
  </si>
  <si>
    <t>50</t>
  </si>
  <si>
    <t>00328150-00328151</t>
  </si>
  <si>
    <t>51</t>
  </si>
  <si>
    <t>00328152-00328154</t>
  </si>
  <si>
    <t>52</t>
  </si>
  <si>
    <t>00328155-00328162</t>
  </si>
  <si>
    <t>53</t>
  </si>
  <si>
    <t>00328163-00328164</t>
  </si>
  <si>
    <t>54</t>
  </si>
  <si>
    <t>00328165-00328166</t>
  </si>
  <si>
    <t>55</t>
  </si>
  <si>
    <t>00328167-00328178</t>
  </si>
  <si>
    <t>56</t>
  </si>
  <si>
    <t>00328179-00328186</t>
  </si>
  <si>
    <t>18/09/2020</t>
  </si>
  <si>
    <t>63</t>
  </si>
  <si>
    <t>00294976-00294978</t>
  </si>
  <si>
    <t>64</t>
  </si>
  <si>
    <t>00294979</t>
  </si>
  <si>
    <t>MIGUEL ALVAREZ</t>
  </si>
  <si>
    <t>V14772733</t>
  </si>
  <si>
    <t>65</t>
  </si>
  <si>
    <t>00294980-00295013</t>
  </si>
  <si>
    <t>66</t>
  </si>
  <si>
    <t>00295014</t>
  </si>
  <si>
    <t>COLEGIO SAN FELIPE NERI</t>
  </si>
  <si>
    <t xml:space="preserve">J002137819 </t>
  </si>
  <si>
    <t>67</t>
  </si>
  <si>
    <t>00295015-00295073</t>
  </si>
  <si>
    <t>68</t>
  </si>
  <si>
    <t>ALEJANDRO OVALLES</t>
  </si>
  <si>
    <t xml:space="preserve">V15518603 </t>
  </si>
  <si>
    <t>79</t>
  </si>
  <si>
    <t>00362397-00362514</t>
  </si>
  <si>
    <t>80</t>
  </si>
  <si>
    <t>00040193-00040264</t>
  </si>
  <si>
    <t>81</t>
  </si>
  <si>
    <t>00438743-00438832</t>
  </si>
  <si>
    <t>82</t>
  </si>
  <si>
    <t>00065922-00066004</t>
  </si>
  <si>
    <t>83</t>
  </si>
  <si>
    <t>00328187</t>
  </si>
  <si>
    <t xml:space="preserve">V14481589 </t>
  </si>
  <si>
    <t>84</t>
  </si>
  <si>
    <t>00328188-00328191</t>
  </si>
  <si>
    <t>85</t>
  </si>
  <si>
    <t>00328192-00328227</t>
  </si>
  <si>
    <t>86</t>
  </si>
  <si>
    <t>00328228-00328233</t>
  </si>
  <si>
    <t>87</t>
  </si>
  <si>
    <t>00328234-00328237</t>
  </si>
  <si>
    <t>88</t>
  </si>
  <si>
    <t>00328238-00328239</t>
  </si>
  <si>
    <t>89</t>
  </si>
  <si>
    <t>00328240-00328247</t>
  </si>
  <si>
    <t>90</t>
  </si>
  <si>
    <t>00328248-00328249</t>
  </si>
  <si>
    <t>91</t>
  </si>
  <si>
    <t>00328250</t>
  </si>
  <si>
    <t>FLOR FLORES</t>
  </si>
  <si>
    <t xml:space="preserve">V14993509 </t>
  </si>
  <si>
    <t>92</t>
  </si>
  <si>
    <t>00328251-00328258</t>
  </si>
  <si>
    <t>19/09/2020</t>
  </si>
  <si>
    <t>99</t>
  </si>
  <si>
    <t>00295074-00295214</t>
  </si>
  <si>
    <t>100</t>
  </si>
  <si>
    <t>00034623-00034753</t>
  </si>
  <si>
    <t>101</t>
  </si>
  <si>
    <t>00362515-00362530</t>
  </si>
  <si>
    <t>102</t>
  </si>
  <si>
    <t>00362531</t>
  </si>
  <si>
    <t>CENTRO URIMARE C.A.</t>
  </si>
  <si>
    <t>J295653441</t>
  </si>
  <si>
    <t>103</t>
  </si>
  <si>
    <t>00362532-00362557</t>
  </si>
  <si>
    <t>104</t>
  </si>
  <si>
    <t>00362558</t>
  </si>
  <si>
    <t>GRUPO CORPORATIVO MANUBER CA</t>
  </si>
  <si>
    <t>J409821315</t>
  </si>
  <si>
    <t>105</t>
  </si>
  <si>
    <t>00362559-00362565</t>
  </si>
  <si>
    <t>106</t>
  </si>
  <si>
    <t>00362566</t>
  </si>
  <si>
    <t>SERVIOS FUNERARIOS CHACON C.A.</t>
  </si>
  <si>
    <t>J40632250-4</t>
  </si>
  <si>
    <t>107</t>
  </si>
  <si>
    <t>00362567-00362600</t>
  </si>
  <si>
    <t>108</t>
  </si>
  <si>
    <t>00040265-00040346</t>
  </si>
  <si>
    <t>109</t>
  </si>
  <si>
    <t>00000105</t>
  </si>
  <si>
    <t>00040317</t>
  </si>
  <si>
    <t>MOISES RODRIGUEZ</t>
  </si>
  <si>
    <t>V27908809</t>
  </si>
  <si>
    <t>110</t>
  </si>
  <si>
    <t>00438833-00438916</t>
  </si>
  <si>
    <t>111</t>
  </si>
  <si>
    <t>00000214</t>
  </si>
  <si>
    <t>00438860</t>
  </si>
  <si>
    <t>WESTER VELAZQUES</t>
  </si>
  <si>
    <t xml:space="preserve">V11040633 </t>
  </si>
  <si>
    <t>112</t>
  </si>
  <si>
    <t>00066005-00066077</t>
  </si>
  <si>
    <t>113</t>
  </si>
  <si>
    <t>00000150</t>
  </si>
  <si>
    <t>00066024</t>
  </si>
  <si>
    <t>JOSE</t>
  </si>
  <si>
    <t>V11414240</t>
  </si>
  <si>
    <t>114</t>
  </si>
  <si>
    <t>00328259-00328322</t>
  </si>
  <si>
    <t>115</t>
  </si>
  <si>
    <t>00328323-00328326</t>
  </si>
  <si>
    <t>116</t>
  </si>
  <si>
    <t>00328327-00328338</t>
  </si>
  <si>
    <t>117</t>
  </si>
  <si>
    <t>00328339-00328340</t>
  </si>
  <si>
    <t>118</t>
  </si>
  <si>
    <t>20/09/2020</t>
  </si>
  <si>
    <t>00295215-00295299</t>
  </si>
  <si>
    <t>119</t>
  </si>
  <si>
    <t>00034754-00034775</t>
  </si>
  <si>
    <t>120</t>
  </si>
  <si>
    <t>00034776</t>
  </si>
  <si>
    <t>FRIGORIFICO VALDINI</t>
  </si>
  <si>
    <t>J-29749033-7</t>
  </si>
  <si>
    <t>121</t>
  </si>
  <si>
    <t>00034777-00034863</t>
  </si>
  <si>
    <t>122</t>
  </si>
  <si>
    <t>00362601-00362669</t>
  </si>
  <si>
    <t>123</t>
  </si>
  <si>
    <t>00000290</t>
  </si>
  <si>
    <t>00362651</t>
  </si>
  <si>
    <t>RISAN CARABAYO</t>
  </si>
  <si>
    <t xml:space="preserve">V18815505 </t>
  </si>
  <si>
    <t>124</t>
  </si>
  <si>
    <t>00040347-00040360</t>
  </si>
  <si>
    <t>125</t>
  </si>
  <si>
    <t>00040361</t>
  </si>
  <si>
    <t>HUGO GARCÍA</t>
  </si>
  <si>
    <t xml:space="preserve">J-12878832-4 </t>
  </si>
  <si>
    <t>126</t>
  </si>
  <si>
    <t>00040362-00040439</t>
  </si>
  <si>
    <t>127</t>
  </si>
  <si>
    <t>00438917-00438918</t>
  </si>
  <si>
    <t>128</t>
  </si>
  <si>
    <t>00438919</t>
  </si>
  <si>
    <t>COOPERATIVA ALF</t>
  </si>
  <si>
    <t xml:space="preserve">J-29610885-4 </t>
  </si>
  <si>
    <t>129</t>
  </si>
  <si>
    <t>130</t>
  </si>
  <si>
    <t>00438926</t>
  </si>
  <si>
    <t>131</t>
  </si>
  <si>
    <t>00438927-00439005</t>
  </si>
  <si>
    <t>132</t>
  </si>
  <si>
    <t>00066078-00066121</t>
  </si>
  <si>
    <t>133</t>
  </si>
  <si>
    <t>00328341-00328366</t>
  </si>
  <si>
    <t>134</t>
  </si>
  <si>
    <t>00328367-00328389</t>
  </si>
  <si>
    <t>135</t>
  </si>
  <si>
    <t>00328390-00328397</t>
  </si>
  <si>
    <t>136</t>
  </si>
  <si>
    <t>00328398</t>
  </si>
  <si>
    <t>PORTU HAMBURGER</t>
  </si>
  <si>
    <t xml:space="preserve">J40524537-9 </t>
  </si>
  <si>
    <t>137</t>
  </si>
  <si>
    <t>00328399-00328402</t>
  </si>
  <si>
    <t>138</t>
  </si>
  <si>
    <t>00000000</t>
  </si>
  <si>
    <t>00328348</t>
  </si>
  <si>
    <t>SILVERA JUAN</t>
  </si>
  <si>
    <t>V5472228</t>
  </si>
  <si>
    <t>21/09/2020</t>
  </si>
  <si>
    <t>145</t>
  </si>
  <si>
    <t>00295300-00295401</t>
  </si>
  <si>
    <t>146</t>
  </si>
  <si>
    <t>00295402</t>
  </si>
  <si>
    <t>147</t>
  </si>
  <si>
    <t>00295403-00295416</t>
  </si>
  <si>
    <t>148</t>
  </si>
  <si>
    <t>157</t>
  </si>
  <si>
    <t>00362670-00362784</t>
  </si>
  <si>
    <t>158</t>
  </si>
  <si>
    <t>00040440-00040555</t>
  </si>
  <si>
    <t>159</t>
  </si>
  <si>
    <t>161</t>
  </si>
  <si>
    <t>00328403-00328429</t>
  </si>
  <si>
    <t>162</t>
  </si>
  <si>
    <t>00328430-00328435</t>
  </si>
  <si>
    <t>163</t>
  </si>
  <si>
    <t>00328436</t>
  </si>
  <si>
    <t>GRUPO CORPORATIVO MANUBER C,A.</t>
  </si>
  <si>
    <t xml:space="preserve">J-40982131-5 </t>
  </si>
  <si>
    <t>164</t>
  </si>
  <si>
    <t>00328437-00328451</t>
  </si>
  <si>
    <t>165</t>
  </si>
  <si>
    <t>00328452</t>
  </si>
  <si>
    <t>MARKET H2O EXPRESS, C.A.</t>
  </si>
  <si>
    <t xml:space="preserve">J-41316559-7 </t>
  </si>
  <si>
    <t>166</t>
  </si>
  <si>
    <t>00328453</t>
  </si>
  <si>
    <t>RAUL GONCALVE</t>
  </si>
  <si>
    <t xml:space="preserve">V18234827 </t>
  </si>
  <si>
    <t>167</t>
  </si>
  <si>
    <t>00328454</t>
  </si>
  <si>
    <t>CARLOS CAMACHO</t>
  </si>
  <si>
    <t xml:space="preserve">V5018498 </t>
  </si>
  <si>
    <t>168</t>
  </si>
  <si>
    <t>00328455-00328476</t>
  </si>
  <si>
    <t>169</t>
  </si>
  <si>
    <t>00328477-00328482</t>
  </si>
  <si>
    <t>170</t>
  </si>
  <si>
    <t>00328483</t>
  </si>
  <si>
    <t>171</t>
  </si>
  <si>
    <t>00328484-00328492</t>
  </si>
  <si>
    <t>172</t>
  </si>
  <si>
    <t>00328493</t>
  </si>
  <si>
    <t>JESSICA AREV.ALO</t>
  </si>
  <si>
    <t xml:space="preserve">V18234310 </t>
  </si>
  <si>
    <t>22/09/2020</t>
  </si>
  <si>
    <t>179</t>
  </si>
  <si>
    <t>00295417-00295518</t>
  </si>
  <si>
    <t>180</t>
  </si>
  <si>
    <t>00295519</t>
  </si>
  <si>
    <t>J-40524537-9</t>
  </si>
  <si>
    <t>181</t>
  </si>
  <si>
    <t>00295520-00295545</t>
  </si>
  <si>
    <t>182</t>
  </si>
  <si>
    <t>00034996-00035032</t>
  </si>
  <si>
    <t>183</t>
  </si>
  <si>
    <t>00035033</t>
  </si>
  <si>
    <t>184</t>
  </si>
  <si>
    <t>185</t>
  </si>
  <si>
    <t>00035008</t>
  </si>
  <si>
    <t>TORRES MIGUEL</t>
  </si>
  <si>
    <t>V3176434</t>
  </si>
  <si>
    <t>186</t>
  </si>
  <si>
    <t>00362785-00362839</t>
  </si>
  <si>
    <t>187</t>
  </si>
  <si>
    <t>00362840</t>
  </si>
  <si>
    <t>INVERSIONES ILLALAR C.A</t>
  </si>
  <si>
    <t xml:space="preserve">J-40540476-0  </t>
  </si>
  <si>
    <t>188</t>
  </si>
  <si>
    <t>00362841-00362900</t>
  </si>
  <si>
    <t>189</t>
  </si>
  <si>
    <t>190</t>
  </si>
  <si>
    <t>191</t>
  </si>
  <si>
    <t>004139439</t>
  </si>
  <si>
    <t>GONZALEZ AURA</t>
  </si>
  <si>
    <t xml:space="preserve">V5452959 </t>
  </si>
  <si>
    <t>192</t>
  </si>
  <si>
    <t>00000106</t>
  </si>
  <si>
    <t>00040582</t>
  </si>
  <si>
    <t>MARCOS MONTORO</t>
  </si>
  <si>
    <t xml:space="preserve">V7269457 </t>
  </si>
  <si>
    <t>193</t>
  </si>
  <si>
    <t>00439063-00439065</t>
  </si>
  <si>
    <t>194</t>
  </si>
  <si>
    <t>00439066</t>
  </si>
  <si>
    <t>ALIMENTOS POLAR COMERCIAL C,A</t>
  </si>
  <si>
    <t xml:space="preserve">J-00041312-6 </t>
  </si>
  <si>
    <t>195</t>
  </si>
  <si>
    <t>00439068-00439096</t>
  </si>
  <si>
    <t>196</t>
  </si>
  <si>
    <t>00439097</t>
  </si>
  <si>
    <t>J-00041312-6</t>
  </si>
  <si>
    <t>197</t>
  </si>
  <si>
    <t>00439098-00439104</t>
  </si>
  <si>
    <t>198</t>
  </si>
  <si>
    <t>199</t>
  </si>
  <si>
    <t>006148263</t>
  </si>
  <si>
    <t>ARMANDO JIMENEZ</t>
  </si>
  <si>
    <t xml:space="preserve">V17980087 </t>
  </si>
  <si>
    <t>200</t>
  </si>
  <si>
    <t>006148301</t>
  </si>
  <si>
    <t>JAMIG NAILETH</t>
  </si>
  <si>
    <t xml:space="preserve">V15022937 </t>
  </si>
  <si>
    <t>201</t>
  </si>
  <si>
    <t>00000215</t>
  </si>
  <si>
    <t>00439134</t>
  </si>
  <si>
    <t>MARTIN RAVELO</t>
  </si>
  <si>
    <t xml:space="preserve">V2150238 </t>
  </si>
  <si>
    <t>202</t>
  </si>
  <si>
    <t>00066122-00066193</t>
  </si>
  <si>
    <t>203</t>
  </si>
  <si>
    <t>00328494</t>
  </si>
  <si>
    <t>RAMON OSIO</t>
  </si>
  <si>
    <t xml:space="preserve">V2133353 </t>
  </si>
  <si>
    <t>204</t>
  </si>
  <si>
    <t>00328495-00328544</t>
  </si>
  <si>
    <t>205</t>
  </si>
  <si>
    <t>00328545-00328551</t>
  </si>
  <si>
    <t>206</t>
  </si>
  <si>
    <t>00328552</t>
  </si>
  <si>
    <t>MANUEL CEDENO</t>
  </si>
  <si>
    <t xml:space="preserve">V28148418 </t>
  </si>
  <si>
    <t>207</t>
  </si>
  <si>
    <t>00328553-00328554</t>
  </si>
  <si>
    <t>208</t>
  </si>
  <si>
    <t>00328555</t>
  </si>
  <si>
    <t>SAVA COSMETICS C.A.</t>
  </si>
  <si>
    <t xml:space="preserve">J314139118 </t>
  </si>
  <si>
    <t>209</t>
  </si>
  <si>
    <t>00328556-00328559</t>
  </si>
  <si>
    <t>210</t>
  </si>
  <si>
    <t>00328560</t>
  </si>
  <si>
    <t>ALVARO DASILVA</t>
  </si>
  <si>
    <t xml:space="preserve">V12673648 </t>
  </si>
  <si>
    <t>211</t>
  </si>
  <si>
    <t>00328561-00328563</t>
  </si>
  <si>
    <t>212</t>
  </si>
  <si>
    <t>00328564-00328568</t>
  </si>
  <si>
    <t>213</t>
  </si>
  <si>
    <t>00328569-00328573</t>
  </si>
  <si>
    <t>23/09/2020</t>
  </si>
  <si>
    <t>220</t>
  </si>
  <si>
    <t>00295546-00295647</t>
  </si>
  <si>
    <t>221</t>
  </si>
  <si>
    <t>238</t>
  </si>
  <si>
    <t>00362901-00362951</t>
  </si>
  <si>
    <t>239</t>
  </si>
  <si>
    <t>00362952</t>
  </si>
  <si>
    <t>SERVICIOS BASANG C A</t>
  </si>
  <si>
    <t xml:space="preserve">J-30919810-6 </t>
  </si>
  <si>
    <t>240</t>
  </si>
  <si>
    <t>00362953-00362987</t>
  </si>
  <si>
    <t>241</t>
  </si>
  <si>
    <t>00362988</t>
  </si>
  <si>
    <t xml:space="preserve">J-30282006-5 </t>
  </si>
  <si>
    <t>242</t>
  </si>
  <si>
    <t>00362989-00363009</t>
  </si>
  <si>
    <t>243</t>
  </si>
  <si>
    <t>00040646-00040708</t>
  </si>
  <si>
    <t>244</t>
  </si>
  <si>
    <t>00040709</t>
  </si>
  <si>
    <t>MANTENIMIENTO ARFERCA C.A</t>
  </si>
  <si>
    <t>J-41073527-9</t>
  </si>
  <si>
    <t>245</t>
  </si>
  <si>
    <t>00040710-00040790</t>
  </si>
  <si>
    <t>246</t>
  </si>
  <si>
    <t>00439178-00439267</t>
  </si>
  <si>
    <t>247</t>
  </si>
  <si>
    <t>00066194-00066239</t>
  </si>
  <si>
    <t>248</t>
  </si>
  <si>
    <t>00328574-00328583</t>
  </si>
  <si>
    <t>249</t>
  </si>
  <si>
    <t>00328584</t>
  </si>
  <si>
    <t>FUNERARIA LOS ALTOS</t>
  </si>
  <si>
    <t xml:space="preserve">J-40446165-5 </t>
  </si>
  <si>
    <t>250</t>
  </si>
  <si>
    <t>00328585-00328592</t>
  </si>
  <si>
    <t>251</t>
  </si>
  <si>
    <t>00328593-00328597</t>
  </si>
  <si>
    <t>252</t>
  </si>
  <si>
    <t>00328598-00328621</t>
  </si>
  <si>
    <t>253</t>
  </si>
  <si>
    <t>00328622-00328693</t>
  </si>
  <si>
    <t>24/09/2020</t>
  </si>
  <si>
    <t>264</t>
  </si>
  <si>
    <t>00295648-00295760</t>
  </si>
  <si>
    <t>265</t>
  </si>
  <si>
    <t>00035204-00035297</t>
  </si>
  <si>
    <t>266</t>
  </si>
  <si>
    <t>00363010-00363031</t>
  </si>
  <si>
    <t>267</t>
  </si>
  <si>
    <t>00363032</t>
  </si>
  <si>
    <t>EMBUTIDOS BIGCERDY C.A</t>
  </si>
  <si>
    <t>J-29482061-1</t>
  </si>
  <si>
    <t>268</t>
  </si>
  <si>
    <t>00363033-00363139</t>
  </si>
  <si>
    <t>269</t>
  </si>
  <si>
    <t>00040791-00040884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</si>
  <si>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</si>
  <si>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</si>
  <si>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</si>
  <si>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</si>
  <si>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</si>
  <si>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</si>
  <si>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</si>
  <si>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</si>
  <si>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</si>
  <si>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</si>
  <si>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006148476</t>
  </si>
  <si>
    <t>RAMON MATUTE</t>
  </si>
  <si>
    <t>V4291983</t>
  </si>
  <si>
    <t>280</t>
  </si>
  <si>
    <t>006148490</t>
  </si>
  <si>
    <t>JIMMY FAGUNDEZ</t>
  </si>
  <si>
    <t>V16905320</t>
  </si>
  <si>
    <t>281</t>
  </si>
  <si>
    <t>006148541</t>
  </si>
  <si>
    <t>FELIX RIVERO</t>
  </si>
  <si>
    <t>V5452783</t>
  </si>
  <si>
    <t>282</t>
  </si>
  <si>
    <t>006148554</t>
  </si>
  <si>
    <t>JUAN GONZALEZ</t>
  </si>
  <si>
    <t>V6843664</t>
  </si>
  <si>
    <t>283</t>
  </si>
  <si>
    <t>006148570</t>
  </si>
  <si>
    <t>JAVIER ROMERO</t>
  </si>
  <si>
    <t>V10848859</t>
  </si>
  <si>
    <t>284</t>
  </si>
  <si>
    <t>006148583</t>
  </si>
  <si>
    <t>EDGAR ORTIZ</t>
  </si>
  <si>
    <t>V19015958</t>
  </si>
  <si>
    <t>285</t>
  </si>
  <si>
    <t>006148586</t>
  </si>
  <si>
    <t>JON JIMENEZ</t>
  </si>
  <si>
    <t>V6182337</t>
  </si>
  <si>
    <t>286</t>
  </si>
  <si>
    <t>006148593</t>
  </si>
  <si>
    <t>MERLI MERCADO</t>
  </si>
  <si>
    <t>V16889385</t>
  </si>
  <si>
    <t>287</t>
  </si>
  <si>
    <t>00066240</t>
  </si>
  <si>
    <t>JUAN CARLOS GAMEZ</t>
  </si>
  <si>
    <t xml:space="preserve">V4052360 </t>
  </si>
  <si>
    <t>288</t>
  </si>
  <si>
    <t>00066241</t>
  </si>
  <si>
    <t>289</t>
  </si>
  <si>
    <t>00066242-00066289</t>
  </si>
  <si>
    <t>290</t>
  </si>
  <si>
    <t>00000151</t>
  </si>
  <si>
    <t>00066267</t>
  </si>
  <si>
    <t>JULIO CESAR MUÑOZ</t>
  </si>
  <si>
    <t xml:space="preserve">V18475856 </t>
  </si>
  <si>
    <t>291</t>
  </si>
  <si>
    <t>00328694-00328778</t>
  </si>
  <si>
    <t>292</t>
  </si>
  <si>
    <t>00328779-00328796</t>
  </si>
  <si>
    <t>25/09/2020</t>
  </si>
  <si>
    <t>302</t>
  </si>
  <si>
    <t>00295761-00295778</t>
  </si>
  <si>
    <t>303</t>
  </si>
  <si>
    <t>00295779</t>
  </si>
  <si>
    <t>COOPERATIVA ALF.R-L</t>
  </si>
  <si>
    <t xml:space="preserve">J296108854 </t>
  </si>
  <si>
    <t>304</t>
  </si>
  <si>
    <t>00295780-00295803</t>
  </si>
  <si>
    <t>305</t>
  </si>
  <si>
    <t>00295804</t>
  </si>
  <si>
    <t>MATADERO MAELLA</t>
  </si>
  <si>
    <t xml:space="preserve">J-00071382-0 </t>
  </si>
  <si>
    <t>306</t>
  </si>
  <si>
    <t>00295805-00295901</t>
  </si>
  <si>
    <t>307</t>
  </si>
  <si>
    <t>00000357</t>
  </si>
  <si>
    <t>00295862</t>
  </si>
  <si>
    <t>EROS HERNANDEZ</t>
  </si>
  <si>
    <t xml:space="preserve">V28210181 </t>
  </si>
  <si>
    <t>308</t>
  </si>
  <si>
    <t>00035298-00035354</t>
  </si>
  <si>
    <t>309</t>
  </si>
  <si>
    <t>00035355</t>
  </si>
  <si>
    <t>SUPERCARRIZAL</t>
  </si>
  <si>
    <t xml:space="preserve">J412200305 </t>
  </si>
  <si>
    <t>310</t>
  </si>
  <si>
    <t>00035356-00035367</t>
  </si>
  <si>
    <t>311</t>
  </si>
  <si>
    <t>00035369-00035419</t>
  </si>
  <si>
    <t>312</t>
  </si>
  <si>
    <t>002184277</t>
  </si>
  <si>
    <t>MARCOS DE JESUS</t>
  </si>
  <si>
    <t xml:space="preserve">V10279033 </t>
  </si>
  <si>
    <t>313</t>
  </si>
  <si>
    <t>00363140-00363143</t>
  </si>
  <si>
    <t>314</t>
  </si>
  <si>
    <t>00363144</t>
  </si>
  <si>
    <t>315</t>
  </si>
  <si>
    <t>00363145-00363256</t>
  </si>
  <si>
    <t>316</t>
  </si>
  <si>
    <t>00040885-00040975</t>
  </si>
  <si>
    <t>317</t>
  </si>
  <si>
    <t>00040976</t>
  </si>
  <si>
    <t xml:space="preserve">J-296108854 </t>
  </si>
  <si>
    <t>318</t>
  </si>
  <si>
    <t>00040977-00041028</t>
  </si>
  <si>
    <t>319</t>
  </si>
  <si>
    <t>00439411-00439516</t>
  </si>
  <si>
    <t>320</t>
  </si>
  <si>
    <t>00066290-00066311</t>
  </si>
  <si>
    <t>321</t>
  </si>
  <si>
    <t>00066312</t>
  </si>
  <si>
    <t>GENERAL DISTRIBUIDORA .S A</t>
  </si>
  <si>
    <t xml:space="preserve">J000468494 </t>
  </si>
  <si>
    <t>322</t>
  </si>
  <si>
    <t>00066313-00066370</t>
  </si>
  <si>
    <t>323</t>
  </si>
  <si>
    <t>00000152</t>
  </si>
  <si>
    <t>00066323</t>
  </si>
  <si>
    <t>JESUS PULIDO</t>
  </si>
  <si>
    <t xml:space="preserve">V5964960 </t>
  </si>
  <si>
    <t>324</t>
  </si>
  <si>
    <t>00328797-00328808</t>
  </si>
  <si>
    <t>325</t>
  </si>
  <si>
    <t>00328809-00328824</t>
  </si>
  <si>
    <t>326</t>
  </si>
  <si>
    <t>00328825-00328833</t>
  </si>
  <si>
    <t>327</t>
  </si>
  <si>
    <t>00328834-00328867</t>
  </si>
  <si>
    <t>26/09/2020</t>
  </si>
  <si>
    <t>00295902-00296006</t>
  </si>
  <si>
    <t>00035420</t>
  </si>
  <si>
    <t>MARIA UGENIA FLORES</t>
  </si>
  <si>
    <t xml:space="preserve">V11818234 </t>
  </si>
  <si>
    <t>00035435</t>
  </si>
  <si>
    <t>SECNINI ARIAS</t>
  </si>
  <si>
    <t xml:space="preserve">V6088550 </t>
  </si>
  <si>
    <t>RAMON LOPEZ</t>
  </si>
  <si>
    <t xml:space="preserve">V10282515 </t>
  </si>
  <si>
    <t>00035528</t>
  </si>
  <si>
    <t>MORENO JOSE</t>
  </si>
  <si>
    <t xml:space="preserve">V11040851 </t>
  </si>
  <si>
    <t>00000107</t>
  </si>
  <si>
    <t>00035531</t>
  </si>
  <si>
    <t>SANCHEZ RANCISCO</t>
  </si>
  <si>
    <t xml:space="preserve">V21025560 </t>
  </si>
  <si>
    <t>00363257-00363305</t>
  </si>
  <si>
    <t>00363306</t>
  </si>
  <si>
    <t>00363307-00363440</t>
  </si>
  <si>
    <t>00363441</t>
  </si>
  <si>
    <t>IDECA</t>
  </si>
  <si>
    <t>J-31324373-6</t>
  </si>
  <si>
    <t>00363442-00363454</t>
  </si>
  <si>
    <t>00000291</t>
  </si>
  <si>
    <t>00363425</t>
  </si>
  <si>
    <t>JESUS GUTIERREZ</t>
  </si>
  <si>
    <t>V21644008</t>
  </si>
  <si>
    <t>00041029-00041116</t>
  </si>
  <si>
    <t>00041117</t>
  </si>
  <si>
    <t>INVERSIONES MI POTRA C,A</t>
  </si>
  <si>
    <t xml:space="preserve">J-41014339-8 </t>
  </si>
  <si>
    <t>00041118-00041168</t>
  </si>
  <si>
    <t>00439517-00439647</t>
  </si>
  <si>
    <t>00000216</t>
  </si>
  <si>
    <t>00000000000</t>
  </si>
  <si>
    <t>IDA LOAISA</t>
  </si>
  <si>
    <t xml:space="preserve">V10278308 </t>
  </si>
  <si>
    <t>00066371-00066427</t>
  </si>
  <si>
    <t>00328868-00328908</t>
  </si>
  <si>
    <t>00328909</t>
  </si>
  <si>
    <t>KATHERIN ALEJANDRA</t>
  </si>
  <si>
    <t xml:space="preserve">V25896886 </t>
  </si>
  <si>
    <t>00328910-00328932</t>
  </si>
  <si>
    <t>00328933-00328958</t>
  </si>
  <si>
    <t>27/09/2020</t>
  </si>
  <si>
    <t>00296007-00296136</t>
  </si>
  <si>
    <t>00035549-00035555</t>
  </si>
  <si>
    <t>00035556</t>
  </si>
  <si>
    <t>TURISMO DOÑA CARMEN C.A</t>
  </si>
  <si>
    <t xml:space="preserve">J-30014727-4 </t>
  </si>
  <si>
    <t>00035557-00035651</t>
  </si>
  <si>
    <t>00035652</t>
  </si>
  <si>
    <t>EDELIN GRATEROL</t>
  </si>
  <si>
    <t xml:space="preserve">V154820413 </t>
  </si>
  <si>
    <t>00035653-00035663</t>
  </si>
  <si>
    <t>00363455-00363550</t>
  </si>
  <si>
    <t>00363551</t>
  </si>
  <si>
    <t>00363552-00363594</t>
  </si>
  <si>
    <t>00041169-00041243</t>
  </si>
  <si>
    <t>00439648-00439655</t>
  </si>
  <si>
    <t>00439656</t>
  </si>
  <si>
    <t>INVERSIONES DONDE MIGUEL,C.A</t>
  </si>
  <si>
    <t>J-412593250</t>
  </si>
  <si>
    <t>00439657</t>
  </si>
  <si>
    <t>WILMER GOMEZ</t>
  </si>
  <si>
    <t>V13477206</t>
  </si>
  <si>
    <t>006148844</t>
  </si>
  <si>
    <t>MARIA HERNANDEZ</t>
  </si>
  <si>
    <t>V10279127</t>
  </si>
  <si>
    <t>006148855</t>
  </si>
  <si>
    <t>YULIANI</t>
  </si>
  <si>
    <t>V24886698</t>
  </si>
  <si>
    <t>006148880</t>
  </si>
  <si>
    <t>KARELIS CANIZALES</t>
  </si>
  <si>
    <t>V21207862</t>
  </si>
  <si>
    <t>006148906</t>
  </si>
  <si>
    <t>PADI PATEHUS</t>
  </si>
  <si>
    <t>V18223344</t>
  </si>
  <si>
    <t>006148915</t>
  </si>
  <si>
    <t>JEAN RODRIGUEZ</t>
  </si>
  <si>
    <t>V14852646</t>
  </si>
  <si>
    <t>00066428-00066459</t>
  </si>
  <si>
    <t>00066460</t>
  </si>
  <si>
    <t>MULTISERVICIOS CARS CLEAN CENTER C.A</t>
  </si>
  <si>
    <t xml:space="preserve">J-40136232-0 </t>
  </si>
  <si>
    <t>00066461-00066467</t>
  </si>
  <si>
    <t>00000153</t>
  </si>
  <si>
    <t>00066466</t>
  </si>
  <si>
    <t>MANUEL SILVA</t>
  </si>
  <si>
    <t xml:space="preserve">V23625578 </t>
  </si>
  <si>
    <t>00328959-00329016</t>
  </si>
  <si>
    <t>00329017-00329031</t>
  </si>
  <si>
    <t>00329032-00329035</t>
  </si>
  <si>
    <t>28/09/2020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</si>
  <si>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</si>
  <si>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</si>
  <si>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</si>
  <si>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</si>
  <si>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</si>
  <si>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</si>
  <si>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</si>
  <si>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</si>
  <si>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</si>
  <si>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16-09-2020 HASTA 30-09-2020</t>
  </si>
  <si>
    <t>1411</t>
  </si>
  <si>
    <t>00294740-00294826</t>
  </si>
  <si>
    <t>1412</t>
  </si>
  <si>
    <t>1416</t>
  </si>
  <si>
    <t>1413</t>
  </si>
  <si>
    <t>1414</t>
  </si>
  <si>
    <t>1415</t>
  </si>
  <si>
    <t>1417</t>
  </si>
  <si>
    <t>1418</t>
  </si>
  <si>
    <t>1419</t>
  </si>
  <si>
    <t>0287</t>
  </si>
  <si>
    <t>0288</t>
  </si>
  <si>
    <t>00034513-00034622</t>
  </si>
  <si>
    <t>0289</t>
  </si>
  <si>
    <t>0290</t>
  </si>
  <si>
    <t>0291</t>
  </si>
  <si>
    <t>0292</t>
  </si>
  <si>
    <t>00034864-00034995</t>
  </si>
  <si>
    <t>0293</t>
  </si>
  <si>
    <t>00035034-00035103</t>
  </si>
  <si>
    <t>0294</t>
  </si>
  <si>
    <t>00035104-00035203</t>
  </si>
  <si>
    <t>0295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</si>
  <si>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</si>
  <si>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</si>
  <si>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</si>
  <si>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</si>
  <si>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</si>
  <si>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</si>
  <si>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</si>
  <si>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</si>
  <si>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</si>
  <si>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0286</t>
  </si>
  <si>
    <t>00040192</t>
  </si>
  <si>
    <t>CAJA SIN ACTIVIDAD</t>
  </si>
  <si>
    <t>00040623-00040645</t>
  </si>
  <si>
    <t>00040556-00040622</t>
  </si>
  <si>
    <t>1700</t>
  </si>
  <si>
    <t>00438611-00438742</t>
  </si>
  <si>
    <t>1701</t>
  </si>
  <si>
    <t>1702</t>
  </si>
  <si>
    <t>1703</t>
  </si>
  <si>
    <t>1704</t>
  </si>
  <si>
    <t>1706</t>
  </si>
  <si>
    <t>00438920-00438925</t>
  </si>
  <si>
    <t>1705</t>
  </si>
  <si>
    <t>00439006-00439062</t>
  </si>
  <si>
    <t>00439106-00439177</t>
  </si>
  <si>
    <t>1707</t>
  </si>
  <si>
    <t>00439268-00439282</t>
  </si>
  <si>
    <t>00439283-00439296</t>
  </si>
  <si>
    <t>00439297-00439347</t>
  </si>
  <si>
    <t>00439348-00439360</t>
  </si>
  <si>
    <t>00439361-00439376</t>
  </si>
  <si>
    <t>00439377-00439389</t>
  </si>
  <si>
    <t>00439390-00439392</t>
  </si>
  <si>
    <t>00439393-00439399</t>
  </si>
  <si>
    <t>00439400-00439410</t>
  </si>
  <si>
    <t>0831</t>
  </si>
  <si>
    <t>0832</t>
  </si>
  <si>
    <t>00065921</t>
  </si>
  <si>
    <t>0833</t>
  </si>
  <si>
    <t>0834</t>
  </si>
  <si>
    <t>0835</t>
  </si>
  <si>
    <t>0836</t>
  </si>
  <si>
    <t>0837</t>
  </si>
  <si>
    <t>0838</t>
  </si>
  <si>
    <t>Z1F0002432</t>
  </si>
  <si>
    <t>00328079</t>
  </si>
  <si>
    <t>1327</t>
  </si>
  <si>
    <t>1328</t>
  </si>
  <si>
    <t>1329</t>
  </si>
  <si>
    <t>1330</t>
  </si>
  <si>
    <t>1331</t>
  </si>
  <si>
    <t>1332</t>
  </si>
  <si>
    <t>1334</t>
  </si>
  <si>
    <t>1335</t>
  </si>
  <si>
    <t>1333</t>
  </si>
  <si>
    <t>1420</t>
  </si>
  <si>
    <t>1421</t>
  </si>
  <si>
    <t>1422</t>
  </si>
  <si>
    <t>1423</t>
  </si>
  <si>
    <t>00296137-00296251</t>
  </si>
  <si>
    <t>0296</t>
  </si>
  <si>
    <t>0297</t>
  </si>
  <si>
    <t>0298</t>
  </si>
  <si>
    <t>0299</t>
  </si>
  <si>
    <t>00035664-00035761</t>
  </si>
  <si>
    <t>1836</t>
  </si>
  <si>
    <t>1837</t>
  </si>
  <si>
    <t>1838</t>
  </si>
  <si>
    <t>1839</t>
  </si>
  <si>
    <t>00363595-00363713</t>
  </si>
  <si>
    <t>00041244-00041327</t>
  </si>
  <si>
    <t>1708</t>
  </si>
  <si>
    <t>1709</t>
  </si>
  <si>
    <t>1710</t>
  </si>
  <si>
    <t>1711</t>
  </si>
  <si>
    <t>00439658-00439669</t>
  </si>
  <si>
    <t>00439670-00439694</t>
  </si>
  <si>
    <t>00439695-00439720</t>
  </si>
  <si>
    <t>00439721-00439729</t>
  </si>
  <si>
    <t>00439730-00439742</t>
  </si>
  <si>
    <t>0839</t>
  </si>
  <si>
    <t>0840</t>
  </si>
  <si>
    <t>0841</t>
  </si>
  <si>
    <t>1337</t>
  </si>
  <si>
    <t>1338</t>
  </si>
  <si>
    <t>00035436-00035440</t>
  </si>
  <si>
    <t>00035441-00035548</t>
  </si>
  <si>
    <t>00035421-00035434</t>
  </si>
  <si>
    <t>29/09/2020</t>
  </si>
  <si>
    <t>6</t>
  </si>
  <si>
    <t>00296252-00296397</t>
  </si>
  <si>
    <t>7</t>
  </si>
  <si>
    <t>00035762-00035893</t>
  </si>
  <si>
    <t>8</t>
  </si>
  <si>
    <t>00035894</t>
  </si>
  <si>
    <t>CLUB EL PROGRESO EJ C.A.</t>
  </si>
  <si>
    <t>J-30185890-5</t>
  </si>
  <si>
    <t>9</t>
  </si>
  <si>
    <t>00035895-00035918</t>
  </si>
  <si>
    <t>00363714-00363721</t>
  </si>
  <si>
    <t>00363722</t>
  </si>
  <si>
    <t>J-00213781-9</t>
  </si>
  <si>
    <t>00363723-00363765</t>
  </si>
  <si>
    <t>00363766</t>
  </si>
  <si>
    <t>INVERSIONES TADYCHRIS, C.A.</t>
  </si>
  <si>
    <t xml:space="preserve">J-41226703-5 </t>
  </si>
  <si>
    <t>00363767-00363847</t>
  </si>
  <si>
    <t>00041328-00041392</t>
  </si>
  <si>
    <t>00000108</t>
  </si>
  <si>
    <t>00041361</t>
  </si>
  <si>
    <t>SULIBAN</t>
  </si>
  <si>
    <t xml:space="preserve">V15831999 </t>
  </si>
  <si>
    <t>7200003000</t>
  </si>
  <si>
    <t>00329125-00329160</t>
  </si>
  <si>
    <t>7300004000</t>
  </si>
  <si>
    <t>00329161-00329168</t>
  </si>
  <si>
    <t>7400005000</t>
  </si>
  <si>
    <t>00329169-00329171</t>
  </si>
  <si>
    <t>20</t>
  </si>
  <si>
    <t>7500006000</t>
  </si>
  <si>
    <t>00329172-00329174</t>
  </si>
  <si>
    <t>21</t>
  </si>
  <si>
    <t>7600007000</t>
  </si>
  <si>
    <t>00329175-00329182</t>
  </si>
  <si>
    <t>22</t>
  </si>
  <si>
    <t>7700008000</t>
  </si>
  <si>
    <t>00329183-00329185</t>
  </si>
  <si>
    <t>23</t>
  </si>
  <si>
    <t>7800009000</t>
  </si>
  <si>
    <t>00329186-00329197</t>
  </si>
  <si>
    <t>24</t>
  </si>
  <si>
    <t>7900010000</t>
  </si>
  <si>
    <t>00329198-00329211</t>
  </si>
  <si>
    <t>25</t>
  </si>
  <si>
    <t>8000011000</t>
  </si>
  <si>
    <t>00329212-00329233</t>
  </si>
  <si>
    <t>30/09/2020</t>
  </si>
  <si>
    <t>00296398-00296529</t>
  </si>
  <si>
    <t>00296530</t>
  </si>
  <si>
    <t>J40524537-9</t>
  </si>
  <si>
    <t>00296531-00296544</t>
  </si>
  <si>
    <t>00296545</t>
  </si>
  <si>
    <t>COMERCIAL SHABAN</t>
  </si>
  <si>
    <t>V407172891</t>
  </si>
  <si>
    <t>00296546-00296575</t>
  </si>
  <si>
    <t>36</t>
  </si>
  <si>
    <t>00035919</t>
  </si>
  <si>
    <t>37</t>
  </si>
  <si>
    <t>00035920-00036076</t>
  </si>
  <si>
    <t>38</t>
  </si>
  <si>
    <t>00036077</t>
  </si>
  <si>
    <t>MARIA INES</t>
  </si>
  <si>
    <t xml:space="preserve">V152060242 </t>
  </si>
  <si>
    <t>39</t>
  </si>
  <si>
    <t>00036078-00036103</t>
  </si>
  <si>
    <t>40</t>
  </si>
  <si>
    <t>00363848</t>
  </si>
  <si>
    <t>RAMOS LUIS</t>
  </si>
  <si>
    <t>V8683240</t>
  </si>
  <si>
    <t>41</t>
  </si>
  <si>
    <t>00363849</t>
  </si>
  <si>
    <t>O-NET VISION, C.A</t>
  </si>
  <si>
    <t>J-31522903-6</t>
  </si>
  <si>
    <t>42</t>
  </si>
  <si>
    <t>00363850-00363900</t>
  </si>
  <si>
    <t>43</t>
  </si>
  <si>
    <t>00363901</t>
  </si>
  <si>
    <t>MARCIAL AGUILAR</t>
  </si>
  <si>
    <t>V197713024</t>
  </si>
  <si>
    <t>44</t>
  </si>
  <si>
    <t>00363902-00363982</t>
  </si>
  <si>
    <t>45</t>
  </si>
  <si>
    <t>00041393-00041466</t>
  </si>
  <si>
    <t>00000109</t>
  </si>
  <si>
    <t>00041455</t>
  </si>
  <si>
    <t>YOLIMAR BARRIOS</t>
  </si>
  <si>
    <t>V12111018</t>
  </si>
  <si>
    <t>00066468-00066557</t>
  </si>
  <si>
    <t>00000154</t>
  </si>
  <si>
    <t>00066511</t>
  </si>
  <si>
    <t>M</t>
  </si>
  <si>
    <t xml:space="preserve">V13379609 </t>
  </si>
  <si>
    <t>1424</t>
  </si>
  <si>
    <t>1425</t>
  </si>
  <si>
    <t>0300</t>
  </si>
  <si>
    <t>0301</t>
  </si>
  <si>
    <t>1840</t>
  </si>
  <si>
    <t>1841</t>
  </si>
  <si>
    <t>1712</t>
  </si>
  <si>
    <t>00439744</t>
  </si>
  <si>
    <t>0</t>
  </si>
  <si>
    <t>1713</t>
  </si>
  <si>
    <t>1714</t>
  </si>
  <si>
    <t>0842</t>
  </si>
  <si>
    <t>00066467</t>
  </si>
  <si>
    <t>0843</t>
  </si>
  <si>
    <t>0844</t>
  </si>
  <si>
    <t>1339</t>
  </si>
  <si>
    <t>00329036-00329124</t>
  </si>
  <si>
    <t>1340</t>
  </si>
  <si>
    <t>1336</t>
  </si>
  <si>
    <t>1341</t>
  </si>
  <si>
    <t>00329233</t>
  </si>
  <si>
    <t>005</t>
  </si>
  <si>
    <t>Z1F0002462</t>
  </si>
  <si>
    <t>1129</t>
  </si>
  <si>
    <t>1130</t>
  </si>
  <si>
    <t>1131</t>
  </si>
  <si>
    <t>00214057</t>
  </si>
  <si>
    <t>2</t>
  </si>
  <si>
    <t>3</t>
  </si>
  <si>
    <t>4</t>
  </si>
  <si>
    <t>5</t>
  </si>
  <si>
    <t>57</t>
  </si>
  <si>
    <t>58</t>
  </si>
  <si>
    <t>59</t>
  </si>
  <si>
    <t>60</t>
  </si>
  <si>
    <t>61</t>
  </si>
  <si>
    <t>62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</si>
  <si>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</si>
  <si>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</si>
  <si>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</si>
  <si>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</si>
  <si>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</si>
  <si>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</si>
  <si>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</si>
  <si>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</si>
  <si>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</si>
  <si>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</si>
  <si>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93</t>
  </si>
  <si>
    <t>94</t>
  </si>
  <si>
    <t>95</t>
  </si>
  <si>
    <t>96</t>
  </si>
  <si>
    <t>97</t>
  </si>
  <si>
    <t>98</t>
  </si>
  <si>
    <t>139</t>
  </si>
  <si>
    <t>140</t>
  </si>
  <si>
    <t>141</t>
  </si>
  <si>
    <t>142</t>
  </si>
  <si>
    <t>143</t>
  </si>
  <si>
    <t>144</t>
  </si>
  <si>
    <t>149</t>
  </si>
  <si>
    <t>150</t>
  </si>
  <si>
    <t>151</t>
  </si>
  <si>
    <t>152</t>
  </si>
  <si>
    <t>153</t>
  </si>
  <si>
    <t>154</t>
  </si>
  <si>
    <t>155</t>
  </si>
  <si>
    <t>156</t>
  </si>
  <si>
    <t>160</t>
  </si>
  <si>
    <t>173</t>
  </si>
  <si>
    <t>174</t>
  </si>
  <si>
    <t>175</t>
  </si>
  <si>
    <t>176</t>
  </si>
  <si>
    <t>177</t>
  </si>
  <si>
    <t>178</t>
  </si>
  <si>
    <t>214</t>
  </si>
  <si>
    <t>215</t>
  </si>
  <si>
    <t>216</t>
  </si>
  <si>
    <t>217</t>
  </si>
  <si>
    <t>218</t>
  </si>
  <si>
    <t>219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</si>
  <si>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</si>
  <si>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</si>
  <si>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</si>
  <si>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</si>
  <si>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</si>
  <si>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</si>
  <si>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</si>
  <si>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</si>
  <si>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</si>
  <si>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</si>
  <si>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</si>
  <si>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</si>
  <si>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</si>
  <si>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</si>
  <si>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</si>
  <si>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</si>
  <si>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</si>
  <si>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</si>
  <si>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</si>
  <si>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</si>
  <si>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</si>
  <si>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</si>
  <si>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</si>
  <si>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</si>
  <si>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</si>
  <si>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</si>
  <si>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</si>
  <si>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</si>
  <si>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</si>
  <si>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</si>
  <si>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</si>
  <si>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</si>
  <si>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</si>
  <si>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</si>
  <si>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</si>
  <si>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328</t>
  </si>
  <si>
    <t>329</t>
  </si>
  <si>
    <t>3619</t>
  </si>
  <si>
    <t>J-308102520</t>
  </si>
  <si>
    <t>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</si>
</sst>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0" fillId="0" borderId="0" xfId="0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C510-D645-4CF0-B42B-FF80F901B4D4}">
  <dimension ref="A2:AP353"/>
  <sheetViews>
    <sheetView tabSelected="1" workbookViewId="0">
      <pane ySplit="7" topLeftCell="A8" activePane="bottomLeft" state="frozen"/>
      <selection pane="bottomLeft" activeCell="Q343" sqref="Q343:Q35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3" style="3" bestFit="1" customWidth="1"/>
    <col min="17" max="17" width="17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13.28515625" style="8" bestFit="1" customWidth="1"/>
    <col min="27" max="27" width="18.140625" style="3" bestFit="1" customWidth="1"/>
    <col min="28" max="28" width="14.140625" style="8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2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4" t="s">
        <v>737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52</v>
      </c>
      <c r="E8" s="16" t="s">
        <v>54</v>
      </c>
      <c r="F8" s="16" t="s">
        <v>738</v>
      </c>
      <c r="G8" s="16" t="s">
        <v>49</v>
      </c>
      <c r="H8" s="16" t="s">
        <v>739</v>
      </c>
      <c r="I8" s="18" t="s">
        <v>48</v>
      </c>
      <c r="J8" s="18" t="s">
        <v>48</v>
      </c>
      <c r="K8" s="18" t="s">
        <v>48</v>
      </c>
      <c r="L8" s="18" t="s">
        <v>48</v>
      </c>
      <c r="M8" s="18">
        <v>0</v>
      </c>
      <c r="N8" s="16" t="s">
        <v>48</v>
      </c>
      <c r="O8" s="16" t="s">
        <v>55</v>
      </c>
      <c r="P8" s="16" t="s">
        <v>48</v>
      </c>
      <c r="Q8" s="18">
        <f>SUM(S8:AP8)</f>
        <v>76162257.911600009</v>
      </c>
      <c r="R8" s="18">
        <v>0</v>
      </c>
      <c r="S8" s="18">
        <v>62872796.20000001</v>
      </c>
      <c r="T8" s="18">
        <v>0</v>
      </c>
      <c r="U8" s="16" t="s">
        <v>50</v>
      </c>
      <c r="V8" s="18">
        <v>0</v>
      </c>
      <c r="W8" s="18">
        <v>11456432.51</v>
      </c>
      <c r="X8" s="16" t="s">
        <v>50</v>
      </c>
      <c r="Y8" s="18">
        <v>1833029.2016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48</v>
      </c>
      <c r="AN8" s="16" t="s">
        <v>48</v>
      </c>
      <c r="AO8" s="17" t="s">
        <v>48</v>
      </c>
      <c r="AP8" s="16" t="s">
        <v>48</v>
      </c>
    </row>
    <row r="9" spans="1:42" s="19" customFormat="1" x14ac:dyDescent="0.25">
      <c r="A9" s="16" t="s">
        <v>970</v>
      </c>
      <c r="B9" s="17" t="s">
        <v>46</v>
      </c>
      <c r="C9" s="16" t="s">
        <v>47</v>
      </c>
      <c r="D9" s="16" t="s">
        <v>52</v>
      </c>
      <c r="E9" s="16" t="s">
        <v>54</v>
      </c>
      <c r="F9" s="16" t="s">
        <v>738</v>
      </c>
      <c r="G9" s="16" t="s">
        <v>49</v>
      </c>
      <c r="H9" s="16" t="s">
        <v>57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55</v>
      </c>
      <c r="P9" s="16" t="s">
        <v>48</v>
      </c>
      <c r="Q9" s="18">
        <f>SUM(S9:AP9)</f>
        <v>18187332.132399999</v>
      </c>
      <c r="R9" s="18">
        <v>0</v>
      </c>
      <c r="S9" s="18">
        <v>12552432.449999999</v>
      </c>
      <c r="T9" s="18">
        <v>0</v>
      </c>
      <c r="U9" s="16" t="s">
        <v>50</v>
      </c>
      <c r="V9" s="18">
        <v>0</v>
      </c>
      <c r="W9" s="18">
        <f>2547512.14+2310160</f>
        <v>4857672.1400000006</v>
      </c>
      <c r="X9" s="16" t="s">
        <v>51</v>
      </c>
      <c r="Y9" s="18">
        <f>407601.9424+369625.6</f>
        <v>777227.54239999992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x14ac:dyDescent="0.25">
      <c r="A10" s="16" t="s">
        <v>971</v>
      </c>
      <c r="B10" s="14" t="s">
        <v>46</v>
      </c>
      <c r="C10" s="13" t="s">
        <v>47</v>
      </c>
      <c r="D10" s="13" t="s">
        <v>59</v>
      </c>
      <c r="E10" s="13" t="s">
        <v>60</v>
      </c>
      <c r="F10" s="13" t="s">
        <v>748</v>
      </c>
      <c r="G10" s="13" t="s">
        <v>49</v>
      </c>
      <c r="H10" s="13" t="s">
        <v>61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0</v>
      </c>
      <c r="N10" s="13" t="s">
        <v>48</v>
      </c>
      <c r="O10" s="13" t="s">
        <v>55</v>
      </c>
      <c r="P10" s="13" t="s">
        <v>48</v>
      </c>
      <c r="Q10" s="18">
        <f>SUM(S10:AP10)</f>
        <v>108176987.69680002</v>
      </c>
      <c r="R10" s="15">
        <v>0</v>
      </c>
      <c r="S10" s="15">
        <v>84811137.300000012</v>
      </c>
      <c r="T10" s="15">
        <v>0</v>
      </c>
      <c r="U10" s="13" t="s">
        <v>50</v>
      </c>
      <c r="V10" s="15">
        <v>0</v>
      </c>
      <c r="W10" s="15">
        <v>20142974.48</v>
      </c>
      <c r="X10" s="13" t="s">
        <v>51</v>
      </c>
      <c r="Y10" s="15">
        <v>3222875.9167999998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48</v>
      </c>
      <c r="AN10" s="13" t="s">
        <v>48</v>
      </c>
      <c r="AO10" s="14" t="s">
        <v>48</v>
      </c>
      <c r="AP10" s="13" t="s">
        <v>48</v>
      </c>
    </row>
    <row r="11" spans="1:42" s="19" customFormat="1" x14ac:dyDescent="0.25">
      <c r="A11" s="16" t="s">
        <v>972</v>
      </c>
      <c r="B11" s="17" t="s">
        <v>46</v>
      </c>
      <c r="C11" s="16" t="s">
        <v>47</v>
      </c>
      <c r="D11" s="16" t="s">
        <v>63</v>
      </c>
      <c r="E11" s="16" t="s">
        <v>64</v>
      </c>
      <c r="F11" s="16" t="s">
        <v>761</v>
      </c>
      <c r="G11" s="16" t="s">
        <v>49</v>
      </c>
      <c r="H11" s="16" t="s">
        <v>65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55</v>
      </c>
      <c r="P11" s="16" t="s">
        <v>48</v>
      </c>
      <c r="Q11" s="18">
        <f>SUM(S11:AP11)</f>
        <v>105370826.42639999</v>
      </c>
      <c r="R11" s="18">
        <v>0</v>
      </c>
      <c r="S11" s="18">
        <v>80588513.590000004</v>
      </c>
      <c r="T11" s="18">
        <v>0</v>
      </c>
      <c r="U11" s="16" t="s">
        <v>50</v>
      </c>
      <c r="V11" s="18">
        <v>0</v>
      </c>
      <c r="W11" s="18">
        <v>21364062.789999999</v>
      </c>
      <c r="X11" s="16" t="s">
        <v>50</v>
      </c>
      <c r="Y11" s="18">
        <v>3418250.0463999994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16" t="s">
        <v>973</v>
      </c>
      <c r="B12" s="17" t="s">
        <v>46</v>
      </c>
      <c r="C12" s="16" t="s">
        <v>47</v>
      </c>
      <c r="D12" s="16" t="s">
        <v>63</v>
      </c>
      <c r="E12" s="16" t="s">
        <v>64</v>
      </c>
      <c r="F12" s="16" t="s">
        <v>761</v>
      </c>
      <c r="G12" s="16" t="s">
        <v>67</v>
      </c>
      <c r="H12" s="16" t="s">
        <v>48</v>
      </c>
      <c r="I12" s="18" t="s">
        <v>68</v>
      </c>
      <c r="J12" s="18" t="s">
        <v>48</v>
      </c>
      <c r="K12" s="18" t="s">
        <v>69</v>
      </c>
      <c r="L12" s="18" t="s">
        <v>46</v>
      </c>
      <c r="M12" s="18">
        <v>693265.3</v>
      </c>
      <c r="N12" s="16" t="s">
        <v>70</v>
      </c>
      <c r="O12" s="16" t="s">
        <v>71</v>
      </c>
      <c r="P12" s="16" t="s">
        <v>72</v>
      </c>
      <c r="Q12" s="18">
        <f>SUM(S12:AP12)</f>
        <v>-693265.3</v>
      </c>
      <c r="R12" s="18">
        <v>0</v>
      </c>
      <c r="S12" s="18">
        <v>0</v>
      </c>
      <c r="T12" s="18">
        <v>0</v>
      </c>
      <c r="U12" s="16" t="s">
        <v>50</v>
      </c>
      <c r="V12" s="18">
        <v>0</v>
      </c>
      <c r="W12" s="18">
        <v>-597642.5</v>
      </c>
      <c r="X12" s="16" t="s">
        <v>51</v>
      </c>
      <c r="Y12" s="18">
        <v>-95622.8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x14ac:dyDescent="0.25">
      <c r="A13" s="16" t="s">
        <v>850</v>
      </c>
      <c r="B13" s="14" t="s">
        <v>46</v>
      </c>
      <c r="C13" s="13" t="s">
        <v>47</v>
      </c>
      <c r="D13" s="13" t="s">
        <v>74</v>
      </c>
      <c r="E13" s="13" t="s">
        <v>75</v>
      </c>
      <c r="F13" s="13" t="s">
        <v>770</v>
      </c>
      <c r="G13" s="13" t="s">
        <v>49</v>
      </c>
      <c r="H13" s="13" t="s">
        <v>76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0</v>
      </c>
      <c r="N13" s="13" t="s">
        <v>48</v>
      </c>
      <c r="O13" s="13" t="s">
        <v>55</v>
      </c>
      <c r="P13" s="13" t="s">
        <v>48</v>
      </c>
      <c r="Q13" s="18">
        <f>SUM(S13:AP13)</f>
        <v>119320590.07400003</v>
      </c>
      <c r="R13" s="15">
        <v>0</v>
      </c>
      <c r="S13" s="15">
        <v>93604700.700000018</v>
      </c>
      <c r="T13" s="15">
        <v>0</v>
      </c>
      <c r="U13" s="13" t="s">
        <v>50</v>
      </c>
      <c r="V13" s="15">
        <v>0</v>
      </c>
      <c r="W13" s="15">
        <v>22168870.150000002</v>
      </c>
      <c r="X13" s="13" t="s">
        <v>50</v>
      </c>
      <c r="Y13" s="15">
        <v>3547019.2239999999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s="19" customFormat="1" x14ac:dyDescent="0.25">
      <c r="A14" s="16" t="s">
        <v>852</v>
      </c>
      <c r="B14" s="17" t="s">
        <v>46</v>
      </c>
      <c r="C14" s="16" t="s">
        <v>47</v>
      </c>
      <c r="D14" s="16" t="s">
        <v>77</v>
      </c>
      <c r="E14" s="16" t="s">
        <v>78</v>
      </c>
      <c r="F14" s="16" t="s">
        <v>775</v>
      </c>
      <c r="G14" s="16" t="s">
        <v>49</v>
      </c>
      <c r="H14" s="16" t="s">
        <v>79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55</v>
      </c>
      <c r="P14" s="16" t="s">
        <v>48</v>
      </c>
      <c r="Q14" s="18">
        <f>SUM(S14:AP14)</f>
        <v>8438966.3000000007</v>
      </c>
      <c r="R14" s="18">
        <v>0</v>
      </c>
      <c r="S14" s="18">
        <v>7700742.2999999998</v>
      </c>
      <c r="T14" s="18">
        <v>0</v>
      </c>
      <c r="U14" s="16" t="s">
        <v>50</v>
      </c>
      <c r="V14" s="18">
        <v>0</v>
      </c>
      <c r="W14" s="18">
        <v>636400</v>
      </c>
      <c r="X14" s="16" t="s">
        <v>51</v>
      </c>
      <c r="Y14" s="18">
        <v>101824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16" t="s">
        <v>854</v>
      </c>
      <c r="B15" s="17" t="s">
        <v>46</v>
      </c>
      <c r="C15" s="16" t="s">
        <v>47</v>
      </c>
      <c r="D15" s="16" t="s">
        <v>81</v>
      </c>
      <c r="E15" s="16" t="s">
        <v>82</v>
      </c>
      <c r="F15" s="16" t="s">
        <v>796</v>
      </c>
      <c r="G15" s="16" t="s">
        <v>49</v>
      </c>
      <c r="H15" s="16" t="s">
        <v>83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55</v>
      </c>
      <c r="P15" s="16" t="s">
        <v>48</v>
      </c>
      <c r="Q15" s="18">
        <f>SUM(S15:AP15)</f>
        <v>48981816.126399994</v>
      </c>
      <c r="R15" s="18">
        <v>0</v>
      </c>
      <c r="S15" s="18">
        <v>35232312.299999997</v>
      </c>
      <c r="T15" s="18">
        <v>0</v>
      </c>
      <c r="U15" s="16" t="s">
        <v>50</v>
      </c>
      <c r="V15" s="18">
        <v>0</v>
      </c>
      <c r="W15" s="18">
        <v>11853020.540000001</v>
      </c>
      <c r="X15" s="16" t="s">
        <v>50</v>
      </c>
      <c r="Y15" s="18">
        <v>1896483.2864000001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16" t="s">
        <v>858</v>
      </c>
      <c r="B16" s="17" t="s">
        <v>46</v>
      </c>
      <c r="C16" s="16" t="s">
        <v>47</v>
      </c>
      <c r="D16" s="16" t="s">
        <v>81</v>
      </c>
      <c r="E16" s="16" t="s">
        <v>82</v>
      </c>
      <c r="F16" s="16" t="s">
        <v>796</v>
      </c>
      <c r="G16" s="16" t="s">
        <v>49</v>
      </c>
      <c r="H16" s="16" t="s">
        <v>85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86</v>
      </c>
      <c r="P16" s="16" t="s">
        <v>87</v>
      </c>
      <c r="Q16" s="18">
        <f>SUM(S16:AP16)</f>
        <v>3933100</v>
      </c>
      <c r="R16" s="18">
        <v>0</v>
      </c>
      <c r="S16" s="18">
        <v>3933100</v>
      </c>
      <c r="T16" s="18">
        <v>0</v>
      </c>
      <c r="U16" s="16" t="s">
        <v>50</v>
      </c>
      <c r="V16" s="18">
        <v>0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6" t="s">
        <v>53</v>
      </c>
      <c r="B17" s="17" t="s">
        <v>46</v>
      </c>
      <c r="C17" s="16" t="s">
        <v>47</v>
      </c>
      <c r="D17" s="16" t="s">
        <v>81</v>
      </c>
      <c r="E17" s="16" t="s">
        <v>82</v>
      </c>
      <c r="F17" s="16" t="s">
        <v>796</v>
      </c>
      <c r="G17" s="16" t="s">
        <v>49</v>
      </c>
      <c r="H17" s="16" t="s">
        <v>89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55</v>
      </c>
      <c r="P17" s="16" t="s">
        <v>48</v>
      </c>
      <c r="Q17" s="18">
        <f>SUM(S17:AP17)</f>
        <v>54674540.001600005</v>
      </c>
      <c r="R17" s="18">
        <v>0</v>
      </c>
      <c r="S17" s="18">
        <v>39640920.850000009</v>
      </c>
      <c r="T17" s="18">
        <v>0</v>
      </c>
      <c r="U17" s="16" t="s">
        <v>50</v>
      </c>
      <c r="V17" s="18">
        <v>0</v>
      </c>
      <c r="W17" s="18">
        <v>12960016.51</v>
      </c>
      <c r="X17" s="16" t="s">
        <v>50</v>
      </c>
      <c r="Y17" s="18">
        <v>2073602.6416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16" t="s">
        <v>56</v>
      </c>
      <c r="B18" s="20">
        <v>44090</v>
      </c>
      <c r="C18" s="16" t="s">
        <v>47</v>
      </c>
      <c r="D18" s="16" t="s">
        <v>122</v>
      </c>
      <c r="E18" s="13" t="s">
        <v>805</v>
      </c>
      <c r="F18" s="16" t="s">
        <v>807</v>
      </c>
      <c r="G18" s="16" t="s">
        <v>49</v>
      </c>
      <c r="H18" s="16" t="s">
        <v>806</v>
      </c>
      <c r="I18" s="18"/>
      <c r="J18" s="18"/>
      <c r="K18" s="18"/>
      <c r="L18" s="18"/>
      <c r="M18" s="18">
        <v>0</v>
      </c>
      <c r="N18" s="16"/>
      <c r="O18" s="16" t="s">
        <v>772</v>
      </c>
      <c r="P18" s="16"/>
      <c r="Q18" s="18">
        <f>SUM(S18:AP18)</f>
        <v>0</v>
      </c>
      <c r="R18" s="15">
        <v>0</v>
      </c>
      <c r="S18" s="15">
        <v>0</v>
      </c>
      <c r="T18" s="15">
        <v>0</v>
      </c>
      <c r="U18" s="13" t="s">
        <v>50</v>
      </c>
      <c r="V18" s="15">
        <v>0</v>
      </c>
      <c r="W18" s="15">
        <v>0</v>
      </c>
      <c r="X18" s="13" t="s">
        <v>50</v>
      </c>
      <c r="Y18" s="15">
        <v>0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s="19" customFormat="1" x14ac:dyDescent="0.25">
      <c r="A19" s="16" t="s">
        <v>58</v>
      </c>
      <c r="B19" s="17" t="s">
        <v>90</v>
      </c>
      <c r="C19" s="16" t="s">
        <v>47</v>
      </c>
      <c r="D19" s="16" t="s">
        <v>52</v>
      </c>
      <c r="E19" s="16" t="s">
        <v>54</v>
      </c>
      <c r="F19" s="16" t="s">
        <v>740</v>
      </c>
      <c r="G19" s="16" t="s">
        <v>49</v>
      </c>
      <c r="H19" s="16" t="s">
        <v>92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55</v>
      </c>
      <c r="P19" s="16" t="s">
        <v>48</v>
      </c>
      <c r="Q19" s="18">
        <f>SUM(S19:AP19)</f>
        <v>26203470.736400001</v>
      </c>
      <c r="R19" s="18">
        <v>0</v>
      </c>
      <c r="S19" s="18">
        <v>20882901.735000003</v>
      </c>
      <c r="T19" s="18">
        <v>0</v>
      </c>
      <c r="U19" s="16" t="s">
        <v>50</v>
      </c>
      <c r="V19" s="18">
        <v>0</v>
      </c>
      <c r="W19" s="18">
        <v>4586697.415</v>
      </c>
      <c r="X19" s="16" t="s">
        <v>50</v>
      </c>
      <c r="Y19" s="18">
        <v>733871.58640000003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s="19" customFormat="1" x14ac:dyDescent="0.25">
      <c r="A20" s="16" t="s">
        <v>62</v>
      </c>
      <c r="B20" s="17" t="s">
        <v>90</v>
      </c>
      <c r="C20" s="16" t="s">
        <v>47</v>
      </c>
      <c r="D20" s="16" t="s">
        <v>52</v>
      </c>
      <c r="E20" s="16" t="s">
        <v>54</v>
      </c>
      <c r="F20" s="16" t="s">
        <v>740</v>
      </c>
      <c r="G20" s="16" t="s">
        <v>49</v>
      </c>
      <c r="H20" s="16" t="s">
        <v>94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95</v>
      </c>
      <c r="P20" s="16" t="s">
        <v>96</v>
      </c>
      <c r="Q20" s="18">
        <f>SUM(S20:AP20)</f>
        <v>473760</v>
      </c>
      <c r="R20" s="18">
        <v>0</v>
      </c>
      <c r="S20" s="18">
        <v>345000</v>
      </c>
      <c r="T20" s="18">
        <v>111000</v>
      </c>
      <c r="U20" s="16" t="s">
        <v>51</v>
      </c>
      <c r="V20" s="18">
        <v>17760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16" t="s">
        <v>66</v>
      </c>
      <c r="B21" s="17" t="s">
        <v>90</v>
      </c>
      <c r="C21" s="16" t="s">
        <v>47</v>
      </c>
      <c r="D21" s="16" t="s">
        <v>52</v>
      </c>
      <c r="E21" s="16" t="s">
        <v>54</v>
      </c>
      <c r="F21" s="16" t="s">
        <v>740</v>
      </c>
      <c r="G21" s="16" t="s">
        <v>49</v>
      </c>
      <c r="H21" s="16" t="s">
        <v>98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55</v>
      </c>
      <c r="P21" s="16" t="s">
        <v>48</v>
      </c>
      <c r="Q21" s="18">
        <f>SUM(S21:AP21)</f>
        <v>14148094.1</v>
      </c>
      <c r="R21" s="18">
        <v>0</v>
      </c>
      <c r="S21" s="18">
        <v>13791858.1</v>
      </c>
      <c r="T21" s="18">
        <v>0</v>
      </c>
      <c r="U21" s="16" t="s">
        <v>50</v>
      </c>
      <c r="V21" s="18">
        <v>0</v>
      </c>
      <c r="W21" s="18">
        <v>307100</v>
      </c>
      <c r="X21" s="16" t="s">
        <v>50</v>
      </c>
      <c r="Y21" s="18">
        <v>49136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16" t="s">
        <v>73</v>
      </c>
      <c r="B22" s="17" t="s">
        <v>90</v>
      </c>
      <c r="C22" s="16" t="s">
        <v>47</v>
      </c>
      <c r="D22" s="16" t="s">
        <v>52</v>
      </c>
      <c r="E22" s="16" t="s">
        <v>54</v>
      </c>
      <c r="F22" s="16" t="s">
        <v>740</v>
      </c>
      <c r="G22" s="16" t="s">
        <v>49</v>
      </c>
      <c r="H22" s="16" t="s">
        <v>100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101</v>
      </c>
      <c r="P22" s="16" t="s">
        <v>102</v>
      </c>
      <c r="Q22" s="18">
        <f>SUM(S22:AP22)</f>
        <v>9889695.7384000011</v>
      </c>
      <c r="R22" s="18">
        <v>0</v>
      </c>
      <c r="S22" s="18">
        <v>6756079</v>
      </c>
      <c r="T22" s="18">
        <v>2701393.74</v>
      </c>
      <c r="U22" s="16" t="s">
        <v>51</v>
      </c>
      <c r="V22" s="18">
        <v>432222.99839999998</v>
      </c>
      <c r="W22" s="18">
        <v>0</v>
      </c>
      <c r="X22" s="16" t="s">
        <v>50</v>
      </c>
      <c r="Y22" s="18">
        <v>0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16" t="s">
        <v>51</v>
      </c>
      <c r="B23" s="17" t="s">
        <v>90</v>
      </c>
      <c r="C23" s="16" t="s">
        <v>47</v>
      </c>
      <c r="D23" s="16" t="s">
        <v>52</v>
      </c>
      <c r="E23" s="16" t="s">
        <v>54</v>
      </c>
      <c r="F23" s="16" t="s">
        <v>740</v>
      </c>
      <c r="G23" s="16" t="s">
        <v>49</v>
      </c>
      <c r="H23" s="16" t="s">
        <v>104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55</v>
      </c>
      <c r="P23" s="16" t="s">
        <v>48</v>
      </c>
      <c r="Q23" s="18">
        <f>SUM(S23:AP23)</f>
        <v>126303880.34300002</v>
      </c>
      <c r="R23" s="18">
        <v>0</v>
      </c>
      <c r="S23" s="18">
        <v>93262528.735000014</v>
      </c>
      <c r="T23" s="18">
        <v>0</v>
      </c>
      <c r="U23" s="16" t="s">
        <v>50</v>
      </c>
      <c r="V23" s="18">
        <v>0</v>
      </c>
      <c r="W23" s="18">
        <v>28483923.800000004</v>
      </c>
      <c r="X23" s="16" t="s">
        <v>51</v>
      </c>
      <c r="Y23" s="18">
        <v>4557427.8080000002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16" t="s">
        <v>80</v>
      </c>
      <c r="B24" s="17" t="s">
        <v>90</v>
      </c>
      <c r="C24" s="16" t="s">
        <v>47</v>
      </c>
      <c r="D24" s="16" t="s">
        <v>59</v>
      </c>
      <c r="E24" s="16" t="s">
        <v>60</v>
      </c>
      <c r="F24" s="16" t="s">
        <v>749</v>
      </c>
      <c r="G24" s="16" t="s">
        <v>49</v>
      </c>
      <c r="H24" s="16" t="s">
        <v>106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55</v>
      </c>
      <c r="P24" s="16" t="s">
        <v>48</v>
      </c>
      <c r="Q24" s="18">
        <f>SUM(S24:AP24)</f>
        <v>129474421.63480002</v>
      </c>
      <c r="R24" s="18">
        <v>0</v>
      </c>
      <c r="S24" s="18">
        <v>97675846.345000014</v>
      </c>
      <c r="T24" s="18">
        <v>0</v>
      </c>
      <c r="U24" s="16" t="s">
        <v>50</v>
      </c>
      <c r="V24" s="18">
        <v>0</v>
      </c>
      <c r="W24" s="18">
        <v>27412564.904999997</v>
      </c>
      <c r="X24" s="16" t="s">
        <v>50</v>
      </c>
      <c r="Y24" s="18">
        <v>4386010.3847999992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s="19" customFormat="1" x14ac:dyDescent="0.25">
      <c r="A25" s="16" t="s">
        <v>84</v>
      </c>
      <c r="B25" s="17" t="s">
        <v>90</v>
      </c>
      <c r="C25" s="16" t="s">
        <v>47</v>
      </c>
      <c r="D25" s="16" t="s">
        <v>59</v>
      </c>
      <c r="E25" s="16" t="s">
        <v>60</v>
      </c>
      <c r="F25" s="16" t="s">
        <v>749</v>
      </c>
      <c r="G25" s="16" t="s">
        <v>67</v>
      </c>
      <c r="H25" s="16" t="s">
        <v>48</v>
      </c>
      <c r="I25" s="18" t="s">
        <v>108</v>
      </c>
      <c r="J25" s="18" t="s">
        <v>48</v>
      </c>
      <c r="K25" s="18" t="s">
        <v>109</v>
      </c>
      <c r="L25" s="18" t="s">
        <v>90</v>
      </c>
      <c r="M25" s="18">
        <v>660561</v>
      </c>
      <c r="N25" s="16" t="s">
        <v>70</v>
      </c>
      <c r="O25" s="16" t="s">
        <v>110</v>
      </c>
      <c r="P25" s="16" t="s">
        <v>111</v>
      </c>
      <c r="Q25" s="18">
        <f>SUM(S25:AP25)</f>
        <v>-72261</v>
      </c>
      <c r="R25" s="18">
        <v>0</v>
      </c>
      <c r="S25" s="18">
        <v>-72261</v>
      </c>
      <c r="T25" s="18">
        <v>0</v>
      </c>
      <c r="U25" s="16" t="s">
        <v>50</v>
      </c>
      <c r="V25" s="18">
        <v>0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6" t="s">
        <v>88</v>
      </c>
      <c r="B26" s="17" t="s">
        <v>90</v>
      </c>
      <c r="C26" s="16" t="s">
        <v>47</v>
      </c>
      <c r="D26" s="16" t="s">
        <v>59</v>
      </c>
      <c r="E26" s="16" t="s">
        <v>60</v>
      </c>
      <c r="F26" s="16" t="s">
        <v>749</v>
      </c>
      <c r="G26" s="16" t="s">
        <v>67</v>
      </c>
      <c r="H26" s="16" t="s">
        <v>48</v>
      </c>
      <c r="I26" s="18" t="s">
        <v>113</v>
      </c>
      <c r="J26" s="18" t="s">
        <v>48</v>
      </c>
      <c r="K26" s="18" t="s">
        <v>114</v>
      </c>
      <c r="L26" s="18" t="s">
        <v>46</v>
      </c>
      <c r="M26" s="18">
        <v>431578.05</v>
      </c>
      <c r="N26" s="16" t="s">
        <v>70</v>
      </c>
      <c r="O26" s="16" t="s">
        <v>115</v>
      </c>
      <c r="P26" s="16" t="s">
        <v>116</v>
      </c>
      <c r="Q26" s="18">
        <f>SUM(S26:AP26)</f>
        <v>-431578.05</v>
      </c>
      <c r="R26" s="18">
        <v>0</v>
      </c>
      <c r="S26" s="18">
        <v>-431578.05</v>
      </c>
      <c r="T26" s="18">
        <v>0</v>
      </c>
      <c r="U26" s="16" t="s">
        <v>50</v>
      </c>
      <c r="V26" s="18">
        <v>0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16" t="s">
        <v>879</v>
      </c>
      <c r="B27" s="17" t="s">
        <v>90</v>
      </c>
      <c r="C27" s="16" t="s">
        <v>47</v>
      </c>
      <c r="D27" s="16" t="s">
        <v>63</v>
      </c>
      <c r="E27" s="16" t="s">
        <v>64</v>
      </c>
      <c r="F27" s="16" t="s">
        <v>762</v>
      </c>
      <c r="G27" s="16" t="s">
        <v>49</v>
      </c>
      <c r="H27" s="16" t="s">
        <v>118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55</v>
      </c>
      <c r="P27" s="16" t="s">
        <v>48</v>
      </c>
      <c r="Q27" s="18">
        <f>SUM(S27:AP27)</f>
        <v>81428801.759599999</v>
      </c>
      <c r="R27" s="18">
        <v>0</v>
      </c>
      <c r="S27" s="18">
        <v>63122193.539999992</v>
      </c>
      <c r="T27" s="18">
        <v>0</v>
      </c>
      <c r="U27" s="16" t="s">
        <v>50</v>
      </c>
      <c r="V27" s="18">
        <v>0</v>
      </c>
      <c r="W27" s="18">
        <v>15781558.810000001</v>
      </c>
      <c r="X27" s="16" t="s">
        <v>50</v>
      </c>
      <c r="Y27" s="18">
        <v>2525049.4095999999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16" t="s">
        <v>882</v>
      </c>
      <c r="B28" s="20">
        <v>44091</v>
      </c>
      <c r="C28" s="13" t="s">
        <v>47</v>
      </c>
      <c r="D28" s="13" t="s">
        <v>74</v>
      </c>
      <c r="E28" s="13" t="s">
        <v>75</v>
      </c>
      <c r="F28" s="16" t="s">
        <v>748</v>
      </c>
      <c r="G28" s="16" t="s">
        <v>49</v>
      </c>
      <c r="H28" s="16" t="s">
        <v>771</v>
      </c>
      <c r="I28" s="18"/>
      <c r="J28" s="18"/>
      <c r="K28" s="18"/>
      <c r="L28" s="18"/>
      <c r="M28" s="18">
        <v>0</v>
      </c>
      <c r="N28" s="16"/>
      <c r="O28" s="16" t="s">
        <v>772</v>
      </c>
      <c r="P28" s="16"/>
      <c r="Q28" s="18">
        <f>SUM(S28:AP28)</f>
        <v>0</v>
      </c>
      <c r="R28" s="15">
        <v>0</v>
      </c>
      <c r="S28" s="15">
        <v>0</v>
      </c>
      <c r="T28" s="15">
        <v>0</v>
      </c>
      <c r="U28" s="13" t="s">
        <v>50</v>
      </c>
      <c r="V28" s="15">
        <v>0</v>
      </c>
      <c r="W28" s="15">
        <v>0</v>
      </c>
      <c r="X28" s="13" t="s">
        <v>50</v>
      </c>
      <c r="Y28" s="15">
        <v>0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s="19" customFormat="1" x14ac:dyDescent="0.25">
      <c r="A29" s="16" t="s">
        <v>885</v>
      </c>
      <c r="B29" s="17" t="s">
        <v>90</v>
      </c>
      <c r="C29" s="16" t="s">
        <v>47</v>
      </c>
      <c r="D29" s="16" t="s">
        <v>77</v>
      </c>
      <c r="E29" s="16" t="s">
        <v>78</v>
      </c>
      <c r="F29" s="16" t="s">
        <v>777</v>
      </c>
      <c r="G29" s="16" t="s">
        <v>49</v>
      </c>
      <c r="H29" s="16" t="s">
        <v>776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55</v>
      </c>
      <c r="P29" s="16" t="s">
        <v>48</v>
      </c>
      <c r="Q29" s="18">
        <f>SUM(S29:AP29)</f>
        <v>124419514.65999998</v>
      </c>
      <c r="R29" s="18">
        <v>0</v>
      </c>
      <c r="S29" s="18">
        <v>91766183.519999996</v>
      </c>
      <c r="T29" s="18">
        <v>0</v>
      </c>
      <c r="U29" s="16" t="s">
        <v>50</v>
      </c>
      <c r="V29" s="18">
        <v>0</v>
      </c>
      <c r="W29" s="18">
        <v>28149423.399999999</v>
      </c>
      <c r="X29" s="16" t="s">
        <v>51</v>
      </c>
      <c r="Y29" s="18">
        <v>4503907.74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16" t="s">
        <v>888</v>
      </c>
      <c r="B30" s="20">
        <v>44091</v>
      </c>
      <c r="C30" s="16" t="s">
        <v>47</v>
      </c>
      <c r="D30" s="16" t="s">
        <v>81</v>
      </c>
      <c r="E30" s="16" t="s">
        <v>82</v>
      </c>
      <c r="F30" s="16" t="s">
        <v>797</v>
      </c>
      <c r="G30" s="16" t="s">
        <v>49</v>
      </c>
      <c r="H30" s="16" t="s">
        <v>798</v>
      </c>
      <c r="I30" s="18"/>
      <c r="J30" s="18"/>
      <c r="K30" s="18"/>
      <c r="L30" s="18"/>
      <c r="M30" s="18">
        <v>0</v>
      </c>
      <c r="N30" s="16"/>
      <c r="O30" s="16" t="s">
        <v>772</v>
      </c>
      <c r="P30" s="16"/>
      <c r="Q30" s="18">
        <f>SUM(S30:AP30)</f>
        <v>0</v>
      </c>
      <c r="R30" s="18">
        <v>0</v>
      </c>
      <c r="S30" s="18">
        <v>0</v>
      </c>
      <c r="T30" s="18">
        <v>0</v>
      </c>
      <c r="U30" s="16" t="s">
        <v>50</v>
      </c>
      <c r="V30" s="18">
        <v>0</v>
      </c>
      <c r="W30" s="18">
        <v>0</v>
      </c>
      <c r="X30" s="16" t="s">
        <v>50</v>
      </c>
      <c r="Y30" s="18">
        <v>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s="19" customFormat="1" x14ac:dyDescent="0.25">
      <c r="A31" s="16" t="s">
        <v>891</v>
      </c>
      <c r="B31" s="17" t="s">
        <v>90</v>
      </c>
      <c r="C31" s="16" t="s">
        <v>47</v>
      </c>
      <c r="D31" s="16" t="s">
        <v>122</v>
      </c>
      <c r="E31" s="16" t="s">
        <v>805</v>
      </c>
      <c r="F31" s="16" t="s">
        <v>808</v>
      </c>
      <c r="G31" s="16" t="s">
        <v>49</v>
      </c>
      <c r="H31" s="16" t="s">
        <v>123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55</v>
      </c>
      <c r="P31" s="16" t="s">
        <v>48</v>
      </c>
      <c r="Q31" s="18">
        <f>SUM(S31:AP31)</f>
        <v>28214417.055199996</v>
      </c>
      <c r="R31" s="18">
        <v>0</v>
      </c>
      <c r="S31" s="18">
        <v>13496892.149999999</v>
      </c>
      <c r="T31" s="18">
        <v>0</v>
      </c>
      <c r="U31" s="16" t="s">
        <v>50</v>
      </c>
      <c r="V31" s="18">
        <v>0</v>
      </c>
      <c r="W31" s="18">
        <v>12687521.469999999</v>
      </c>
      <c r="X31" s="16" t="s">
        <v>50</v>
      </c>
      <c r="Y31" s="18">
        <v>2030003.4352000002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16" t="s">
        <v>894</v>
      </c>
      <c r="B32" s="17" t="s">
        <v>90</v>
      </c>
      <c r="C32" s="16" t="s">
        <v>47</v>
      </c>
      <c r="D32" s="16" t="s">
        <v>122</v>
      </c>
      <c r="E32" s="16" t="s">
        <v>805</v>
      </c>
      <c r="F32" s="16" t="s">
        <v>808</v>
      </c>
      <c r="G32" s="16" t="s">
        <v>49</v>
      </c>
      <c r="H32" s="16" t="s">
        <v>125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55</v>
      </c>
      <c r="P32" s="16" t="s">
        <v>48</v>
      </c>
      <c r="Q32" s="18">
        <f>SUM(S32:AP32)</f>
        <v>13243637.15</v>
      </c>
      <c r="R32" s="18">
        <v>0</v>
      </c>
      <c r="S32" s="18">
        <v>9739219.1500000004</v>
      </c>
      <c r="T32" s="18">
        <v>0</v>
      </c>
      <c r="U32" s="16" t="s">
        <v>50</v>
      </c>
      <c r="V32" s="18">
        <v>0</v>
      </c>
      <c r="W32" s="18">
        <v>3021050</v>
      </c>
      <c r="X32" s="16" t="s">
        <v>50</v>
      </c>
      <c r="Y32" s="18">
        <v>483368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16" t="s">
        <v>91</v>
      </c>
      <c r="B33" s="17" t="s">
        <v>90</v>
      </c>
      <c r="C33" s="16" t="s">
        <v>47</v>
      </c>
      <c r="D33" s="16" t="s">
        <v>122</v>
      </c>
      <c r="E33" s="16" t="s">
        <v>805</v>
      </c>
      <c r="F33" s="16" t="s">
        <v>808</v>
      </c>
      <c r="G33" s="16" t="s">
        <v>49</v>
      </c>
      <c r="H33" s="16" t="s">
        <v>127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128</v>
      </c>
      <c r="P33" s="16" t="s">
        <v>129</v>
      </c>
      <c r="Q33" s="18">
        <f>SUM(S33:AP33)</f>
        <v>80000</v>
      </c>
      <c r="R33" s="18">
        <v>0</v>
      </c>
      <c r="S33" s="18">
        <v>80000</v>
      </c>
      <c r="T33" s="18">
        <v>0</v>
      </c>
      <c r="U33" s="16" t="s">
        <v>50</v>
      </c>
      <c r="V33" s="18">
        <v>0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16" t="s">
        <v>93</v>
      </c>
      <c r="B34" s="17" t="s">
        <v>90</v>
      </c>
      <c r="C34" s="16" t="s">
        <v>47</v>
      </c>
      <c r="D34" s="16" t="s">
        <v>122</v>
      </c>
      <c r="E34" s="16" t="s">
        <v>805</v>
      </c>
      <c r="F34" s="16" t="s">
        <v>808</v>
      </c>
      <c r="G34" s="16" t="s">
        <v>49</v>
      </c>
      <c r="H34" s="16" t="s">
        <v>131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55</v>
      </c>
      <c r="P34" s="16" t="s">
        <v>48</v>
      </c>
      <c r="Q34" s="18">
        <f>SUM(S34:AP34)</f>
        <v>25241470.6666</v>
      </c>
      <c r="R34" s="18">
        <v>0</v>
      </c>
      <c r="S34" s="18">
        <v>15580698.625000002</v>
      </c>
      <c r="T34" s="18">
        <v>0</v>
      </c>
      <c r="U34" s="16" t="s">
        <v>50</v>
      </c>
      <c r="V34" s="18">
        <v>0</v>
      </c>
      <c r="W34" s="18">
        <v>8328251.7599999998</v>
      </c>
      <c r="X34" s="16" t="s">
        <v>50</v>
      </c>
      <c r="Y34" s="18">
        <v>1332520.2815999999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19" customFormat="1" x14ac:dyDescent="0.25">
      <c r="A35" s="16" t="s">
        <v>97</v>
      </c>
      <c r="B35" s="17" t="s">
        <v>90</v>
      </c>
      <c r="C35" s="16" t="s">
        <v>47</v>
      </c>
      <c r="D35" s="16" t="s">
        <v>122</v>
      </c>
      <c r="E35" s="16" t="s">
        <v>805</v>
      </c>
      <c r="F35" s="16" t="s">
        <v>808</v>
      </c>
      <c r="G35" s="16" t="s">
        <v>49</v>
      </c>
      <c r="H35" s="16" t="s">
        <v>133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55</v>
      </c>
      <c r="P35" s="16" t="s">
        <v>48</v>
      </c>
      <c r="Q35" s="18">
        <f>SUM(S35:AP35)</f>
        <v>2109697</v>
      </c>
      <c r="R35" s="18">
        <v>0</v>
      </c>
      <c r="S35" s="18">
        <v>1171605</v>
      </c>
      <c r="T35" s="18">
        <v>0</v>
      </c>
      <c r="U35" s="16" t="s">
        <v>50</v>
      </c>
      <c r="V35" s="18">
        <v>0</v>
      </c>
      <c r="W35" s="18">
        <v>808700</v>
      </c>
      <c r="X35" s="16" t="s">
        <v>51</v>
      </c>
      <c r="Y35" s="18">
        <v>129392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16" t="s">
        <v>99</v>
      </c>
      <c r="B36" s="17" t="s">
        <v>90</v>
      </c>
      <c r="C36" s="16" t="s">
        <v>47</v>
      </c>
      <c r="D36" s="16" t="s">
        <v>122</v>
      </c>
      <c r="E36" s="16" t="s">
        <v>805</v>
      </c>
      <c r="F36" s="16" t="s">
        <v>808</v>
      </c>
      <c r="G36" s="16" t="s">
        <v>49</v>
      </c>
      <c r="H36" s="16" t="s">
        <v>135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55</v>
      </c>
      <c r="P36" s="16" t="s">
        <v>48</v>
      </c>
      <c r="Q36" s="18">
        <f>SUM(S36:AP36)</f>
        <v>4539340.0044</v>
      </c>
      <c r="R36" s="18">
        <v>0</v>
      </c>
      <c r="S36" s="18">
        <v>298000</v>
      </c>
      <c r="T36" s="18">
        <v>0</v>
      </c>
      <c r="U36" s="16" t="s">
        <v>50</v>
      </c>
      <c r="V36" s="18">
        <v>0</v>
      </c>
      <c r="W36" s="18">
        <v>3656327.59</v>
      </c>
      <c r="X36" s="16" t="s">
        <v>50</v>
      </c>
      <c r="Y36" s="18">
        <v>585012.41440000001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16" t="s">
        <v>103</v>
      </c>
      <c r="B37" s="17" t="s">
        <v>90</v>
      </c>
      <c r="C37" s="16" t="s">
        <v>47</v>
      </c>
      <c r="D37" s="16" t="s">
        <v>122</v>
      </c>
      <c r="E37" s="16" t="s">
        <v>805</v>
      </c>
      <c r="F37" s="16" t="s">
        <v>808</v>
      </c>
      <c r="G37" s="16" t="s">
        <v>49</v>
      </c>
      <c r="H37" s="16" t="s">
        <v>137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55</v>
      </c>
      <c r="P37" s="16" t="s">
        <v>48</v>
      </c>
      <c r="Q37" s="18">
        <f>SUM(S37:AP37)</f>
        <v>6578884.2540000007</v>
      </c>
      <c r="R37" s="18">
        <v>0</v>
      </c>
      <c r="S37" s="18">
        <v>4239700</v>
      </c>
      <c r="T37" s="18">
        <v>0</v>
      </c>
      <c r="U37" s="16" t="s">
        <v>50</v>
      </c>
      <c r="V37" s="18">
        <v>0</v>
      </c>
      <c r="W37" s="18">
        <v>2016538.1500000001</v>
      </c>
      <c r="X37" s="16" t="s">
        <v>51</v>
      </c>
      <c r="Y37" s="18">
        <v>322646.10400000005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19" customFormat="1" x14ac:dyDescent="0.25">
      <c r="A38" s="16" t="s">
        <v>105</v>
      </c>
      <c r="B38" s="17" t="s">
        <v>90</v>
      </c>
      <c r="C38" s="16" t="s">
        <v>47</v>
      </c>
      <c r="D38" s="16" t="s">
        <v>122</v>
      </c>
      <c r="E38" s="16" t="s">
        <v>805</v>
      </c>
      <c r="F38" s="16" t="s">
        <v>808</v>
      </c>
      <c r="G38" s="16" t="s">
        <v>49</v>
      </c>
      <c r="H38" s="16" t="s">
        <v>139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55</v>
      </c>
      <c r="P38" s="16" t="s">
        <v>48</v>
      </c>
      <c r="Q38" s="18">
        <f>SUM(S38:AP38)</f>
        <v>772560</v>
      </c>
      <c r="R38" s="18">
        <v>0</v>
      </c>
      <c r="S38" s="18">
        <v>0</v>
      </c>
      <c r="T38" s="18">
        <v>0</v>
      </c>
      <c r="U38" s="16" t="s">
        <v>50</v>
      </c>
      <c r="V38" s="18">
        <v>0</v>
      </c>
      <c r="W38" s="18">
        <v>666000</v>
      </c>
      <c r="X38" s="16" t="s">
        <v>51</v>
      </c>
      <c r="Y38" s="18">
        <v>106560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16" t="s">
        <v>107</v>
      </c>
      <c r="B39" s="17" t="s">
        <v>90</v>
      </c>
      <c r="C39" s="16" t="s">
        <v>47</v>
      </c>
      <c r="D39" s="16" t="s">
        <v>122</v>
      </c>
      <c r="E39" s="16" t="s">
        <v>805</v>
      </c>
      <c r="F39" s="16" t="s">
        <v>808</v>
      </c>
      <c r="G39" s="16" t="s">
        <v>49</v>
      </c>
      <c r="H39" s="16" t="s">
        <v>141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55</v>
      </c>
      <c r="P39" s="16" t="s">
        <v>48</v>
      </c>
      <c r="Q39" s="18">
        <f>SUM(S39:AP39)</f>
        <v>4109734.4</v>
      </c>
      <c r="R39" s="18">
        <v>0</v>
      </c>
      <c r="S39" s="18">
        <v>4109734.4</v>
      </c>
      <c r="T39" s="18">
        <v>0</v>
      </c>
      <c r="U39" s="16" t="s">
        <v>50</v>
      </c>
      <c r="V39" s="18">
        <v>0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s="19" customFormat="1" x14ac:dyDescent="0.25">
      <c r="A40" s="16" t="s">
        <v>112</v>
      </c>
      <c r="B40" s="17" t="s">
        <v>90</v>
      </c>
      <c r="C40" s="16" t="s">
        <v>47</v>
      </c>
      <c r="D40" s="16" t="s">
        <v>122</v>
      </c>
      <c r="E40" s="16" t="s">
        <v>805</v>
      </c>
      <c r="F40" s="16" t="s">
        <v>808</v>
      </c>
      <c r="G40" s="16" t="s">
        <v>49</v>
      </c>
      <c r="H40" s="16" t="s">
        <v>143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6" t="s">
        <v>48</v>
      </c>
      <c r="O40" s="16" t="s">
        <v>55</v>
      </c>
      <c r="P40" s="16" t="s">
        <v>48</v>
      </c>
      <c r="Q40" s="18">
        <f>SUM(S40:AP40)</f>
        <v>12430514.68</v>
      </c>
      <c r="R40" s="18">
        <v>0</v>
      </c>
      <c r="S40" s="18">
        <v>6545474.5</v>
      </c>
      <c r="T40" s="18">
        <v>0</v>
      </c>
      <c r="U40" s="16" t="s">
        <v>50</v>
      </c>
      <c r="V40" s="18">
        <v>0</v>
      </c>
      <c r="W40" s="18">
        <v>5073310.5</v>
      </c>
      <c r="X40" s="16" t="s">
        <v>50</v>
      </c>
      <c r="Y40" s="18">
        <v>811729.67999999993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s="19" customFormat="1" x14ac:dyDescent="0.25">
      <c r="A41" s="16" t="s">
        <v>117</v>
      </c>
      <c r="B41" s="17" t="s">
        <v>90</v>
      </c>
      <c r="C41" s="16" t="s">
        <v>47</v>
      </c>
      <c r="D41" s="16" t="s">
        <v>122</v>
      </c>
      <c r="E41" s="16" t="s">
        <v>805</v>
      </c>
      <c r="F41" s="16" t="s">
        <v>808</v>
      </c>
      <c r="G41" s="16" t="s">
        <v>49</v>
      </c>
      <c r="H41" s="16" t="s">
        <v>145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6" t="s">
        <v>48</v>
      </c>
      <c r="O41" s="16" t="s">
        <v>55</v>
      </c>
      <c r="P41" s="16" t="s">
        <v>48</v>
      </c>
      <c r="Q41" s="18">
        <f>SUM(S41:AP41)</f>
        <v>7077050.3348000003</v>
      </c>
      <c r="R41" s="18">
        <v>0</v>
      </c>
      <c r="S41" s="18">
        <v>6097321.8399999999</v>
      </c>
      <c r="T41" s="18">
        <v>0</v>
      </c>
      <c r="U41" s="16" t="s">
        <v>50</v>
      </c>
      <c r="V41" s="18">
        <v>0</v>
      </c>
      <c r="W41" s="18">
        <v>844593.53</v>
      </c>
      <c r="X41" s="16" t="s">
        <v>51</v>
      </c>
      <c r="Y41" s="18">
        <v>135134.96480000002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s="19" customFormat="1" x14ac:dyDescent="0.25">
      <c r="A42" s="16" t="s">
        <v>119</v>
      </c>
      <c r="B42" s="17" t="s">
        <v>146</v>
      </c>
      <c r="C42" s="16" t="s">
        <v>47</v>
      </c>
      <c r="D42" s="16" t="s">
        <v>52</v>
      </c>
      <c r="E42" s="16" t="s">
        <v>54</v>
      </c>
      <c r="F42" s="16" t="s">
        <v>742</v>
      </c>
      <c r="G42" s="16" t="s">
        <v>49</v>
      </c>
      <c r="H42" s="16" t="s">
        <v>148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55</v>
      </c>
      <c r="P42" s="16" t="s">
        <v>48</v>
      </c>
      <c r="Q42" s="18">
        <f>SUM(S42:AP42)</f>
        <v>712950</v>
      </c>
      <c r="R42" s="18">
        <v>0</v>
      </c>
      <c r="S42" s="18">
        <v>712950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s="19" customFormat="1" x14ac:dyDescent="0.25">
      <c r="A43" s="16" t="s">
        <v>906</v>
      </c>
      <c r="B43" s="17" t="s">
        <v>146</v>
      </c>
      <c r="C43" s="16" t="s">
        <v>47</v>
      </c>
      <c r="D43" s="16" t="s">
        <v>52</v>
      </c>
      <c r="E43" s="16" t="s">
        <v>54</v>
      </c>
      <c r="F43" s="16" t="s">
        <v>742</v>
      </c>
      <c r="G43" s="16" t="s">
        <v>49</v>
      </c>
      <c r="H43" s="16" t="s">
        <v>150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151</v>
      </c>
      <c r="P43" s="16" t="s">
        <v>152</v>
      </c>
      <c r="Q43" s="18">
        <f>SUM(S43:AP43)</f>
        <v>75000</v>
      </c>
      <c r="R43" s="18">
        <v>0</v>
      </c>
      <c r="S43" s="18">
        <v>75000</v>
      </c>
      <c r="T43" s="18">
        <v>0</v>
      </c>
      <c r="U43" s="16" t="s">
        <v>50</v>
      </c>
      <c r="V43" s="18">
        <v>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16" t="s">
        <v>908</v>
      </c>
      <c r="B44" s="17" t="s">
        <v>146</v>
      </c>
      <c r="C44" s="16" t="s">
        <v>47</v>
      </c>
      <c r="D44" s="16" t="s">
        <v>52</v>
      </c>
      <c r="E44" s="16" t="s">
        <v>54</v>
      </c>
      <c r="F44" s="16" t="s">
        <v>742</v>
      </c>
      <c r="G44" s="16" t="s">
        <v>49</v>
      </c>
      <c r="H44" s="16" t="s">
        <v>154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55</v>
      </c>
      <c r="P44" s="16" t="s">
        <v>48</v>
      </c>
      <c r="Q44" s="18">
        <f>SUM(S44:AP44)</f>
        <v>40135104.588000007</v>
      </c>
      <c r="R44" s="18">
        <v>0</v>
      </c>
      <c r="S44" s="18">
        <v>28460178.100000005</v>
      </c>
      <c r="T44" s="18">
        <v>0</v>
      </c>
      <c r="U44" s="16" t="s">
        <v>50</v>
      </c>
      <c r="V44" s="18">
        <v>0</v>
      </c>
      <c r="W44" s="18">
        <v>10064591.800000001</v>
      </c>
      <c r="X44" s="16" t="s">
        <v>50</v>
      </c>
      <c r="Y44" s="18">
        <v>1610334.6880000001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6" t="s">
        <v>910</v>
      </c>
      <c r="B45" s="17" t="s">
        <v>146</v>
      </c>
      <c r="C45" s="16" t="s">
        <v>47</v>
      </c>
      <c r="D45" s="16" t="s">
        <v>52</v>
      </c>
      <c r="E45" s="16" t="s">
        <v>54</v>
      </c>
      <c r="F45" s="16" t="s">
        <v>742</v>
      </c>
      <c r="G45" s="16" t="s">
        <v>49</v>
      </c>
      <c r="H45" s="16" t="s">
        <v>156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157</v>
      </c>
      <c r="P45" s="16" t="s">
        <v>158</v>
      </c>
      <c r="Q45" s="18">
        <f>SUM(S45:AP45)</f>
        <v>2923200</v>
      </c>
      <c r="R45" s="18">
        <v>0</v>
      </c>
      <c r="S45" s="18">
        <v>0</v>
      </c>
      <c r="T45" s="18">
        <v>2520000</v>
      </c>
      <c r="U45" s="16" t="s">
        <v>51</v>
      </c>
      <c r="V45" s="18">
        <v>403200</v>
      </c>
      <c r="W45" s="18">
        <v>0</v>
      </c>
      <c r="X45" s="16" t="s">
        <v>50</v>
      </c>
      <c r="Y45" s="18">
        <v>0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16" t="s">
        <v>914</v>
      </c>
      <c r="B46" s="17" t="s">
        <v>146</v>
      </c>
      <c r="C46" s="16" t="s">
        <v>47</v>
      </c>
      <c r="D46" s="16" t="s">
        <v>52</v>
      </c>
      <c r="E46" s="16" t="s">
        <v>54</v>
      </c>
      <c r="F46" s="16" t="s">
        <v>742</v>
      </c>
      <c r="G46" s="16" t="s">
        <v>49</v>
      </c>
      <c r="H46" s="16" t="s">
        <v>160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55</v>
      </c>
      <c r="P46" s="16" t="s">
        <v>48</v>
      </c>
      <c r="Q46" s="18">
        <f>SUM(S46:AP46)</f>
        <v>80908822.068399996</v>
      </c>
      <c r="R46" s="18">
        <v>0</v>
      </c>
      <c r="S46" s="18">
        <v>68761260.320000008</v>
      </c>
      <c r="T46" s="18">
        <v>0</v>
      </c>
      <c r="U46" s="16" t="s">
        <v>50</v>
      </c>
      <c r="V46" s="18">
        <v>0</v>
      </c>
      <c r="W46" s="18">
        <v>10472035.99</v>
      </c>
      <c r="X46" s="16" t="s">
        <v>51</v>
      </c>
      <c r="Y46" s="18">
        <v>1675525.7584000002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16" t="s">
        <v>916</v>
      </c>
      <c r="B47" s="17" t="s">
        <v>146</v>
      </c>
      <c r="C47" s="16" t="s">
        <v>47</v>
      </c>
      <c r="D47" s="16" t="s">
        <v>59</v>
      </c>
      <c r="E47" s="16" t="s">
        <v>60</v>
      </c>
      <c r="F47" s="16" t="s">
        <v>751</v>
      </c>
      <c r="G47" s="16" t="s">
        <v>49</v>
      </c>
      <c r="H47" s="16" t="s">
        <v>750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55</v>
      </c>
      <c r="P47" s="16"/>
      <c r="Q47" s="18">
        <f>SUM(S47:AP47)</f>
        <v>150791069.45999998</v>
      </c>
      <c r="R47" s="18">
        <v>0</v>
      </c>
      <c r="S47" s="18">
        <v>108989279.03</v>
      </c>
      <c r="T47" s="18">
        <v>0</v>
      </c>
      <c r="U47" s="16" t="s">
        <v>50</v>
      </c>
      <c r="V47" s="18">
        <v>0</v>
      </c>
      <c r="W47" s="18">
        <v>36036026.229999997</v>
      </c>
      <c r="X47" s="16" t="s">
        <v>50</v>
      </c>
      <c r="Y47" s="18">
        <v>0</v>
      </c>
      <c r="Z47" s="18">
        <v>0</v>
      </c>
      <c r="AA47" s="16" t="s">
        <v>50</v>
      </c>
      <c r="AB47" s="18">
        <v>5765764.2000000002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x14ac:dyDescent="0.25">
      <c r="A48" s="16" t="s">
        <v>920</v>
      </c>
      <c r="B48" s="17" t="s">
        <v>146</v>
      </c>
      <c r="C48" s="16" t="s">
        <v>47</v>
      </c>
      <c r="D48" s="16" t="s">
        <v>63</v>
      </c>
      <c r="E48" s="16" t="s">
        <v>64</v>
      </c>
      <c r="F48" s="16" t="s">
        <v>763</v>
      </c>
      <c r="G48" s="16" t="s">
        <v>49</v>
      </c>
      <c r="H48" s="16" t="s">
        <v>165</v>
      </c>
      <c r="I48" s="18" t="s">
        <v>48</v>
      </c>
      <c r="J48" s="18" t="s">
        <v>48</v>
      </c>
      <c r="K48" s="18" t="s">
        <v>48</v>
      </c>
      <c r="L48" s="18" t="s">
        <v>48</v>
      </c>
      <c r="M48" s="18">
        <v>0</v>
      </c>
      <c r="N48" s="16" t="s">
        <v>48</v>
      </c>
      <c r="O48" s="16" t="s">
        <v>55</v>
      </c>
      <c r="P48" s="16" t="s">
        <v>48</v>
      </c>
      <c r="Q48" s="18">
        <f>SUM(S48:AP48)</f>
        <v>135544036.88080001</v>
      </c>
      <c r="R48" s="18">
        <v>0</v>
      </c>
      <c r="S48" s="18">
        <v>105216433.55000001</v>
      </c>
      <c r="T48" s="18">
        <v>0</v>
      </c>
      <c r="U48" s="16" t="s">
        <v>50</v>
      </c>
      <c r="V48" s="18">
        <v>0</v>
      </c>
      <c r="W48" s="18">
        <v>26144485.630000003</v>
      </c>
      <c r="X48" s="16" t="s">
        <v>51</v>
      </c>
      <c r="Y48" s="18">
        <v>4183117.7008000002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16" t="s">
        <v>924</v>
      </c>
      <c r="B49" s="14" t="s">
        <v>146</v>
      </c>
      <c r="C49" s="13" t="s">
        <v>47</v>
      </c>
      <c r="D49" s="13" t="s">
        <v>74</v>
      </c>
      <c r="E49" s="13" t="s">
        <v>75</v>
      </c>
      <c r="F49" s="13" t="s">
        <v>749</v>
      </c>
      <c r="G49" s="13" t="s">
        <v>49</v>
      </c>
      <c r="H49" s="13" t="s">
        <v>167</v>
      </c>
      <c r="I49" s="15" t="s">
        <v>48</v>
      </c>
      <c r="J49" s="15" t="s">
        <v>48</v>
      </c>
      <c r="K49" s="15" t="s">
        <v>48</v>
      </c>
      <c r="L49" s="15" t="s">
        <v>48</v>
      </c>
      <c r="M49" s="15">
        <v>0</v>
      </c>
      <c r="N49" s="13" t="s">
        <v>48</v>
      </c>
      <c r="O49" s="13" t="s">
        <v>55</v>
      </c>
      <c r="P49" s="13" t="s">
        <v>48</v>
      </c>
      <c r="Q49" s="18">
        <f>SUM(S49:AP49)</f>
        <v>122712647.88560002</v>
      </c>
      <c r="R49" s="15">
        <v>0</v>
      </c>
      <c r="S49" s="15">
        <v>77965036.090000004</v>
      </c>
      <c r="T49" s="15">
        <v>0</v>
      </c>
      <c r="U49" s="13" t="s">
        <v>50</v>
      </c>
      <c r="V49" s="15">
        <v>0</v>
      </c>
      <c r="W49" s="15">
        <v>38575527.410000011</v>
      </c>
      <c r="X49" s="13" t="s">
        <v>51</v>
      </c>
      <c r="Y49" s="15">
        <v>6172084.3855999988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s="19" customFormat="1" x14ac:dyDescent="0.25">
      <c r="A50" s="16" t="s">
        <v>926</v>
      </c>
      <c r="B50" s="17" t="s">
        <v>146</v>
      </c>
      <c r="C50" s="16" t="s">
        <v>47</v>
      </c>
      <c r="D50" s="16" t="s">
        <v>77</v>
      </c>
      <c r="E50" s="16" t="s">
        <v>78</v>
      </c>
      <c r="F50" s="16" t="s">
        <v>778</v>
      </c>
      <c r="G50" s="16" t="s">
        <v>49</v>
      </c>
      <c r="H50" s="16" t="s">
        <v>169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55</v>
      </c>
      <c r="P50" s="16" t="s">
        <v>48</v>
      </c>
      <c r="Q50" s="18">
        <f>SUM(S50:AP50)</f>
        <v>142055401.67520002</v>
      </c>
      <c r="R50" s="18">
        <v>0</v>
      </c>
      <c r="S50" s="18">
        <v>101080691.84</v>
      </c>
      <c r="T50" s="18">
        <v>0</v>
      </c>
      <c r="U50" s="16" t="s">
        <v>50</v>
      </c>
      <c r="V50" s="18">
        <v>0</v>
      </c>
      <c r="W50" s="18">
        <v>35323025.719999999</v>
      </c>
      <c r="X50" s="16" t="s">
        <v>50</v>
      </c>
      <c r="Y50" s="18">
        <v>5651684.1152000008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x14ac:dyDescent="0.25">
      <c r="A51" s="16" t="s">
        <v>930</v>
      </c>
      <c r="B51" s="14" t="s">
        <v>146</v>
      </c>
      <c r="C51" s="13" t="s">
        <v>47</v>
      </c>
      <c r="D51" s="13" t="s">
        <v>81</v>
      </c>
      <c r="E51" s="13" t="s">
        <v>82</v>
      </c>
      <c r="F51" s="13" t="s">
        <v>799</v>
      </c>
      <c r="G51" s="13" t="s">
        <v>49</v>
      </c>
      <c r="H51" s="13" t="s">
        <v>171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55</v>
      </c>
      <c r="P51" s="13" t="s">
        <v>48</v>
      </c>
      <c r="Q51" s="18">
        <f>SUM(S51:AP51)</f>
        <v>64055510.394400008</v>
      </c>
      <c r="R51" s="15">
        <v>0</v>
      </c>
      <c r="S51" s="15">
        <v>39995857.200000003</v>
      </c>
      <c r="T51" s="15">
        <v>0</v>
      </c>
      <c r="U51" s="13" t="s">
        <v>50</v>
      </c>
      <c r="V51" s="15">
        <v>0</v>
      </c>
      <c r="W51" s="15">
        <v>20741080.34</v>
      </c>
      <c r="X51" s="13" t="s">
        <v>50</v>
      </c>
      <c r="Y51" s="15">
        <v>3318572.8544000001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s="19" customFormat="1" x14ac:dyDescent="0.25">
      <c r="A52" s="16" t="s">
        <v>932</v>
      </c>
      <c r="B52" s="17" t="s">
        <v>146</v>
      </c>
      <c r="C52" s="16" t="s">
        <v>47</v>
      </c>
      <c r="D52" s="16" t="s">
        <v>122</v>
      </c>
      <c r="E52" s="16" t="s">
        <v>805</v>
      </c>
      <c r="F52" s="16" t="s">
        <v>809</v>
      </c>
      <c r="G52" s="16" t="s">
        <v>49</v>
      </c>
      <c r="H52" s="16" t="s">
        <v>173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115</v>
      </c>
      <c r="P52" s="16" t="s">
        <v>174</v>
      </c>
      <c r="Q52" s="18">
        <f>SUM(S52:AP52)</f>
        <v>345000</v>
      </c>
      <c r="R52" s="18">
        <v>0</v>
      </c>
      <c r="S52" s="18">
        <v>345000</v>
      </c>
      <c r="T52" s="18">
        <v>0</v>
      </c>
      <c r="U52" s="16" t="s">
        <v>50</v>
      </c>
      <c r="V52" s="18">
        <v>0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16" t="s">
        <v>121</v>
      </c>
      <c r="B53" s="17" t="s">
        <v>146</v>
      </c>
      <c r="C53" s="16" t="s">
        <v>47</v>
      </c>
      <c r="D53" s="16" t="s">
        <v>122</v>
      </c>
      <c r="E53" s="16" t="s">
        <v>805</v>
      </c>
      <c r="F53" s="16" t="s">
        <v>809</v>
      </c>
      <c r="G53" s="16" t="s">
        <v>49</v>
      </c>
      <c r="H53" s="16" t="s">
        <v>176</v>
      </c>
      <c r="I53" s="18" t="s">
        <v>48</v>
      </c>
      <c r="J53" s="18" t="s">
        <v>48</v>
      </c>
      <c r="K53" s="18" t="s">
        <v>48</v>
      </c>
      <c r="L53" s="18" t="s">
        <v>48</v>
      </c>
      <c r="M53" s="18">
        <v>0</v>
      </c>
      <c r="N53" s="16" t="s">
        <v>48</v>
      </c>
      <c r="O53" s="16" t="s">
        <v>55</v>
      </c>
      <c r="P53" s="16" t="s">
        <v>48</v>
      </c>
      <c r="Q53" s="18">
        <f>SUM(S53:AP53)</f>
        <v>1833625</v>
      </c>
      <c r="R53" s="18">
        <v>0</v>
      </c>
      <c r="S53" s="18">
        <v>833125</v>
      </c>
      <c r="T53" s="18">
        <v>0</v>
      </c>
      <c r="U53" s="16" t="s">
        <v>50</v>
      </c>
      <c r="V53" s="18">
        <v>0</v>
      </c>
      <c r="W53" s="18">
        <v>862500</v>
      </c>
      <c r="X53" s="16" t="s">
        <v>50</v>
      </c>
      <c r="Y53" s="18">
        <v>138000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16" t="s">
        <v>124</v>
      </c>
      <c r="B54" s="17" t="s">
        <v>146</v>
      </c>
      <c r="C54" s="16" t="s">
        <v>47</v>
      </c>
      <c r="D54" s="16" t="s">
        <v>122</v>
      </c>
      <c r="E54" s="16" t="s">
        <v>805</v>
      </c>
      <c r="F54" s="16" t="s">
        <v>809</v>
      </c>
      <c r="G54" s="16" t="s">
        <v>49</v>
      </c>
      <c r="H54" s="16" t="s">
        <v>178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55</v>
      </c>
      <c r="P54" s="16" t="s">
        <v>48</v>
      </c>
      <c r="Q54" s="18">
        <f>SUM(S54:AP54)</f>
        <v>43492194.355599999</v>
      </c>
      <c r="R54" s="18">
        <v>0</v>
      </c>
      <c r="S54" s="18">
        <v>34101552.5</v>
      </c>
      <c r="T54" s="18">
        <v>0</v>
      </c>
      <c r="U54" s="16" t="s">
        <v>50</v>
      </c>
      <c r="V54" s="18">
        <v>0</v>
      </c>
      <c r="W54" s="18">
        <v>8095380.9099999992</v>
      </c>
      <c r="X54" s="16" t="s">
        <v>50</v>
      </c>
      <c r="Y54" s="18">
        <v>1295260.9456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16" t="s">
        <v>126</v>
      </c>
      <c r="B55" s="17" t="s">
        <v>146</v>
      </c>
      <c r="C55" s="16" t="s">
        <v>47</v>
      </c>
      <c r="D55" s="16" t="s">
        <v>122</v>
      </c>
      <c r="E55" s="16" t="s">
        <v>805</v>
      </c>
      <c r="F55" s="16" t="s">
        <v>809</v>
      </c>
      <c r="G55" s="16" t="s">
        <v>49</v>
      </c>
      <c r="H55" s="16" t="s">
        <v>180</v>
      </c>
      <c r="I55" s="18" t="s">
        <v>48</v>
      </c>
      <c r="J55" s="18" t="s">
        <v>48</v>
      </c>
      <c r="K55" s="18" t="s">
        <v>48</v>
      </c>
      <c r="L55" s="18" t="s">
        <v>48</v>
      </c>
      <c r="M55" s="18">
        <v>0</v>
      </c>
      <c r="N55" s="16" t="s">
        <v>48</v>
      </c>
      <c r="O55" s="16" t="s">
        <v>55</v>
      </c>
      <c r="P55" s="16" t="s">
        <v>48</v>
      </c>
      <c r="Q55" s="18">
        <f>SUM(S55:AP55)</f>
        <v>3620697.1060000001</v>
      </c>
      <c r="R55" s="18">
        <v>0</v>
      </c>
      <c r="S55" s="18">
        <v>3437834.3000000003</v>
      </c>
      <c r="T55" s="18">
        <v>0</v>
      </c>
      <c r="U55" s="16" t="s">
        <v>50</v>
      </c>
      <c r="V55" s="18">
        <v>0</v>
      </c>
      <c r="W55" s="18">
        <v>157640.35</v>
      </c>
      <c r="X55" s="16" t="s">
        <v>50</v>
      </c>
      <c r="Y55" s="18">
        <v>25222.455999999998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48</v>
      </c>
      <c r="AN55" s="16" t="s">
        <v>48</v>
      </c>
      <c r="AO55" s="17" t="s">
        <v>48</v>
      </c>
      <c r="AP55" s="16" t="s">
        <v>48</v>
      </c>
    </row>
    <row r="56" spans="1:42" s="19" customFormat="1" x14ac:dyDescent="0.25">
      <c r="A56" s="16" t="s">
        <v>130</v>
      </c>
      <c r="B56" s="17" t="s">
        <v>146</v>
      </c>
      <c r="C56" s="16" t="s">
        <v>47</v>
      </c>
      <c r="D56" s="16" t="s">
        <v>122</v>
      </c>
      <c r="E56" s="16" t="s">
        <v>805</v>
      </c>
      <c r="F56" s="16" t="s">
        <v>809</v>
      </c>
      <c r="G56" s="16" t="s">
        <v>49</v>
      </c>
      <c r="H56" s="16" t="s">
        <v>182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55</v>
      </c>
      <c r="P56" s="16" t="s">
        <v>48</v>
      </c>
      <c r="Q56" s="18">
        <f>SUM(S56:AP56)</f>
        <v>1689490.42</v>
      </c>
      <c r="R56" s="18">
        <v>0</v>
      </c>
      <c r="S56" s="18">
        <v>1211962.5</v>
      </c>
      <c r="T56" s="18">
        <v>0</v>
      </c>
      <c r="U56" s="16" t="s">
        <v>50</v>
      </c>
      <c r="V56" s="18">
        <v>0</v>
      </c>
      <c r="W56" s="18">
        <v>411662</v>
      </c>
      <c r="X56" s="16" t="s">
        <v>51</v>
      </c>
      <c r="Y56" s="18">
        <v>65865.919999999998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16" t="s">
        <v>132</v>
      </c>
      <c r="B57" s="17" t="s">
        <v>146</v>
      </c>
      <c r="C57" s="16" t="s">
        <v>47</v>
      </c>
      <c r="D57" s="16" t="s">
        <v>122</v>
      </c>
      <c r="E57" s="16" t="s">
        <v>805</v>
      </c>
      <c r="F57" s="16" t="s">
        <v>809</v>
      </c>
      <c r="G57" s="16" t="s">
        <v>49</v>
      </c>
      <c r="H57" s="16" t="s">
        <v>184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55</v>
      </c>
      <c r="P57" s="16" t="s">
        <v>48</v>
      </c>
      <c r="Q57" s="18">
        <f>SUM(S57:AP57)</f>
        <v>1558550</v>
      </c>
      <c r="R57" s="18">
        <v>0</v>
      </c>
      <c r="S57" s="18">
        <v>1306250</v>
      </c>
      <c r="T57" s="18">
        <v>0</v>
      </c>
      <c r="U57" s="16" t="s">
        <v>50</v>
      </c>
      <c r="V57" s="18">
        <v>0</v>
      </c>
      <c r="W57" s="18">
        <v>217500</v>
      </c>
      <c r="X57" s="16" t="s">
        <v>51</v>
      </c>
      <c r="Y57" s="18">
        <v>34800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16" t="s">
        <v>134</v>
      </c>
      <c r="B58" s="17" t="s">
        <v>146</v>
      </c>
      <c r="C58" s="16" t="s">
        <v>47</v>
      </c>
      <c r="D58" s="16" t="s">
        <v>122</v>
      </c>
      <c r="E58" s="16" t="s">
        <v>805</v>
      </c>
      <c r="F58" s="16" t="s">
        <v>809</v>
      </c>
      <c r="G58" s="16" t="s">
        <v>49</v>
      </c>
      <c r="H58" s="16" t="s">
        <v>186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55</v>
      </c>
      <c r="P58" s="16" t="s">
        <v>48</v>
      </c>
      <c r="Q58" s="18">
        <f>SUM(S58:AP58)</f>
        <v>9965391.3672000002</v>
      </c>
      <c r="R58" s="18">
        <v>0</v>
      </c>
      <c r="S58" s="18">
        <v>4448700</v>
      </c>
      <c r="T58" s="18">
        <v>0</v>
      </c>
      <c r="U58" s="16" t="s">
        <v>50</v>
      </c>
      <c r="V58" s="18">
        <v>0</v>
      </c>
      <c r="W58" s="18">
        <v>4755768.42</v>
      </c>
      <c r="X58" s="16" t="s">
        <v>51</v>
      </c>
      <c r="Y58" s="18">
        <v>760922.94720000005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16" t="s">
        <v>136</v>
      </c>
      <c r="B59" s="17" t="s">
        <v>146</v>
      </c>
      <c r="C59" s="16" t="s">
        <v>47</v>
      </c>
      <c r="D59" s="16" t="s">
        <v>122</v>
      </c>
      <c r="E59" s="16" t="s">
        <v>805</v>
      </c>
      <c r="F59" s="16" t="s">
        <v>809</v>
      </c>
      <c r="G59" s="16" t="s">
        <v>49</v>
      </c>
      <c r="H59" s="16" t="s">
        <v>188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55</v>
      </c>
      <c r="P59" s="16" t="s">
        <v>48</v>
      </c>
      <c r="Q59" s="18">
        <f>SUM(S59:AP59)</f>
        <v>388750</v>
      </c>
      <c r="R59" s="18">
        <v>0</v>
      </c>
      <c r="S59" s="18">
        <v>388750</v>
      </c>
      <c r="T59" s="18">
        <v>0</v>
      </c>
      <c r="U59" s="16" t="s">
        <v>50</v>
      </c>
      <c r="V59" s="18">
        <v>0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16" t="s">
        <v>138</v>
      </c>
      <c r="B60" s="17" t="s">
        <v>146</v>
      </c>
      <c r="C60" s="16" t="s">
        <v>47</v>
      </c>
      <c r="D60" s="16" t="s">
        <v>122</v>
      </c>
      <c r="E60" s="16" t="s">
        <v>805</v>
      </c>
      <c r="F60" s="16" t="s">
        <v>809</v>
      </c>
      <c r="G60" s="16" t="s">
        <v>49</v>
      </c>
      <c r="H60" s="16" t="s">
        <v>190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191</v>
      </c>
      <c r="P60" s="16" t="s">
        <v>192</v>
      </c>
      <c r="Q60" s="18">
        <f>SUM(S60:AP60)</f>
        <v>691595</v>
      </c>
      <c r="R60" s="18">
        <v>0</v>
      </c>
      <c r="S60" s="18">
        <v>691595</v>
      </c>
      <c r="T60" s="18">
        <v>0</v>
      </c>
      <c r="U60" s="16" t="s">
        <v>50</v>
      </c>
      <c r="V60" s="18">
        <v>0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16" t="s">
        <v>140</v>
      </c>
      <c r="B61" s="17" t="s">
        <v>146</v>
      </c>
      <c r="C61" s="16" t="s">
        <v>47</v>
      </c>
      <c r="D61" s="16" t="s">
        <v>122</v>
      </c>
      <c r="E61" s="16" t="s">
        <v>805</v>
      </c>
      <c r="F61" s="16" t="s">
        <v>809</v>
      </c>
      <c r="G61" s="16" t="s">
        <v>49</v>
      </c>
      <c r="H61" s="16" t="s">
        <v>194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55</v>
      </c>
      <c r="P61" s="16" t="s">
        <v>48</v>
      </c>
      <c r="Q61" s="18">
        <f>SUM(S61:AP61)</f>
        <v>6227913.5048000002</v>
      </c>
      <c r="R61" s="18">
        <v>0</v>
      </c>
      <c r="S61" s="18">
        <v>4781163.5</v>
      </c>
      <c r="T61" s="18">
        <v>0</v>
      </c>
      <c r="U61" s="16" t="s">
        <v>50</v>
      </c>
      <c r="V61" s="18">
        <v>0</v>
      </c>
      <c r="W61" s="18">
        <v>1247198.28</v>
      </c>
      <c r="X61" s="16" t="s">
        <v>50</v>
      </c>
      <c r="Y61" s="18">
        <v>199551.7248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x14ac:dyDescent="0.25">
      <c r="A62" s="16" t="s">
        <v>142</v>
      </c>
      <c r="B62" s="14" t="s">
        <v>195</v>
      </c>
      <c r="C62" s="13" t="s">
        <v>47</v>
      </c>
      <c r="D62" s="13" t="s">
        <v>52</v>
      </c>
      <c r="E62" s="13" t="s">
        <v>54</v>
      </c>
      <c r="F62" s="13" t="s">
        <v>743</v>
      </c>
      <c r="G62" s="13" t="s">
        <v>49</v>
      </c>
      <c r="H62" s="13" t="s">
        <v>197</v>
      </c>
      <c r="I62" s="15" t="s">
        <v>48</v>
      </c>
      <c r="J62" s="15" t="s">
        <v>48</v>
      </c>
      <c r="K62" s="15" t="s">
        <v>48</v>
      </c>
      <c r="L62" s="15" t="s">
        <v>48</v>
      </c>
      <c r="M62" s="15">
        <v>0</v>
      </c>
      <c r="N62" s="13" t="s">
        <v>48</v>
      </c>
      <c r="O62" s="13" t="s">
        <v>55</v>
      </c>
      <c r="P62" s="13" t="s">
        <v>48</v>
      </c>
      <c r="Q62" s="18">
        <f>SUM(S62:AP62)</f>
        <v>180336880.6604</v>
      </c>
      <c r="R62" s="15">
        <v>0</v>
      </c>
      <c r="S62" s="15">
        <v>131002607.80500001</v>
      </c>
      <c r="T62" s="15">
        <v>0</v>
      </c>
      <c r="U62" s="13" t="s">
        <v>50</v>
      </c>
      <c r="V62" s="15">
        <v>0</v>
      </c>
      <c r="W62" s="15">
        <v>42529545.565000005</v>
      </c>
      <c r="X62" s="13" t="s">
        <v>51</v>
      </c>
      <c r="Y62" s="15">
        <v>6804727.2904000003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48</v>
      </c>
      <c r="AN62" s="13" t="s">
        <v>48</v>
      </c>
      <c r="AO62" s="14" t="s">
        <v>48</v>
      </c>
      <c r="AP62" s="13" t="s">
        <v>48</v>
      </c>
    </row>
    <row r="63" spans="1:42" x14ac:dyDescent="0.25">
      <c r="A63" s="16" t="s">
        <v>144</v>
      </c>
      <c r="B63" s="14" t="s">
        <v>195</v>
      </c>
      <c r="C63" s="13" t="s">
        <v>47</v>
      </c>
      <c r="D63" s="13" t="s">
        <v>59</v>
      </c>
      <c r="E63" s="13" t="s">
        <v>60</v>
      </c>
      <c r="F63" s="13" t="s">
        <v>752</v>
      </c>
      <c r="G63" s="13" t="s">
        <v>49</v>
      </c>
      <c r="H63" s="13" t="s">
        <v>199</v>
      </c>
      <c r="I63" s="15" t="s">
        <v>48</v>
      </c>
      <c r="J63" s="15" t="s">
        <v>48</v>
      </c>
      <c r="K63" s="15" t="s">
        <v>48</v>
      </c>
      <c r="L63" s="15" t="s">
        <v>48</v>
      </c>
      <c r="M63" s="15">
        <v>0</v>
      </c>
      <c r="N63" s="13" t="s">
        <v>48</v>
      </c>
      <c r="O63" s="13" t="s">
        <v>55</v>
      </c>
      <c r="P63" s="13" t="s">
        <v>48</v>
      </c>
      <c r="Q63" s="18">
        <f>SUM(S63:AP63)</f>
        <v>160939477.70860004</v>
      </c>
      <c r="R63" s="15">
        <v>0</v>
      </c>
      <c r="S63" s="15">
        <v>107394488.78500003</v>
      </c>
      <c r="T63" s="15">
        <v>0</v>
      </c>
      <c r="U63" s="13" t="s">
        <v>50</v>
      </c>
      <c r="V63" s="15">
        <v>0</v>
      </c>
      <c r="W63" s="15">
        <v>46159473.210000016</v>
      </c>
      <c r="X63" s="13" t="s">
        <v>51</v>
      </c>
      <c r="Y63" s="15">
        <v>7385515.7135999994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48</v>
      </c>
      <c r="AN63" s="13" t="s">
        <v>48</v>
      </c>
      <c r="AO63" s="14" t="s">
        <v>48</v>
      </c>
      <c r="AP63" s="13" t="s">
        <v>48</v>
      </c>
    </row>
    <row r="64" spans="1:42" s="19" customFormat="1" x14ac:dyDescent="0.25">
      <c r="A64" s="16" t="s">
        <v>974</v>
      </c>
      <c r="B64" s="17" t="s">
        <v>195</v>
      </c>
      <c r="C64" s="16" t="s">
        <v>47</v>
      </c>
      <c r="D64" s="16" t="s">
        <v>63</v>
      </c>
      <c r="E64" s="16" t="s">
        <v>64</v>
      </c>
      <c r="F64" s="16" t="s">
        <v>764</v>
      </c>
      <c r="G64" s="16" t="s">
        <v>49</v>
      </c>
      <c r="H64" s="16" t="s">
        <v>201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55</v>
      </c>
      <c r="P64" s="16" t="s">
        <v>48</v>
      </c>
      <c r="Q64" s="18">
        <f>SUM(S64:AP64)</f>
        <v>13320372.638800001</v>
      </c>
      <c r="R64" s="18">
        <v>0</v>
      </c>
      <c r="S64" s="18">
        <v>7859300.6500000004</v>
      </c>
      <c r="T64" s="18">
        <v>0</v>
      </c>
      <c r="U64" s="16" t="s">
        <v>50</v>
      </c>
      <c r="V64" s="18">
        <v>0</v>
      </c>
      <c r="W64" s="18">
        <v>4707820.68</v>
      </c>
      <c r="X64" s="16" t="s">
        <v>50</v>
      </c>
      <c r="Y64" s="18">
        <v>753251.3088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19" customFormat="1" x14ac:dyDescent="0.25">
      <c r="A65" s="16" t="s">
        <v>975</v>
      </c>
      <c r="B65" s="17" t="s">
        <v>195</v>
      </c>
      <c r="C65" s="16" t="s">
        <v>47</v>
      </c>
      <c r="D65" s="16" t="s">
        <v>63</v>
      </c>
      <c r="E65" s="16" t="s">
        <v>64</v>
      </c>
      <c r="F65" s="16" t="s">
        <v>764</v>
      </c>
      <c r="G65" s="16" t="s">
        <v>49</v>
      </c>
      <c r="H65" s="16" t="s">
        <v>203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204</v>
      </c>
      <c r="P65" s="16" t="s">
        <v>205</v>
      </c>
      <c r="Q65" s="18">
        <f>SUM(S65:AP65)</f>
        <v>1845078.4155999999</v>
      </c>
      <c r="R65" s="18">
        <v>0</v>
      </c>
      <c r="S65" s="18">
        <v>1278480</v>
      </c>
      <c r="T65" s="18">
        <v>488446.91</v>
      </c>
      <c r="U65" s="16" t="s">
        <v>51</v>
      </c>
      <c r="V65" s="18">
        <v>78151.505600000004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16" t="s">
        <v>976</v>
      </c>
      <c r="B66" s="17" t="s">
        <v>195</v>
      </c>
      <c r="C66" s="16" t="s">
        <v>47</v>
      </c>
      <c r="D66" s="16" t="s">
        <v>63</v>
      </c>
      <c r="E66" s="16" t="s">
        <v>64</v>
      </c>
      <c r="F66" s="16" t="s">
        <v>764</v>
      </c>
      <c r="G66" s="16" t="s">
        <v>49</v>
      </c>
      <c r="H66" s="16" t="s">
        <v>207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55</v>
      </c>
      <c r="P66" s="16" t="s">
        <v>48</v>
      </c>
      <c r="Q66" s="18">
        <f>SUM(S66:AP66)</f>
        <v>27442214.127600003</v>
      </c>
      <c r="R66" s="18">
        <v>0</v>
      </c>
      <c r="S66" s="18">
        <v>23589545.440000005</v>
      </c>
      <c r="T66" s="18">
        <v>0</v>
      </c>
      <c r="U66" s="16" t="s">
        <v>50</v>
      </c>
      <c r="V66" s="18">
        <v>0</v>
      </c>
      <c r="W66" s="18">
        <v>3321266.11</v>
      </c>
      <c r="X66" s="16" t="s">
        <v>50</v>
      </c>
      <c r="Y66" s="18">
        <v>531402.57759999996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16" t="s">
        <v>977</v>
      </c>
      <c r="B67" s="17" t="s">
        <v>195</v>
      </c>
      <c r="C67" s="16" t="s">
        <v>47</v>
      </c>
      <c r="D67" s="16" t="s">
        <v>63</v>
      </c>
      <c r="E67" s="16" t="s">
        <v>64</v>
      </c>
      <c r="F67" s="16" t="s">
        <v>764</v>
      </c>
      <c r="G67" s="16" t="s">
        <v>49</v>
      </c>
      <c r="H67" s="16" t="s">
        <v>209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210</v>
      </c>
      <c r="P67" s="16" t="s">
        <v>211</v>
      </c>
      <c r="Q67" s="18">
        <f>SUM(S67:AP67)</f>
        <v>2388896.15</v>
      </c>
      <c r="R67" s="18">
        <v>0</v>
      </c>
      <c r="S67" s="18">
        <v>1770964.15</v>
      </c>
      <c r="T67" s="18">
        <v>532700</v>
      </c>
      <c r="U67" s="16" t="s">
        <v>51</v>
      </c>
      <c r="V67" s="18">
        <v>85232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16" t="s">
        <v>978</v>
      </c>
      <c r="B68" s="17" t="s">
        <v>195</v>
      </c>
      <c r="C68" s="16" t="s">
        <v>47</v>
      </c>
      <c r="D68" s="16" t="s">
        <v>63</v>
      </c>
      <c r="E68" s="16" t="s">
        <v>64</v>
      </c>
      <c r="F68" s="16" t="s">
        <v>764</v>
      </c>
      <c r="G68" s="16" t="s">
        <v>49</v>
      </c>
      <c r="H68" s="16" t="s">
        <v>213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55</v>
      </c>
      <c r="P68" s="16" t="s">
        <v>48</v>
      </c>
      <c r="Q68" s="18">
        <f>SUM(S68:AP68)</f>
        <v>13393907.068599999</v>
      </c>
      <c r="R68" s="18">
        <v>0</v>
      </c>
      <c r="S68" s="18">
        <v>6499103.1749999998</v>
      </c>
      <c r="T68" s="18">
        <v>0</v>
      </c>
      <c r="U68" s="16" t="s">
        <v>50</v>
      </c>
      <c r="V68" s="18">
        <v>0</v>
      </c>
      <c r="W68" s="18">
        <v>5943796.46</v>
      </c>
      <c r="X68" s="16" t="s">
        <v>51</v>
      </c>
      <c r="Y68" s="18">
        <v>951007.43359999987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16" t="s">
        <v>979</v>
      </c>
      <c r="B69" s="17" t="s">
        <v>195</v>
      </c>
      <c r="C69" s="16" t="s">
        <v>47</v>
      </c>
      <c r="D69" s="16" t="s">
        <v>63</v>
      </c>
      <c r="E69" s="16" t="s">
        <v>64</v>
      </c>
      <c r="F69" s="16" t="s">
        <v>764</v>
      </c>
      <c r="G69" s="16" t="s">
        <v>49</v>
      </c>
      <c r="H69" s="16" t="s">
        <v>215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216</v>
      </c>
      <c r="P69" s="16" t="s">
        <v>217</v>
      </c>
      <c r="Q69" s="18">
        <f>SUM(S69:AP69)</f>
        <v>4143174.125</v>
      </c>
      <c r="R69" s="18">
        <v>0</v>
      </c>
      <c r="S69" s="18">
        <v>3622345.7250000001</v>
      </c>
      <c r="T69" s="18">
        <v>448990</v>
      </c>
      <c r="U69" s="16" t="s">
        <v>51</v>
      </c>
      <c r="V69" s="18">
        <v>71838.399999999994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16" t="s">
        <v>147</v>
      </c>
      <c r="B70" s="17" t="s">
        <v>195</v>
      </c>
      <c r="C70" s="16" t="s">
        <v>47</v>
      </c>
      <c r="D70" s="16" t="s">
        <v>63</v>
      </c>
      <c r="E70" s="16" t="s">
        <v>64</v>
      </c>
      <c r="F70" s="16" t="s">
        <v>764</v>
      </c>
      <c r="G70" s="16" t="s">
        <v>49</v>
      </c>
      <c r="H70" s="16" t="s">
        <v>219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6" t="s">
        <v>48</v>
      </c>
      <c r="O70" s="16" t="s">
        <v>55</v>
      </c>
      <c r="P70" s="16" t="s">
        <v>48</v>
      </c>
      <c r="Q70" s="18">
        <f>SUM(S70:AP70)</f>
        <v>32968219.545199998</v>
      </c>
      <c r="R70" s="18">
        <v>0</v>
      </c>
      <c r="S70" s="18">
        <v>25355501.5</v>
      </c>
      <c r="T70" s="18">
        <v>0</v>
      </c>
      <c r="U70" s="16" t="s">
        <v>50</v>
      </c>
      <c r="V70" s="18">
        <v>0</v>
      </c>
      <c r="W70" s="18">
        <v>6562687.9700000007</v>
      </c>
      <c r="X70" s="16" t="s">
        <v>50</v>
      </c>
      <c r="Y70" s="18">
        <v>1050030.0752000001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16" t="s">
        <v>149</v>
      </c>
      <c r="B71" s="17" t="s">
        <v>195</v>
      </c>
      <c r="C71" s="16" t="s">
        <v>47</v>
      </c>
      <c r="D71" s="16" t="s">
        <v>74</v>
      </c>
      <c r="E71" s="16" t="s">
        <v>75</v>
      </c>
      <c r="F71" s="16" t="s">
        <v>751</v>
      </c>
      <c r="G71" s="16" t="s">
        <v>49</v>
      </c>
      <c r="H71" s="16" t="s">
        <v>221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6" t="s">
        <v>48</v>
      </c>
      <c r="O71" s="16" t="s">
        <v>55</v>
      </c>
      <c r="P71" s="16" t="s">
        <v>48</v>
      </c>
      <c r="Q71" s="18">
        <f>SUM(S71:AP71)</f>
        <v>115275561.03060001</v>
      </c>
      <c r="R71" s="18">
        <v>0</v>
      </c>
      <c r="S71" s="18">
        <v>84324375.595000014</v>
      </c>
      <c r="T71" s="18">
        <v>0</v>
      </c>
      <c r="U71" s="16" t="s">
        <v>50</v>
      </c>
      <c r="V71" s="18">
        <v>0</v>
      </c>
      <c r="W71" s="18">
        <v>26682056.409999996</v>
      </c>
      <c r="X71" s="16" t="s">
        <v>51</v>
      </c>
      <c r="Y71" s="18">
        <v>4269129.0256000003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s="19" customFormat="1" x14ac:dyDescent="0.25">
      <c r="A72" s="16" t="s">
        <v>153</v>
      </c>
      <c r="B72" s="17" t="s">
        <v>195</v>
      </c>
      <c r="C72" s="16" t="s">
        <v>47</v>
      </c>
      <c r="D72" s="16" t="s">
        <v>74</v>
      </c>
      <c r="E72" s="16" t="s">
        <v>75</v>
      </c>
      <c r="F72" s="16" t="s">
        <v>751</v>
      </c>
      <c r="G72" s="16" t="s">
        <v>67</v>
      </c>
      <c r="H72" s="16" t="s">
        <v>48</v>
      </c>
      <c r="I72" s="18" t="s">
        <v>223</v>
      </c>
      <c r="J72" s="18" t="s">
        <v>48</v>
      </c>
      <c r="K72" s="18" t="s">
        <v>224</v>
      </c>
      <c r="L72" s="18" t="s">
        <v>195</v>
      </c>
      <c r="M72" s="18">
        <v>1518897.8</v>
      </c>
      <c r="N72" s="16" t="s">
        <v>70</v>
      </c>
      <c r="O72" s="16" t="s">
        <v>225</v>
      </c>
      <c r="P72" s="16" t="s">
        <v>226</v>
      </c>
      <c r="Q72" s="18">
        <f>SUM(S72:AP72)</f>
        <v>-720000</v>
      </c>
      <c r="R72" s="18">
        <v>0</v>
      </c>
      <c r="S72" s="18">
        <v>-720000</v>
      </c>
      <c r="T72" s="18">
        <v>0</v>
      </c>
      <c r="U72" s="16" t="s">
        <v>50</v>
      </c>
      <c r="V72" s="18">
        <v>0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s="19" customFormat="1" x14ac:dyDescent="0.25">
      <c r="A73" s="16" t="s">
        <v>155</v>
      </c>
      <c r="B73" s="17" t="s">
        <v>195</v>
      </c>
      <c r="C73" s="16" t="s">
        <v>47</v>
      </c>
      <c r="D73" s="16" t="s">
        <v>77</v>
      </c>
      <c r="E73" s="16" t="s">
        <v>78</v>
      </c>
      <c r="F73" s="16" t="s">
        <v>779</v>
      </c>
      <c r="G73" s="16" t="s">
        <v>49</v>
      </c>
      <c r="H73" s="16" t="s">
        <v>228</v>
      </c>
      <c r="I73" s="18" t="s">
        <v>48</v>
      </c>
      <c r="J73" s="18" t="s">
        <v>48</v>
      </c>
      <c r="K73" s="18" t="s">
        <v>48</v>
      </c>
      <c r="L73" s="18" t="s">
        <v>48</v>
      </c>
      <c r="M73" s="18">
        <v>0</v>
      </c>
      <c r="N73" s="16" t="s">
        <v>48</v>
      </c>
      <c r="O73" s="16" t="s">
        <v>55</v>
      </c>
      <c r="P73" s="16" t="s">
        <v>48</v>
      </c>
      <c r="Q73" s="18">
        <f>SUM(S73:AP73)</f>
        <v>166277385.16220003</v>
      </c>
      <c r="R73" s="18">
        <v>0</v>
      </c>
      <c r="S73" s="18">
        <v>101904733.85500002</v>
      </c>
      <c r="T73" s="18">
        <v>0</v>
      </c>
      <c r="U73" s="16" t="s">
        <v>50</v>
      </c>
      <c r="V73" s="18">
        <v>0</v>
      </c>
      <c r="W73" s="18">
        <v>55493664.920000009</v>
      </c>
      <c r="X73" s="16" t="s">
        <v>51</v>
      </c>
      <c r="Y73" s="18">
        <v>8878986.3872000035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48</v>
      </c>
      <c r="AN73" s="16" t="s">
        <v>48</v>
      </c>
      <c r="AO73" s="17" t="s">
        <v>48</v>
      </c>
      <c r="AP73" s="16" t="s">
        <v>48</v>
      </c>
    </row>
    <row r="74" spans="1:42" s="19" customFormat="1" x14ac:dyDescent="0.25">
      <c r="A74" s="16" t="s">
        <v>159</v>
      </c>
      <c r="B74" s="17" t="s">
        <v>195</v>
      </c>
      <c r="C74" s="16" t="s">
        <v>47</v>
      </c>
      <c r="D74" s="16" t="s">
        <v>77</v>
      </c>
      <c r="E74" s="16" t="s">
        <v>78</v>
      </c>
      <c r="F74" s="16" t="s">
        <v>779</v>
      </c>
      <c r="G74" s="16" t="s">
        <v>67</v>
      </c>
      <c r="H74" s="16" t="s">
        <v>48</v>
      </c>
      <c r="I74" s="18" t="s">
        <v>230</v>
      </c>
      <c r="J74" s="18" t="s">
        <v>48</v>
      </c>
      <c r="K74" s="18" t="s">
        <v>231</v>
      </c>
      <c r="L74" s="18" t="s">
        <v>195</v>
      </c>
      <c r="M74" s="18">
        <v>5974640.04</v>
      </c>
      <c r="N74" s="16" t="s">
        <v>70</v>
      </c>
      <c r="O74" s="16" t="s">
        <v>232</v>
      </c>
      <c r="P74" s="16" t="s">
        <v>233</v>
      </c>
      <c r="Q74" s="18">
        <f>SUM(S74:AP74)</f>
        <v>-172138.2</v>
      </c>
      <c r="R74" s="18">
        <v>0</v>
      </c>
      <c r="S74" s="18">
        <v>0</v>
      </c>
      <c r="T74" s="18">
        <v>0</v>
      </c>
      <c r="U74" s="16" t="s">
        <v>50</v>
      </c>
      <c r="V74" s="18">
        <v>0</v>
      </c>
      <c r="W74" s="18">
        <v>-148395</v>
      </c>
      <c r="X74" s="16" t="s">
        <v>51</v>
      </c>
      <c r="Y74" s="18">
        <v>-23743.200000000001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16" t="s">
        <v>161</v>
      </c>
      <c r="B75" s="17" t="s">
        <v>195</v>
      </c>
      <c r="C75" s="16" t="s">
        <v>47</v>
      </c>
      <c r="D75" s="16" t="s">
        <v>81</v>
      </c>
      <c r="E75" s="16" t="s">
        <v>82</v>
      </c>
      <c r="F75" s="16" t="s">
        <v>800</v>
      </c>
      <c r="G75" s="16" t="s">
        <v>49</v>
      </c>
      <c r="H75" s="16" t="s">
        <v>235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55</v>
      </c>
      <c r="P75" s="16" t="s">
        <v>48</v>
      </c>
      <c r="Q75" s="18">
        <f>SUM(S75:AP75)</f>
        <v>63898194.193599992</v>
      </c>
      <c r="R75" s="18">
        <v>0</v>
      </c>
      <c r="S75" s="18">
        <v>42237993.899999991</v>
      </c>
      <c r="T75" s="18">
        <v>0</v>
      </c>
      <c r="U75" s="16" t="s">
        <v>50</v>
      </c>
      <c r="V75" s="18">
        <v>0</v>
      </c>
      <c r="W75" s="18">
        <v>18672586.460000001</v>
      </c>
      <c r="X75" s="16" t="s">
        <v>51</v>
      </c>
      <c r="Y75" s="18">
        <v>2987613.8336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16" t="s">
        <v>980</v>
      </c>
      <c r="B76" s="17" t="s">
        <v>195</v>
      </c>
      <c r="C76" s="16" t="s">
        <v>47</v>
      </c>
      <c r="D76" s="16" t="s">
        <v>81</v>
      </c>
      <c r="E76" s="16" t="s">
        <v>82</v>
      </c>
      <c r="F76" s="16" t="s">
        <v>800</v>
      </c>
      <c r="G76" s="16" t="s">
        <v>67</v>
      </c>
      <c r="H76" s="16" t="s">
        <v>48</v>
      </c>
      <c r="I76" s="18" t="s">
        <v>237</v>
      </c>
      <c r="J76" s="18" t="s">
        <v>48</v>
      </c>
      <c r="K76" s="18" t="s">
        <v>238</v>
      </c>
      <c r="L76" s="18" t="s">
        <v>195</v>
      </c>
      <c r="M76" s="18">
        <v>2911510.3</v>
      </c>
      <c r="N76" s="16" t="s">
        <v>70</v>
      </c>
      <c r="O76" s="16" t="s">
        <v>239</v>
      </c>
      <c r="P76" s="16" t="s">
        <v>240</v>
      </c>
      <c r="Q76" s="18">
        <f>SUM(S76:AP76)</f>
        <v>-1262510</v>
      </c>
      <c r="R76" s="18">
        <v>0</v>
      </c>
      <c r="S76" s="18">
        <v>-1262510</v>
      </c>
      <c r="T76" s="18">
        <v>0</v>
      </c>
      <c r="U76" s="16" t="s">
        <v>50</v>
      </c>
      <c r="V76" s="18">
        <v>0</v>
      </c>
      <c r="W76" s="18">
        <v>0</v>
      </c>
      <c r="X76" s="16" t="s">
        <v>50</v>
      </c>
      <c r="Y76" s="18">
        <v>0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48</v>
      </c>
      <c r="AN76" s="16" t="s">
        <v>48</v>
      </c>
      <c r="AO76" s="17" t="s">
        <v>48</v>
      </c>
      <c r="AP76" s="16" t="s">
        <v>48</v>
      </c>
    </row>
    <row r="77" spans="1:42" s="19" customFormat="1" x14ac:dyDescent="0.25">
      <c r="A77" s="16" t="s">
        <v>981</v>
      </c>
      <c r="B77" s="17" t="s">
        <v>195</v>
      </c>
      <c r="C77" s="16" t="s">
        <v>47</v>
      </c>
      <c r="D77" s="16" t="s">
        <v>122</v>
      </c>
      <c r="E77" s="16" t="s">
        <v>805</v>
      </c>
      <c r="F77" s="16" t="s">
        <v>810</v>
      </c>
      <c r="G77" s="16" t="s">
        <v>49</v>
      </c>
      <c r="H77" s="16" t="s">
        <v>242</v>
      </c>
      <c r="I77" s="18" t="s">
        <v>48</v>
      </c>
      <c r="J77" s="18" t="s">
        <v>48</v>
      </c>
      <c r="K77" s="18" t="s">
        <v>48</v>
      </c>
      <c r="L77" s="18" t="s">
        <v>48</v>
      </c>
      <c r="M77" s="18">
        <v>0</v>
      </c>
      <c r="N77" s="16" t="s">
        <v>48</v>
      </c>
      <c r="O77" s="16" t="s">
        <v>55</v>
      </c>
      <c r="P77" s="16" t="s">
        <v>48</v>
      </c>
      <c r="Q77" s="18">
        <f>SUM(S77:AP77)</f>
        <v>62176765.721200012</v>
      </c>
      <c r="R77" s="18">
        <v>0</v>
      </c>
      <c r="S77" s="18">
        <v>41097586.390000008</v>
      </c>
      <c r="T77" s="18">
        <v>0</v>
      </c>
      <c r="U77" s="16" t="s">
        <v>50</v>
      </c>
      <c r="V77" s="18">
        <v>0</v>
      </c>
      <c r="W77" s="18">
        <v>18171706.32</v>
      </c>
      <c r="X77" s="16" t="s">
        <v>51</v>
      </c>
      <c r="Y77" s="18">
        <v>2907473.0112000001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48</v>
      </c>
      <c r="AN77" s="16" t="s">
        <v>48</v>
      </c>
      <c r="AO77" s="17" t="s">
        <v>48</v>
      </c>
      <c r="AP77" s="16" t="s">
        <v>48</v>
      </c>
    </row>
    <row r="78" spans="1:42" s="19" customFormat="1" x14ac:dyDescent="0.25">
      <c r="A78" s="16" t="s">
        <v>982</v>
      </c>
      <c r="B78" s="17" t="s">
        <v>195</v>
      </c>
      <c r="C78" s="16" t="s">
        <v>47</v>
      </c>
      <c r="D78" s="16" t="s">
        <v>122</v>
      </c>
      <c r="E78" s="16" t="s">
        <v>805</v>
      </c>
      <c r="F78" s="16" t="s">
        <v>810</v>
      </c>
      <c r="G78" s="16" t="s">
        <v>49</v>
      </c>
      <c r="H78" s="16" t="s">
        <v>244</v>
      </c>
      <c r="I78" s="18" t="s">
        <v>48</v>
      </c>
      <c r="J78" s="18" t="s">
        <v>48</v>
      </c>
      <c r="K78" s="18" t="s">
        <v>48</v>
      </c>
      <c r="L78" s="18" t="s">
        <v>48</v>
      </c>
      <c r="M78" s="18">
        <v>0</v>
      </c>
      <c r="N78" s="16" t="s">
        <v>48</v>
      </c>
      <c r="O78" s="16" t="s">
        <v>55</v>
      </c>
      <c r="P78" s="16" t="s">
        <v>48</v>
      </c>
      <c r="Q78" s="18">
        <f>SUM(S78:AP78)</f>
        <v>5265603.12</v>
      </c>
      <c r="R78" s="18">
        <v>0</v>
      </c>
      <c r="S78" s="18">
        <v>4517905.4000000004</v>
      </c>
      <c r="T78" s="18">
        <v>0</v>
      </c>
      <c r="U78" s="16" t="s">
        <v>50</v>
      </c>
      <c r="V78" s="18">
        <v>0</v>
      </c>
      <c r="W78" s="18">
        <v>644567</v>
      </c>
      <c r="X78" s="16" t="s">
        <v>51</v>
      </c>
      <c r="Y78" s="18">
        <v>103130.72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48</v>
      </c>
      <c r="AN78" s="16" t="s">
        <v>48</v>
      </c>
      <c r="AO78" s="17" t="s">
        <v>48</v>
      </c>
      <c r="AP78" s="16" t="s">
        <v>48</v>
      </c>
    </row>
    <row r="79" spans="1:42" s="19" customFormat="1" x14ac:dyDescent="0.25">
      <c r="A79" s="16" t="s">
        <v>983</v>
      </c>
      <c r="B79" s="17" t="s">
        <v>195</v>
      </c>
      <c r="C79" s="16" t="s">
        <v>47</v>
      </c>
      <c r="D79" s="16" t="s">
        <v>122</v>
      </c>
      <c r="E79" s="16" t="s">
        <v>805</v>
      </c>
      <c r="F79" s="16" t="s">
        <v>810</v>
      </c>
      <c r="G79" s="16" t="s">
        <v>49</v>
      </c>
      <c r="H79" s="16" t="s">
        <v>246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6" t="s">
        <v>48</v>
      </c>
      <c r="O79" s="16" t="s">
        <v>55</v>
      </c>
      <c r="P79" s="16" t="s">
        <v>48</v>
      </c>
      <c r="Q79" s="18">
        <f>SUM(S79:AP79)</f>
        <v>10262085.75</v>
      </c>
      <c r="R79" s="18">
        <v>0</v>
      </c>
      <c r="S79" s="18">
        <v>9285348.3499999996</v>
      </c>
      <c r="T79" s="18">
        <v>0</v>
      </c>
      <c r="U79" s="16" t="s">
        <v>50</v>
      </c>
      <c r="V79" s="18">
        <v>0</v>
      </c>
      <c r="W79" s="18">
        <v>842015</v>
      </c>
      <c r="X79" s="16" t="s">
        <v>50</v>
      </c>
      <c r="Y79" s="18">
        <v>134722.40000000002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s="19" customFormat="1" x14ac:dyDescent="0.25">
      <c r="A80" s="16" t="s">
        <v>984</v>
      </c>
      <c r="B80" s="17" t="s">
        <v>195</v>
      </c>
      <c r="C80" s="16" t="s">
        <v>47</v>
      </c>
      <c r="D80" s="16" t="s">
        <v>122</v>
      </c>
      <c r="E80" s="16" t="s">
        <v>805</v>
      </c>
      <c r="F80" s="16" t="s">
        <v>810</v>
      </c>
      <c r="G80" s="16" t="s">
        <v>49</v>
      </c>
      <c r="H80" s="16" t="s">
        <v>248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55</v>
      </c>
      <c r="P80" s="16" t="s">
        <v>48</v>
      </c>
      <c r="Q80" s="18">
        <f>SUM(S80:AP80)</f>
        <v>1772502.175</v>
      </c>
      <c r="R80" s="18">
        <v>0</v>
      </c>
      <c r="S80" s="18">
        <v>1445880.9750000001</v>
      </c>
      <c r="T80" s="18">
        <v>0</v>
      </c>
      <c r="U80" s="16" t="s">
        <v>50</v>
      </c>
      <c r="V80" s="18">
        <v>0</v>
      </c>
      <c r="W80" s="18">
        <v>281570</v>
      </c>
      <c r="X80" s="16" t="s">
        <v>51</v>
      </c>
      <c r="Y80" s="18">
        <v>45051.199999999997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x14ac:dyDescent="0.25">
      <c r="A81" s="16" t="s">
        <v>985</v>
      </c>
      <c r="B81" s="14" t="s">
        <v>250</v>
      </c>
      <c r="C81" s="13" t="s">
        <v>47</v>
      </c>
      <c r="D81" s="13" t="s">
        <v>52</v>
      </c>
      <c r="E81" s="13" t="s">
        <v>54</v>
      </c>
      <c r="F81" s="13" t="s">
        <v>744</v>
      </c>
      <c r="G81" s="13" t="s">
        <v>49</v>
      </c>
      <c r="H81" s="13" t="s">
        <v>251</v>
      </c>
      <c r="I81" s="15" t="s">
        <v>48</v>
      </c>
      <c r="J81" s="15" t="s">
        <v>48</v>
      </c>
      <c r="K81" s="15" t="s">
        <v>48</v>
      </c>
      <c r="L81" s="15" t="s">
        <v>48</v>
      </c>
      <c r="M81" s="15">
        <v>0</v>
      </c>
      <c r="N81" s="13" t="s">
        <v>48</v>
      </c>
      <c r="O81" s="13" t="s">
        <v>55</v>
      </c>
      <c r="P81" s="13" t="s">
        <v>48</v>
      </c>
      <c r="Q81" s="18">
        <f>SUM(S81:AP81)</f>
        <v>105489736.80399999</v>
      </c>
      <c r="R81" s="15">
        <v>0</v>
      </c>
      <c r="S81" s="15">
        <v>63995619.939999983</v>
      </c>
      <c r="T81" s="15">
        <v>0</v>
      </c>
      <c r="U81" s="13" t="s">
        <v>50</v>
      </c>
      <c r="V81" s="15">
        <v>0</v>
      </c>
      <c r="W81" s="15">
        <v>35770790.400000006</v>
      </c>
      <c r="X81" s="13" t="s">
        <v>51</v>
      </c>
      <c r="Y81" s="15">
        <v>5723326.4639999997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48</v>
      </c>
      <c r="AN81" s="13" t="s">
        <v>48</v>
      </c>
      <c r="AO81" s="14" t="s">
        <v>48</v>
      </c>
      <c r="AP81" s="13" t="s">
        <v>48</v>
      </c>
    </row>
    <row r="82" spans="1:42" s="19" customFormat="1" x14ac:dyDescent="0.25">
      <c r="A82" s="16" t="s">
        <v>986</v>
      </c>
      <c r="B82" s="17" t="s">
        <v>250</v>
      </c>
      <c r="C82" s="16" t="s">
        <v>47</v>
      </c>
      <c r="D82" s="16" t="s">
        <v>59</v>
      </c>
      <c r="E82" s="16" t="s">
        <v>60</v>
      </c>
      <c r="F82" s="16" t="s">
        <v>753</v>
      </c>
      <c r="G82" s="16" t="s">
        <v>49</v>
      </c>
      <c r="H82" s="16" t="s">
        <v>253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55</v>
      </c>
      <c r="P82" s="16" t="s">
        <v>48</v>
      </c>
      <c r="Q82" s="18">
        <f>SUM(S82:AP82)</f>
        <v>40404291.734999992</v>
      </c>
      <c r="R82" s="18">
        <v>0</v>
      </c>
      <c r="S82" s="18">
        <v>31765602.374999993</v>
      </c>
      <c r="T82" s="18">
        <v>0</v>
      </c>
      <c r="U82" s="16" t="s">
        <v>50</v>
      </c>
      <c r="V82" s="18">
        <v>0</v>
      </c>
      <c r="W82" s="18">
        <v>7447146</v>
      </c>
      <c r="X82" s="16" t="s">
        <v>51</v>
      </c>
      <c r="Y82" s="18">
        <v>1191543.3599999999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16" t="s">
        <v>987</v>
      </c>
      <c r="B83" s="17" t="s">
        <v>250</v>
      </c>
      <c r="C83" s="16" t="s">
        <v>47</v>
      </c>
      <c r="D83" s="16" t="s">
        <v>59</v>
      </c>
      <c r="E83" s="16" t="s">
        <v>60</v>
      </c>
      <c r="F83" s="16" t="s">
        <v>753</v>
      </c>
      <c r="G83" s="16" t="s">
        <v>49</v>
      </c>
      <c r="H83" s="16" t="s">
        <v>255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256</v>
      </c>
      <c r="P83" s="16" t="s">
        <v>257</v>
      </c>
      <c r="Q83" s="18">
        <f>SUM(S83:AP83)</f>
        <v>946241.65</v>
      </c>
      <c r="R83" s="18">
        <v>0</v>
      </c>
      <c r="S83" s="18">
        <v>946241.65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16" t="s">
        <v>988</v>
      </c>
      <c r="B84" s="17" t="s">
        <v>250</v>
      </c>
      <c r="C84" s="16" t="s">
        <v>47</v>
      </c>
      <c r="D84" s="16" t="s">
        <v>59</v>
      </c>
      <c r="E84" s="16" t="s">
        <v>60</v>
      </c>
      <c r="F84" s="16" t="s">
        <v>753</v>
      </c>
      <c r="G84" s="16" t="s">
        <v>49</v>
      </c>
      <c r="H84" s="16" t="s">
        <v>259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55</v>
      </c>
      <c r="P84" s="16" t="s">
        <v>48</v>
      </c>
      <c r="Q84" s="18">
        <f>SUM(S84:AP84)</f>
        <v>94525029.932999998</v>
      </c>
      <c r="R84" s="18">
        <v>0</v>
      </c>
      <c r="S84" s="18">
        <v>59653907.374999993</v>
      </c>
      <c r="T84" s="18">
        <v>0</v>
      </c>
      <c r="U84" s="16" t="s">
        <v>50</v>
      </c>
      <c r="V84" s="18">
        <v>0</v>
      </c>
      <c r="W84" s="18">
        <v>30061312.550000004</v>
      </c>
      <c r="X84" s="16" t="s">
        <v>50</v>
      </c>
      <c r="Y84" s="18">
        <v>4809810.0080000004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16" t="s">
        <v>989</v>
      </c>
      <c r="B85" s="17" t="s">
        <v>250</v>
      </c>
      <c r="C85" s="16" t="s">
        <v>47</v>
      </c>
      <c r="D85" s="16" t="s">
        <v>63</v>
      </c>
      <c r="E85" s="16" t="s">
        <v>64</v>
      </c>
      <c r="F85" s="16" t="s">
        <v>765</v>
      </c>
      <c r="G85" s="16" t="s">
        <v>49</v>
      </c>
      <c r="H85" s="16" t="s">
        <v>261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55</v>
      </c>
      <c r="P85" s="16" t="s">
        <v>48</v>
      </c>
      <c r="Q85" s="18">
        <f>SUM(S85:AP85)</f>
        <v>73543730.976599991</v>
      </c>
      <c r="R85" s="18">
        <v>0</v>
      </c>
      <c r="S85" s="18">
        <v>55552625.559999987</v>
      </c>
      <c r="T85" s="18">
        <v>0</v>
      </c>
      <c r="U85" s="16" t="s">
        <v>50</v>
      </c>
      <c r="V85" s="18">
        <v>0</v>
      </c>
      <c r="W85" s="18">
        <v>15509573.635000002</v>
      </c>
      <c r="X85" s="16" t="s">
        <v>51</v>
      </c>
      <c r="Y85" s="18">
        <v>2481531.7815999999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16" t="s">
        <v>164</v>
      </c>
      <c r="B86" s="17" t="s">
        <v>250</v>
      </c>
      <c r="C86" s="16" t="s">
        <v>47</v>
      </c>
      <c r="D86" s="16" t="s">
        <v>63</v>
      </c>
      <c r="E86" s="16" t="s">
        <v>64</v>
      </c>
      <c r="F86" s="16" t="s">
        <v>765</v>
      </c>
      <c r="G86" s="16" t="s">
        <v>67</v>
      </c>
      <c r="H86" s="16" t="s">
        <v>48</v>
      </c>
      <c r="I86" s="18" t="s">
        <v>263</v>
      </c>
      <c r="J86" s="18" t="s">
        <v>48</v>
      </c>
      <c r="K86" s="18" t="s">
        <v>264</v>
      </c>
      <c r="L86" s="18" t="s">
        <v>250</v>
      </c>
      <c r="M86" s="18">
        <v>858940.7</v>
      </c>
      <c r="N86" s="16" t="s">
        <v>70</v>
      </c>
      <c r="O86" s="16" t="s">
        <v>265</v>
      </c>
      <c r="P86" s="16" t="s">
        <v>266</v>
      </c>
      <c r="Q86" s="18">
        <f>SUM(S86:AP86)</f>
        <v>-311629.5</v>
      </c>
      <c r="R86" s="18">
        <v>0</v>
      </c>
      <c r="S86" s="18">
        <v>-311629.5</v>
      </c>
      <c r="T86" s="18">
        <v>0</v>
      </c>
      <c r="U86" s="16" t="s">
        <v>50</v>
      </c>
      <c r="V86" s="18">
        <v>0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16" t="s">
        <v>166</v>
      </c>
      <c r="B87" s="17" t="s">
        <v>250</v>
      </c>
      <c r="C87" s="16" t="s">
        <v>47</v>
      </c>
      <c r="D87" s="16" t="s">
        <v>74</v>
      </c>
      <c r="E87" s="16" t="s">
        <v>75</v>
      </c>
      <c r="F87" s="16" t="s">
        <v>752</v>
      </c>
      <c r="G87" s="16" t="s">
        <v>49</v>
      </c>
      <c r="H87" s="16" t="s">
        <v>268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55</v>
      </c>
      <c r="P87" s="16" t="s">
        <v>48</v>
      </c>
      <c r="Q87" s="18">
        <f>SUM(S87:AP87)</f>
        <v>10261773.8256</v>
      </c>
      <c r="R87" s="18">
        <v>0</v>
      </c>
      <c r="S87" s="18">
        <v>6256974.2699999996</v>
      </c>
      <c r="T87" s="18">
        <v>0</v>
      </c>
      <c r="U87" s="16" t="s">
        <v>50</v>
      </c>
      <c r="V87" s="18">
        <v>0</v>
      </c>
      <c r="W87" s="18">
        <v>3452413.41</v>
      </c>
      <c r="X87" s="16" t="s">
        <v>51</v>
      </c>
      <c r="Y87" s="18">
        <v>552386.14560000005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16" t="s">
        <v>168</v>
      </c>
      <c r="B88" s="17" t="s">
        <v>250</v>
      </c>
      <c r="C88" s="16" t="s">
        <v>47</v>
      </c>
      <c r="D88" s="16" t="s">
        <v>74</v>
      </c>
      <c r="E88" s="16" t="s">
        <v>75</v>
      </c>
      <c r="F88" s="16" t="s">
        <v>752</v>
      </c>
      <c r="G88" s="16" t="s">
        <v>49</v>
      </c>
      <c r="H88" s="16" t="s">
        <v>270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271</v>
      </c>
      <c r="P88" s="16" t="s">
        <v>272</v>
      </c>
      <c r="Q88" s="18">
        <f>SUM(S88:AP88)</f>
        <v>182183.4</v>
      </c>
      <c r="R88" s="18">
        <v>0</v>
      </c>
      <c r="S88" s="18">
        <v>182183.4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16" t="s">
        <v>170</v>
      </c>
      <c r="B89" s="17" t="s">
        <v>250</v>
      </c>
      <c r="C89" s="16" t="s">
        <v>47</v>
      </c>
      <c r="D89" s="16" t="s">
        <v>74</v>
      </c>
      <c r="E89" s="16" t="s">
        <v>75</v>
      </c>
      <c r="F89" s="16" t="s">
        <v>752</v>
      </c>
      <c r="G89" s="16" t="s">
        <v>49</v>
      </c>
      <c r="H89" s="16" t="s">
        <v>274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55</v>
      </c>
      <c r="P89" s="16" t="s">
        <v>48</v>
      </c>
      <c r="Q89" s="18">
        <f>SUM(S89:AP89)</f>
        <v>135633025.53199998</v>
      </c>
      <c r="R89" s="18">
        <v>0</v>
      </c>
      <c r="S89" s="18">
        <v>90118075.574999988</v>
      </c>
      <c r="T89" s="18">
        <v>0</v>
      </c>
      <c r="U89" s="16" t="s">
        <v>50</v>
      </c>
      <c r="V89" s="18">
        <v>0</v>
      </c>
      <c r="W89" s="18">
        <v>39237025.825000003</v>
      </c>
      <c r="X89" s="16" t="s">
        <v>51</v>
      </c>
      <c r="Y89" s="18">
        <v>6277924.1319999984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16" t="s">
        <v>172</v>
      </c>
      <c r="B90" s="17" t="s">
        <v>250</v>
      </c>
      <c r="C90" s="16" t="s">
        <v>47</v>
      </c>
      <c r="D90" s="16" t="s">
        <v>77</v>
      </c>
      <c r="E90" s="16" t="s">
        <v>78</v>
      </c>
      <c r="F90" s="16" t="s">
        <v>780</v>
      </c>
      <c r="G90" s="16" t="s">
        <v>49</v>
      </c>
      <c r="H90" s="16" t="s">
        <v>276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55</v>
      </c>
      <c r="P90" s="16" t="s">
        <v>48</v>
      </c>
      <c r="Q90" s="18">
        <f>SUM(S90:AP90)</f>
        <v>1368757.35</v>
      </c>
      <c r="R90" s="18">
        <v>0</v>
      </c>
      <c r="S90" s="18">
        <v>1368757.35</v>
      </c>
      <c r="T90" s="18">
        <v>0</v>
      </c>
      <c r="U90" s="16" t="s">
        <v>50</v>
      </c>
      <c r="V90" s="18">
        <v>0</v>
      </c>
      <c r="W90" s="18">
        <v>0</v>
      </c>
      <c r="X90" s="16" t="s">
        <v>50</v>
      </c>
      <c r="Y90" s="18">
        <v>0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16" t="s">
        <v>175</v>
      </c>
      <c r="B91" s="17" t="s">
        <v>250</v>
      </c>
      <c r="C91" s="16" t="s">
        <v>47</v>
      </c>
      <c r="D91" s="16" t="s">
        <v>77</v>
      </c>
      <c r="E91" s="16" t="s">
        <v>78</v>
      </c>
      <c r="F91" s="16" t="s">
        <v>780</v>
      </c>
      <c r="G91" s="16" t="s">
        <v>49</v>
      </c>
      <c r="H91" s="16" t="s">
        <v>278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279</v>
      </c>
      <c r="P91" s="16" t="s">
        <v>280</v>
      </c>
      <c r="Q91" s="18">
        <f>SUM(S91:AP91)</f>
        <v>505338.75</v>
      </c>
      <c r="R91" s="18">
        <v>0</v>
      </c>
      <c r="S91" s="18">
        <v>505338.75</v>
      </c>
      <c r="T91" s="18">
        <v>0</v>
      </c>
      <c r="U91" s="16" t="s">
        <v>50</v>
      </c>
      <c r="V91" s="18">
        <v>0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16" t="s">
        <v>177</v>
      </c>
      <c r="B92" s="17" t="s">
        <v>250</v>
      </c>
      <c r="C92" s="16" t="s">
        <v>47</v>
      </c>
      <c r="D92" s="16" t="s">
        <v>77</v>
      </c>
      <c r="E92" s="16" t="s">
        <v>78</v>
      </c>
      <c r="F92" s="16" t="s">
        <v>780</v>
      </c>
      <c r="G92" s="16" t="s">
        <v>49</v>
      </c>
      <c r="H92" s="16" t="s">
        <v>782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55</v>
      </c>
      <c r="P92" s="16" t="s">
        <v>48</v>
      </c>
      <c r="Q92" s="18">
        <f>SUM(S92:AP92)</f>
        <v>3165738.6544000003</v>
      </c>
      <c r="R92" s="18">
        <v>0</v>
      </c>
      <c r="S92" s="18">
        <v>2765738.6500000004</v>
      </c>
      <c r="T92" s="18">
        <v>0</v>
      </c>
      <c r="U92" s="16" t="s">
        <v>50</v>
      </c>
      <c r="V92" s="18">
        <v>0</v>
      </c>
      <c r="W92" s="18">
        <v>344827.59</v>
      </c>
      <c r="X92" s="16" t="s">
        <v>50</v>
      </c>
      <c r="Y92" s="18">
        <v>55172.414400000001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16" t="s">
        <v>179</v>
      </c>
      <c r="B93" s="17" t="s">
        <v>250</v>
      </c>
      <c r="C93" s="16" t="s">
        <v>47</v>
      </c>
      <c r="D93" s="16" t="s">
        <v>77</v>
      </c>
      <c r="E93" s="16" t="s">
        <v>78</v>
      </c>
      <c r="F93" s="16" t="s">
        <v>780</v>
      </c>
      <c r="G93" s="16" t="s">
        <v>49</v>
      </c>
      <c r="H93" s="16" t="s">
        <v>283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279</v>
      </c>
      <c r="P93" s="16" t="s">
        <v>280</v>
      </c>
      <c r="Q93" s="18">
        <f>SUM(S93:AP93)</f>
        <v>330000</v>
      </c>
      <c r="R93" s="18">
        <v>0</v>
      </c>
      <c r="S93" s="18">
        <v>330000</v>
      </c>
      <c r="T93" s="18">
        <v>0</v>
      </c>
      <c r="U93" s="16" t="s">
        <v>50</v>
      </c>
      <c r="V93" s="18">
        <v>0</v>
      </c>
      <c r="W93" s="18">
        <v>0</v>
      </c>
      <c r="X93" s="16" t="s">
        <v>50</v>
      </c>
      <c r="Y93" s="18">
        <v>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16" t="s">
        <v>181</v>
      </c>
      <c r="B94" s="17" t="s">
        <v>250</v>
      </c>
      <c r="C94" s="16" t="s">
        <v>47</v>
      </c>
      <c r="D94" s="16" t="s">
        <v>77</v>
      </c>
      <c r="E94" s="16" t="s">
        <v>78</v>
      </c>
      <c r="F94" s="16" t="s">
        <v>780</v>
      </c>
      <c r="G94" s="16" t="s">
        <v>49</v>
      </c>
      <c r="H94" s="16" t="s">
        <v>285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55</v>
      </c>
      <c r="P94" s="16" t="s">
        <v>48</v>
      </c>
      <c r="Q94" s="18">
        <f>SUM(S94:AP94)</f>
        <v>121465686.852</v>
      </c>
      <c r="R94" s="18">
        <v>0</v>
      </c>
      <c r="S94" s="18">
        <v>71217902.819999993</v>
      </c>
      <c r="T94" s="18">
        <v>0</v>
      </c>
      <c r="U94" s="16" t="s">
        <v>50</v>
      </c>
      <c r="V94" s="18">
        <v>0</v>
      </c>
      <c r="W94" s="18">
        <v>43317055.200000003</v>
      </c>
      <c r="X94" s="16" t="s">
        <v>51</v>
      </c>
      <c r="Y94" s="18">
        <v>6930728.8319999995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x14ac:dyDescent="0.25">
      <c r="A95" s="16" t="s">
        <v>183</v>
      </c>
      <c r="B95" s="14" t="s">
        <v>250</v>
      </c>
      <c r="C95" s="13" t="s">
        <v>47</v>
      </c>
      <c r="D95" s="13" t="s">
        <v>81</v>
      </c>
      <c r="E95" s="13" t="s">
        <v>82</v>
      </c>
      <c r="F95" s="13" t="s">
        <v>801</v>
      </c>
      <c r="G95" s="13" t="s">
        <v>49</v>
      </c>
      <c r="H95" s="13" t="s">
        <v>287</v>
      </c>
      <c r="I95" s="15" t="s">
        <v>48</v>
      </c>
      <c r="J95" s="15" t="s">
        <v>48</v>
      </c>
      <c r="K95" s="15" t="s">
        <v>48</v>
      </c>
      <c r="L95" s="15" t="s">
        <v>48</v>
      </c>
      <c r="M95" s="15">
        <v>0</v>
      </c>
      <c r="N95" s="13" t="s">
        <v>48</v>
      </c>
      <c r="O95" s="13" t="s">
        <v>55</v>
      </c>
      <c r="P95" s="13" t="s">
        <v>48</v>
      </c>
      <c r="Q95" s="18">
        <f>SUM(S95:AP95)</f>
        <v>39176889.445400007</v>
      </c>
      <c r="R95" s="15">
        <v>0</v>
      </c>
      <c r="S95" s="15">
        <v>23070817.750000007</v>
      </c>
      <c r="T95" s="15">
        <v>0</v>
      </c>
      <c r="U95" s="13" t="s">
        <v>50</v>
      </c>
      <c r="V95" s="15">
        <v>0</v>
      </c>
      <c r="W95" s="15">
        <v>13884544.564999999</v>
      </c>
      <c r="X95" s="13" t="s">
        <v>51</v>
      </c>
      <c r="Y95" s="15">
        <v>2221527.1303999997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48</v>
      </c>
      <c r="AN95" s="13" t="s">
        <v>48</v>
      </c>
      <c r="AO95" s="14" t="s">
        <v>48</v>
      </c>
      <c r="AP95" s="13" t="s">
        <v>48</v>
      </c>
    </row>
    <row r="96" spans="1:42" s="19" customFormat="1" x14ac:dyDescent="0.25">
      <c r="A96" s="16" t="s">
        <v>185</v>
      </c>
      <c r="B96" s="17" t="s">
        <v>250</v>
      </c>
      <c r="C96" s="16" t="s">
        <v>47</v>
      </c>
      <c r="D96" s="16" t="s">
        <v>122</v>
      </c>
      <c r="E96" s="16" t="s">
        <v>805</v>
      </c>
      <c r="F96" s="16" t="s">
        <v>811</v>
      </c>
      <c r="G96" s="16" t="s">
        <v>49</v>
      </c>
      <c r="H96" s="16" t="s">
        <v>289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55</v>
      </c>
      <c r="P96" s="16" t="s">
        <v>48</v>
      </c>
      <c r="Q96" s="18">
        <f>SUM(S96:AP96)</f>
        <v>14401419.369399998</v>
      </c>
      <c r="R96" s="18">
        <v>0</v>
      </c>
      <c r="S96" s="18">
        <v>11368538.074999999</v>
      </c>
      <c r="T96" s="18">
        <v>0</v>
      </c>
      <c r="U96" s="16" t="s">
        <v>50</v>
      </c>
      <c r="V96" s="18">
        <v>0</v>
      </c>
      <c r="W96" s="18">
        <v>2614552.84</v>
      </c>
      <c r="X96" s="16" t="s">
        <v>51</v>
      </c>
      <c r="Y96" s="18">
        <v>418328.45439999999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16" t="s">
        <v>187</v>
      </c>
      <c r="B97" s="17" t="s">
        <v>250</v>
      </c>
      <c r="C97" s="16" t="s">
        <v>47</v>
      </c>
      <c r="D97" s="16" t="s">
        <v>122</v>
      </c>
      <c r="E97" s="16" t="s">
        <v>805</v>
      </c>
      <c r="F97" s="16" t="s">
        <v>811</v>
      </c>
      <c r="G97" s="16" t="s">
        <v>49</v>
      </c>
      <c r="H97" s="16" t="s">
        <v>291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55</v>
      </c>
      <c r="P97" s="16" t="s">
        <v>48</v>
      </c>
      <c r="Q97" s="18">
        <f>SUM(S97:AP97)</f>
        <v>27882129.689799998</v>
      </c>
      <c r="R97" s="18">
        <v>0</v>
      </c>
      <c r="S97" s="18">
        <v>17680548.224999998</v>
      </c>
      <c r="T97" s="18">
        <v>0</v>
      </c>
      <c r="U97" s="16" t="s">
        <v>50</v>
      </c>
      <c r="V97" s="18">
        <v>0</v>
      </c>
      <c r="W97" s="18">
        <v>8794466.7800000012</v>
      </c>
      <c r="X97" s="16" t="s">
        <v>50</v>
      </c>
      <c r="Y97" s="18">
        <v>1407114.6847999999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16" t="s">
        <v>189</v>
      </c>
      <c r="B98" s="17" t="s">
        <v>250</v>
      </c>
      <c r="C98" s="16" t="s">
        <v>47</v>
      </c>
      <c r="D98" s="16" t="s">
        <v>122</v>
      </c>
      <c r="E98" s="16" t="s">
        <v>805</v>
      </c>
      <c r="F98" s="16" t="s">
        <v>811</v>
      </c>
      <c r="G98" s="16" t="s">
        <v>49</v>
      </c>
      <c r="H98" s="16" t="s">
        <v>293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55</v>
      </c>
      <c r="P98" s="16" t="s">
        <v>48</v>
      </c>
      <c r="Q98" s="18">
        <f>SUM(S98:AP98)</f>
        <v>14825721.5548</v>
      </c>
      <c r="R98" s="18">
        <v>0</v>
      </c>
      <c r="S98" s="18">
        <v>5930594.1500000004</v>
      </c>
      <c r="T98" s="18">
        <v>0</v>
      </c>
      <c r="U98" s="16" t="s">
        <v>50</v>
      </c>
      <c r="V98" s="18">
        <v>0</v>
      </c>
      <c r="W98" s="18">
        <v>7668213.2799999993</v>
      </c>
      <c r="X98" s="16" t="s">
        <v>50</v>
      </c>
      <c r="Y98" s="18">
        <v>1226914.1247999999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16" t="s">
        <v>193</v>
      </c>
      <c r="B99" s="17" t="s">
        <v>250</v>
      </c>
      <c r="C99" s="16" t="s">
        <v>47</v>
      </c>
      <c r="D99" s="16" t="s">
        <v>122</v>
      </c>
      <c r="E99" s="16" t="s">
        <v>805</v>
      </c>
      <c r="F99" s="16" t="s">
        <v>811</v>
      </c>
      <c r="G99" s="16" t="s">
        <v>49</v>
      </c>
      <c r="H99" s="16" t="s">
        <v>295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296</v>
      </c>
      <c r="P99" s="16" t="s">
        <v>297</v>
      </c>
      <c r="Q99" s="18">
        <f>SUM(S99:AP99)</f>
        <v>2203095</v>
      </c>
      <c r="R99" s="18">
        <v>0</v>
      </c>
      <c r="S99" s="18">
        <v>2203095</v>
      </c>
      <c r="T99" s="18">
        <v>0</v>
      </c>
      <c r="U99" s="16" t="s">
        <v>50</v>
      </c>
      <c r="V99" s="18">
        <v>0</v>
      </c>
      <c r="W99" s="18">
        <v>0</v>
      </c>
      <c r="X99" s="16" t="s">
        <v>50</v>
      </c>
      <c r="Y99" s="18">
        <v>0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19" customFormat="1" x14ac:dyDescent="0.25">
      <c r="A100" s="16" t="s">
        <v>990</v>
      </c>
      <c r="B100" s="17" t="s">
        <v>250</v>
      </c>
      <c r="C100" s="16" t="s">
        <v>47</v>
      </c>
      <c r="D100" s="16" t="s">
        <v>122</v>
      </c>
      <c r="E100" s="16" t="s">
        <v>805</v>
      </c>
      <c r="F100" s="16" t="s">
        <v>811</v>
      </c>
      <c r="G100" s="16" t="s">
        <v>49</v>
      </c>
      <c r="H100" s="16" t="s">
        <v>299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55</v>
      </c>
      <c r="P100" s="16" t="s">
        <v>48</v>
      </c>
      <c r="Q100" s="18">
        <f>SUM(S100:AP100)</f>
        <v>3730448.2548000002</v>
      </c>
      <c r="R100" s="18">
        <v>0</v>
      </c>
      <c r="S100" s="18">
        <v>3043034.25</v>
      </c>
      <c r="T100" s="18">
        <v>0</v>
      </c>
      <c r="U100" s="16" t="s">
        <v>50</v>
      </c>
      <c r="V100" s="18">
        <v>0</v>
      </c>
      <c r="W100" s="18">
        <v>592598.28</v>
      </c>
      <c r="X100" s="16" t="s">
        <v>51</v>
      </c>
      <c r="Y100" s="18">
        <v>94815.724799999996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16" t="s">
        <v>991</v>
      </c>
      <c r="B101" s="17" t="s">
        <v>250</v>
      </c>
      <c r="C101" s="16" t="s">
        <v>47</v>
      </c>
      <c r="D101" s="16" t="s">
        <v>122</v>
      </c>
      <c r="E101" s="16" t="s">
        <v>805</v>
      </c>
      <c r="F101" s="16" t="s">
        <v>811</v>
      </c>
      <c r="G101" s="16" t="s">
        <v>67</v>
      </c>
      <c r="H101" s="16" t="s">
        <v>48</v>
      </c>
      <c r="I101" s="18" t="s">
        <v>301</v>
      </c>
      <c r="J101" s="18" t="s">
        <v>48</v>
      </c>
      <c r="K101" s="18" t="s">
        <v>302</v>
      </c>
      <c r="L101" s="18" t="s">
        <v>250</v>
      </c>
      <c r="M101" s="18">
        <v>302790</v>
      </c>
      <c r="N101" s="16" t="s">
        <v>70</v>
      </c>
      <c r="O101" s="16" t="s">
        <v>303</v>
      </c>
      <c r="P101" s="16" t="s">
        <v>304</v>
      </c>
      <c r="Q101" s="18">
        <f>SUM(S101:AP101)</f>
        <v>-12090</v>
      </c>
      <c r="R101" s="18">
        <v>0</v>
      </c>
      <c r="S101" s="18">
        <v>-12090</v>
      </c>
      <c r="T101" s="18">
        <v>0</v>
      </c>
      <c r="U101" s="16" t="s">
        <v>50</v>
      </c>
      <c r="V101" s="18">
        <v>0</v>
      </c>
      <c r="W101" s="18">
        <v>0</v>
      </c>
      <c r="X101" s="16" t="s">
        <v>50</v>
      </c>
      <c r="Y101" s="18">
        <v>0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16" t="s">
        <v>992</v>
      </c>
      <c r="B102" s="17" t="s">
        <v>305</v>
      </c>
      <c r="C102" s="16" t="s">
        <v>47</v>
      </c>
      <c r="D102" s="16" t="s">
        <v>52</v>
      </c>
      <c r="E102" s="16" t="s">
        <v>54</v>
      </c>
      <c r="F102" s="16" t="s">
        <v>741</v>
      </c>
      <c r="G102" s="16" t="s">
        <v>49</v>
      </c>
      <c r="H102" s="16" t="s">
        <v>307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55</v>
      </c>
      <c r="P102" s="16" t="s">
        <v>48</v>
      </c>
      <c r="Q102" s="18">
        <f>SUM(S102:AP102)</f>
        <v>77280365.359399989</v>
      </c>
      <c r="R102" s="18">
        <v>0</v>
      </c>
      <c r="S102" s="18">
        <v>66408719.104999989</v>
      </c>
      <c r="T102" s="18">
        <v>0</v>
      </c>
      <c r="U102" s="16" t="s">
        <v>50</v>
      </c>
      <c r="V102" s="18">
        <v>0</v>
      </c>
      <c r="W102" s="18">
        <v>9372108.8399999999</v>
      </c>
      <c r="X102" s="16" t="s">
        <v>50</v>
      </c>
      <c r="Y102" s="18">
        <v>1499537.4144000001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16" t="s">
        <v>993</v>
      </c>
      <c r="B103" s="17" t="s">
        <v>305</v>
      </c>
      <c r="C103" s="16" t="s">
        <v>47</v>
      </c>
      <c r="D103" s="16" t="s">
        <v>52</v>
      </c>
      <c r="E103" s="16" t="s">
        <v>54</v>
      </c>
      <c r="F103" s="16" t="s">
        <v>741</v>
      </c>
      <c r="G103" s="16" t="s">
        <v>49</v>
      </c>
      <c r="H103" s="16" t="s">
        <v>309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151</v>
      </c>
      <c r="P103" s="16" t="s">
        <v>152</v>
      </c>
      <c r="Q103" s="18">
        <f>SUM(S103:AP103)</f>
        <v>395670</v>
      </c>
      <c r="R103" s="18">
        <v>0</v>
      </c>
      <c r="S103" s="18">
        <v>395670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16" t="s">
        <v>994</v>
      </c>
      <c r="B104" s="17" t="s">
        <v>305</v>
      </c>
      <c r="C104" s="16" t="s">
        <v>47</v>
      </c>
      <c r="D104" s="16" t="s">
        <v>52</v>
      </c>
      <c r="E104" s="16" t="s">
        <v>54</v>
      </c>
      <c r="F104" s="16" t="s">
        <v>741</v>
      </c>
      <c r="G104" s="16" t="s">
        <v>49</v>
      </c>
      <c r="H104" s="16" t="s">
        <v>311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55</v>
      </c>
      <c r="P104" s="16" t="s">
        <v>48</v>
      </c>
      <c r="Q104" s="18">
        <f>SUM(S104:AP104)</f>
        <v>18667531.751399998</v>
      </c>
      <c r="R104" s="18">
        <v>0</v>
      </c>
      <c r="S104" s="18">
        <v>8069594.9499999993</v>
      </c>
      <c r="T104" s="18">
        <v>0</v>
      </c>
      <c r="U104" s="16" t="s">
        <v>50</v>
      </c>
      <c r="V104" s="18">
        <v>0</v>
      </c>
      <c r="W104" s="18">
        <v>9136152.4149999991</v>
      </c>
      <c r="X104" s="16" t="s">
        <v>50</v>
      </c>
      <c r="Y104" s="18">
        <v>1461784.3864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19" customFormat="1" x14ac:dyDescent="0.25">
      <c r="A105" s="16" t="s">
        <v>995</v>
      </c>
      <c r="B105" s="17" t="s">
        <v>305</v>
      </c>
      <c r="C105" s="16" t="s">
        <v>47</v>
      </c>
      <c r="D105" s="16" t="s">
        <v>59</v>
      </c>
      <c r="E105" s="16" t="s">
        <v>60</v>
      </c>
      <c r="F105" s="16" t="s">
        <v>754</v>
      </c>
      <c r="G105" s="16" t="s">
        <v>49</v>
      </c>
      <c r="H105" s="16" t="s">
        <v>755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55</v>
      </c>
      <c r="P105" s="16" t="s">
        <v>48</v>
      </c>
      <c r="Q105" s="18">
        <f>SUM(S105:AP105)</f>
        <v>137890764.34999999</v>
      </c>
      <c r="R105" s="18">
        <v>0</v>
      </c>
      <c r="S105" s="18">
        <v>84599622.590000004</v>
      </c>
      <c r="T105" s="18">
        <v>0</v>
      </c>
      <c r="U105" s="16" t="s">
        <v>50</v>
      </c>
      <c r="V105" s="18">
        <v>0</v>
      </c>
      <c r="W105" s="18">
        <v>45940639.450000003</v>
      </c>
      <c r="X105" s="16" t="s">
        <v>51</v>
      </c>
      <c r="Y105" s="18">
        <v>7350502.3099999996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x14ac:dyDescent="0.25">
      <c r="A106" s="16" t="s">
        <v>196</v>
      </c>
      <c r="B106" s="14" t="s">
        <v>305</v>
      </c>
      <c r="C106" s="13" t="s">
        <v>47</v>
      </c>
      <c r="D106" s="13" t="s">
        <v>63</v>
      </c>
      <c r="E106" s="13" t="s">
        <v>64</v>
      </c>
      <c r="F106" s="13" t="s">
        <v>766</v>
      </c>
      <c r="G106" s="13" t="s">
        <v>49</v>
      </c>
      <c r="H106" s="13" t="s">
        <v>314</v>
      </c>
      <c r="I106" s="15" t="s">
        <v>48</v>
      </c>
      <c r="J106" s="15" t="s">
        <v>48</v>
      </c>
      <c r="K106" s="15" t="s">
        <v>48</v>
      </c>
      <c r="L106" s="15" t="s">
        <v>48</v>
      </c>
      <c r="M106" s="15">
        <v>0</v>
      </c>
      <c r="N106" s="13" t="s">
        <v>48</v>
      </c>
      <c r="O106" s="13" t="s">
        <v>55</v>
      </c>
      <c r="P106" s="13" t="s">
        <v>48</v>
      </c>
      <c r="Q106" s="18">
        <f>SUM(S106:AP106)</f>
        <v>143695604.17820001</v>
      </c>
      <c r="R106" s="15">
        <v>0</v>
      </c>
      <c r="S106" s="15">
        <v>99905387.670000002</v>
      </c>
      <c r="T106" s="15">
        <v>0</v>
      </c>
      <c r="U106" s="13" t="s">
        <v>50</v>
      </c>
      <c r="V106" s="15">
        <v>0</v>
      </c>
      <c r="W106" s="15">
        <v>37750186.644999996</v>
      </c>
      <c r="X106" s="13" t="s">
        <v>51</v>
      </c>
      <c r="Y106" s="15">
        <v>6040029.8632000005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4" t="s">
        <v>48</v>
      </c>
      <c r="AN106" s="13" t="s">
        <v>48</v>
      </c>
      <c r="AO106" s="14" t="s">
        <v>48</v>
      </c>
      <c r="AP106" s="13" t="s">
        <v>48</v>
      </c>
    </row>
    <row r="107" spans="1:42" x14ac:dyDescent="0.25">
      <c r="A107" s="16" t="s">
        <v>198</v>
      </c>
      <c r="B107" s="14" t="s">
        <v>305</v>
      </c>
      <c r="C107" s="13" t="s">
        <v>47</v>
      </c>
      <c r="D107" s="13" t="s">
        <v>74</v>
      </c>
      <c r="E107" s="13" t="s">
        <v>75</v>
      </c>
      <c r="F107" s="13" t="s">
        <v>753</v>
      </c>
      <c r="G107" s="13" t="s">
        <v>49</v>
      </c>
      <c r="H107" s="13" t="s">
        <v>316</v>
      </c>
      <c r="I107" s="15" t="s">
        <v>48</v>
      </c>
      <c r="J107" s="15" t="s">
        <v>48</v>
      </c>
      <c r="K107" s="15" t="s">
        <v>48</v>
      </c>
      <c r="L107" s="15" t="s">
        <v>48</v>
      </c>
      <c r="M107" s="15">
        <v>0</v>
      </c>
      <c r="N107" s="13" t="s">
        <v>48</v>
      </c>
      <c r="O107" s="13" t="s">
        <v>55</v>
      </c>
      <c r="P107" s="13" t="s">
        <v>48</v>
      </c>
      <c r="Q107" s="18">
        <f>SUM(S107:AP107)</f>
        <v>131823565.36299998</v>
      </c>
      <c r="R107" s="15">
        <v>0</v>
      </c>
      <c r="S107" s="15">
        <v>75459840.279999971</v>
      </c>
      <c r="T107" s="15">
        <v>0</v>
      </c>
      <c r="U107" s="13" t="s">
        <v>50</v>
      </c>
      <c r="V107" s="15">
        <v>0</v>
      </c>
      <c r="W107" s="15">
        <v>48589418.175000004</v>
      </c>
      <c r="X107" s="13" t="s">
        <v>50</v>
      </c>
      <c r="Y107" s="15">
        <v>7774306.9079999989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48</v>
      </c>
      <c r="AN107" s="13" t="s">
        <v>48</v>
      </c>
      <c r="AO107" s="14" t="s">
        <v>48</v>
      </c>
      <c r="AP107" s="13" t="s">
        <v>48</v>
      </c>
    </row>
    <row r="108" spans="1:42" s="19" customFormat="1" x14ac:dyDescent="0.25">
      <c r="A108" s="16" t="s">
        <v>200</v>
      </c>
      <c r="B108" s="17" t="s">
        <v>305</v>
      </c>
      <c r="C108" s="16" t="s">
        <v>47</v>
      </c>
      <c r="D108" s="16" t="s">
        <v>77</v>
      </c>
      <c r="E108" s="16" t="s">
        <v>78</v>
      </c>
      <c r="F108" s="16" t="s">
        <v>783</v>
      </c>
      <c r="G108" s="16" t="s">
        <v>49</v>
      </c>
      <c r="H108" s="16" t="s">
        <v>784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55</v>
      </c>
      <c r="P108" s="16" t="s">
        <v>48</v>
      </c>
      <c r="Q108" s="18">
        <f>SUM(S108:AP108)</f>
        <v>67178204.866000012</v>
      </c>
      <c r="R108" s="18">
        <v>0</v>
      </c>
      <c r="S108" s="18">
        <v>39722725.900000013</v>
      </c>
      <c r="T108" s="18">
        <v>0</v>
      </c>
      <c r="U108" s="16" t="s">
        <v>50</v>
      </c>
      <c r="V108" s="18">
        <v>0</v>
      </c>
      <c r="W108" s="18">
        <v>23668516.349999994</v>
      </c>
      <c r="X108" s="16" t="s">
        <v>51</v>
      </c>
      <c r="Y108" s="18">
        <v>3786962.6159999995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16" t="s">
        <v>202</v>
      </c>
      <c r="B109" s="17" t="s">
        <v>305</v>
      </c>
      <c r="C109" s="16" t="s">
        <v>47</v>
      </c>
      <c r="D109" s="16" t="s">
        <v>122</v>
      </c>
      <c r="E109" s="16" t="s">
        <v>805</v>
      </c>
      <c r="F109" s="16" t="s">
        <v>812</v>
      </c>
      <c r="G109" s="16" t="s">
        <v>49</v>
      </c>
      <c r="H109" s="16" t="s">
        <v>319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55</v>
      </c>
      <c r="P109" s="16" t="s">
        <v>48</v>
      </c>
      <c r="Q109" s="18">
        <f>SUM(S109:AP109)</f>
        <v>16289167.227600001</v>
      </c>
      <c r="R109" s="18">
        <v>0</v>
      </c>
      <c r="S109" s="18">
        <v>9296439.1500000022</v>
      </c>
      <c r="T109" s="18">
        <v>0</v>
      </c>
      <c r="U109" s="16" t="s">
        <v>50</v>
      </c>
      <c r="V109" s="18">
        <v>0</v>
      </c>
      <c r="W109" s="18">
        <v>6028213.8599999994</v>
      </c>
      <c r="X109" s="16" t="s">
        <v>50</v>
      </c>
      <c r="Y109" s="18">
        <v>964514.21760000009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16" t="s">
        <v>206</v>
      </c>
      <c r="B110" s="17" t="s">
        <v>305</v>
      </c>
      <c r="C110" s="16" t="s">
        <v>47</v>
      </c>
      <c r="D110" s="16" t="s">
        <v>122</v>
      </c>
      <c r="E110" s="16" t="s">
        <v>805</v>
      </c>
      <c r="F110" s="16" t="s">
        <v>812</v>
      </c>
      <c r="G110" s="16" t="s">
        <v>49</v>
      </c>
      <c r="H110" s="16" t="s">
        <v>321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55</v>
      </c>
      <c r="P110" s="16" t="s">
        <v>48</v>
      </c>
      <c r="Q110" s="18">
        <f>SUM(S110:AP110)</f>
        <v>7663899.4500000002</v>
      </c>
      <c r="R110" s="18">
        <v>0</v>
      </c>
      <c r="S110" s="18">
        <v>2527709.4500000002</v>
      </c>
      <c r="T110" s="18">
        <v>0</v>
      </c>
      <c r="U110" s="16" t="s">
        <v>50</v>
      </c>
      <c r="V110" s="18">
        <v>0</v>
      </c>
      <c r="W110" s="18">
        <v>4427750</v>
      </c>
      <c r="X110" s="16" t="s">
        <v>50</v>
      </c>
      <c r="Y110" s="18">
        <v>708440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16" t="s">
        <v>208</v>
      </c>
      <c r="B111" s="17" t="s">
        <v>305</v>
      </c>
      <c r="C111" s="16" t="s">
        <v>47</v>
      </c>
      <c r="D111" s="16" t="s">
        <v>122</v>
      </c>
      <c r="E111" s="16" t="s">
        <v>805</v>
      </c>
      <c r="F111" s="16" t="s">
        <v>812</v>
      </c>
      <c r="G111" s="16" t="s">
        <v>49</v>
      </c>
      <c r="H111" s="16" t="s">
        <v>323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324</v>
      </c>
      <c r="P111" s="16" t="s">
        <v>325</v>
      </c>
      <c r="Q111" s="18">
        <f>SUM(S111:AP111)</f>
        <v>385803.57639999996</v>
      </c>
      <c r="R111" s="18">
        <v>0</v>
      </c>
      <c r="S111" s="18">
        <v>0</v>
      </c>
      <c r="T111" s="18">
        <v>332589.28999999998</v>
      </c>
      <c r="U111" s="16" t="s">
        <v>51</v>
      </c>
      <c r="V111" s="18">
        <v>53214.286399999997</v>
      </c>
      <c r="W111" s="18">
        <v>0</v>
      </c>
      <c r="X111" s="16" t="s">
        <v>50</v>
      </c>
      <c r="Y111" s="18">
        <v>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16" t="s">
        <v>212</v>
      </c>
      <c r="B112" s="17" t="s">
        <v>305</v>
      </c>
      <c r="C112" s="16" t="s">
        <v>47</v>
      </c>
      <c r="D112" s="16" t="s">
        <v>122</v>
      </c>
      <c r="E112" s="16" t="s">
        <v>805</v>
      </c>
      <c r="F112" s="16" t="s">
        <v>812</v>
      </c>
      <c r="G112" s="16" t="s">
        <v>49</v>
      </c>
      <c r="H112" s="16" t="s">
        <v>327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55</v>
      </c>
      <c r="P112" s="16" t="s">
        <v>48</v>
      </c>
      <c r="Q112" s="18">
        <f>SUM(S112:AP112)</f>
        <v>13633500.911800001</v>
      </c>
      <c r="R112" s="18">
        <v>0</v>
      </c>
      <c r="S112" s="18">
        <v>8411663.6400000006</v>
      </c>
      <c r="T112" s="18">
        <v>0</v>
      </c>
      <c r="U112" s="16" t="s">
        <v>50</v>
      </c>
      <c r="V112" s="18">
        <v>0</v>
      </c>
      <c r="W112" s="18">
        <v>4501583.8550000004</v>
      </c>
      <c r="X112" s="16" t="s">
        <v>51</v>
      </c>
      <c r="Y112" s="18">
        <v>720253.41680000001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16" t="s">
        <v>214</v>
      </c>
      <c r="B113" s="17" t="s">
        <v>305</v>
      </c>
      <c r="C113" s="16" t="s">
        <v>47</v>
      </c>
      <c r="D113" s="16" t="s">
        <v>122</v>
      </c>
      <c r="E113" s="16" t="s">
        <v>805</v>
      </c>
      <c r="F113" s="16" t="s">
        <v>812</v>
      </c>
      <c r="G113" s="16" t="s">
        <v>49</v>
      </c>
      <c r="H113" s="16" t="s">
        <v>329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330</v>
      </c>
      <c r="P113" s="16" t="s">
        <v>331</v>
      </c>
      <c r="Q113" s="18">
        <f>SUM(S113:AP113)</f>
        <v>2561754.3000000003</v>
      </c>
      <c r="R113" s="18">
        <v>0</v>
      </c>
      <c r="S113" s="18">
        <v>1352373.1</v>
      </c>
      <c r="T113" s="18">
        <v>1042570</v>
      </c>
      <c r="U113" s="16" t="s">
        <v>51</v>
      </c>
      <c r="V113" s="18">
        <v>166811.20000000001</v>
      </c>
      <c r="W113" s="18">
        <v>0</v>
      </c>
      <c r="X113" s="16" t="s">
        <v>50</v>
      </c>
      <c r="Y113" s="18">
        <v>0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16" t="s">
        <v>218</v>
      </c>
      <c r="B114" s="17" t="s">
        <v>305</v>
      </c>
      <c r="C114" s="16" t="s">
        <v>47</v>
      </c>
      <c r="D114" s="16" t="s">
        <v>122</v>
      </c>
      <c r="E114" s="16" t="s">
        <v>805</v>
      </c>
      <c r="F114" s="16" t="s">
        <v>812</v>
      </c>
      <c r="G114" s="16" t="s">
        <v>49</v>
      </c>
      <c r="H114" s="16" t="s">
        <v>333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334</v>
      </c>
      <c r="P114" s="16" t="s">
        <v>335</v>
      </c>
      <c r="Q114" s="18">
        <f>SUM(S114:AP114)</f>
        <v>2743405</v>
      </c>
      <c r="R114" s="18">
        <v>0</v>
      </c>
      <c r="S114" s="18">
        <v>2743405</v>
      </c>
      <c r="T114" s="18">
        <v>0</v>
      </c>
      <c r="U114" s="16" t="s">
        <v>50</v>
      </c>
      <c r="V114" s="18">
        <v>0</v>
      </c>
      <c r="W114" s="18">
        <v>0</v>
      </c>
      <c r="X114" s="16" t="s">
        <v>50</v>
      </c>
      <c r="Y114" s="18">
        <v>0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19" customFormat="1" x14ac:dyDescent="0.25">
      <c r="A115" s="16" t="s">
        <v>220</v>
      </c>
      <c r="B115" s="17" t="s">
        <v>305</v>
      </c>
      <c r="C115" s="16" t="s">
        <v>47</v>
      </c>
      <c r="D115" s="16" t="s">
        <v>122</v>
      </c>
      <c r="E115" s="16" t="s">
        <v>805</v>
      </c>
      <c r="F115" s="16" t="s">
        <v>812</v>
      </c>
      <c r="G115" s="16" t="s">
        <v>49</v>
      </c>
      <c r="H115" s="16" t="s">
        <v>337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338</v>
      </c>
      <c r="P115" s="16" t="s">
        <v>339</v>
      </c>
      <c r="Q115" s="18">
        <f>SUM(S115:AP115)</f>
        <v>96978.75</v>
      </c>
      <c r="R115" s="18">
        <v>0</v>
      </c>
      <c r="S115" s="18">
        <v>96978.75</v>
      </c>
      <c r="T115" s="18">
        <v>0</v>
      </c>
      <c r="U115" s="16" t="s">
        <v>50</v>
      </c>
      <c r="V115" s="18">
        <v>0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19" customFormat="1" x14ac:dyDescent="0.25">
      <c r="A116" s="16" t="s">
        <v>222</v>
      </c>
      <c r="B116" s="17" t="s">
        <v>305</v>
      </c>
      <c r="C116" s="16" t="s">
        <v>47</v>
      </c>
      <c r="D116" s="16" t="s">
        <v>122</v>
      </c>
      <c r="E116" s="16" t="s">
        <v>805</v>
      </c>
      <c r="F116" s="16" t="s">
        <v>812</v>
      </c>
      <c r="G116" s="16" t="s">
        <v>49</v>
      </c>
      <c r="H116" s="16" t="s">
        <v>341</v>
      </c>
      <c r="I116" s="18" t="s">
        <v>48</v>
      </c>
      <c r="J116" s="18" t="s">
        <v>48</v>
      </c>
      <c r="K116" s="18" t="s">
        <v>48</v>
      </c>
      <c r="L116" s="18" t="s">
        <v>48</v>
      </c>
      <c r="M116" s="18">
        <v>0</v>
      </c>
      <c r="N116" s="16" t="s">
        <v>48</v>
      </c>
      <c r="O116" s="16" t="s">
        <v>55</v>
      </c>
      <c r="P116" s="16" t="s">
        <v>48</v>
      </c>
      <c r="Q116" s="18">
        <f>SUM(S116:AP116)</f>
        <v>20074990.517000001</v>
      </c>
      <c r="R116" s="18">
        <v>0</v>
      </c>
      <c r="S116" s="18">
        <v>9876048.870000001</v>
      </c>
      <c r="T116" s="18">
        <v>0</v>
      </c>
      <c r="U116" s="16" t="s">
        <v>50</v>
      </c>
      <c r="V116" s="18">
        <v>0</v>
      </c>
      <c r="W116" s="18">
        <v>8792191.0749999993</v>
      </c>
      <c r="X116" s="16" t="s">
        <v>51</v>
      </c>
      <c r="Y116" s="18">
        <v>1406750.5719999999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2" s="19" customFormat="1" x14ac:dyDescent="0.25">
      <c r="A117" s="16" t="s">
        <v>227</v>
      </c>
      <c r="B117" s="17" t="s">
        <v>305</v>
      </c>
      <c r="C117" s="16" t="s">
        <v>47</v>
      </c>
      <c r="D117" s="16" t="s">
        <v>122</v>
      </c>
      <c r="E117" s="16" t="s">
        <v>805</v>
      </c>
      <c r="F117" s="16" t="s">
        <v>812</v>
      </c>
      <c r="G117" s="16" t="s">
        <v>49</v>
      </c>
      <c r="H117" s="16" t="s">
        <v>343</v>
      </c>
      <c r="I117" s="18" t="s">
        <v>48</v>
      </c>
      <c r="J117" s="18" t="s">
        <v>48</v>
      </c>
      <c r="K117" s="18" t="s">
        <v>48</v>
      </c>
      <c r="L117" s="18" t="s">
        <v>48</v>
      </c>
      <c r="M117" s="18">
        <v>0</v>
      </c>
      <c r="N117" s="16" t="s">
        <v>48</v>
      </c>
      <c r="O117" s="16" t="s">
        <v>55</v>
      </c>
      <c r="P117" s="16" t="s">
        <v>48</v>
      </c>
      <c r="Q117" s="18">
        <f>SUM(S117:AP117)</f>
        <v>8309794.0797999995</v>
      </c>
      <c r="R117" s="18">
        <v>0</v>
      </c>
      <c r="S117" s="18">
        <v>6223205.4749999996</v>
      </c>
      <c r="T117" s="18">
        <v>0</v>
      </c>
      <c r="U117" s="16" t="s">
        <v>50</v>
      </c>
      <c r="V117" s="18">
        <v>0</v>
      </c>
      <c r="W117" s="18">
        <v>1798783.28</v>
      </c>
      <c r="X117" s="16" t="s">
        <v>50</v>
      </c>
      <c r="Y117" s="18">
        <v>287805.3248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2" s="19" customFormat="1" x14ac:dyDescent="0.25">
      <c r="A118" s="16" t="s">
        <v>229</v>
      </c>
      <c r="B118" s="17" t="s">
        <v>305</v>
      </c>
      <c r="C118" s="16" t="s">
        <v>47</v>
      </c>
      <c r="D118" s="16" t="s">
        <v>122</v>
      </c>
      <c r="E118" s="16" t="s">
        <v>805</v>
      </c>
      <c r="F118" s="16" t="s">
        <v>812</v>
      </c>
      <c r="G118" s="16" t="s">
        <v>49</v>
      </c>
      <c r="H118" s="16" t="s">
        <v>345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324</v>
      </c>
      <c r="P118" s="16" t="s">
        <v>325</v>
      </c>
      <c r="Q118" s="18">
        <f>SUM(S118:AP118)</f>
        <v>645155</v>
      </c>
      <c r="R118" s="18">
        <v>0</v>
      </c>
      <c r="S118" s="18">
        <v>645155</v>
      </c>
      <c r="T118" s="18">
        <v>0</v>
      </c>
      <c r="U118" s="16" t="s">
        <v>50</v>
      </c>
      <c r="V118" s="18">
        <v>0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9" customFormat="1" x14ac:dyDescent="0.25">
      <c r="A119" s="16" t="s">
        <v>234</v>
      </c>
      <c r="B119" s="17" t="s">
        <v>305</v>
      </c>
      <c r="C119" s="16" t="s">
        <v>47</v>
      </c>
      <c r="D119" s="16" t="s">
        <v>122</v>
      </c>
      <c r="E119" s="16" t="s">
        <v>805</v>
      </c>
      <c r="F119" s="16" t="s">
        <v>812</v>
      </c>
      <c r="G119" s="16" t="s">
        <v>49</v>
      </c>
      <c r="H119" s="16" t="s">
        <v>347</v>
      </c>
      <c r="I119" s="18" t="s">
        <v>48</v>
      </c>
      <c r="J119" s="18" t="s">
        <v>48</v>
      </c>
      <c r="K119" s="18" t="s">
        <v>48</v>
      </c>
      <c r="L119" s="18" t="s">
        <v>48</v>
      </c>
      <c r="M119" s="18">
        <v>0</v>
      </c>
      <c r="N119" s="16" t="s">
        <v>48</v>
      </c>
      <c r="O119" s="16" t="s">
        <v>55</v>
      </c>
      <c r="P119" s="16" t="s">
        <v>48</v>
      </c>
      <c r="Q119" s="18">
        <f>SUM(S119:AP119)</f>
        <v>6752931.379399999</v>
      </c>
      <c r="R119" s="18">
        <v>0</v>
      </c>
      <c r="S119" s="18">
        <v>4338626.8999999994</v>
      </c>
      <c r="T119" s="18">
        <v>0</v>
      </c>
      <c r="U119" s="16" t="s">
        <v>50</v>
      </c>
      <c r="V119" s="18">
        <v>0</v>
      </c>
      <c r="W119" s="18">
        <v>2081296.9649999999</v>
      </c>
      <c r="X119" s="16" t="s">
        <v>51</v>
      </c>
      <c r="Y119" s="18">
        <v>333007.51439999999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2" s="19" customFormat="1" x14ac:dyDescent="0.25">
      <c r="A120" s="16" t="s">
        <v>236</v>
      </c>
      <c r="B120" s="17" t="s">
        <v>305</v>
      </c>
      <c r="C120" s="16" t="s">
        <v>47</v>
      </c>
      <c r="D120" s="16" t="s">
        <v>122</v>
      </c>
      <c r="E120" s="16" t="s">
        <v>805</v>
      </c>
      <c r="F120" s="16" t="s">
        <v>812</v>
      </c>
      <c r="G120" s="16" t="s">
        <v>49</v>
      </c>
      <c r="H120" s="16" t="s">
        <v>349</v>
      </c>
      <c r="I120" s="18" t="s">
        <v>48</v>
      </c>
      <c r="J120" s="18" t="s">
        <v>48</v>
      </c>
      <c r="K120" s="18" t="s">
        <v>48</v>
      </c>
      <c r="L120" s="18" t="s">
        <v>48</v>
      </c>
      <c r="M120" s="18">
        <v>0</v>
      </c>
      <c r="N120" s="16" t="s">
        <v>48</v>
      </c>
      <c r="O120" s="16" t="s">
        <v>350</v>
      </c>
      <c r="P120" s="16" t="s">
        <v>351</v>
      </c>
      <c r="Q120" s="18">
        <f>SUM(S120:AP120)</f>
        <v>797832.4</v>
      </c>
      <c r="R120" s="18">
        <v>0</v>
      </c>
      <c r="S120" s="18">
        <v>585970</v>
      </c>
      <c r="T120" s="18">
        <v>0</v>
      </c>
      <c r="U120" s="16" t="s">
        <v>50</v>
      </c>
      <c r="V120" s="18">
        <v>0</v>
      </c>
      <c r="W120" s="18">
        <v>182640</v>
      </c>
      <c r="X120" s="16" t="s">
        <v>51</v>
      </c>
      <c r="Y120" s="18">
        <v>29222.400000000001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48</v>
      </c>
      <c r="AN120" s="16" t="s">
        <v>48</v>
      </c>
      <c r="AO120" s="17" t="s">
        <v>48</v>
      </c>
      <c r="AP120" s="16" t="s">
        <v>48</v>
      </c>
    </row>
    <row r="121" spans="1:42" s="19" customFormat="1" x14ac:dyDescent="0.25">
      <c r="A121" s="16" t="s">
        <v>241</v>
      </c>
      <c r="B121" s="17" t="s">
        <v>352</v>
      </c>
      <c r="C121" s="16" t="s">
        <v>47</v>
      </c>
      <c r="D121" s="16" t="s">
        <v>52</v>
      </c>
      <c r="E121" s="16" t="s">
        <v>54</v>
      </c>
      <c r="F121" s="16" t="s">
        <v>745</v>
      </c>
      <c r="G121" s="16" t="s">
        <v>49</v>
      </c>
      <c r="H121" s="16" t="s">
        <v>354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55</v>
      </c>
      <c r="P121" s="16" t="s">
        <v>48</v>
      </c>
      <c r="Q121" s="18">
        <f>SUM(S121:AP121)</f>
        <v>74854749.392799988</v>
      </c>
      <c r="R121" s="18">
        <v>0</v>
      </c>
      <c r="S121" s="18">
        <v>56543127.049999997</v>
      </c>
      <c r="T121" s="18">
        <v>0</v>
      </c>
      <c r="U121" s="16" t="s">
        <v>50</v>
      </c>
      <c r="V121" s="18">
        <v>0</v>
      </c>
      <c r="W121" s="18">
        <v>15785881.33</v>
      </c>
      <c r="X121" s="16" t="s">
        <v>50</v>
      </c>
      <c r="Y121" s="18">
        <v>2525741.0128000001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48</v>
      </c>
      <c r="AN121" s="16" t="s">
        <v>48</v>
      </c>
      <c r="AO121" s="17" t="s">
        <v>48</v>
      </c>
      <c r="AP121" s="16" t="s">
        <v>48</v>
      </c>
    </row>
    <row r="122" spans="1:42" s="19" customFormat="1" x14ac:dyDescent="0.25">
      <c r="A122" s="16" t="s">
        <v>243</v>
      </c>
      <c r="B122" s="17" t="s">
        <v>352</v>
      </c>
      <c r="C122" s="16" t="s">
        <v>47</v>
      </c>
      <c r="D122" s="16" t="s">
        <v>52</v>
      </c>
      <c r="E122" s="16" t="s">
        <v>54</v>
      </c>
      <c r="F122" s="16" t="s">
        <v>745</v>
      </c>
      <c r="G122" s="16" t="s">
        <v>49</v>
      </c>
      <c r="H122" s="16" t="s">
        <v>356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86</v>
      </c>
      <c r="P122" s="16" t="s">
        <v>357</v>
      </c>
      <c r="Q122" s="18">
        <f>SUM(S122:AP122)</f>
        <v>2006940</v>
      </c>
      <c r="R122" s="18">
        <v>0</v>
      </c>
      <c r="S122" s="18">
        <v>1848600</v>
      </c>
      <c r="T122" s="18">
        <v>136500</v>
      </c>
      <c r="U122" s="16" t="s">
        <v>51</v>
      </c>
      <c r="V122" s="18">
        <v>21840</v>
      </c>
      <c r="W122" s="18">
        <v>0</v>
      </c>
      <c r="X122" s="16" t="s">
        <v>50</v>
      </c>
      <c r="Y122" s="18">
        <v>0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</row>
    <row r="123" spans="1:42" s="19" customFormat="1" x14ac:dyDescent="0.25">
      <c r="A123" s="16" t="s">
        <v>245</v>
      </c>
      <c r="B123" s="17" t="s">
        <v>352</v>
      </c>
      <c r="C123" s="16" t="s">
        <v>47</v>
      </c>
      <c r="D123" s="16" t="s">
        <v>52</v>
      </c>
      <c r="E123" s="16" t="s">
        <v>54</v>
      </c>
      <c r="F123" s="16" t="s">
        <v>745</v>
      </c>
      <c r="G123" s="16" t="s">
        <v>49</v>
      </c>
      <c r="H123" s="16" t="s">
        <v>359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55</v>
      </c>
      <c r="P123" s="16" t="s">
        <v>48</v>
      </c>
      <c r="Q123" s="18">
        <f>SUM(S123:AP123)</f>
        <v>29409507.136</v>
      </c>
      <c r="R123" s="18">
        <v>0</v>
      </c>
      <c r="S123" s="18">
        <v>21322196.399999999</v>
      </c>
      <c r="T123" s="18">
        <v>0</v>
      </c>
      <c r="U123" s="16" t="s">
        <v>50</v>
      </c>
      <c r="V123" s="18">
        <v>0</v>
      </c>
      <c r="W123" s="18">
        <v>6971819.5999999996</v>
      </c>
      <c r="X123" s="16" t="s">
        <v>51</v>
      </c>
      <c r="Y123" s="18">
        <v>1115491.1359999999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2" s="19" customFormat="1" x14ac:dyDescent="0.25">
      <c r="A124" s="16" t="s">
        <v>247</v>
      </c>
      <c r="B124" s="17" t="s">
        <v>352</v>
      </c>
      <c r="C124" s="16" t="s">
        <v>47</v>
      </c>
      <c r="D124" s="16" t="s">
        <v>59</v>
      </c>
      <c r="E124" s="16" t="s">
        <v>60</v>
      </c>
      <c r="F124" s="16" t="s">
        <v>756</v>
      </c>
      <c r="G124" s="16" t="s">
        <v>49</v>
      </c>
      <c r="H124" s="16" t="s">
        <v>361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55</v>
      </c>
      <c r="P124" s="16" t="s">
        <v>48</v>
      </c>
      <c r="Q124" s="18">
        <f>SUM(S124:AP124)</f>
        <v>38106868.640999995</v>
      </c>
      <c r="R124" s="18">
        <v>0</v>
      </c>
      <c r="S124" s="18">
        <f>26269507.2+465550</f>
        <v>26735057.199999999</v>
      </c>
      <c r="T124" s="18">
        <v>0</v>
      </c>
      <c r="U124" s="16" t="s">
        <v>50</v>
      </c>
      <c r="V124" s="18">
        <v>0</v>
      </c>
      <c r="W124" s="18">
        <f>9487385.725+315900</f>
        <v>9803285.7249999996</v>
      </c>
      <c r="X124" s="16" t="s">
        <v>51</v>
      </c>
      <c r="Y124" s="18">
        <f>1517981.716+50544</f>
        <v>1568525.716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s="19" customFormat="1" x14ac:dyDescent="0.25">
      <c r="A125" s="16" t="s">
        <v>249</v>
      </c>
      <c r="B125" s="17" t="s">
        <v>352</v>
      </c>
      <c r="C125" s="16" t="s">
        <v>47</v>
      </c>
      <c r="D125" s="16" t="s">
        <v>59</v>
      </c>
      <c r="E125" s="16" t="s">
        <v>60</v>
      </c>
      <c r="F125" s="16" t="s">
        <v>756</v>
      </c>
      <c r="G125" s="16" t="s">
        <v>49</v>
      </c>
      <c r="H125" s="16" t="s">
        <v>363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279</v>
      </c>
      <c r="P125" s="16" t="s">
        <v>280</v>
      </c>
      <c r="Q125" s="18">
        <f>SUM(S125:AP125)</f>
        <v>1400912.5128000001</v>
      </c>
      <c r="R125" s="18">
        <v>0</v>
      </c>
      <c r="S125" s="18">
        <v>371007.00000000012</v>
      </c>
      <c r="T125" s="18">
        <v>887849.58</v>
      </c>
      <c r="U125" s="16" t="s">
        <v>51</v>
      </c>
      <c r="V125" s="18">
        <v>142055.93280000001</v>
      </c>
      <c r="W125" s="18">
        <v>0</v>
      </c>
      <c r="X125" s="16" t="s">
        <v>50</v>
      </c>
      <c r="Y125" s="18">
        <v>0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s="19" customFormat="1" x14ac:dyDescent="0.25">
      <c r="A126" s="16" t="s">
        <v>252</v>
      </c>
      <c r="B126" s="17" t="s">
        <v>352</v>
      </c>
      <c r="C126" s="16" t="s">
        <v>47</v>
      </c>
      <c r="D126" s="16" t="s">
        <v>59</v>
      </c>
      <c r="E126" s="16" t="s">
        <v>60</v>
      </c>
      <c r="F126" s="16" t="s">
        <v>756</v>
      </c>
      <c r="G126" s="16" t="s">
        <v>49</v>
      </c>
      <c r="H126" s="16" t="s">
        <v>757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6" t="s">
        <v>48</v>
      </c>
      <c r="O126" s="16" t="s">
        <v>55</v>
      </c>
      <c r="P126" s="16" t="s">
        <v>48</v>
      </c>
      <c r="Q126" s="18">
        <f>SUM(S126:AP126)</f>
        <v>70974141.951199993</v>
      </c>
      <c r="R126" s="18">
        <v>0</v>
      </c>
      <c r="S126" s="18">
        <v>49325977.399999999</v>
      </c>
      <c r="T126" s="18">
        <v>0</v>
      </c>
      <c r="U126" s="16" t="s">
        <v>50</v>
      </c>
      <c r="V126" s="18">
        <v>0</v>
      </c>
      <c r="W126" s="18">
        <v>18662210.82</v>
      </c>
      <c r="X126" s="16" t="s">
        <v>50</v>
      </c>
      <c r="Y126" s="18">
        <v>2985953.7311999998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s="19" customFormat="1" x14ac:dyDescent="0.25">
      <c r="A127" s="16" t="s">
        <v>254</v>
      </c>
      <c r="B127" s="17" t="s">
        <v>352</v>
      </c>
      <c r="C127" s="16" t="s">
        <v>47</v>
      </c>
      <c r="D127" s="16" t="s">
        <v>59</v>
      </c>
      <c r="E127" s="16" t="s">
        <v>60</v>
      </c>
      <c r="F127" s="16" t="s">
        <v>756</v>
      </c>
      <c r="G127" s="16" t="s">
        <v>67</v>
      </c>
      <c r="H127" s="16" t="s">
        <v>48</v>
      </c>
      <c r="I127" s="18" t="s">
        <v>223</v>
      </c>
      <c r="J127" s="18" t="s">
        <v>48</v>
      </c>
      <c r="K127" s="18" t="s">
        <v>366</v>
      </c>
      <c r="L127" s="18" t="s">
        <v>352</v>
      </c>
      <c r="M127" s="18">
        <v>1273479</v>
      </c>
      <c r="N127" s="16" t="s">
        <v>70</v>
      </c>
      <c r="O127" s="16" t="s">
        <v>367</v>
      </c>
      <c r="P127" s="16" t="s">
        <v>368</v>
      </c>
      <c r="Q127" s="18">
        <f>SUM(S127:AP127)</f>
        <v>-337500</v>
      </c>
      <c r="R127" s="18">
        <v>0</v>
      </c>
      <c r="S127" s="18">
        <v>-337500</v>
      </c>
      <c r="T127" s="18">
        <v>0</v>
      </c>
      <c r="U127" s="16" t="s">
        <v>50</v>
      </c>
      <c r="V127" s="18">
        <v>0</v>
      </c>
      <c r="W127" s="18">
        <v>0</v>
      </c>
      <c r="X127" s="16" t="s">
        <v>50</v>
      </c>
      <c r="Y127" s="18">
        <v>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2" s="19" customFormat="1" x14ac:dyDescent="0.25">
      <c r="A128" s="16" t="s">
        <v>258</v>
      </c>
      <c r="B128" s="17" t="s">
        <v>352</v>
      </c>
      <c r="C128" s="16" t="s">
        <v>47</v>
      </c>
      <c r="D128" s="16" t="s">
        <v>63</v>
      </c>
      <c r="E128" s="16" t="s">
        <v>64</v>
      </c>
      <c r="F128" s="16" t="s">
        <v>767</v>
      </c>
      <c r="G128" s="16" t="s">
        <v>49</v>
      </c>
      <c r="H128" s="16" t="s">
        <v>370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6" t="s">
        <v>48</v>
      </c>
      <c r="O128" s="16" t="s">
        <v>55</v>
      </c>
      <c r="P128" s="16" t="s">
        <v>48</v>
      </c>
      <c r="Q128" s="18">
        <f>SUM(S128:AP128)</f>
        <v>47591622.242399998</v>
      </c>
      <c r="R128" s="18">
        <v>0</v>
      </c>
      <c r="S128" s="18">
        <v>39158789.799999997</v>
      </c>
      <c r="T128" s="18">
        <v>0</v>
      </c>
      <c r="U128" s="16" t="s">
        <v>50</v>
      </c>
      <c r="V128" s="18">
        <v>0</v>
      </c>
      <c r="W128" s="18">
        <v>7269683.1399999997</v>
      </c>
      <c r="X128" s="16" t="s">
        <v>50</v>
      </c>
      <c r="Y128" s="18">
        <v>1163149.3023999999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s="19" customFormat="1" x14ac:dyDescent="0.25">
      <c r="A129" s="16" t="s">
        <v>260</v>
      </c>
      <c r="B129" s="17" t="s">
        <v>352</v>
      </c>
      <c r="C129" s="16" t="s">
        <v>47</v>
      </c>
      <c r="D129" s="16" t="s">
        <v>63</v>
      </c>
      <c r="E129" s="16" t="s">
        <v>64</v>
      </c>
      <c r="F129" s="16" t="s">
        <v>767</v>
      </c>
      <c r="G129" s="16" t="s">
        <v>49</v>
      </c>
      <c r="H129" s="16" t="s">
        <v>372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6" t="s">
        <v>48</v>
      </c>
      <c r="O129" s="16" t="s">
        <v>373</v>
      </c>
      <c r="P129" s="16" t="s">
        <v>374</v>
      </c>
      <c r="Q129" s="18">
        <f>SUM(S129:AP129)</f>
        <v>2022806.25</v>
      </c>
      <c r="R129" s="18">
        <v>0</v>
      </c>
      <c r="S129" s="18">
        <v>2022806.25</v>
      </c>
      <c r="T129" s="18">
        <v>0</v>
      </c>
      <c r="U129" s="16" t="s">
        <v>50</v>
      </c>
      <c r="V129" s="18">
        <v>0</v>
      </c>
      <c r="W129" s="18">
        <v>0</v>
      </c>
      <c r="X129" s="16" t="s">
        <v>50</v>
      </c>
      <c r="Y129" s="18">
        <v>0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16" t="s">
        <v>262</v>
      </c>
      <c r="B130" s="17" t="s">
        <v>352</v>
      </c>
      <c r="C130" s="16" t="s">
        <v>47</v>
      </c>
      <c r="D130" s="16" t="s">
        <v>63</v>
      </c>
      <c r="E130" s="16" t="s">
        <v>64</v>
      </c>
      <c r="F130" s="16" t="s">
        <v>767</v>
      </c>
      <c r="G130" s="16" t="s">
        <v>49</v>
      </c>
      <c r="H130" s="16" t="s">
        <v>376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55</v>
      </c>
      <c r="P130" s="16" t="s">
        <v>48</v>
      </c>
      <c r="Q130" s="18">
        <f>SUM(S130:AP130)</f>
        <v>62201913.446199991</v>
      </c>
      <c r="R130" s="18">
        <v>0</v>
      </c>
      <c r="S130" s="18">
        <v>44048901.249999993</v>
      </c>
      <c r="T130" s="18">
        <v>0</v>
      </c>
      <c r="U130" s="16" t="s">
        <v>50</v>
      </c>
      <c r="V130" s="18">
        <v>0</v>
      </c>
      <c r="W130" s="18">
        <v>15649148.445</v>
      </c>
      <c r="X130" s="16" t="s">
        <v>51</v>
      </c>
      <c r="Y130" s="18">
        <v>2503863.7511999998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s="19" customFormat="1" x14ac:dyDescent="0.25">
      <c r="A131" s="16" t="s">
        <v>267</v>
      </c>
      <c r="B131" s="17" t="s">
        <v>352</v>
      </c>
      <c r="C131" s="16" t="s">
        <v>47</v>
      </c>
      <c r="D131" s="16" t="s">
        <v>74</v>
      </c>
      <c r="E131" s="16" t="s">
        <v>75</v>
      </c>
      <c r="F131" s="16" t="s">
        <v>754</v>
      </c>
      <c r="G131" s="16" t="s">
        <v>49</v>
      </c>
      <c r="H131" s="16" t="s">
        <v>774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55</v>
      </c>
      <c r="P131" s="16" t="s">
        <v>48</v>
      </c>
      <c r="Q131" s="18">
        <f>SUM(S131:AP131)</f>
        <v>54337752.871200003</v>
      </c>
      <c r="R131" s="18">
        <v>0</v>
      </c>
      <c r="S131" s="18">
        <f>42749798.04+57330</f>
        <v>42807128.039999999</v>
      </c>
      <c r="T131" s="18">
        <v>0</v>
      </c>
      <c r="U131" s="16" t="s">
        <v>50</v>
      </c>
      <c r="V131" s="18">
        <v>0</v>
      </c>
      <c r="W131" s="18">
        <v>9940193.8199999984</v>
      </c>
      <c r="X131" s="16" t="s">
        <v>50</v>
      </c>
      <c r="Y131" s="18">
        <v>1590431.0112000001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s="19" customFormat="1" x14ac:dyDescent="0.25">
      <c r="A132" s="16" t="s">
        <v>269</v>
      </c>
      <c r="B132" s="17" t="s">
        <v>352</v>
      </c>
      <c r="C132" s="16" t="s">
        <v>47</v>
      </c>
      <c r="D132" s="16" t="s">
        <v>74</v>
      </c>
      <c r="E132" s="16" t="s">
        <v>75</v>
      </c>
      <c r="F132" s="16" t="s">
        <v>754</v>
      </c>
      <c r="G132" s="16" t="s">
        <v>49</v>
      </c>
      <c r="H132" s="16" t="s">
        <v>773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55</v>
      </c>
      <c r="P132" s="16" t="s">
        <v>48</v>
      </c>
      <c r="Q132" s="18">
        <f>SUM(S132:AP132)</f>
        <v>23771855.949800003</v>
      </c>
      <c r="R132" s="18">
        <v>0</v>
      </c>
      <c r="S132" s="18">
        <v>11509409.350000003</v>
      </c>
      <c r="T132" s="18">
        <v>0</v>
      </c>
      <c r="U132" s="16" t="s">
        <v>50</v>
      </c>
      <c r="V132" s="18">
        <v>0</v>
      </c>
      <c r="W132" s="18">
        <v>10571074.654999999</v>
      </c>
      <c r="X132" s="16" t="s">
        <v>50</v>
      </c>
      <c r="Y132" s="18">
        <v>1691371.9447999999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s="19" customFormat="1" x14ac:dyDescent="0.25">
      <c r="A133" s="16" t="s">
        <v>273</v>
      </c>
      <c r="B133" s="17" t="s">
        <v>352</v>
      </c>
      <c r="C133" s="16" t="s">
        <v>47</v>
      </c>
      <c r="D133" s="16" t="s">
        <v>74</v>
      </c>
      <c r="E133" s="16" t="s">
        <v>75</v>
      </c>
      <c r="F133" s="16" t="s">
        <v>754</v>
      </c>
      <c r="G133" s="16" t="s">
        <v>49</v>
      </c>
      <c r="H133" s="16" t="s">
        <v>380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381</v>
      </c>
      <c r="P133" s="16" t="s">
        <v>382</v>
      </c>
      <c r="Q133" s="18">
        <f>SUM(S133:AP133)</f>
        <v>57330</v>
      </c>
      <c r="R133" s="18">
        <v>0</v>
      </c>
      <c r="S133" s="18">
        <v>57330</v>
      </c>
      <c r="T133" s="18">
        <v>0</v>
      </c>
      <c r="U133" s="16" t="s">
        <v>50</v>
      </c>
      <c r="V133" s="18">
        <v>0</v>
      </c>
      <c r="W133" s="18">
        <v>0</v>
      </c>
      <c r="X133" s="16" t="s">
        <v>50</v>
      </c>
      <c r="Y133" s="18">
        <v>0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s="19" customFormat="1" x14ac:dyDescent="0.25">
      <c r="A134" s="16" t="s">
        <v>275</v>
      </c>
      <c r="B134" s="17" t="s">
        <v>352</v>
      </c>
      <c r="C134" s="16" t="s">
        <v>47</v>
      </c>
      <c r="D134" s="16" t="s">
        <v>74</v>
      </c>
      <c r="E134" s="16" t="s">
        <v>75</v>
      </c>
      <c r="F134" s="16" t="s">
        <v>754</v>
      </c>
      <c r="G134" s="16" t="s">
        <v>67</v>
      </c>
      <c r="H134" s="16" t="s">
        <v>48</v>
      </c>
      <c r="I134" s="18" t="s">
        <v>384</v>
      </c>
      <c r="J134" s="18" t="s">
        <v>48</v>
      </c>
      <c r="K134" s="18" t="s">
        <v>385</v>
      </c>
      <c r="L134" s="18" t="s">
        <v>352</v>
      </c>
      <c r="M134" s="18">
        <v>990000</v>
      </c>
      <c r="N134" s="16" t="s">
        <v>70</v>
      </c>
      <c r="O134" s="16" t="s">
        <v>386</v>
      </c>
      <c r="P134" s="16" t="s">
        <v>387</v>
      </c>
      <c r="Q134" s="18">
        <f>SUM(S134:AP134)</f>
        <v>-330000</v>
      </c>
      <c r="R134" s="18">
        <v>0</v>
      </c>
      <c r="S134" s="18">
        <v>-330000</v>
      </c>
      <c r="T134" s="18">
        <v>0</v>
      </c>
      <c r="U134" s="16" t="s">
        <v>50</v>
      </c>
      <c r="V134" s="18">
        <v>0</v>
      </c>
      <c r="W134" s="18">
        <v>0</v>
      </c>
      <c r="X134" s="16" t="s">
        <v>50</v>
      </c>
      <c r="Y134" s="18">
        <v>0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48</v>
      </c>
      <c r="AN134" s="16" t="s">
        <v>48</v>
      </c>
      <c r="AO134" s="17" t="s">
        <v>48</v>
      </c>
      <c r="AP134" s="16" t="s">
        <v>48</v>
      </c>
    </row>
    <row r="135" spans="1:42" s="19" customFormat="1" x14ac:dyDescent="0.25">
      <c r="A135" s="16" t="s">
        <v>277</v>
      </c>
      <c r="B135" s="17" t="s">
        <v>352</v>
      </c>
      <c r="C135" s="16" t="s">
        <v>47</v>
      </c>
      <c r="D135" s="16" t="s">
        <v>77</v>
      </c>
      <c r="E135" s="16" t="s">
        <v>78</v>
      </c>
      <c r="F135" s="16" t="s">
        <v>781</v>
      </c>
      <c r="G135" s="16" t="s">
        <v>49</v>
      </c>
      <c r="H135" s="16" t="s">
        <v>389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6" t="s">
        <v>48</v>
      </c>
      <c r="O135" s="16" t="s">
        <v>55</v>
      </c>
      <c r="P135" s="16" t="s">
        <v>48</v>
      </c>
      <c r="Q135" s="18">
        <f>SUM(S135:AP135)</f>
        <v>930800</v>
      </c>
      <c r="R135" s="18">
        <v>0</v>
      </c>
      <c r="S135" s="18">
        <f>524600+406200</f>
        <v>930800</v>
      </c>
      <c r="T135" s="18">
        <v>0</v>
      </c>
      <c r="U135" s="16" t="s">
        <v>50</v>
      </c>
      <c r="V135" s="18">
        <v>0</v>
      </c>
      <c r="W135" s="18">
        <v>0</v>
      </c>
      <c r="X135" s="16" t="s">
        <v>50</v>
      </c>
      <c r="Y135" s="18">
        <v>0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48</v>
      </c>
      <c r="AN135" s="16" t="s">
        <v>48</v>
      </c>
      <c r="AO135" s="17" t="s">
        <v>48</v>
      </c>
      <c r="AP135" s="16" t="s">
        <v>48</v>
      </c>
    </row>
    <row r="136" spans="1:42" s="19" customFormat="1" x14ac:dyDescent="0.25">
      <c r="A136" s="16" t="s">
        <v>281</v>
      </c>
      <c r="B136" s="17" t="s">
        <v>352</v>
      </c>
      <c r="C136" s="16" t="s">
        <v>47</v>
      </c>
      <c r="D136" s="16" t="s">
        <v>77</v>
      </c>
      <c r="E136" s="16" t="s">
        <v>78</v>
      </c>
      <c r="F136" s="16" t="s">
        <v>781</v>
      </c>
      <c r="G136" s="16" t="s">
        <v>49</v>
      </c>
      <c r="H136" s="16" t="s">
        <v>391</v>
      </c>
      <c r="I136" s="18" t="s">
        <v>48</v>
      </c>
      <c r="J136" s="18" t="s">
        <v>48</v>
      </c>
      <c r="K136" s="18" t="s">
        <v>48</v>
      </c>
      <c r="L136" s="18" t="s">
        <v>48</v>
      </c>
      <c r="M136" s="18">
        <v>0</v>
      </c>
      <c r="N136" s="16" t="s">
        <v>48</v>
      </c>
      <c r="O136" s="16" t="s">
        <v>392</v>
      </c>
      <c r="P136" s="16" t="s">
        <v>393</v>
      </c>
      <c r="Q136" s="18">
        <f>SUM(S136:AP136)</f>
        <v>10170595.718799999</v>
      </c>
      <c r="R136" s="18">
        <v>0</v>
      </c>
      <c r="S136" s="18">
        <v>8128170.75</v>
      </c>
      <c r="T136" s="18">
        <v>1760711.18</v>
      </c>
      <c r="U136" s="16" t="s">
        <v>51</v>
      </c>
      <c r="V136" s="18">
        <v>281713.78879999998</v>
      </c>
      <c r="W136" s="18">
        <v>0</v>
      </c>
      <c r="X136" s="16" t="s">
        <v>50</v>
      </c>
      <c r="Y136" s="18">
        <v>0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48</v>
      </c>
      <c r="AN136" s="16" t="s">
        <v>48</v>
      </c>
      <c r="AO136" s="17" t="s">
        <v>48</v>
      </c>
      <c r="AP136" s="16" t="s">
        <v>48</v>
      </c>
    </row>
    <row r="137" spans="1:42" s="19" customFormat="1" x14ac:dyDescent="0.25">
      <c r="A137" s="16" t="s">
        <v>282</v>
      </c>
      <c r="B137" s="17" t="s">
        <v>352</v>
      </c>
      <c r="C137" s="16" t="s">
        <v>47</v>
      </c>
      <c r="D137" s="16" t="s">
        <v>77</v>
      </c>
      <c r="E137" s="16" t="s">
        <v>78</v>
      </c>
      <c r="F137" s="16" t="s">
        <v>781</v>
      </c>
      <c r="G137" s="16" t="s">
        <v>49</v>
      </c>
      <c r="H137" s="16" t="s">
        <v>395</v>
      </c>
      <c r="I137" s="18" t="s">
        <v>48</v>
      </c>
      <c r="J137" s="18" t="s">
        <v>48</v>
      </c>
      <c r="K137" s="18" t="s">
        <v>48</v>
      </c>
      <c r="L137" s="18" t="s">
        <v>48</v>
      </c>
      <c r="M137" s="18">
        <v>0</v>
      </c>
      <c r="N137" s="16" t="s">
        <v>48</v>
      </c>
      <c r="O137" s="16" t="s">
        <v>55</v>
      </c>
      <c r="P137" s="16" t="s">
        <v>48</v>
      </c>
      <c r="Q137" s="18">
        <f>SUM(S137:AP137)</f>
        <v>35385192.479599997</v>
      </c>
      <c r="R137" s="18">
        <v>0</v>
      </c>
      <c r="S137" s="18">
        <v>21904071.049999997</v>
      </c>
      <c r="T137" s="18">
        <v>0</v>
      </c>
      <c r="U137" s="16" t="s">
        <v>50</v>
      </c>
      <c r="V137" s="18">
        <v>0</v>
      </c>
      <c r="W137" s="18">
        <v>11546346.060000001</v>
      </c>
      <c r="X137" s="16" t="s">
        <v>50</v>
      </c>
      <c r="Y137" s="18">
        <f>1847415.3696+87360</f>
        <v>1934775.3696000001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48</v>
      </c>
      <c r="AN137" s="16" t="s">
        <v>48</v>
      </c>
      <c r="AO137" s="17" t="s">
        <v>48</v>
      </c>
      <c r="AP137" s="16" t="s">
        <v>48</v>
      </c>
    </row>
    <row r="138" spans="1:42" s="19" customFormat="1" x14ac:dyDescent="0.25">
      <c r="A138" s="16" t="s">
        <v>284</v>
      </c>
      <c r="B138" s="17" t="s">
        <v>352</v>
      </c>
      <c r="C138" s="16" t="s">
        <v>47</v>
      </c>
      <c r="D138" s="16" t="s">
        <v>77</v>
      </c>
      <c r="E138" s="16" t="s">
        <v>78</v>
      </c>
      <c r="F138" s="16" t="s">
        <v>781</v>
      </c>
      <c r="G138" s="16" t="s">
        <v>49</v>
      </c>
      <c r="H138" s="16" t="s">
        <v>397</v>
      </c>
      <c r="I138" s="18" t="s">
        <v>48</v>
      </c>
      <c r="J138" s="18" t="s">
        <v>48</v>
      </c>
      <c r="K138" s="18" t="s">
        <v>48</v>
      </c>
      <c r="L138" s="18" t="s">
        <v>48</v>
      </c>
      <c r="M138" s="18">
        <v>0</v>
      </c>
      <c r="N138" s="16" t="s">
        <v>48</v>
      </c>
      <c r="O138" s="16" t="s">
        <v>392</v>
      </c>
      <c r="P138" s="16" t="s">
        <v>398</v>
      </c>
      <c r="Q138" s="18">
        <f>SUM(S138:AP138)</f>
        <v>30074997.996399991</v>
      </c>
      <c r="R138" s="18">
        <v>0</v>
      </c>
      <c r="S138" s="18">
        <v>21905696.499999993</v>
      </c>
      <c r="T138" s="18">
        <v>7042501.29</v>
      </c>
      <c r="U138" s="16" t="s">
        <v>51</v>
      </c>
      <c r="V138" s="18">
        <v>1126800.2064</v>
      </c>
      <c r="W138" s="18">
        <v>0</v>
      </c>
      <c r="X138" s="16" t="s">
        <v>50</v>
      </c>
      <c r="Y138" s="18">
        <v>0</v>
      </c>
      <c r="Z138" s="18">
        <v>0</v>
      </c>
      <c r="AA138" s="16" t="s">
        <v>50</v>
      </c>
      <c r="AB138" s="18">
        <v>0</v>
      </c>
      <c r="AC138" s="18">
        <v>0</v>
      </c>
      <c r="AD138" s="16" t="s">
        <v>50</v>
      </c>
      <c r="AE138" s="18">
        <v>0</v>
      </c>
      <c r="AF138" s="16">
        <v>0</v>
      </c>
      <c r="AG138" s="16" t="s">
        <v>50</v>
      </c>
      <c r="AH138" s="18">
        <v>0</v>
      </c>
      <c r="AI138" s="18">
        <v>0</v>
      </c>
      <c r="AJ138" s="16" t="s">
        <v>50</v>
      </c>
      <c r="AK138" s="18">
        <v>0</v>
      </c>
      <c r="AL138" s="18">
        <v>0</v>
      </c>
      <c r="AM138" s="17" t="s">
        <v>48</v>
      </c>
      <c r="AN138" s="16" t="s">
        <v>48</v>
      </c>
      <c r="AO138" s="17" t="s">
        <v>48</v>
      </c>
      <c r="AP138" s="16" t="s">
        <v>48</v>
      </c>
    </row>
    <row r="139" spans="1:42" s="19" customFormat="1" x14ac:dyDescent="0.25">
      <c r="A139" s="16" t="s">
        <v>286</v>
      </c>
      <c r="B139" s="17" t="s">
        <v>352</v>
      </c>
      <c r="C139" s="16" t="s">
        <v>47</v>
      </c>
      <c r="D139" s="16" t="s">
        <v>77</v>
      </c>
      <c r="E139" s="16" t="s">
        <v>78</v>
      </c>
      <c r="F139" s="16" t="s">
        <v>781</v>
      </c>
      <c r="G139" s="16" t="s">
        <v>49</v>
      </c>
      <c r="H139" s="16" t="s">
        <v>400</v>
      </c>
      <c r="I139" s="18" t="s">
        <v>48</v>
      </c>
      <c r="J139" s="18" t="s">
        <v>48</v>
      </c>
      <c r="K139" s="18" t="s">
        <v>48</v>
      </c>
      <c r="L139" s="18" t="s">
        <v>48</v>
      </c>
      <c r="M139" s="18">
        <v>0</v>
      </c>
      <c r="N139" s="16" t="s">
        <v>48</v>
      </c>
      <c r="O139" s="16" t="s">
        <v>55</v>
      </c>
      <c r="P139" s="16" t="s">
        <v>48</v>
      </c>
      <c r="Q139" s="18">
        <f>SUM(S139:AP139)</f>
        <v>17880775.336400002</v>
      </c>
      <c r="R139" s="18">
        <v>0</v>
      </c>
      <c r="S139" s="18">
        <v>12372054</v>
      </c>
      <c r="T139" s="18">
        <v>0</v>
      </c>
      <c r="U139" s="16" t="s">
        <v>50</v>
      </c>
      <c r="V139" s="18">
        <v>0</v>
      </c>
      <c r="W139" s="18">
        <f>4278208.04+546000.01</f>
        <v>4824208.05</v>
      </c>
      <c r="X139" s="16" t="s">
        <v>50</v>
      </c>
      <c r="Y139" s="18">
        <v>684513.2864000001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48</v>
      </c>
      <c r="AN139" s="16" t="s">
        <v>48</v>
      </c>
      <c r="AO139" s="17" t="s">
        <v>48</v>
      </c>
      <c r="AP139" s="16" t="s">
        <v>48</v>
      </c>
    </row>
    <row r="140" spans="1:42" s="19" customFormat="1" x14ac:dyDescent="0.25">
      <c r="A140" s="16" t="s">
        <v>288</v>
      </c>
      <c r="B140" s="17" t="s">
        <v>352</v>
      </c>
      <c r="C140" s="16" t="s">
        <v>47</v>
      </c>
      <c r="D140" s="16" t="s">
        <v>77</v>
      </c>
      <c r="E140" s="16" t="s">
        <v>78</v>
      </c>
      <c r="F140" s="16" t="s">
        <v>781</v>
      </c>
      <c r="G140" s="16" t="s">
        <v>49</v>
      </c>
      <c r="H140" s="16" t="s">
        <v>785</v>
      </c>
      <c r="I140" s="18" t="s">
        <v>48</v>
      </c>
      <c r="J140" s="18" t="s">
        <v>48</v>
      </c>
      <c r="K140" s="18" t="s">
        <v>48</v>
      </c>
      <c r="L140" s="18" t="s">
        <v>48</v>
      </c>
      <c r="M140" s="18">
        <v>0</v>
      </c>
      <c r="N140" s="16" t="s">
        <v>48</v>
      </c>
      <c r="O140" s="16" t="s">
        <v>55</v>
      </c>
      <c r="P140" s="16" t="s">
        <v>48</v>
      </c>
      <c r="Q140" s="18">
        <f>SUM(S140:AP140)</f>
        <v>93509291.340000004</v>
      </c>
      <c r="R140" s="18">
        <v>0</v>
      </c>
      <c r="S140" s="18">
        <v>56917095.400000006</v>
      </c>
      <c r="T140" s="18">
        <v>0</v>
      </c>
      <c r="U140" s="16" t="s">
        <v>50</v>
      </c>
      <c r="V140" s="18">
        <v>0</v>
      </c>
      <c r="W140" s="18">
        <v>31544996.499999996</v>
      </c>
      <c r="X140" s="16" t="s">
        <v>50</v>
      </c>
      <c r="Y140" s="18">
        <v>5047199.4399999995</v>
      </c>
      <c r="Z140" s="18">
        <v>0</v>
      </c>
      <c r="AA140" s="16" t="s">
        <v>50</v>
      </c>
      <c r="AB140" s="18">
        <v>0</v>
      </c>
      <c r="AC140" s="18">
        <v>0</v>
      </c>
      <c r="AD140" s="16" t="s">
        <v>50</v>
      </c>
      <c r="AE140" s="18">
        <v>0</v>
      </c>
      <c r="AF140" s="16">
        <v>0</v>
      </c>
      <c r="AG140" s="16" t="s">
        <v>50</v>
      </c>
      <c r="AH140" s="18">
        <v>0</v>
      </c>
      <c r="AI140" s="18">
        <v>0</v>
      </c>
      <c r="AJ140" s="16" t="s">
        <v>50</v>
      </c>
      <c r="AK140" s="18">
        <v>0</v>
      </c>
      <c r="AL140" s="18">
        <v>0</v>
      </c>
      <c r="AM140" s="17" t="s">
        <v>48</v>
      </c>
      <c r="AN140" s="16" t="s">
        <v>48</v>
      </c>
      <c r="AO140" s="17" t="s">
        <v>48</v>
      </c>
      <c r="AP140" s="16" t="s">
        <v>48</v>
      </c>
    </row>
    <row r="141" spans="1:42" s="19" customFormat="1" x14ac:dyDescent="0.25">
      <c r="A141" s="16" t="s">
        <v>290</v>
      </c>
      <c r="B141" s="17" t="s">
        <v>352</v>
      </c>
      <c r="C141" s="16" t="s">
        <v>47</v>
      </c>
      <c r="D141" s="16" t="s">
        <v>77</v>
      </c>
      <c r="E141" s="16" t="s">
        <v>78</v>
      </c>
      <c r="F141" s="16" t="s">
        <v>781</v>
      </c>
      <c r="G141" s="16" t="s">
        <v>49</v>
      </c>
      <c r="H141" s="16" t="s">
        <v>403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6" t="s">
        <v>48</v>
      </c>
      <c r="O141" s="16" t="s">
        <v>404</v>
      </c>
      <c r="P141" s="16" t="s">
        <v>405</v>
      </c>
      <c r="Q141" s="18">
        <f>SUM(S141:AP141)</f>
        <v>906360</v>
      </c>
      <c r="R141" s="18">
        <v>0</v>
      </c>
      <c r="S141" s="18">
        <v>273000</v>
      </c>
      <c r="T141" s="18">
        <v>0</v>
      </c>
      <c r="U141" s="16" t="s">
        <v>50</v>
      </c>
      <c r="V141" s="18">
        <v>0</v>
      </c>
      <c r="W141" s="18">
        <v>546000</v>
      </c>
      <c r="X141" s="16" t="s">
        <v>51</v>
      </c>
      <c r="Y141" s="18">
        <v>87360</v>
      </c>
      <c r="Z141" s="18">
        <v>0</v>
      </c>
      <c r="AA141" s="16" t="s">
        <v>50</v>
      </c>
      <c r="AB141" s="18">
        <v>0</v>
      </c>
      <c r="AC141" s="18">
        <v>0</v>
      </c>
      <c r="AD141" s="16" t="s">
        <v>50</v>
      </c>
      <c r="AE141" s="18">
        <v>0</v>
      </c>
      <c r="AF141" s="16">
        <v>0</v>
      </c>
      <c r="AG141" s="16" t="s">
        <v>50</v>
      </c>
      <c r="AH141" s="18">
        <v>0</v>
      </c>
      <c r="AI141" s="18">
        <v>0</v>
      </c>
      <c r="AJ141" s="16" t="s">
        <v>50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s="19" customFormat="1" x14ac:dyDescent="0.25">
      <c r="A142" s="16" t="s">
        <v>292</v>
      </c>
      <c r="B142" s="17" t="s">
        <v>352</v>
      </c>
      <c r="C142" s="16" t="s">
        <v>47</v>
      </c>
      <c r="D142" s="16" t="s">
        <v>77</v>
      </c>
      <c r="E142" s="16" t="s">
        <v>78</v>
      </c>
      <c r="F142" s="16" t="s">
        <v>781</v>
      </c>
      <c r="G142" s="16" t="s">
        <v>49</v>
      </c>
      <c r="H142" s="16" t="s">
        <v>407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6" t="s">
        <v>48</v>
      </c>
      <c r="O142" s="16" t="s">
        <v>408</v>
      </c>
      <c r="P142" s="16" t="s">
        <v>409</v>
      </c>
      <c r="Q142" s="18">
        <f>SUM(S142:AP142)</f>
        <v>133200</v>
      </c>
      <c r="R142" s="18">
        <v>0</v>
      </c>
      <c r="S142" s="18">
        <v>133200</v>
      </c>
      <c r="T142" s="18">
        <v>0</v>
      </c>
      <c r="U142" s="16" t="s">
        <v>50</v>
      </c>
      <c r="V142" s="18">
        <v>0</v>
      </c>
      <c r="W142" s="18">
        <v>0</v>
      </c>
      <c r="X142" s="16" t="s">
        <v>50</v>
      </c>
      <c r="Y142" s="18">
        <v>0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s="19" customFormat="1" x14ac:dyDescent="0.25">
      <c r="A143" s="16" t="s">
        <v>294</v>
      </c>
      <c r="B143" s="17" t="s">
        <v>352</v>
      </c>
      <c r="C143" s="16" t="s">
        <v>47</v>
      </c>
      <c r="D143" s="16" t="s">
        <v>77</v>
      </c>
      <c r="E143" s="16" t="s">
        <v>78</v>
      </c>
      <c r="F143" s="16" t="s">
        <v>781</v>
      </c>
      <c r="G143" s="16" t="s">
        <v>67</v>
      </c>
      <c r="H143" s="16" t="s">
        <v>48</v>
      </c>
      <c r="I143" s="18" t="s">
        <v>411</v>
      </c>
      <c r="J143" s="18" t="s">
        <v>48</v>
      </c>
      <c r="K143" s="18" t="s">
        <v>412</v>
      </c>
      <c r="L143" s="18" t="s">
        <v>352</v>
      </c>
      <c r="M143" s="18">
        <v>477237.75</v>
      </c>
      <c r="N143" s="16" t="s">
        <v>70</v>
      </c>
      <c r="O143" s="16" t="s">
        <v>413</v>
      </c>
      <c r="P143" s="16" t="s">
        <v>414</v>
      </c>
      <c r="Q143" s="18">
        <f>SUM(S143:AP143)</f>
        <v>-128343.75</v>
      </c>
      <c r="R143" s="18">
        <v>0</v>
      </c>
      <c r="S143" s="18">
        <v>-128343.75</v>
      </c>
      <c r="T143" s="18">
        <v>0</v>
      </c>
      <c r="U143" s="16" t="s">
        <v>50</v>
      </c>
      <c r="V143" s="18">
        <v>0</v>
      </c>
      <c r="W143" s="18">
        <v>0</v>
      </c>
      <c r="X143" s="16" t="s">
        <v>50</v>
      </c>
      <c r="Y143" s="18">
        <v>0</v>
      </c>
      <c r="Z143" s="18">
        <v>0</v>
      </c>
      <c r="AA143" s="16" t="s">
        <v>50</v>
      </c>
      <c r="AB143" s="18">
        <v>0</v>
      </c>
      <c r="AC143" s="18">
        <v>0</v>
      </c>
      <c r="AD143" s="16" t="s">
        <v>50</v>
      </c>
      <c r="AE143" s="18">
        <v>0</v>
      </c>
      <c r="AF143" s="16">
        <v>0</v>
      </c>
      <c r="AG143" s="16" t="s">
        <v>50</v>
      </c>
      <c r="AH143" s="18">
        <v>0</v>
      </c>
      <c r="AI143" s="18">
        <v>0</v>
      </c>
      <c r="AJ143" s="16" t="s">
        <v>50</v>
      </c>
      <c r="AK143" s="18">
        <v>0</v>
      </c>
      <c r="AL143" s="18">
        <v>0</v>
      </c>
      <c r="AM143" s="17" t="s">
        <v>48</v>
      </c>
      <c r="AN143" s="16" t="s">
        <v>48</v>
      </c>
      <c r="AO143" s="17" t="s">
        <v>48</v>
      </c>
      <c r="AP143" s="16" t="s">
        <v>48</v>
      </c>
    </row>
    <row r="144" spans="1:42" x14ac:dyDescent="0.25">
      <c r="A144" s="16" t="s">
        <v>298</v>
      </c>
      <c r="B144" s="14" t="s">
        <v>352</v>
      </c>
      <c r="C144" s="13" t="s">
        <v>47</v>
      </c>
      <c r="D144" s="13" t="s">
        <v>81</v>
      </c>
      <c r="E144" s="13" t="s">
        <v>82</v>
      </c>
      <c r="F144" s="13" t="s">
        <v>802</v>
      </c>
      <c r="G144" s="13" t="s">
        <v>49</v>
      </c>
      <c r="H144" s="13" t="s">
        <v>416</v>
      </c>
      <c r="I144" s="15" t="s">
        <v>48</v>
      </c>
      <c r="J144" s="15" t="s">
        <v>48</v>
      </c>
      <c r="K144" s="15" t="s">
        <v>48</v>
      </c>
      <c r="L144" s="15" t="s">
        <v>48</v>
      </c>
      <c r="M144" s="15">
        <v>0</v>
      </c>
      <c r="N144" s="13" t="s">
        <v>48</v>
      </c>
      <c r="O144" s="13" t="s">
        <v>55</v>
      </c>
      <c r="P144" s="13" t="s">
        <v>48</v>
      </c>
      <c r="Q144" s="18">
        <f>SUM(S144:AP144)</f>
        <v>66858304.410400003</v>
      </c>
      <c r="R144" s="15">
        <v>0</v>
      </c>
      <c r="S144" s="15">
        <v>42429514.450000003</v>
      </c>
      <c r="T144" s="15">
        <v>0</v>
      </c>
      <c r="U144" s="13" t="s">
        <v>50</v>
      </c>
      <c r="V144" s="15">
        <v>0</v>
      </c>
      <c r="W144" s="15">
        <v>21059301.689999998</v>
      </c>
      <c r="X144" s="13" t="s">
        <v>50</v>
      </c>
      <c r="Y144" s="15">
        <v>3369488.2704000003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48</v>
      </c>
      <c r="AN144" s="13" t="s">
        <v>48</v>
      </c>
      <c r="AO144" s="14" t="s">
        <v>48</v>
      </c>
      <c r="AP144" s="13" t="s">
        <v>48</v>
      </c>
    </row>
    <row r="145" spans="1:42" s="19" customFormat="1" x14ac:dyDescent="0.25">
      <c r="A145" s="16" t="s">
        <v>300</v>
      </c>
      <c r="B145" s="17" t="s">
        <v>352</v>
      </c>
      <c r="C145" s="16" t="s">
        <v>47</v>
      </c>
      <c r="D145" s="16" t="s">
        <v>122</v>
      </c>
      <c r="E145" s="16" t="s">
        <v>805</v>
      </c>
      <c r="F145" s="16" t="s">
        <v>815</v>
      </c>
      <c r="G145" s="16" t="s">
        <v>49</v>
      </c>
      <c r="H145" s="16" t="s">
        <v>418</v>
      </c>
      <c r="I145" s="18" t="s">
        <v>48</v>
      </c>
      <c r="J145" s="18" t="s">
        <v>48</v>
      </c>
      <c r="K145" s="18" t="s">
        <v>48</v>
      </c>
      <c r="L145" s="18" t="s">
        <v>48</v>
      </c>
      <c r="M145" s="18">
        <v>0</v>
      </c>
      <c r="N145" s="16" t="s">
        <v>48</v>
      </c>
      <c r="O145" s="16" t="s">
        <v>419</v>
      </c>
      <c r="P145" s="16" t="s">
        <v>420</v>
      </c>
      <c r="Q145" s="18">
        <f>SUM(S145:AP145)</f>
        <v>357500</v>
      </c>
      <c r="R145" s="18">
        <v>0</v>
      </c>
      <c r="S145" s="18">
        <v>357500</v>
      </c>
      <c r="T145" s="18">
        <v>0</v>
      </c>
      <c r="U145" s="16" t="s">
        <v>50</v>
      </c>
      <c r="V145" s="18">
        <v>0</v>
      </c>
      <c r="W145" s="18">
        <v>0</v>
      </c>
      <c r="X145" s="16" t="s">
        <v>50</v>
      </c>
      <c r="Y145" s="18">
        <v>0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7" t="s">
        <v>48</v>
      </c>
      <c r="AN145" s="16" t="s">
        <v>48</v>
      </c>
      <c r="AO145" s="17" t="s">
        <v>48</v>
      </c>
      <c r="AP145" s="16" t="s">
        <v>48</v>
      </c>
    </row>
    <row r="146" spans="1:42" s="19" customFormat="1" x14ac:dyDescent="0.25">
      <c r="A146" s="16" t="s">
        <v>996</v>
      </c>
      <c r="B146" s="17" t="s">
        <v>352</v>
      </c>
      <c r="C146" s="16" t="s">
        <v>47</v>
      </c>
      <c r="D146" s="16" t="s">
        <v>122</v>
      </c>
      <c r="E146" s="16" t="s">
        <v>805</v>
      </c>
      <c r="F146" s="16" t="s">
        <v>815</v>
      </c>
      <c r="G146" s="16" t="s">
        <v>49</v>
      </c>
      <c r="H146" s="16" t="s">
        <v>422</v>
      </c>
      <c r="I146" s="18" t="s">
        <v>48</v>
      </c>
      <c r="J146" s="18" t="s">
        <v>48</v>
      </c>
      <c r="K146" s="18" t="s">
        <v>48</v>
      </c>
      <c r="L146" s="18" t="s">
        <v>48</v>
      </c>
      <c r="M146" s="18">
        <v>0</v>
      </c>
      <c r="N146" s="16" t="s">
        <v>48</v>
      </c>
      <c r="O146" s="16" t="s">
        <v>55</v>
      </c>
      <c r="P146" s="16" t="s">
        <v>48</v>
      </c>
      <c r="Q146" s="18">
        <f>SUM(S146:AP146)</f>
        <v>35528502.7848</v>
      </c>
      <c r="R146" s="18">
        <v>0</v>
      </c>
      <c r="S146" s="18">
        <v>24923916.149999999</v>
      </c>
      <c r="T146" s="18">
        <v>0</v>
      </c>
      <c r="U146" s="16" t="s">
        <v>50</v>
      </c>
      <c r="V146" s="18">
        <v>0</v>
      </c>
      <c r="W146" s="18">
        <v>9141885.0300000012</v>
      </c>
      <c r="X146" s="16" t="s">
        <v>51</v>
      </c>
      <c r="Y146" s="18">
        <v>1462701.6047999999</v>
      </c>
      <c r="Z146" s="18">
        <v>0</v>
      </c>
      <c r="AA146" s="16" t="s">
        <v>50</v>
      </c>
      <c r="AB146" s="18">
        <v>0</v>
      </c>
      <c r="AC146" s="18">
        <v>0</v>
      </c>
      <c r="AD146" s="16" t="s">
        <v>50</v>
      </c>
      <c r="AE146" s="18">
        <v>0</v>
      </c>
      <c r="AF146" s="16">
        <v>0</v>
      </c>
      <c r="AG146" s="16" t="s">
        <v>50</v>
      </c>
      <c r="AH146" s="18">
        <v>0</v>
      </c>
      <c r="AI146" s="18">
        <v>0</v>
      </c>
      <c r="AJ146" s="16" t="s">
        <v>50</v>
      </c>
      <c r="AK146" s="18">
        <v>0</v>
      </c>
      <c r="AL146" s="18">
        <v>0</v>
      </c>
      <c r="AM146" s="17" t="s">
        <v>48</v>
      </c>
      <c r="AN146" s="16" t="s">
        <v>48</v>
      </c>
      <c r="AO146" s="17" t="s">
        <v>48</v>
      </c>
      <c r="AP146" s="16" t="s">
        <v>48</v>
      </c>
    </row>
    <row r="147" spans="1:42" s="19" customFormat="1" x14ac:dyDescent="0.25">
      <c r="A147" s="16" t="s">
        <v>997</v>
      </c>
      <c r="B147" s="17" t="s">
        <v>352</v>
      </c>
      <c r="C147" s="16" t="s">
        <v>47</v>
      </c>
      <c r="D147" s="16" t="s">
        <v>122</v>
      </c>
      <c r="E147" s="16" t="s">
        <v>805</v>
      </c>
      <c r="F147" s="16" t="s">
        <v>815</v>
      </c>
      <c r="G147" s="16" t="s">
        <v>49</v>
      </c>
      <c r="H147" s="16" t="s">
        <v>424</v>
      </c>
      <c r="I147" s="18" t="s">
        <v>48</v>
      </c>
      <c r="J147" s="18" t="s">
        <v>48</v>
      </c>
      <c r="K147" s="18" t="s">
        <v>48</v>
      </c>
      <c r="L147" s="18" t="s">
        <v>48</v>
      </c>
      <c r="M147" s="18">
        <v>0</v>
      </c>
      <c r="N147" s="16" t="s">
        <v>48</v>
      </c>
      <c r="O147" s="16" t="s">
        <v>55</v>
      </c>
      <c r="P147" s="16" t="s">
        <v>48</v>
      </c>
      <c r="Q147" s="18">
        <f>SUM(S147:AP147)</f>
        <v>3599950.2</v>
      </c>
      <c r="R147" s="18">
        <v>0</v>
      </c>
      <c r="S147" s="18">
        <v>2100975</v>
      </c>
      <c r="T147" s="18">
        <v>0</v>
      </c>
      <c r="U147" s="16" t="s">
        <v>50</v>
      </c>
      <c r="V147" s="18">
        <v>0</v>
      </c>
      <c r="W147" s="18">
        <v>1292220</v>
      </c>
      <c r="X147" s="16" t="s">
        <v>50</v>
      </c>
      <c r="Y147" s="18">
        <v>206755.20000000001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48</v>
      </c>
      <c r="AN147" s="16" t="s">
        <v>48</v>
      </c>
      <c r="AO147" s="17" t="s">
        <v>48</v>
      </c>
      <c r="AP147" s="16" t="s">
        <v>48</v>
      </c>
    </row>
    <row r="148" spans="1:42" s="19" customFormat="1" x14ac:dyDescent="0.25">
      <c r="A148" s="16" t="s">
        <v>998</v>
      </c>
      <c r="B148" s="17" t="s">
        <v>352</v>
      </c>
      <c r="C148" s="16" t="s">
        <v>47</v>
      </c>
      <c r="D148" s="16" t="s">
        <v>122</v>
      </c>
      <c r="E148" s="16" t="s">
        <v>805</v>
      </c>
      <c r="F148" s="16" t="s">
        <v>815</v>
      </c>
      <c r="G148" s="16" t="s">
        <v>49</v>
      </c>
      <c r="H148" s="16" t="s">
        <v>426</v>
      </c>
      <c r="I148" s="18" t="s">
        <v>48</v>
      </c>
      <c r="J148" s="18" t="s">
        <v>48</v>
      </c>
      <c r="K148" s="18" t="s">
        <v>48</v>
      </c>
      <c r="L148" s="18" t="s">
        <v>48</v>
      </c>
      <c r="M148" s="18">
        <v>0</v>
      </c>
      <c r="N148" s="16" t="s">
        <v>48</v>
      </c>
      <c r="O148" s="16" t="s">
        <v>427</v>
      </c>
      <c r="P148" s="16" t="s">
        <v>428</v>
      </c>
      <c r="Q148" s="18">
        <f>SUM(S148:AP148)</f>
        <v>425880</v>
      </c>
      <c r="R148" s="18">
        <v>0</v>
      </c>
      <c r="S148" s="18">
        <v>425880</v>
      </c>
      <c r="T148" s="18">
        <v>0</v>
      </c>
      <c r="U148" s="16" t="s">
        <v>50</v>
      </c>
      <c r="V148" s="18">
        <v>0</v>
      </c>
      <c r="W148" s="18">
        <v>0</v>
      </c>
      <c r="X148" s="16" t="s">
        <v>50</v>
      </c>
      <c r="Y148" s="18">
        <v>0</v>
      </c>
      <c r="Z148" s="18">
        <v>0</v>
      </c>
      <c r="AA148" s="16" t="s">
        <v>50</v>
      </c>
      <c r="AB148" s="18">
        <v>0</v>
      </c>
      <c r="AC148" s="18">
        <v>0</v>
      </c>
      <c r="AD148" s="16" t="s">
        <v>50</v>
      </c>
      <c r="AE148" s="18">
        <v>0</v>
      </c>
      <c r="AF148" s="16">
        <v>0</v>
      </c>
      <c r="AG148" s="16" t="s">
        <v>50</v>
      </c>
      <c r="AH148" s="18">
        <v>0</v>
      </c>
      <c r="AI148" s="18">
        <v>0</v>
      </c>
      <c r="AJ148" s="16" t="s">
        <v>50</v>
      </c>
      <c r="AK148" s="18">
        <v>0</v>
      </c>
      <c r="AL148" s="18">
        <v>0</v>
      </c>
      <c r="AM148" s="17" t="s">
        <v>48</v>
      </c>
      <c r="AN148" s="16" t="s">
        <v>48</v>
      </c>
      <c r="AO148" s="17" t="s">
        <v>48</v>
      </c>
      <c r="AP148" s="16" t="s">
        <v>48</v>
      </c>
    </row>
    <row r="149" spans="1:42" s="19" customFormat="1" x14ac:dyDescent="0.25">
      <c r="A149" s="16" t="s">
        <v>999</v>
      </c>
      <c r="B149" s="17" t="s">
        <v>352</v>
      </c>
      <c r="C149" s="16" t="s">
        <v>47</v>
      </c>
      <c r="D149" s="16" t="s">
        <v>122</v>
      </c>
      <c r="E149" s="16" t="s">
        <v>805</v>
      </c>
      <c r="F149" s="16" t="s">
        <v>815</v>
      </c>
      <c r="G149" s="16" t="s">
        <v>49</v>
      </c>
      <c r="H149" s="16" t="s">
        <v>430</v>
      </c>
      <c r="I149" s="18" t="s">
        <v>48</v>
      </c>
      <c r="J149" s="18" t="s">
        <v>48</v>
      </c>
      <c r="K149" s="18" t="s">
        <v>48</v>
      </c>
      <c r="L149" s="18" t="s">
        <v>48</v>
      </c>
      <c r="M149" s="18">
        <v>0</v>
      </c>
      <c r="N149" s="16" t="s">
        <v>48</v>
      </c>
      <c r="O149" s="16" t="s">
        <v>55</v>
      </c>
      <c r="P149" s="16" t="s">
        <v>48</v>
      </c>
      <c r="Q149" s="18">
        <f>SUM(S149:AP149)</f>
        <v>1462093.5</v>
      </c>
      <c r="R149" s="18">
        <v>0</v>
      </c>
      <c r="S149" s="18">
        <v>844567.5</v>
      </c>
      <c r="T149" s="18">
        <v>0</v>
      </c>
      <c r="U149" s="16" t="s">
        <v>50</v>
      </c>
      <c r="V149" s="18">
        <v>0</v>
      </c>
      <c r="W149" s="18">
        <v>532350</v>
      </c>
      <c r="X149" s="16" t="s">
        <v>50</v>
      </c>
      <c r="Y149" s="18">
        <v>85176</v>
      </c>
      <c r="Z149" s="18">
        <v>0</v>
      </c>
      <c r="AA149" s="16" t="s">
        <v>50</v>
      </c>
      <c r="AB149" s="18">
        <v>0</v>
      </c>
      <c r="AC149" s="18">
        <v>0</v>
      </c>
      <c r="AD149" s="16" t="s">
        <v>50</v>
      </c>
      <c r="AE149" s="18">
        <v>0</v>
      </c>
      <c r="AF149" s="16">
        <v>0</v>
      </c>
      <c r="AG149" s="16" t="s">
        <v>50</v>
      </c>
      <c r="AH149" s="18">
        <v>0</v>
      </c>
      <c r="AI149" s="18">
        <v>0</v>
      </c>
      <c r="AJ149" s="16" t="s">
        <v>50</v>
      </c>
      <c r="AK149" s="18">
        <v>0</v>
      </c>
      <c r="AL149" s="18">
        <v>0</v>
      </c>
      <c r="AM149" s="17" t="s">
        <v>48</v>
      </c>
      <c r="AN149" s="16" t="s">
        <v>48</v>
      </c>
      <c r="AO149" s="17" t="s">
        <v>48</v>
      </c>
      <c r="AP149" s="16" t="s">
        <v>48</v>
      </c>
    </row>
    <row r="150" spans="1:42" s="19" customFormat="1" x14ac:dyDescent="0.25">
      <c r="A150" s="16" t="s">
        <v>1000</v>
      </c>
      <c r="B150" s="17" t="s">
        <v>352</v>
      </c>
      <c r="C150" s="16" t="s">
        <v>47</v>
      </c>
      <c r="D150" s="16" t="s">
        <v>122</v>
      </c>
      <c r="E150" s="16" t="s">
        <v>805</v>
      </c>
      <c r="F150" s="16" t="s">
        <v>815</v>
      </c>
      <c r="G150" s="16" t="s">
        <v>49</v>
      </c>
      <c r="H150" s="16" t="s">
        <v>432</v>
      </c>
      <c r="I150" s="18" t="s">
        <v>48</v>
      </c>
      <c r="J150" s="18" t="s">
        <v>48</v>
      </c>
      <c r="K150" s="18" t="s">
        <v>48</v>
      </c>
      <c r="L150" s="18" t="s">
        <v>48</v>
      </c>
      <c r="M150" s="18">
        <v>0</v>
      </c>
      <c r="N150" s="16" t="s">
        <v>48</v>
      </c>
      <c r="O150" s="16" t="s">
        <v>433</v>
      </c>
      <c r="P150" s="16" t="s">
        <v>434</v>
      </c>
      <c r="Q150" s="18">
        <f>SUM(S150:AP150)</f>
        <v>5706202.4000000004</v>
      </c>
      <c r="R150" s="18">
        <v>0</v>
      </c>
      <c r="S150" s="18">
        <v>0</v>
      </c>
      <c r="T150" s="18">
        <v>4919140</v>
      </c>
      <c r="U150" s="16" t="s">
        <v>51</v>
      </c>
      <c r="V150" s="18">
        <v>787062.4</v>
      </c>
      <c r="W150" s="18">
        <v>0</v>
      </c>
      <c r="X150" s="16" t="s">
        <v>50</v>
      </c>
      <c r="Y150" s="18">
        <v>0</v>
      </c>
      <c r="Z150" s="18">
        <v>0</v>
      </c>
      <c r="AA150" s="16" t="s">
        <v>50</v>
      </c>
      <c r="AB150" s="18">
        <v>0</v>
      </c>
      <c r="AC150" s="18">
        <v>0</v>
      </c>
      <c r="AD150" s="16" t="s">
        <v>50</v>
      </c>
      <c r="AE150" s="18">
        <v>0</v>
      </c>
      <c r="AF150" s="16">
        <v>0</v>
      </c>
      <c r="AG150" s="16" t="s">
        <v>50</v>
      </c>
      <c r="AH150" s="18">
        <v>0</v>
      </c>
      <c r="AI150" s="18">
        <v>0</v>
      </c>
      <c r="AJ150" s="16" t="s">
        <v>50</v>
      </c>
      <c r="AK150" s="18">
        <v>0</v>
      </c>
      <c r="AL150" s="18">
        <v>0</v>
      </c>
      <c r="AM150" s="17" t="s">
        <v>48</v>
      </c>
      <c r="AN150" s="16" t="s">
        <v>48</v>
      </c>
      <c r="AO150" s="17" t="s">
        <v>48</v>
      </c>
      <c r="AP150" s="16" t="s">
        <v>48</v>
      </c>
    </row>
    <row r="151" spans="1:42" s="19" customFormat="1" x14ac:dyDescent="0.25">
      <c r="A151" s="16" t="s">
        <v>1001</v>
      </c>
      <c r="B151" s="17" t="s">
        <v>352</v>
      </c>
      <c r="C151" s="16" t="s">
        <v>47</v>
      </c>
      <c r="D151" s="16" t="s">
        <v>122</v>
      </c>
      <c r="E151" s="16" t="s">
        <v>805</v>
      </c>
      <c r="F151" s="16" t="s">
        <v>815</v>
      </c>
      <c r="G151" s="16" t="s">
        <v>49</v>
      </c>
      <c r="H151" s="16" t="s">
        <v>436</v>
      </c>
      <c r="I151" s="18" t="s">
        <v>48</v>
      </c>
      <c r="J151" s="18" t="s">
        <v>48</v>
      </c>
      <c r="K151" s="18" t="s">
        <v>48</v>
      </c>
      <c r="L151" s="18" t="s">
        <v>48</v>
      </c>
      <c r="M151" s="18">
        <v>0</v>
      </c>
      <c r="N151" s="16" t="s">
        <v>48</v>
      </c>
      <c r="O151" s="16" t="s">
        <v>55</v>
      </c>
      <c r="P151" s="16" t="s">
        <v>48</v>
      </c>
      <c r="Q151" s="18">
        <f>SUM(S151:AP151)</f>
        <v>3779798.85</v>
      </c>
      <c r="R151" s="18">
        <v>0</v>
      </c>
      <c r="S151" s="18">
        <v>2187281.25</v>
      </c>
      <c r="T151" s="18">
        <v>0</v>
      </c>
      <c r="U151" s="16" t="s">
        <v>50</v>
      </c>
      <c r="V151" s="18">
        <v>0</v>
      </c>
      <c r="W151" s="18">
        <v>1372860</v>
      </c>
      <c r="X151" s="16" t="s">
        <v>50</v>
      </c>
      <c r="Y151" s="18">
        <v>219657.60000000001</v>
      </c>
      <c r="Z151" s="18">
        <v>0</v>
      </c>
      <c r="AA151" s="16" t="s">
        <v>50</v>
      </c>
      <c r="AB151" s="18">
        <v>0</v>
      </c>
      <c r="AC151" s="18">
        <v>0</v>
      </c>
      <c r="AD151" s="16" t="s">
        <v>50</v>
      </c>
      <c r="AE151" s="18">
        <v>0</v>
      </c>
      <c r="AF151" s="16">
        <v>0</v>
      </c>
      <c r="AG151" s="16" t="s">
        <v>50</v>
      </c>
      <c r="AH151" s="18">
        <v>0</v>
      </c>
      <c r="AI151" s="18">
        <v>0</v>
      </c>
      <c r="AJ151" s="16" t="s">
        <v>50</v>
      </c>
      <c r="AK151" s="18">
        <v>0</v>
      </c>
      <c r="AL151" s="18">
        <v>0</v>
      </c>
      <c r="AM151" s="17" t="s">
        <v>48</v>
      </c>
      <c r="AN151" s="16" t="s">
        <v>48</v>
      </c>
      <c r="AO151" s="17" t="s">
        <v>48</v>
      </c>
      <c r="AP151" s="16" t="s">
        <v>48</v>
      </c>
    </row>
    <row r="152" spans="1:42" s="19" customFormat="1" x14ac:dyDescent="0.25">
      <c r="A152" s="16" t="s">
        <v>306</v>
      </c>
      <c r="B152" s="17" t="s">
        <v>352</v>
      </c>
      <c r="C152" s="16" t="s">
        <v>47</v>
      </c>
      <c r="D152" s="16" t="s">
        <v>122</v>
      </c>
      <c r="E152" s="16" t="s">
        <v>805</v>
      </c>
      <c r="F152" s="16" t="s">
        <v>815</v>
      </c>
      <c r="G152" s="16" t="s">
        <v>49</v>
      </c>
      <c r="H152" s="16" t="s">
        <v>438</v>
      </c>
      <c r="I152" s="18" t="s">
        <v>48</v>
      </c>
      <c r="J152" s="18" t="s">
        <v>48</v>
      </c>
      <c r="K152" s="18" t="s">
        <v>48</v>
      </c>
      <c r="L152" s="18" t="s">
        <v>48</v>
      </c>
      <c r="M152" s="18">
        <v>0</v>
      </c>
      <c r="N152" s="16" t="s">
        <v>48</v>
      </c>
      <c r="O152" s="16" t="s">
        <v>439</v>
      </c>
      <c r="P152" s="16" t="s">
        <v>440</v>
      </c>
      <c r="Q152" s="18">
        <f>SUM(S152:AP152)</f>
        <v>2617920</v>
      </c>
      <c r="R152" s="18">
        <v>0</v>
      </c>
      <c r="S152" s="18">
        <v>1125000</v>
      </c>
      <c r="T152" s="18">
        <v>0</v>
      </c>
      <c r="U152" s="16" t="s">
        <v>50</v>
      </c>
      <c r="V152" s="18">
        <v>0</v>
      </c>
      <c r="W152" s="18">
        <v>1287000</v>
      </c>
      <c r="X152" s="16" t="s">
        <v>51</v>
      </c>
      <c r="Y152" s="18">
        <v>205920</v>
      </c>
      <c r="Z152" s="18">
        <v>0</v>
      </c>
      <c r="AA152" s="16" t="s">
        <v>50</v>
      </c>
      <c r="AB152" s="18">
        <v>0</v>
      </c>
      <c r="AC152" s="18">
        <v>0</v>
      </c>
      <c r="AD152" s="16" t="s">
        <v>50</v>
      </c>
      <c r="AE152" s="18">
        <v>0</v>
      </c>
      <c r="AF152" s="16">
        <v>0</v>
      </c>
      <c r="AG152" s="16" t="s">
        <v>50</v>
      </c>
      <c r="AH152" s="18">
        <v>0</v>
      </c>
      <c r="AI152" s="18">
        <v>0</v>
      </c>
      <c r="AJ152" s="16" t="s">
        <v>50</v>
      </c>
      <c r="AK152" s="18">
        <v>0</v>
      </c>
      <c r="AL152" s="18">
        <v>0</v>
      </c>
      <c r="AM152" s="17" t="s">
        <v>48</v>
      </c>
      <c r="AN152" s="16" t="s">
        <v>48</v>
      </c>
      <c r="AO152" s="17" t="s">
        <v>48</v>
      </c>
      <c r="AP152" s="16" t="s">
        <v>48</v>
      </c>
    </row>
    <row r="153" spans="1:42" s="19" customFormat="1" x14ac:dyDescent="0.25">
      <c r="A153" s="16" t="s">
        <v>308</v>
      </c>
      <c r="B153" s="17" t="s">
        <v>352</v>
      </c>
      <c r="C153" s="16" t="s">
        <v>47</v>
      </c>
      <c r="D153" s="16" t="s">
        <v>122</v>
      </c>
      <c r="E153" s="16" t="s">
        <v>805</v>
      </c>
      <c r="F153" s="16" t="s">
        <v>815</v>
      </c>
      <c r="G153" s="16" t="s">
        <v>49</v>
      </c>
      <c r="H153" s="16" t="s">
        <v>442</v>
      </c>
      <c r="I153" s="18" t="s">
        <v>48</v>
      </c>
      <c r="J153" s="18" t="s">
        <v>48</v>
      </c>
      <c r="K153" s="18" t="s">
        <v>48</v>
      </c>
      <c r="L153" s="18" t="s">
        <v>48</v>
      </c>
      <c r="M153" s="18">
        <v>0</v>
      </c>
      <c r="N153" s="16" t="s">
        <v>48</v>
      </c>
      <c r="O153" s="16" t="s">
        <v>55</v>
      </c>
      <c r="P153" s="16" t="s">
        <v>48</v>
      </c>
      <c r="Q153" s="18">
        <f>SUM(S153:AP153)</f>
        <v>1079001</v>
      </c>
      <c r="R153" s="18">
        <v>0</v>
      </c>
      <c r="S153" s="18">
        <v>857325</v>
      </c>
      <c r="T153" s="18">
        <v>0</v>
      </c>
      <c r="U153" s="16" t="s">
        <v>50</v>
      </c>
      <c r="V153" s="18">
        <v>0</v>
      </c>
      <c r="W153" s="18">
        <v>191100</v>
      </c>
      <c r="X153" s="16" t="s">
        <v>51</v>
      </c>
      <c r="Y153" s="18">
        <v>30576</v>
      </c>
      <c r="Z153" s="18">
        <v>0</v>
      </c>
      <c r="AA153" s="16" t="s">
        <v>50</v>
      </c>
      <c r="AB153" s="18">
        <v>0</v>
      </c>
      <c r="AC153" s="18">
        <v>0</v>
      </c>
      <c r="AD153" s="16" t="s">
        <v>50</v>
      </c>
      <c r="AE153" s="18">
        <v>0</v>
      </c>
      <c r="AF153" s="16">
        <v>0</v>
      </c>
      <c r="AG153" s="16" t="s">
        <v>50</v>
      </c>
      <c r="AH153" s="18">
        <v>0</v>
      </c>
      <c r="AI153" s="18">
        <v>0</v>
      </c>
      <c r="AJ153" s="16" t="s">
        <v>50</v>
      </c>
      <c r="AK153" s="18">
        <v>0</v>
      </c>
      <c r="AL153" s="18">
        <v>0</v>
      </c>
      <c r="AM153" s="17" t="s">
        <v>48</v>
      </c>
      <c r="AN153" s="16" t="s">
        <v>48</v>
      </c>
      <c r="AO153" s="17" t="s">
        <v>48</v>
      </c>
      <c r="AP153" s="16" t="s">
        <v>48</v>
      </c>
    </row>
    <row r="154" spans="1:42" s="19" customFormat="1" x14ac:dyDescent="0.25">
      <c r="A154" s="16" t="s">
        <v>310</v>
      </c>
      <c r="B154" s="17" t="s">
        <v>352</v>
      </c>
      <c r="C154" s="16" t="s">
        <v>47</v>
      </c>
      <c r="D154" s="16" t="s">
        <v>122</v>
      </c>
      <c r="E154" s="16" t="s">
        <v>805</v>
      </c>
      <c r="F154" s="16" t="s">
        <v>815</v>
      </c>
      <c r="G154" s="16" t="s">
        <v>49</v>
      </c>
      <c r="H154" s="16" t="s">
        <v>444</v>
      </c>
      <c r="I154" s="18" t="s">
        <v>48</v>
      </c>
      <c r="J154" s="18" t="s">
        <v>48</v>
      </c>
      <c r="K154" s="18" t="s">
        <v>48</v>
      </c>
      <c r="L154" s="18" t="s">
        <v>48</v>
      </c>
      <c r="M154" s="18">
        <v>0</v>
      </c>
      <c r="N154" s="16" t="s">
        <v>48</v>
      </c>
      <c r="O154" s="16" t="s">
        <v>55</v>
      </c>
      <c r="P154" s="16" t="s">
        <v>48</v>
      </c>
      <c r="Q154" s="18">
        <f>SUM(S154:AP154)</f>
        <v>5914542</v>
      </c>
      <c r="R154" s="18">
        <v>0</v>
      </c>
      <c r="S154" s="18">
        <v>1074790</v>
      </c>
      <c r="T154" s="18">
        <v>0</v>
      </c>
      <c r="U154" s="16" t="s">
        <v>50</v>
      </c>
      <c r="V154" s="18">
        <v>0</v>
      </c>
      <c r="W154" s="18">
        <v>4172200</v>
      </c>
      <c r="X154" s="16" t="s">
        <v>51</v>
      </c>
      <c r="Y154" s="18">
        <v>667552</v>
      </c>
      <c r="Z154" s="18">
        <v>0</v>
      </c>
      <c r="AA154" s="16" t="s">
        <v>50</v>
      </c>
      <c r="AB154" s="18">
        <v>0</v>
      </c>
      <c r="AC154" s="18">
        <v>0</v>
      </c>
      <c r="AD154" s="16" t="s">
        <v>50</v>
      </c>
      <c r="AE154" s="18">
        <v>0</v>
      </c>
      <c r="AF154" s="16">
        <v>0</v>
      </c>
      <c r="AG154" s="16" t="s">
        <v>50</v>
      </c>
      <c r="AH154" s="18">
        <v>0</v>
      </c>
      <c r="AI154" s="18">
        <v>0</v>
      </c>
      <c r="AJ154" s="16" t="s">
        <v>50</v>
      </c>
      <c r="AK154" s="18">
        <v>0</v>
      </c>
      <c r="AL154" s="18">
        <v>0</v>
      </c>
      <c r="AM154" s="17" t="s">
        <v>48</v>
      </c>
      <c r="AN154" s="16" t="s">
        <v>48</v>
      </c>
      <c r="AO154" s="17" t="s">
        <v>48</v>
      </c>
      <c r="AP154" s="16" t="s">
        <v>48</v>
      </c>
    </row>
    <row r="155" spans="1:42" s="19" customFormat="1" x14ac:dyDescent="0.25">
      <c r="A155" s="16" t="s">
        <v>312</v>
      </c>
      <c r="B155" s="17" t="s">
        <v>352</v>
      </c>
      <c r="C155" s="16" t="s">
        <v>47</v>
      </c>
      <c r="D155" s="16" t="s">
        <v>122</v>
      </c>
      <c r="E155" s="16" t="s">
        <v>805</v>
      </c>
      <c r="F155" s="16" t="s">
        <v>815</v>
      </c>
      <c r="G155" s="16" t="s">
        <v>49</v>
      </c>
      <c r="H155" s="16" t="s">
        <v>446</v>
      </c>
      <c r="I155" s="18" t="s">
        <v>48</v>
      </c>
      <c r="J155" s="18" t="s">
        <v>48</v>
      </c>
      <c r="K155" s="18" t="s">
        <v>48</v>
      </c>
      <c r="L155" s="18" t="s">
        <v>48</v>
      </c>
      <c r="M155" s="18">
        <v>0</v>
      </c>
      <c r="N155" s="16" t="s">
        <v>48</v>
      </c>
      <c r="O155" s="16" t="s">
        <v>55</v>
      </c>
      <c r="P155" s="16" t="s">
        <v>48</v>
      </c>
      <c r="Q155" s="18">
        <f>SUM(S155:AP155)</f>
        <v>7927422.4500000002</v>
      </c>
      <c r="R155" s="18">
        <v>0</v>
      </c>
      <c r="S155" s="18">
        <v>3690731.25</v>
      </c>
      <c r="T155" s="18">
        <v>0</v>
      </c>
      <c r="U155" s="16" t="s">
        <v>50</v>
      </c>
      <c r="V155" s="18">
        <v>0</v>
      </c>
      <c r="W155" s="18">
        <v>3652320</v>
      </c>
      <c r="X155" s="16" t="s">
        <v>51</v>
      </c>
      <c r="Y155" s="18">
        <v>584371.19999999995</v>
      </c>
      <c r="Z155" s="18">
        <v>0</v>
      </c>
      <c r="AA155" s="16" t="s">
        <v>50</v>
      </c>
      <c r="AB155" s="18">
        <v>0</v>
      </c>
      <c r="AC155" s="18">
        <v>0</v>
      </c>
      <c r="AD155" s="16" t="s">
        <v>50</v>
      </c>
      <c r="AE155" s="18">
        <v>0</v>
      </c>
      <c r="AF155" s="16">
        <v>0</v>
      </c>
      <c r="AG155" s="16" t="s">
        <v>50</v>
      </c>
      <c r="AH155" s="18">
        <v>0</v>
      </c>
      <c r="AI155" s="18">
        <v>0</v>
      </c>
      <c r="AJ155" s="16" t="s">
        <v>50</v>
      </c>
      <c r="AK155" s="18">
        <v>0</v>
      </c>
      <c r="AL155" s="18">
        <v>0</v>
      </c>
      <c r="AM155" s="17" t="s">
        <v>48</v>
      </c>
      <c r="AN155" s="16" t="s">
        <v>48</v>
      </c>
      <c r="AO155" s="17" t="s">
        <v>48</v>
      </c>
      <c r="AP155" s="16" t="s">
        <v>48</v>
      </c>
    </row>
    <row r="156" spans="1:42" x14ac:dyDescent="0.25">
      <c r="A156" s="16" t="s">
        <v>1002</v>
      </c>
      <c r="B156" s="14" t="s">
        <v>447</v>
      </c>
      <c r="C156" s="13" t="s">
        <v>47</v>
      </c>
      <c r="D156" s="13" t="s">
        <v>52</v>
      </c>
      <c r="E156" s="13" t="s">
        <v>54</v>
      </c>
      <c r="F156" s="13" t="s">
        <v>746</v>
      </c>
      <c r="G156" s="13" t="s">
        <v>49</v>
      </c>
      <c r="H156" s="13" t="s">
        <v>449</v>
      </c>
      <c r="I156" s="15" t="s">
        <v>48</v>
      </c>
      <c r="J156" s="15" t="s">
        <v>48</v>
      </c>
      <c r="K156" s="15" t="s">
        <v>48</v>
      </c>
      <c r="L156" s="15" t="s">
        <v>48</v>
      </c>
      <c r="M156" s="15">
        <v>0</v>
      </c>
      <c r="N156" s="13" t="s">
        <v>48</v>
      </c>
      <c r="O156" s="13" t="s">
        <v>55</v>
      </c>
      <c r="P156" s="13" t="s">
        <v>48</v>
      </c>
      <c r="Q156" s="18">
        <f>SUM(S156:AP156)</f>
        <v>108238584.933</v>
      </c>
      <c r="R156" s="15">
        <v>0</v>
      </c>
      <c r="S156" s="15">
        <v>82703728.900000006</v>
      </c>
      <c r="T156" s="15">
        <v>0</v>
      </c>
      <c r="U156" s="13" t="s">
        <v>50</v>
      </c>
      <c r="V156" s="15">
        <v>0</v>
      </c>
      <c r="W156" s="15">
        <v>22012806.925000001</v>
      </c>
      <c r="X156" s="13" t="s">
        <v>50</v>
      </c>
      <c r="Y156" s="15">
        <v>3522049.1080000005</v>
      </c>
      <c r="Z156" s="15">
        <v>0</v>
      </c>
      <c r="AA156" s="13" t="s">
        <v>50</v>
      </c>
      <c r="AB156" s="15">
        <v>0</v>
      </c>
      <c r="AC156" s="15">
        <v>0</v>
      </c>
      <c r="AD156" s="13" t="s">
        <v>50</v>
      </c>
      <c r="AE156" s="15">
        <v>0</v>
      </c>
      <c r="AF156" s="13">
        <v>0</v>
      </c>
      <c r="AG156" s="13" t="s">
        <v>50</v>
      </c>
      <c r="AH156" s="15">
        <v>0</v>
      </c>
      <c r="AI156" s="15">
        <v>0</v>
      </c>
      <c r="AJ156" s="13" t="s">
        <v>50</v>
      </c>
      <c r="AK156" s="15">
        <v>0</v>
      </c>
      <c r="AL156" s="15">
        <v>0</v>
      </c>
      <c r="AM156" s="14" t="s">
        <v>48</v>
      </c>
      <c r="AN156" s="13" t="s">
        <v>48</v>
      </c>
      <c r="AO156" s="14" t="s">
        <v>48</v>
      </c>
      <c r="AP156" s="13" t="s">
        <v>48</v>
      </c>
    </row>
    <row r="157" spans="1:42" x14ac:dyDescent="0.25">
      <c r="A157" s="16" t="s">
        <v>1003</v>
      </c>
      <c r="B157" s="14" t="s">
        <v>447</v>
      </c>
      <c r="C157" s="13" t="s">
        <v>47</v>
      </c>
      <c r="D157" s="13" t="s">
        <v>59</v>
      </c>
      <c r="E157" s="13" t="s">
        <v>60</v>
      </c>
      <c r="F157" s="13" t="s">
        <v>758</v>
      </c>
      <c r="G157" s="13" t="s">
        <v>49</v>
      </c>
      <c r="H157" s="13" t="s">
        <v>759</v>
      </c>
      <c r="I157" s="15" t="s">
        <v>48</v>
      </c>
      <c r="J157" s="15" t="s">
        <v>48</v>
      </c>
      <c r="K157" s="15" t="s">
        <v>48</v>
      </c>
      <c r="L157" s="15" t="s">
        <v>48</v>
      </c>
      <c r="M157" s="15">
        <v>0</v>
      </c>
      <c r="N157" s="13" t="s">
        <v>48</v>
      </c>
      <c r="O157" s="13" t="s">
        <v>55</v>
      </c>
      <c r="P157" s="13"/>
      <c r="Q157" s="18">
        <f>SUM(S157:AP157)</f>
        <v>153006372.94999999</v>
      </c>
      <c r="R157" s="15">
        <v>0</v>
      </c>
      <c r="S157" s="15">
        <v>97299868.75</v>
      </c>
      <c r="T157" s="15">
        <v>0</v>
      </c>
      <c r="U157" s="13" t="s">
        <v>50</v>
      </c>
      <c r="V157" s="15">
        <v>0</v>
      </c>
      <c r="W157" s="15">
        <v>48022848.450000003</v>
      </c>
      <c r="X157" s="13" t="s">
        <v>51</v>
      </c>
      <c r="Y157" s="15">
        <v>7683655.75</v>
      </c>
      <c r="Z157" s="15">
        <v>0</v>
      </c>
      <c r="AA157" s="13" t="s">
        <v>50</v>
      </c>
      <c r="AB157" s="15">
        <v>0</v>
      </c>
      <c r="AC157" s="15">
        <v>0</v>
      </c>
      <c r="AD157" s="13" t="s">
        <v>50</v>
      </c>
      <c r="AE157" s="15">
        <v>0</v>
      </c>
      <c r="AF157" s="13">
        <v>0</v>
      </c>
      <c r="AG157" s="13" t="s">
        <v>50</v>
      </c>
      <c r="AH157" s="15">
        <v>0</v>
      </c>
      <c r="AI157" s="15">
        <v>0</v>
      </c>
      <c r="AJ157" s="13" t="s">
        <v>50</v>
      </c>
      <c r="AK157" s="15">
        <v>0</v>
      </c>
      <c r="AL157" s="15">
        <v>0</v>
      </c>
      <c r="AM157" s="14" t="s">
        <v>48</v>
      </c>
      <c r="AN157" s="13" t="s">
        <v>48</v>
      </c>
      <c r="AO157" s="14" t="s">
        <v>48</v>
      </c>
      <c r="AP157" s="13" t="s">
        <v>48</v>
      </c>
    </row>
    <row r="158" spans="1:42" s="19" customFormat="1" x14ac:dyDescent="0.25">
      <c r="A158" s="16" t="s">
        <v>1004</v>
      </c>
      <c r="B158" s="17" t="s">
        <v>447</v>
      </c>
      <c r="C158" s="16" t="s">
        <v>47</v>
      </c>
      <c r="D158" s="16" t="s">
        <v>63</v>
      </c>
      <c r="E158" s="16" t="s">
        <v>64</v>
      </c>
      <c r="F158" s="16" t="s">
        <v>768</v>
      </c>
      <c r="G158" s="16" t="s">
        <v>49</v>
      </c>
      <c r="H158" s="16" t="s">
        <v>452</v>
      </c>
      <c r="I158" s="18" t="s">
        <v>48</v>
      </c>
      <c r="J158" s="18" t="s">
        <v>48</v>
      </c>
      <c r="K158" s="18" t="s">
        <v>48</v>
      </c>
      <c r="L158" s="18" t="s">
        <v>48</v>
      </c>
      <c r="M158" s="18">
        <v>0</v>
      </c>
      <c r="N158" s="16" t="s">
        <v>48</v>
      </c>
      <c r="O158" s="16" t="s">
        <v>55</v>
      </c>
      <c r="P158" s="16" t="s">
        <v>48</v>
      </c>
      <c r="Q158" s="18">
        <f>SUM(S158:AP158)</f>
        <v>43375230.540399998</v>
      </c>
      <c r="R158" s="18">
        <v>0</v>
      </c>
      <c r="S158" s="18">
        <v>31896860.090000004</v>
      </c>
      <c r="T158" s="18">
        <v>0</v>
      </c>
      <c r="U158" s="16" t="s">
        <v>50</v>
      </c>
      <c r="V158" s="18">
        <v>0</v>
      </c>
      <c r="W158" s="18">
        <v>9895146.9399999995</v>
      </c>
      <c r="X158" s="16" t="s">
        <v>51</v>
      </c>
      <c r="Y158" s="18">
        <v>1583223.5104</v>
      </c>
      <c r="Z158" s="18">
        <v>0</v>
      </c>
      <c r="AA158" s="16" t="s">
        <v>50</v>
      </c>
      <c r="AB158" s="18">
        <v>0</v>
      </c>
      <c r="AC158" s="18">
        <v>0</v>
      </c>
      <c r="AD158" s="16" t="s">
        <v>50</v>
      </c>
      <c r="AE158" s="18">
        <v>0</v>
      </c>
      <c r="AF158" s="16">
        <v>0</v>
      </c>
      <c r="AG158" s="16" t="s">
        <v>50</v>
      </c>
      <c r="AH158" s="18">
        <v>0</v>
      </c>
      <c r="AI158" s="18">
        <v>0</v>
      </c>
      <c r="AJ158" s="16" t="s">
        <v>50</v>
      </c>
      <c r="AK158" s="18">
        <v>0</v>
      </c>
      <c r="AL158" s="18">
        <v>0</v>
      </c>
      <c r="AM158" s="17" t="s">
        <v>48</v>
      </c>
      <c r="AN158" s="16" t="s">
        <v>48</v>
      </c>
      <c r="AO158" s="17" t="s">
        <v>48</v>
      </c>
      <c r="AP158" s="16" t="s">
        <v>48</v>
      </c>
    </row>
    <row r="159" spans="1:42" s="19" customFormat="1" x14ac:dyDescent="0.25">
      <c r="A159" s="16" t="s">
        <v>1005</v>
      </c>
      <c r="B159" s="17" t="s">
        <v>447</v>
      </c>
      <c r="C159" s="16" t="s">
        <v>47</v>
      </c>
      <c r="D159" s="16" t="s">
        <v>63</v>
      </c>
      <c r="E159" s="16" t="s">
        <v>64</v>
      </c>
      <c r="F159" s="16" t="s">
        <v>768</v>
      </c>
      <c r="G159" s="16" t="s">
        <v>49</v>
      </c>
      <c r="H159" s="16" t="s">
        <v>454</v>
      </c>
      <c r="I159" s="18" t="s">
        <v>48</v>
      </c>
      <c r="J159" s="18" t="s">
        <v>48</v>
      </c>
      <c r="K159" s="18" t="s">
        <v>48</v>
      </c>
      <c r="L159" s="18" t="s">
        <v>48</v>
      </c>
      <c r="M159" s="18">
        <v>0</v>
      </c>
      <c r="N159" s="16" t="s">
        <v>48</v>
      </c>
      <c r="O159" s="16" t="s">
        <v>455</v>
      </c>
      <c r="P159" s="16" t="s">
        <v>456</v>
      </c>
      <c r="Q159" s="18">
        <f>SUM(S159:AP159)</f>
        <v>1350366.75</v>
      </c>
      <c r="R159" s="18">
        <v>0</v>
      </c>
      <c r="S159" s="18">
        <v>1350366.75</v>
      </c>
      <c r="T159" s="18">
        <v>0</v>
      </c>
      <c r="U159" s="16" t="s">
        <v>50</v>
      </c>
      <c r="V159" s="18">
        <v>0</v>
      </c>
      <c r="W159" s="18">
        <v>0</v>
      </c>
      <c r="X159" s="16" t="s">
        <v>50</v>
      </c>
      <c r="Y159" s="18">
        <v>0</v>
      </c>
      <c r="Z159" s="18">
        <v>0</v>
      </c>
      <c r="AA159" s="16" t="s">
        <v>50</v>
      </c>
      <c r="AB159" s="18">
        <v>0</v>
      </c>
      <c r="AC159" s="18">
        <v>0</v>
      </c>
      <c r="AD159" s="16" t="s">
        <v>50</v>
      </c>
      <c r="AE159" s="18">
        <v>0</v>
      </c>
      <c r="AF159" s="16">
        <v>0</v>
      </c>
      <c r="AG159" s="16" t="s">
        <v>50</v>
      </c>
      <c r="AH159" s="18">
        <v>0</v>
      </c>
      <c r="AI159" s="18">
        <v>0</v>
      </c>
      <c r="AJ159" s="16" t="s">
        <v>50</v>
      </c>
      <c r="AK159" s="18">
        <v>0</v>
      </c>
      <c r="AL159" s="18">
        <v>0</v>
      </c>
      <c r="AM159" s="17" t="s">
        <v>48</v>
      </c>
      <c r="AN159" s="16" t="s">
        <v>48</v>
      </c>
      <c r="AO159" s="17" t="s">
        <v>48</v>
      </c>
      <c r="AP159" s="16" t="s">
        <v>48</v>
      </c>
    </row>
    <row r="160" spans="1:42" s="19" customFormat="1" x14ac:dyDescent="0.25">
      <c r="A160" s="16" t="s">
        <v>1006</v>
      </c>
      <c r="B160" s="17" t="s">
        <v>447</v>
      </c>
      <c r="C160" s="16" t="s">
        <v>47</v>
      </c>
      <c r="D160" s="16" t="s">
        <v>63</v>
      </c>
      <c r="E160" s="16" t="s">
        <v>64</v>
      </c>
      <c r="F160" s="16" t="s">
        <v>768</v>
      </c>
      <c r="G160" s="16" t="s">
        <v>49</v>
      </c>
      <c r="H160" s="16" t="s">
        <v>458</v>
      </c>
      <c r="I160" s="18" t="s">
        <v>48</v>
      </c>
      <c r="J160" s="18" t="s">
        <v>48</v>
      </c>
      <c r="K160" s="18" t="s">
        <v>48</v>
      </c>
      <c r="L160" s="18" t="s">
        <v>48</v>
      </c>
      <c r="M160" s="18">
        <v>0</v>
      </c>
      <c r="N160" s="16" t="s">
        <v>48</v>
      </c>
      <c r="O160" s="16" t="s">
        <v>55</v>
      </c>
      <c r="P160" s="16" t="s">
        <v>48</v>
      </c>
      <c r="Q160" s="18">
        <f>SUM(S160:AP160)</f>
        <v>33666682.530399993</v>
      </c>
      <c r="R160" s="18">
        <v>0</v>
      </c>
      <c r="S160" s="18">
        <v>20668147.449999996</v>
      </c>
      <c r="T160" s="18">
        <v>0</v>
      </c>
      <c r="U160" s="16" t="s">
        <v>50</v>
      </c>
      <c r="V160" s="18">
        <v>0</v>
      </c>
      <c r="W160" s="18">
        <v>11205633.690000001</v>
      </c>
      <c r="X160" s="16" t="s">
        <v>50</v>
      </c>
      <c r="Y160" s="18">
        <v>1792901.3903999999</v>
      </c>
      <c r="Z160" s="18">
        <v>0</v>
      </c>
      <c r="AA160" s="16" t="s">
        <v>50</v>
      </c>
      <c r="AB160" s="18">
        <v>0</v>
      </c>
      <c r="AC160" s="18">
        <v>0</v>
      </c>
      <c r="AD160" s="16" t="s">
        <v>50</v>
      </c>
      <c r="AE160" s="18">
        <v>0</v>
      </c>
      <c r="AF160" s="16">
        <v>0</v>
      </c>
      <c r="AG160" s="16" t="s">
        <v>50</v>
      </c>
      <c r="AH160" s="18">
        <v>0</v>
      </c>
      <c r="AI160" s="18">
        <v>0</v>
      </c>
      <c r="AJ160" s="16" t="s">
        <v>50</v>
      </c>
      <c r="AK160" s="18">
        <v>0</v>
      </c>
      <c r="AL160" s="18">
        <v>0</v>
      </c>
      <c r="AM160" s="17" t="s">
        <v>48</v>
      </c>
      <c r="AN160" s="16" t="s">
        <v>48</v>
      </c>
      <c r="AO160" s="17" t="s">
        <v>48</v>
      </c>
      <c r="AP160" s="16" t="s">
        <v>48</v>
      </c>
    </row>
    <row r="161" spans="1:42" s="19" customFormat="1" x14ac:dyDescent="0.25">
      <c r="A161" s="16" t="s">
        <v>1007</v>
      </c>
      <c r="B161" s="17" t="s">
        <v>447</v>
      </c>
      <c r="C161" s="16" t="s">
        <v>47</v>
      </c>
      <c r="D161" s="16" t="s">
        <v>63</v>
      </c>
      <c r="E161" s="16" t="s">
        <v>64</v>
      </c>
      <c r="F161" s="16" t="s">
        <v>768</v>
      </c>
      <c r="G161" s="16" t="s">
        <v>49</v>
      </c>
      <c r="H161" s="16" t="s">
        <v>460</v>
      </c>
      <c r="I161" s="18" t="s">
        <v>48</v>
      </c>
      <c r="J161" s="18" t="s">
        <v>48</v>
      </c>
      <c r="K161" s="18" t="s">
        <v>48</v>
      </c>
      <c r="L161" s="18" t="s">
        <v>48</v>
      </c>
      <c r="M161" s="18">
        <v>0</v>
      </c>
      <c r="N161" s="16" t="s">
        <v>48</v>
      </c>
      <c r="O161" s="16" t="s">
        <v>120</v>
      </c>
      <c r="P161" s="16" t="s">
        <v>461</v>
      </c>
      <c r="Q161" s="18">
        <f>SUM(S161:AP161)</f>
        <v>361998</v>
      </c>
      <c r="R161" s="18">
        <v>0</v>
      </c>
      <c r="S161" s="18">
        <v>361998</v>
      </c>
      <c r="T161" s="18">
        <v>0</v>
      </c>
      <c r="U161" s="16" t="s">
        <v>50</v>
      </c>
      <c r="V161" s="18">
        <v>0</v>
      </c>
      <c r="W161" s="18">
        <v>0</v>
      </c>
      <c r="X161" s="16" t="s">
        <v>50</v>
      </c>
      <c r="Y161" s="18">
        <v>0</v>
      </c>
      <c r="Z161" s="18">
        <v>0</v>
      </c>
      <c r="AA161" s="16" t="s">
        <v>50</v>
      </c>
      <c r="AB161" s="18">
        <v>0</v>
      </c>
      <c r="AC161" s="18">
        <v>0</v>
      </c>
      <c r="AD161" s="16" t="s">
        <v>50</v>
      </c>
      <c r="AE161" s="18">
        <v>0</v>
      </c>
      <c r="AF161" s="16">
        <v>0</v>
      </c>
      <c r="AG161" s="16" t="s">
        <v>50</v>
      </c>
      <c r="AH161" s="18">
        <v>0</v>
      </c>
      <c r="AI161" s="18">
        <v>0</v>
      </c>
      <c r="AJ161" s="16" t="s">
        <v>50</v>
      </c>
      <c r="AK161" s="18">
        <v>0</v>
      </c>
      <c r="AL161" s="18">
        <v>0</v>
      </c>
      <c r="AM161" s="17" t="s">
        <v>48</v>
      </c>
      <c r="AN161" s="16" t="s">
        <v>48</v>
      </c>
      <c r="AO161" s="17" t="s">
        <v>48</v>
      </c>
      <c r="AP161" s="16" t="s">
        <v>48</v>
      </c>
    </row>
    <row r="162" spans="1:42" s="19" customFormat="1" x14ac:dyDescent="0.25">
      <c r="A162" s="16" t="s">
        <v>1008</v>
      </c>
      <c r="B162" s="17" t="s">
        <v>447</v>
      </c>
      <c r="C162" s="16" t="s">
        <v>47</v>
      </c>
      <c r="D162" s="16" t="s">
        <v>63</v>
      </c>
      <c r="E162" s="16" t="s">
        <v>64</v>
      </c>
      <c r="F162" s="16" t="s">
        <v>768</v>
      </c>
      <c r="G162" s="16" t="s">
        <v>49</v>
      </c>
      <c r="H162" s="16" t="s">
        <v>463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6" t="s">
        <v>48</v>
      </c>
      <c r="O162" s="16" t="s">
        <v>55</v>
      </c>
      <c r="P162" s="16" t="s">
        <v>48</v>
      </c>
      <c r="Q162" s="18">
        <f>SUM(S162:AP162)</f>
        <v>21193390.534400001</v>
      </c>
      <c r="R162" s="18">
        <v>0</v>
      </c>
      <c r="S162" s="18">
        <v>13440460.25</v>
      </c>
      <c r="T162" s="18">
        <v>0</v>
      </c>
      <c r="U162" s="16" t="s">
        <v>50</v>
      </c>
      <c r="V162" s="18">
        <v>0</v>
      </c>
      <c r="W162" s="18">
        <v>6683560.5899999999</v>
      </c>
      <c r="X162" s="16" t="s">
        <v>51</v>
      </c>
      <c r="Y162" s="18">
        <v>1069369.6943999999</v>
      </c>
      <c r="Z162" s="18">
        <v>0</v>
      </c>
      <c r="AA162" s="16" t="s">
        <v>50</v>
      </c>
      <c r="AB162" s="18">
        <v>0</v>
      </c>
      <c r="AC162" s="18">
        <v>0</v>
      </c>
      <c r="AD162" s="16" t="s">
        <v>50</v>
      </c>
      <c r="AE162" s="18">
        <v>0</v>
      </c>
      <c r="AF162" s="16">
        <v>0</v>
      </c>
      <c r="AG162" s="16" t="s">
        <v>50</v>
      </c>
      <c r="AH162" s="18">
        <v>0</v>
      </c>
      <c r="AI162" s="18">
        <v>0</v>
      </c>
      <c r="AJ162" s="16" t="s">
        <v>50</v>
      </c>
      <c r="AK162" s="18">
        <v>0</v>
      </c>
      <c r="AL162" s="18">
        <v>0</v>
      </c>
      <c r="AM162" s="17" t="s">
        <v>48</v>
      </c>
      <c r="AN162" s="16" t="s">
        <v>48</v>
      </c>
      <c r="AO162" s="17" t="s">
        <v>48</v>
      </c>
      <c r="AP162" s="16" t="s">
        <v>48</v>
      </c>
    </row>
    <row r="163" spans="1:42" s="19" customFormat="1" x14ac:dyDescent="0.25">
      <c r="A163" s="16" t="s">
        <v>1009</v>
      </c>
      <c r="B163" s="17" t="s">
        <v>447</v>
      </c>
      <c r="C163" s="16" t="s">
        <v>47</v>
      </c>
      <c r="D163" s="16" t="s">
        <v>74</v>
      </c>
      <c r="E163" s="16" t="s">
        <v>75</v>
      </c>
      <c r="F163" s="16" t="s">
        <v>756</v>
      </c>
      <c r="G163" s="16" t="s">
        <v>49</v>
      </c>
      <c r="H163" s="16" t="s">
        <v>465</v>
      </c>
      <c r="I163" s="18" t="s">
        <v>48</v>
      </c>
      <c r="J163" s="18" t="s">
        <v>48</v>
      </c>
      <c r="K163" s="18" t="s">
        <v>48</v>
      </c>
      <c r="L163" s="18" t="s">
        <v>48</v>
      </c>
      <c r="M163" s="18">
        <v>0</v>
      </c>
      <c r="N163" s="16" t="s">
        <v>48</v>
      </c>
      <c r="O163" s="16" t="s">
        <v>55</v>
      </c>
      <c r="P163" s="16" t="s">
        <v>48</v>
      </c>
      <c r="Q163" s="18">
        <f>SUM(S163:AP163)</f>
        <v>61077576.788799994</v>
      </c>
      <c r="R163" s="18">
        <v>0</v>
      </c>
      <c r="S163" s="18">
        <v>47825312.599999994</v>
      </c>
      <c r="T163" s="18">
        <v>0</v>
      </c>
      <c r="U163" s="16" t="s">
        <v>50</v>
      </c>
      <c r="V163" s="18">
        <v>0</v>
      </c>
      <c r="W163" s="18">
        <v>11424365.68</v>
      </c>
      <c r="X163" s="16" t="s">
        <v>50</v>
      </c>
      <c r="Y163" s="18">
        <v>1827898.5088000002</v>
      </c>
      <c r="Z163" s="18">
        <v>0</v>
      </c>
      <c r="AA163" s="16" t="s">
        <v>50</v>
      </c>
      <c r="AB163" s="18">
        <v>0</v>
      </c>
      <c r="AC163" s="18">
        <v>0</v>
      </c>
      <c r="AD163" s="16" t="s">
        <v>50</v>
      </c>
      <c r="AE163" s="18">
        <v>0</v>
      </c>
      <c r="AF163" s="16">
        <v>0</v>
      </c>
      <c r="AG163" s="16" t="s">
        <v>50</v>
      </c>
      <c r="AH163" s="18">
        <v>0</v>
      </c>
      <c r="AI163" s="18">
        <v>0</v>
      </c>
      <c r="AJ163" s="16" t="s">
        <v>50</v>
      </c>
      <c r="AK163" s="18">
        <v>0</v>
      </c>
      <c r="AL163" s="18">
        <v>0</v>
      </c>
      <c r="AM163" s="17" t="s">
        <v>48</v>
      </c>
      <c r="AN163" s="16" t="s">
        <v>48</v>
      </c>
      <c r="AO163" s="17" t="s">
        <v>48</v>
      </c>
      <c r="AP163" s="16" t="s">
        <v>48</v>
      </c>
    </row>
    <row r="164" spans="1:42" s="19" customFormat="1" x14ac:dyDescent="0.25">
      <c r="A164" s="16" t="s">
        <v>313</v>
      </c>
      <c r="B164" s="17" t="s">
        <v>447</v>
      </c>
      <c r="C164" s="16" t="s">
        <v>47</v>
      </c>
      <c r="D164" s="16" t="s">
        <v>74</v>
      </c>
      <c r="E164" s="16" t="s">
        <v>75</v>
      </c>
      <c r="F164" s="16" t="s">
        <v>756</v>
      </c>
      <c r="G164" s="16" t="s">
        <v>49</v>
      </c>
      <c r="H164" s="16" t="s">
        <v>467</v>
      </c>
      <c r="I164" s="18" t="s">
        <v>48</v>
      </c>
      <c r="J164" s="18" t="s">
        <v>48</v>
      </c>
      <c r="K164" s="18" t="s">
        <v>48</v>
      </c>
      <c r="L164" s="18" t="s">
        <v>48</v>
      </c>
      <c r="M164" s="18">
        <v>0</v>
      </c>
      <c r="N164" s="16" t="s">
        <v>48</v>
      </c>
      <c r="O164" s="16" t="s">
        <v>468</v>
      </c>
      <c r="P164" s="16" t="s">
        <v>469</v>
      </c>
      <c r="Q164" s="18">
        <f>SUM(S164:AP164)</f>
        <v>2662866.4975999999</v>
      </c>
      <c r="R164" s="18">
        <v>0</v>
      </c>
      <c r="S164" s="18">
        <v>2535816.5</v>
      </c>
      <c r="T164" s="18">
        <v>109525.86</v>
      </c>
      <c r="U164" s="16" t="s">
        <v>51</v>
      </c>
      <c r="V164" s="18">
        <v>17524.137599999998</v>
      </c>
      <c r="W164" s="18">
        <v>0</v>
      </c>
      <c r="X164" s="16" t="s">
        <v>50</v>
      </c>
      <c r="Y164" s="18">
        <v>0</v>
      </c>
      <c r="Z164" s="18">
        <v>0</v>
      </c>
      <c r="AA164" s="16" t="s">
        <v>50</v>
      </c>
      <c r="AB164" s="18">
        <v>0</v>
      </c>
      <c r="AC164" s="18">
        <v>0</v>
      </c>
      <c r="AD164" s="16" t="s">
        <v>50</v>
      </c>
      <c r="AE164" s="18">
        <v>0</v>
      </c>
      <c r="AF164" s="16">
        <v>0</v>
      </c>
      <c r="AG164" s="16" t="s">
        <v>50</v>
      </c>
      <c r="AH164" s="18">
        <v>0</v>
      </c>
      <c r="AI164" s="18">
        <v>0</v>
      </c>
      <c r="AJ164" s="16" t="s">
        <v>50</v>
      </c>
      <c r="AK164" s="18">
        <v>0</v>
      </c>
      <c r="AL164" s="18">
        <v>0</v>
      </c>
      <c r="AM164" s="17" t="s">
        <v>48</v>
      </c>
      <c r="AN164" s="16" t="s">
        <v>48</v>
      </c>
      <c r="AO164" s="17" t="s">
        <v>48</v>
      </c>
      <c r="AP164" s="16" t="s">
        <v>48</v>
      </c>
    </row>
    <row r="165" spans="1:42" s="19" customFormat="1" x14ac:dyDescent="0.25">
      <c r="A165" s="16" t="s">
        <v>315</v>
      </c>
      <c r="B165" s="17" t="s">
        <v>447</v>
      </c>
      <c r="C165" s="16" t="s">
        <v>47</v>
      </c>
      <c r="D165" s="16" t="s">
        <v>74</v>
      </c>
      <c r="E165" s="16" t="s">
        <v>75</v>
      </c>
      <c r="F165" s="16" t="s">
        <v>756</v>
      </c>
      <c r="G165" s="16" t="s">
        <v>49</v>
      </c>
      <c r="H165" s="16" t="s">
        <v>471</v>
      </c>
      <c r="I165" s="18" t="s">
        <v>48</v>
      </c>
      <c r="J165" s="18" t="s">
        <v>48</v>
      </c>
      <c r="K165" s="18" t="s">
        <v>48</v>
      </c>
      <c r="L165" s="18" t="s">
        <v>48</v>
      </c>
      <c r="M165" s="18">
        <v>0</v>
      </c>
      <c r="N165" s="16" t="s">
        <v>48</v>
      </c>
      <c r="O165" s="16" t="s">
        <v>55</v>
      </c>
      <c r="P165" s="16" t="s">
        <v>48</v>
      </c>
      <c r="Q165" s="18">
        <f>SUM(S165:AP165)</f>
        <v>131132057.15360001</v>
      </c>
      <c r="R165" s="18">
        <v>0</v>
      </c>
      <c r="S165" s="18">
        <v>87322813.090000004</v>
      </c>
      <c r="T165" s="18">
        <v>0</v>
      </c>
      <c r="U165" s="16" t="s">
        <v>50</v>
      </c>
      <c r="V165" s="18">
        <v>0</v>
      </c>
      <c r="W165" s="18">
        <v>37766589.710000001</v>
      </c>
      <c r="X165" s="16" t="s">
        <v>50</v>
      </c>
      <c r="Y165" s="18">
        <v>6042654.3536</v>
      </c>
      <c r="Z165" s="18">
        <v>0</v>
      </c>
      <c r="AA165" s="16" t="s">
        <v>50</v>
      </c>
      <c r="AB165" s="18">
        <v>0</v>
      </c>
      <c r="AC165" s="18">
        <v>0</v>
      </c>
      <c r="AD165" s="16" t="s">
        <v>50</v>
      </c>
      <c r="AE165" s="18">
        <v>0</v>
      </c>
      <c r="AF165" s="16">
        <v>0</v>
      </c>
      <c r="AG165" s="16" t="s">
        <v>50</v>
      </c>
      <c r="AH165" s="18">
        <v>0</v>
      </c>
      <c r="AI165" s="18">
        <v>0</v>
      </c>
      <c r="AJ165" s="16" t="s">
        <v>50</v>
      </c>
      <c r="AK165" s="18">
        <v>0</v>
      </c>
      <c r="AL165" s="18">
        <v>0</v>
      </c>
      <c r="AM165" s="17" t="s">
        <v>48</v>
      </c>
      <c r="AN165" s="16" t="s">
        <v>48</v>
      </c>
      <c r="AO165" s="17" t="s">
        <v>48</v>
      </c>
      <c r="AP165" s="16" t="s">
        <v>48</v>
      </c>
    </row>
    <row r="166" spans="1:42" s="19" customFormat="1" x14ac:dyDescent="0.25">
      <c r="A166" s="16" t="s">
        <v>317</v>
      </c>
      <c r="B166" s="17" t="s">
        <v>447</v>
      </c>
      <c r="C166" s="16" t="s">
        <v>47</v>
      </c>
      <c r="D166" s="16" t="s">
        <v>77</v>
      </c>
      <c r="E166" s="16" t="s">
        <v>78</v>
      </c>
      <c r="F166" s="16" t="s">
        <v>786</v>
      </c>
      <c r="G166" s="16" t="s">
        <v>49</v>
      </c>
      <c r="H166" s="16" t="s">
        <v>473</v>
      </c>
      <c r="I166" s="18" t="s">
        <v>48</v>
      </c>
      <c r="J166" s="18" t="s">
        <v>48</v>
      </c>
      <c r="K166" s="18" t="s">
        <v>48</v>
      </c>
      <c r="L166" s="18" t="s">
        <v>48</v>
      </c>
      <c r="M166" s="18">
        <v>0</v>
      </c>
      <c r="N166" s="16" t="s">
        <v>48</v>
      </c>
      <c r="O166" s="16" t="s">
        <v>55</v>
      </c>
      <c r="P166" s="16" t="s">
        <v>48</v>
      </c>
      <c r="Q166" s="18">
        <f>SUM(S166:AP166)</f>
        <v>109145899.99699999</v>
      </c>
      <c r="R166" s="18">
        <v>0</v>
      </c>
      <c r="S166" s="18">
        <v>69376733.524999991</v>
      </c>
      <c r="T166" s="18">
        <v>0</v>
      </c>
      <c r="U166" s="16" t="s">
        <v>50</v>
      </c>
      <c r="V166" s="18">
        <v>0</v>
      </c>
      <c r="W166" s="18">
        <v>34283764.200000003</v>
      </c>
      <c r="X166" s="16" t="s">
        <v>51</v>
      </c>
      <c r="Y166" s="18">
        <v>5485402.2719999989</v>
      </c>
      <c r="Z166" s="18">
        <v>0</v>
      </c>
      <c r="AA166" s="16" t="s">
        <v>50</v>
      </c>
      <c r="AB166" s="18">
        <v>0</v>
      </c>
      <c r="AC166" s="18">
        <v>0</v>
      </c>
      <c r="AD166" s="16" t="s">
        <v>50</v>
      </c>
      <c r="AE166" s="18">
        <v>0</v>
      </c>
      <c r="AF166" s="16">
        <v>0</v>
      </c>
      <c r="AG166" s="16" t="s">
        <v>50</v>
      </c>
      <c r="AH166" s="18">
        <v>0</v>
      </c>
      <c r="AI166" s="18">
        <v>0</v>
      </c>
      <c r="AJ166" s="16" t="s">
        <v>50</v>
      </c>
      <c r="AK166" s="18">
        <v>0</v>
      </c>
      <c r="AL166" s="18">
        <v>0</v>
      </c>
      <c r="AM166" s="17" t="s">
        <v>48</v>
      </c>
      <c r="AN166" s="16" t="s">
        <v>48</v>
      </c>
      <c r="AO166" s="17" t="s">
        <v>48</v>
      </c>
      <c r="AP166" s="16" t="s">
        <v>48</v>
      </c>
    </row>
    <row r="167" spans="1:42" x14ac:dyDescent="0.25">
      <c r="A167" s="16" t="s">
        <v>1010</v>
      </c>
      <c r="B167" s="14" t="s">
        <v>447</v>
      </c>
      <c r="C167" s="13" t="s">
        <v>47</v>
      </c>
      <c r="D167" s="13" t="s">
        <v>81</v>
      </c>
      <c r="E167" s="13" t="s">
        <v>82</v>
      </c>
      <c r="F167" s="13" t="s">
        <v>803</v>
      </c>
      <c r="G167" s="13" t="s">
        <v>49</v>
      </c>
      <c r="H167" s="13" t="s">
        <v>475</v>
      </c>
      <c r="I167" s="15" t="s">
        <v>48</v>
      </c>
      <c r="J167" s="15" t="s">
        <v>48</v>
      </c>
      <c r="K167" s="15" t="s">
        <v>48</v>
      </c>
      <c r="L167" s="15" t="s">
        <v>48</v>
      </c>
      <c r="M167" s="15">
        <v>0</v>
      </c>
      <c r="N167" s="13" t="s">
        <v>48</v>
      </c>
      <c r="O167" s="13" t="s">
        <v>55</v>
      </c>
      <c r="P167" s="13" t="s">
        <v>48</v>
      </c>
      <c r="Q167" s="18">
        <f>SUM(S167:AP167)</f>
        <v>33073088.803199999</v>
      </c>
      <c r="R167" s="15">
        <v>0</v>
      </c>
      <c r="S167" s="15">
        <v>19178186.25</v>
      </c>
      <c r="T167" s="15">
        <v>0</v>
      </c>
      <c r="U167" s="13" t="s">
        <v>50</v>
      </c>
      <c r="V167" s="15">
        <v>0</v>
      </c>
      <c r="W167" s="15">
        <v>11978364.27</v>
      </c>
      <c r="X167" s="13" t="s">
        <v>51</v>
      </c>
      <c r="Y167" s="15">
        <v>1916538.2831999999</v>
      </c>
      <c r="Z167" s="15">
        <v>0</v>
      </c>
      <c r="AA167" s="13" t="s">
        <v>50</v>
      </c>
      <c r="AB167" s="15">
        <v>0</v>
      </c>
      <c r="AC167" s="15">
        <v>0</v>
      </c>
      <c r="AD167" s="13" t="s">
        <v>50</v>
      </c>
      <c r="AE167" s="15">
        <v>0</v>
      </c>
      <c r="AF167" s="13">
        <v>0</v>
      </c>
      <c r="AG167" s="13" t="s">
        <v>50</v>
      </c>
      <c r="AH167" s="15">
        <v>0</v>
      </c>
      <c r="AI167" s="15">
        <v>0</v>
      </c>
      <c r="AJ167" s="13" t="s">
        <v>50</v>
      </c>
      <c r="AK167" s="15">
        <v>0</v>
      </c>
      <c r="AL167" s="15">
        <v>0</v>
      </c>
      <c r="AM167" s="14" t="s">
        <v>48</v>
      </c>
      <c r="AN167" s="13" t="s">
        <v>48</v>
      </c>
      <c r="AO167" s="14" t="s">
        <v>48</v>
      </c>
      <c r="AP167" s="13" t="s">
        <v>48</v>
      </c>
    </row>
    <row r="168" spans="1:42" s="19" customFormat="1" x14ac:dyDescent="0.25">
      <c r="A168" s="16" t="s">
        <v>318</v>
      </c>
      <c r="B168" s="17" t="s">
        <v>447</v>
      </c>
      <c r="C168" s="16" t="s">
        <v>47</v>
      </c>
      <c r="D168" s="16" t="s">
        <v>122</v>
      </c>
      <c r="E168" s="16" t="s">
        <v>805</v>
      </c>
      <c r="F168" s="16" t="s">
        <v>813</v>
      </c>
      <c r="G168" s="16" t="s">
        <v>49</v>
      </c>
      <c r="H168" s="16" t="s">
        <v>477</v>
      </c>
      <c r="I168" s="18" t="s">
        <v>48</v>
      </c>
      <c r="J168" s="18" t="s">
        <v>48</v>
      </c>
      <c r="K168" s="18" t="s">
        <v>48</v>
      </c>
      <c r="L168" s="18" t="s">
        <v>48</v>
      </c>
      <c r="M168" s="18">
        <v>0</v>
      </c>
      <c r="N168" s="16" t="s">
        <v>48</v>
      </c>
      <c r="O168" s="16" t="s">
        <v>55</v>
      </c>
      <c r="P168" s="16" t="s">
        <v>48</v>
      </c>
      <c r="Q168" s="18">
        <f>SUM(S168:AP168)</f>
        <v>5777265.5</v>
      </c>
      <c r="R168" s="18">
        <v>0</v>
      </c>
      <c r="S168" s="18">
        <v>4475977.5</v>
      </c>
      <c r="T168" s="18">
        <v>0</v>
      </c>
      <c r="U168" s="16" t="s">
        <v>50</v>
      </c>
      <c r="V168" s="18">
        <v>0</v>
      </c>
      <c r="W168" s="18">
        <v>1121800</v>
      </c>
      <c r="X168" s="16" t="s">
        <v>51</v>
      </c>
      <c r="Y168" s="18">
        <v>179488</v>
      </c>
      <c r="Z168" s="18">
        <v>0</v>
      </c>
      <c r="AA168" s="16" t="s">
        <v>50</v>
      </c>
      <c r="AB168" s="18">
        <v>0</v>
      </c>
      <c r="AC168" s="18">
        <v>0</v>
      </c>
      <c r="AD168" s="16" t="s">
        <v>50</v>
      </c>
      <c r="AE168" s="18">
        <v>0</v>
      </c>
      <c r="AF168" s="16">
        <v>0</v>
      </c>
      <c r="AG168" s="16" t="s">
        <v>50</v>
      </c>
      <c r="AH168" s="18">
        <v>0</v>
      </c>
      <c r="AI168" s="18">
        <v>0</v>
      </c>
      <c r="AJ168" s="16" t="s">
        <v>50</v>
      </c>
      <c r="AK168" s="18">
        <v>0</v>
      </c>
      <c r="AL168" s="18">
        <v>0</v>
      </c>
      <c r="AM168" s="17" t="s">
        <v>48</v>
      </c>
      <c r="AN168" s="16" t="s">
        <v>48</v>
      </c>
      <c r="AO168" s="17" t="s">
        <v>48</v>
      </c>
      <c r="AP168" s="16" t="s">
        <v>48</v>
      </c>
    </row>
    <row r="169" spans="1:42" s="19" customFormat="1" x14ac:dyDescent="0.25">
      <c r="A169" s="16" t="s">
        <v>320</v>
      </c>
      <c r="B169" s="17" t="s">
        <v>447</v>
      </c>
      <c r="C169" s="16" t="s">
        <v>47</v>
      </c>
      <c r="D169" s="16" t="s">
        <v>122</v>
      </c>
      <c r="E169" s="16" t="s">
        <v>805</v>
      </c>
      <c r="F169" s="16" t="s">
        <v>813</v>
      </c>
      <c r="G169" s="16" t="s">
        <v>49</v>
      </c>
      <c r="H169" s="16" t="s">
        <v>479</v>
      </c>
      <c r="I169" s="18" t="s">
        <v>48</v>
      </c>
      <c r="J169" s="18" t="s">
        <v>48</v>
      </c>
      <c r="K169" s="18" t="s">
        <v>48</v>
      </c>
      <c r="L169" s="18" t="s">
        <v>48</v>
      </c>
      <c r="M169" s="18">
        <v>0</v>
      </c>
      <c r="N169" s="16" t="s">
        <v>48</v>
      </c>
      <c r="O169" s="16" t="s">
        <v>480</v>
      </c>
      <c r="P169" s="16" t="s">
        <v>481</v>
      </c>
      <c r="Q169" s="18">
        <f>SUM(S169:AP169)</f>
        <v>3333664.25</v>
      </c>
      <c r="R169" s="18">
        <v>0</v>
      </c>
      <c r="S169" s="18">
        <v>2206492.25</v>
      </c>
      <c r="T169" s="18">
        <v>971700</v>
      </c>
      <c r="U169" s="16" t="s">
        <v>51</v>
      </c>
      <c r="V169" s="18">
        <v>155472</v>
      </c>
      <c r="W169" s="18">
        <v>0</v>
      </c>
      <c r="X169" s="16" t="s">
        <v>50</v>
      </c>
      <c r="Y169" s="18">
        <v>0</v>
      </c>
      <c r="Z169" s="18">
        <v>0</v>
      </c>
      <c r="AA169" s="16" t="s">
        <v>50</v>
      </c>
      <c r="AB169" s="18">
        <v>0</v>
      </c>
      <c r="AC169" s="18">
        <v>0</v>
      </c>
      <c r="AD169" s="16" t="s">
        <v>50</v>
      </c>
      <c r="AE169" s="18">
        <v>0</v>
      </c>
      <c r="AF169" s="16">
        <v>0</v>
      </c>
      <c r="AG169" s="16" t="s">
        <v>50</v>
      </c>
      <c r="AH169" s="18">
        <v>0</v>
      </c>
      <c r="AI169" s="18">
        <v>0</v>
      </c>
      <c r="AJ169" s="16" t="s">
        <v>50</v>
      </c>
      <c r="AK169" s="18">
        <v>0</v>
      </c>
      <c r="AL169" s="18">
        <v>0</v>
      </c>
      <c r="AM169" s="17" t="s">
        <v>48</v>
      </c>
      <c r="AN169" s="16" t="s">
        <v>48</v>
      </c>
      <c r="AO169" s="17" t="s">
        <v>48</v>
      </c>
      <c r="AP169" s="16" t="s">
        <v>48</v>
      </c>
    </row>
    <row r="170" spans="1:42" s="19" customFormat="1" x14ac:dyDescent="0.25">
      <c r="A170" s="16" t="s">
        <v>322</v>
      </c>
      <c r="B170" s="17" t="s">
        <v>447</v>
      </c>
      <c r="C170" s="16" t="s">
        <v>47</v>
      </c>
      <c r="D170" s="16" t="s">
        <v>122</v>
      </c>
      <c r="E170" s="16" t="s">
        <v>805</v>
      </c>
      <c r="F170" s="16" t="s">
        <v>813</v>
      </c>
      <c r="G170" s="16" t="s">
        <v>49</v>
      </c>
      <c r="H170" s="16" t="s">
        <v>483</v>
      </c>
      <c r="I170" s="18" t="s">
        <v>48</v>
      </c>
      <c r="J170" s="18" t="s">
        <v>48</v>
      </c>
      <c r="K170" s="18" t="s">
        <v>48</v>
      </c>
      <c r="L170" s="18" t="s">
        <v>48</v>
      </c>
      <c r="M170" s="18">
        <v>0</v>
      </c>
      <c r="N170" s="16" t="s">
        <v>48</v>
      </c>
      <c r="O170" s="16" t="s">
        <v>55</v>
      </c>
      <c r="P170" s="16" t="s">
        <v>48</v>
      </c>
      <c r="Q170" s="18">
        <f>SUM(S170:AP170)</f>
        <v>4117773.6952</v>
      </c>
      <c r="R170" s="18">
        <v>0</v>
      </c>
      <c r="S170" s="18">
        <v>580212.5</v>
      </c>
      <c r="T170" s="18">
        <v>0</v>
      </c>
      <c r="U170" s="16" t="s">
        <v>50</v>
      </c>
      <c r="V170" s="18">
        <v>0</v>
      </c>
      <c r="W170" s="18">
        <v>3049621.72</v>
      </c>
      <c r="X170" s="16" t="s">
        <v>50</v>
      </c>
      <c r="Y170" s="18">
        <v>487939.47519999999</v>
      </c>
      <c r="Z170" s="18">
        <v>0</v>
      </c>
      <c r="AA170" s="16" t="s">
        <v>50</v>
      </c>
      <c r="AB170" s="18">
        <v>0</v>
      </c>
      <c r="AC170" s="18">
        <v>0</v>
      </c>
      <c r="AD170" s="16" t="s">
        <v>50</v>
      </c>
      <c r="AE170" s="18">
        <v>0</v>
      </c>
      <c r="AF170" s="16">
        <v>0</v>
      </c>
      <c r="AG170" s="16" t="s">
        <v>50</v>
      </c>
      <c r="AH170" s="18">
        <v>0</v>
      </c>
      <c r="AI170" s="18">
        <v>0</v>
      </c>
      <c r="AJ170" s="16" t="s">
        <v>50</v>
      </c>
      <c r="AK170" s="18">
        <v>0</v>
      </c>
      <c r="AL170" s="18">
        <v>0</v>
      </c>
      <c r="AM170" s="17" t="s">
        <v>48</v>
      </c>
      <c r="AN170" s="16" t="s">
        <v>48</v>
      </c>
      <c r="AO170" s="17" t="s">
        <v>48</v>
      </c>
      <c r="AP170" s="16" t="s">
        <v>48</v>
      </c>
    </row>
    <row r="171" spans="1:42" s="19" customFormat="1" x14ac:dyDescent="0.25">
      <c r="A171" s="16" t="s">
        <v>326</v>
      </c>
      <c r="B171" s="17" t="s">
        <v>447</v>
      </c>
      <c r="C171" s="16" t="s">
        <v>47</v>
      </c>
      <c r="D171" s="16" t="s">
        <v>122</v>
      </c>
      <c r="E171" s="16" t="s">
        <v>805</v>
      </c>
      <c r="F171" s="16" t="s">
        <v>813</v>
      </c>
      <c r="G171" s="16" t="s">
        <v>49</v>
      </c>
      <c r="H171" s="16" t="s">
        <v>485</v>
      </c>
      <c r="I171" s="18" t="s">
        <v>48</v>
      </c>
      <c r="J171" s="18" t="s">
        <v>48</v>
      </c>
      <c r="K171" s="18" t="s">
        <v>48</v>
      </c>
      <c r="L171" s="18" t="s">
        <v>48</v>
      </c>
      <c r="M171" s="18">
        <v>0</v>
      </c>
      <c r="N171" s="16" t="s">
        <v>48</v>
      </c>
      <c r="O171" s="16" t="s">
        <v>55</v>
      </c>
      <c r="P171" s="16" t="s">
        <v>48</v>
      </c>
      <c r="Q171" s="18">
        <f>SUM(S171:AP171)</f>
        <v>3565990.5</v>
      </c>
      <c r="R171" s="18">
        <v>0</v>
      </c>
      <c r="S171" s="18">
        <v>3071134.5</v>
      </c>
      <c r="T171" s="18">
        <v>0</v>
      </c>
      <c r="U171" s="16" t="s">
        <v>50</v>
      </c>
      <c r="V171" s="18">
        <v>0</v>
      </c>
      <c r="W171" s="18">
        <v>426600</v>
      </c>
      <c r="X171" s="16" t="s">
        <v>50</v>
      </c>
      <c r="Y171" s="18">
        <v>68256</v>
      </c>
      <c r="Z171" s="18">
        <v>0</v>
      </c>
      <c r="AA171" s="16" t="s">
        <v>50</v>
      </c>
      <c r="AB171" s="18">
        <v>0</v>
      </c>
      <c r="AC171" s="18">
        <v>0</v>
      </c>
      <c r="AD171" s="16" t="s">
        <v>50</v>
      </c>
      <c r="AE171" s="18">
        <v>0</v>
      </c>
      <c r="AF171" s="16">
        <v>0</v>
      </c>
      <c r="AG171" s="16" t="s">
        <v>50</v>
      </c>
      <c r="AH171" s="18">
        <v>0</v>
      </c>
      <c r="AI171" s="18">
        <v>0</v>
      </c>
      <c r="AJ171" s="16" t="s">
        <v>50</v>
      </c>
      <c r="AK171" s="18">
        <v>0</v>
      </c>
      <c r="AL171" s="18">
        <v>0</v>
      </c>
      <c r="AM171" s="17" t="s">
        <v>48</v>
      </c>
      <c r="AN171" s="16" t="s">
        <v>48</v>
      </c>
      <c r="AO171" s="17" t="s">
        <v>48</v>
      </c>
      <c r="AP171" s="16" t="s">
        <v>48</v>
      </c>
    </row>
    <row r="172" spans="1:42" s="19" customFormat="1" x14ac:dyDescent="0.25">
      <c r="A172" s="16" t="s">
        <v>328</v>
      </c>
      <c r="B172" s="17" t="s">
        <v>447</v>
      </c>
      <c r="C172" s="16" t="s">
        <v>47</v>
      </c>
      <c r="D172" s="16" t="s">
        <v>122</v>
      </c>
      <c r="E172" s="16" t="s">
        <v>805</v>
      </c>
      <c r="F172" s="16" t="s">
        <v>813</v>
      </c>
      <c r="G172" s="16" t="s">
        <v>49</v>
      </c>
      <c r="H172" s="16" t="s">
        <v>487</v>
      </c>
      <c r="I172" s="18" t="s">
        <v>48</v>
      </c>
      <c r="J172" s="18" t="s">
        <v>48</v>
      </c>
      <c r="K172" s="18" t="s">
        <v>48</v>
      </c>
      <c r="L172" s="18" t="s">
        <v>48</v>
      </c>
      <c r="M172" s="18">
        <v>0</v>
      </c>
      <c r="N172" s="16" t="s">
        <v>48</v>
      </c>
      <c r="O172" s="16" t="s">
        <v>55</v>
      </c>
      <c r="P172" s="16" t="s">
        <v>48</v>
      </c>
      <c r="Q172" s="18">
        <f>SUM(S172:AP172)</f>
        <v>21623693.789599996</v>
      </c>
      <c r="R172" s="18">
        <v>0</v>
      </c>
      <c r="S172" s="18">
        <v>17146245.099999998</v>
      </c>
      <c r="T172" s="18">
        <v>0</v>
      </c>
      <c r="U172" s="16" t="s">
        <v>50</v>
      </c>
      <c r="V172" s="18">
        <v>0</v>
      </c>
      <c r="W172" s="18">
        <v>3859869.56</v>
      </c>
      <c r="X172" s="16" t="s">
        <v>50</v>
      </c>
      <c r="Y172" s="18">
        <v>617579.12959999999</v>
      </c>
      <c r="Z172" s="18">
        <v>0</v>
      </c>
      <c r="AA172" s="16" t="s">
        <v>50</v>
      </c>
      <c r="AB172" s="18">
        <v>0</v>
      </c>
      <c r="AC172" s="18">
        <v>0</v>
      </c>
      <c r="AD172" s="16" t="s">
        <v>50</v>
      </c>
      <c r="AE172" s="18">
        <v>0</v>
      </c>
      <c r="AF172" s="16">
        <v>0</v>
      </c>
      <c r="AG172" s="16" t="s">
        <v>50</v>
      </c>
      <c r="AH172" s="18">
        <v>0</v>
      </c>
      <c r="AI172" s="18">
        <v>0</v>
      </c>
      <c r="AJ172" s="16" t="s">
        <v>50</v>
      </c>
      <c r="AK172" s="18">
        <v>0</v>
      </c>
      <c r="AL172" s="18">
        <v>0</v>
      </c>
      <c r="AM172" s="17" t="s">
        <v>48</v>
      </c>
      <c r="AN172" s="16" t="s">
        <v>48</v>
      </c>
      <c r="AO172" s="17" t="s">
        <v>48</v>
      </c>
      <c r="AP172" s="16" t="s">
        <v>48</v>
      </c>
    </row>
    <row r="173" spans="1:42" s="19" customFormat="1" x14ac:dyDescent="0.25">
      <c r="A173" s="16" t="s">
        <v>332</v>
      </c>
      <c r="B173" s="17" t="s">
        <v>447</v>
      </c>
      <c r="C173" s="16" t="s">
        <v>47</v>
      </c>
      <c r="D173" s="16" t="s">
        <v>122</v>
      </c>
      <c r="E173" s="16" t="s">
        <v>805</v>
      </c>
      <c r="F173" s="16" t="s">
        <v>813</v>
      </c>
      <c r="G173" s="16" t="s">
        <v>49</v>
      </c>
      <c r="H173" s="16" t="s">
        <v>489</v>
      </c>
      <c r="I173" s="18" t="s">
        <v>48</v>
      </c>
      <c r="J173" s="18" t="s">
        <v>48</v>
      </c>
      <c r="K173" s="18" t="s">
        <v>48</v>
      </c>
      <c r="L173" s="18" t="s">
        <v>48</v>
      </c>
      <c r="M173" s="18">
        <v>0</v>
      </c>
      <c r="N173" s="16" t="s">
        <v>48</v>
      </c>
      <c r="O173" s="16" t="s">
        <v>55</v>
      </c>
      <c r="P173" s="16" t="s">
        <v>48</v>
      </c>
      <c r="Q173" s="18">
        <f>SUM(S173:AP173)</f>
        <v>81371378.013600007</v>
      </c>
      <c r="R173" s="18">
        <v>0</v>
      </c>
      <c r="S173" s="18">
        <v>46762459.350000009</v>
      </c>
      <c r="T173" s="18">
        <v>0</v>
      </c>
      <c r="U173" s="16" t="s">
        <v>50</v>
      </c>
      <c r="V173" s="18">
        <v>0</v>
      </c>
      <c r="W173" s="18">
        <v>29835274.709999997</v>
      </c>
      <c r="X173" s="16" t="s">
        <v>51</v>
      </c>
      <c r="Y173" s="18">
        <v>4773643.9535999997</v>
      </c>
      <c r="Z173" s="18">
        <v>0</v>
      </c>
      <c r="AA173" s="16" t="s">
        <v>50</v>
      </c>
      <c r="AB173" s="18">
        <v>0</v>
      </c>
      <c r="AC173" s="18">
        <v>0</v>
      </c>
      <c r="AD173" s="16" t="s">
        <v>50</v>
      </c>
      <c r="AE173" s="18">
        <v>0</v>
      </c>
      <c r="AF173" s="16">
        <v>0</v>
      </c>
      <c r="AG173" s="16" t="s">
        <v>50</v>
      </c>
      <c r="AH173" s="18">
        <v>0</v>
      </c>
      <c r="AI173" s="18">
        <v>0</v>
      </c>
      <c r="AJ173" s="16" t="s">
        <v>50</v>
      </c>
      <c r="AK173" s="18">
        <v>0</v>
      </c>
      <c r="AL173" s="18">
        <v>0</v>
      </c>
      <c r="AM173" s="17" t="s">
        <v>48</v>
      </c>
      <c r="AN173" s="16" t="s">
        <v>48</v>
      </c>
      <c r="AO173" s="17" t="s">
        <v>48</v>
      </c>
      <c r="AP173" s="16" t="s">
        <v>48</v>
      </c>
    </row>
    <row r="174" spans="1:42" x14ac:dyDescent="0.25">
      <c r="A174" s="16" t="s">
        <v>336</v>
      </c>
      <c r="B174" s="14" t="s">
        <v>490</v>
      </c>
      <c r="C174" s="13" t="s">
        <v>47</v>
      </c>
      <c r="D174" s="13" t="s">
        <v>52</v>
      </c>
      <c r="E174" s="13" t="s">
        <v>54</v>
      </c>
      <c r="F174" s="13" t="s">
        <v>747</v>
      </c>
      <c r="G174" s="13" t="s">
        <v>49</v>
      </c>
      <c r="H174" s="13" t="s">
        <v>492</v>
      </c>
      <c r="I174" s="15" t="s">
        <v>48</v>
      </c>
      <c r="J174" s="15" t="s">
        <v>48</v>
      </c>
      <c r="K174" s="15" t="s">
        <v>48</v>
      </c>
      <c r="L174" s="15" t="s">
        <v>48</v>
      </c>
      <c r="M174" s="15">
        <v>0</v>
      </c>
      <c r="N174" s="13" t="s">
        <v>48</v>
      </c>
      <c r="O174" s="13" t="s">
        <v>55</v>
      </c>
      <c r="P174" s="13" t="s">
        <v>48</v>
      </c>
      <c r="Q174" s="18">
        <f>SUM(S174:AP174)</f>
        <v>115468434.29340002</v>
      </c>
      <c r="R174" s="15">
        <v>0</v>
      </c>
      <c r="S174" s="15">
        <v>94068722.26000002</v>
      </c>
      <c r="T174" s="15">
        <v>0</v>
      </c>
      <c r="U174" s="13" t="s">
        <v>50</v>
      </c>
      <c r="V174" s="15">
        <v>0</v>
      </c>
      <c r="W174" s="15">
        <v>18448027.614999998</v>
      </c>
      <c r="X174" s="13" t="s">
        <v>50</v>
      </c>
      <c r="Y174" s="15">
        <v>2951684.4184000003</v>
      </c>
      <c r="Z174" s="15">
        <v>0</v>
      </c>
      <c r="AA174" s="13" t="s">
        <v>50</v>
      </c>
      <c r="AB174" s="15">
        <v>0</v>
      </c>
      <c r="AC174" s="15">
        <v>0</v>
      </c>
      <c r="AD174" s="13" t="s">
        <v>50</v>
      </c>
      <c r="AE174" s="15">
        <v>0</v>
      </c>
      <c r="AF174" s="13">
        <v>0</v>
      </c>
      <c r="AG174" s="13" t="s">
        <v>50</v>
      </c>
      <c r="AH174" s="15">
        <v>0</v>
      </c>
      <c r="AI174" s="15">
        <v>0</v>
      </c>
      <c r="AJ174" s="13" t="s">
        <v>50</v>
      </c>
      <c r="AK174" s="15">
        <v>0</v>
      </c>
      <c r="AL174" s="15">
        <v>0</v>
      </c>
      <c r="AM174" s="14" t="s">
        <v>48</v>
      </c>
      <c r="AN174" s="13" t="s">
        <v>48</v>
      </c>
      <c r="AO174" s="14" t="s">
        <v>48</v>
      </c>
      <c r="AP174" s="13" t="s">
        <v>48</v>
      </c>
    </row>
    <row r="175" spans="1:42" x14ac:dyDescent="0.25">
      <c r="A175" s="16" t="s">
        <v>340</v>
      </c>
      <c r="B175" s="14" t="s">
        <v>490</v>
      </c>
      <c r="C175" s="13" t="s">
        <v>47</v>
      </c>
      <c r="D175" s="13" t="s">
        <v>59</v>
      </c>
      <c r="E175" s="13" t="s">
        <v>60</v>
      </c>
      <c r="F175" s="13" t="s">
        <v>760</v>
      </c>
      <c r="G175" s="13" t="s">
        <v>49</v>
      </c>
      <c r="H175" s="13" t="s">
        <v>494</v>
      </c>
      <c r="I175" s="15" t="s">
        <v>48</v>
      </c>
      <c r="J175" s="15" t="s">
        <v>48</v>
      </c>
      <c r="K175" s="15" t="s">
        <v>48</v>
      </c>
      <c r="L175" s="15" t="s">
        <v>48</v>
      </c>
      <c r="M175" s="15">
        <v>0</v>
      </c>
      <c r="N175" s="13" t="s">
        <v>48</v>
      </c>
      <c r="O175" s="13" t="s">
        <v>55</v>
      </c>
      <c r="P175" s="13" t="s">
        <v>48</v>
      </c>
      <c r="Q175" s="18">
        <f>SUM(S175:AP175)</f>
        <v>73641798.819000006</v>
      </c>
      <c r="R175" s="15">
        <v>0</v>
      </c>
      <c r="S175" s="15">
        <v>61738140.660000004</v>
      </c>
      <c r="T175" s="15">
        <v>0</v>
      </c>
      <c r="U175" s="13" t="s">
        <v>50</v>
      </c>
      <c r="V175" s="15">
        <v>0</v>
      </c>
      <c r="W175" s="15">
        <v>10261774.274999999</v>
      </c>
      <c r="X175" s="13" t="s">
        <v>51</v>
      </c>
      <c r="Y175" s="15">
        <v>1641883.8840000003</v>
      </c>
      <c r="Z175" s="15">
        <v>0</v>
      </c>
      <c r="AA175" s="13" t="s">
        <v>50</v>
      </c>
      <c r="AB175" s="15">
        <v>0</v>
      </c>
      <c r="AC175" s="15">
        <v>0</v>
      </c>
      <c r="AD175" s="13" t="s">
        <v>50</v>
      </c>
      <c r="AE175" s="15">
        <v>0</v>
      </c>
      <c r="AF175" s="13">
        <v>0</v>
      </c>
      <c r="AG175" s="13" t="s">
        <v>50</v>
      </c>
      <c r="AH175" s="15">
        <v>0</v>
      </c>
      <c r="AI175" s="15">
        <v>0</v>
      </c>
      <c r="AJ175" s="13" t="s">
        <v>50</v>
      </c>
      <c r="AK175" s="15">
        <v>0</v>
      </c>
      <c r="AL175" s="15">
        <v>0</v>
      </c>
      <c r="AM175" s="14" t="s">
        <v>48</v>
      </c>
      <c r="AN175" s="13" t="s">
        <v>48</v>
      </c>
      <c r="AO175" s="14" t="s">
        <v>48</v>
      </c>
      <c r="AP175" s="13" t="s">
        <v>48</v>
      </c>
    </row>
    <row r="176" spans="1:42" s="19" customFormat="1" x14ac:dyDescent="0.25">
      <c r="A176" s="16" t="s">
        <v>342</v>
      </c>
      <c r="B176" s="17" t="s">
        <v>490</v>
      </c>
      <c r="C176" s="16" t="s">
        <v>47</v>
      </c>
      <c r="D176" s="16" t="s">
        <v>63</v>
      </c>
      <c r="E176" s="16" t="s">
        <v>64</v>
      </c>
      <c r="F176" s="16" t="s">
        <v>769</v>
      </c>
      <c r="G176" s="16" t="s">
        <v>49</v>
      </c>
      <c r="H176" s="16" t="s">
        <v>496</v>
      </c>
      <c r="I176" s="18" t="s">
        <v>48</v>
      </c>
      <c r="J176" s="18" t="s">
        <v>48</v>
      </c>
      <c r="K176" s="18" t="s">
        <v>48</v>
      </c>
      <c r="L176" s="18" t="s">
        <v>48</v>
      </c>
      <c r="M176" s="18">
        <v>0</v>
      </c>
      <c r="N176" s="16" t="s">
        <v>48</v>
      </c>
      <c r="O176" s="16" t="s">
        <v>55</v>
      </c>
      <c r="P176" s="16" t="s">
        <v>48</v>
      </c>
      <c r="Q176" s="18">
        <f>SUM(S176:AP176)</f>
        <v>28304723.255999997</v>
      </c>
      <c r="R176" s="18">
        <v>0</v>
      </c>
      <c r="S176" s="18">
        <v>22912413.549999997</v>
      </c>
      <c r="T176" s="18">
        <v>0</v>
      </c>
      <c r="U176" s="16" t="s">
        <v>50</v>
      </c>
      <c r="V176" s="18">
        <v>0</v>
      </c>
      <c r="W176" s="18">
        <v>4648542.8499999996</v>
      </c>
      <c r="X176" s="16" t="s">
        <v>50</v>
      </c>
      <c r="Y176" s="18">
        <v>743766.85599999991</v>
      </c>
      <c r="Z176" s="18">
        <v>0</v>
      </c>
      <c r="AA176" s="16" t="s">
        <v>50</v>
      </c>
      <c r="AB176" s="18">
        <v>0</v>
      </c>
      <c r="AC176" s="18">
        <v>0</v>
      </c>
      <c r="AD176" s="16" t="s">
        <v>50</v>
      </c>
      <c r="AE176" s="18">
        <v>0</v>
      </c>
      <c r="AF176" s="16">
        <v>0</v>
      </c>
      <c r="AG176" s="16" t="s">
        <v>50</v>
      </c>
      <c r="AH176" s="18">
        <v>0</v>
      </c>
      <c r="AI176" s="18">
        <v>0</v>
      </c>
      <c r="AJ176" s="16" t="s">
        <v>50</v>
      </c>
      <c r="AK176" s="18">
        <v>0</v>
      </c>
      <c r="AL176" s="18">
        <v>0</v>
      </c>
      <c r="AM176" s="17" t="s">
        <v>48</v>
      </c>
      <c r="AN176" s="16" t="s">
        <v>48</v>
      </c>
      <c r="AO176" s="17" t="s">
        <v>48</v>
      </c>
      <c r="AP176" s="16" t="s">
        <v>48</v>
      </c>
    </row>
    <row r="177" spans="1:42" s="19" customFormat="1" x14ac:dyDescent="0.25">
      <c r="A177" s="16" t="s">
        <v>344</v>
      </c>
      <c r="B177" s="17" t="s">
        <v>490</v>
      </c>
      <c r="C177" s="16" t="s">
        <v>47</v>
      </c>
      <c r="D177" s="16" t="s">
        <v>63</v>
      </c>
      <c r="E177" s="16" t="s">
        <v>64</v>
      </c>
      <c r="F177" s="16" t="s">
        <v>769</v>
      </c>
      <c r="G177" s="16" t="s">
        <v>49</v>
      </c>
      <c r="H177" s="16" t="s">
        <v>498</v>
      </c>
      <c r="I177" s="18" t="s">
        <v>48</v>
      </c>
      <c r="J177" s="18" t="s">
        <v>48</v>
      </c>
      <c r="K177" s="18" t="s">
        <v>48</v>
      </c>
      <c r="L177" s="18" t="s">
        <v>48</v>
      </c>
      <c r="M177" s="18">
        <v>0</v>
      </c>
      <c r="N177" s="16" t="s">
        <v>48</v>
      </c>
      <c r="O177" s="16" t="s">
        <v>499</v>
      </c>
      <c r="P177" s="16" t="s">
        <v>500</v>
      </c>
      <c r="Q177" s="18">
        <f>SUM(S177:AP177)</f>
        <v>6963571.4399999995</v>
      </c>
      <c r="R177" s="18">
        <v>0</v>
      </c>
      <c r="S177" s="18">
        <v>754110</v>
      </c>
      <c r="T177" s="18">
        <v>5352984</v>
      </c>
      <c r="U177" s="16" t="s">
        <v>51</v>
      </c>
      <c r="V177" s="18">
        <v>856477.44</v>
      </c>
      <c r="W177" s="18">
        <v>0</v>
      </c>
      <c r="X177" s="16" t="s">
        <v>50</v>
      </c>
      <c r="Y177" s="18">
        <v>0</v>
      </c>
      <c r="Z177" s="18">
        <v>0</v>
      </c>
      <c r="AA177" s="16" t="s">
        <v>50</v>
      </c>
      <c r="AB177" s="18">
        <v>0</v>
      </c>
      <c r="AC177" s="18">
        <v>0</v>
      </c>
      <c r="AD177" s="16" t="s">
        <v>50</v>
      </c>
      <c r="AE177" s="18">
        <v>0</v>
      </c>
      <c r="AF177" s="16">
        <v>0</v>
      </c>
      <c r="AG177" s="16" t="s">
        <v>50</v>
      </c>
      <c r="AH177" s="18">
        <v>0</v>
      </c>
      <c r="AI177" s="18">
        <v>0</v>
      </c>
      <c r="AJ177" s="16" t="s">
        <v>50</v>
      </c>
      <c r="AK177" s="18">
        <v>0</v>
      </c>
      <c r="AL177" s="18">
        <v>0</v>
      </c>
      <c r="AM177" s="17" t="s">
        <v>48</v>
      </c>
      <c r="AN177" s="16" t="s">
        <v>48</v>
      </c>
      <c r="AO177" s="17" t="s">
        <v>48</v>
      </c>
      <c r="AP177" s="16" t="s">
        <v>48</v>
      </c>
    </row>
    <row r="178" spans="1:42" s="19" customFormat="1" x14ac:dyDescent="0.25">
      <c r="A178" s="16" t="s">
        <v>346</v>
      </c>
      <c r="B178" s="17" t="s">
        <v>490</v>
      </c>
      <c r="C178" s="16" t="s">
        <v>47</v>
      </c>
      <c r="D178" s="16" t="s">
        <v>63</v>
      </c>
      <c r="E178" s="16" t="s">
        <v>64</v>
      </c>
      <c r="F178" s="16" t="s">
        <v>769</v>
      </c>
      <c r="G178" s="16" t="s">
        <v>49</v>
      </c>
      <c r="H178" s="16" t="s">
        <v>502</v>
      </c>
      <c r="I178" s="18" t="s">
        <v>48</v>
      </c>
      <c r="J178" s="18" t="s">
        <v>48</v>
      </c>
      <c r="K178" s="18" t="s">
        <v>48</v>
      </c>
      <c r="L178" s="18" t="s">
        <v>48</v>
      </c>
      <c r="M178" s="18">
        <v>0</v>
      </c>
      <c r="N178" s="16" t="s">
        <v>48</v>
      </c>
      <c r="O178" s="16" t="s">
        <v>55</v>
      </c>
      <c r="P178" s="16" t="s">
        <v>48</v>
      </c>
      <c r="Q178" s="18">
        <f>SUM(S178:AP178)</f>
        <v>112682292.48280002</v>
      </c>
      <c r="R178" s="18">
        <v>0</v>
      </c>
      <c r="S178" s="18">
        <v>83541162.730000019</v>
      </c>
      <c r="T178" s="18">
        <v>0</v>
      </c>
      <c r="U178" s="16" t="s">
        <v>50</v>
      </c>
      <c r="V178" s="18">
        <v>0</v>
      </c>
      <c r="W178" s="18">
        <v>25121663.579999994</v>
      </c>
      <c r="X178" s="16" t="s">
        <v>50</v>
      </c>
      <c r="Y178" s="18">
        <v>4019466.1728000008</v>
      </c>
      <c r="Z178" s="18">
        <v>0</v>
      </c>
      <c r="AA178" s="16" t="s">
        <v>50</v>
      </c>
      <c r="AB178" s="18">
        <v>0</v>
      </c>
      <c r="AC178" s="18">
        <v>0</v>
      </c>
      <c r="AD178" s="16" t="s">
        <v>50</v>
      </c>
      <c r="AE178" s="18">
        <v>0</v>
      </c>
      <c r="AF178" s="16">
        <v>0</v>
      </c>
      <c r="AG178" s="16" t="s">
        <v>50</v>
      </c>
      <c r="AH178" s="18">
        <v>0</v>
      </c>
      <c r="AI178" s="18">
        <v>0</v>
      </c>
      <c r="AJ178" s="16" t="s">
        <v>50</v>
      </c>
      <c r="AK178" s="18">
        <v>0</v>
      </c>
      <c r="AL178" s="18">
        <v>0</v>
      </c>
      <c r="AM178" s="17" t="s">
        <v>48</v>
      </c>
      <c r="AN178" s="16" t="s">
        <v>48</v>
      </c>
      <c r="AO178" s="17" t="s">
        <v>48</v>
      </c>
      <c r="AP178" s="16" t="s">
        <v>48</v>
      </c>
    </row>
    <row r="179" spans="1:42" x14ac:dyDescent="0.25">
      <c r="A179" s="16" t="s">
        <v>348</v>
      </c>
      <c r="B179" s="14" t="s">
        <v>490</v>
      </c>
      <c r="C179" s="13" t="s">
        <v>47</v>
      </c>
      <c r="D179" s="13" t="s">
        <v>74</v>
      </c>
      <c r="E179" s="13" t="s">
        <v>75</v>
      </c>
      <c r="F179" s="13" t="s">
        <v>758</v>
      </c>
      <c r="G179" s="13" t="s">
        <v>49</v>
      </c>
      <c r="H179" s="13" t="s">
        <v>504</v>
      </c>
      <c r="I179" s="15" t="s">
        <v>48</v>
      </c>
      <c r="J179" s="15" t="s">
        <v>48</v>
      </c>
      <c r="K179" s="15" t="s">
        <v>48</v>
      </c>
      <c r="L179" s="15" t="s">
        <v>48</v>
      </c>
      <c r="M179" s="15">
        <v>0</v>
      </c>
      <c r="N179" s="13" t="s">
        <v>48</v>
      </c>
      <c r="O179" s="13" t="s">
        <v>55</v>
      </c>
      <c r="P179" s="13" t="s">
        <v>48</v>
      </c>
      <c r="Q179" s="18">
        <f>SUM(S179:AP179)</f>
        <v>118079919.34800003</v>
      </c>
      <c r="R179" s="15">
        <v>0</v>
      </c>
      <c r="S179" s="15">
        <v>94357343.350000039</v>
      </c>
      <c r="T179" s="15">
        <v>0</v>
      </c>
      <c r="U179" s="13" t="s">
        <v>50</v>
      </c>
      <c r="V179" s="15">
        <v>0</v>
      </c>
      <c r="W179" s="15">
        <v>20450496.549999997</v>
      </c>
      <c r="X179" s="13" t="s">
        <v>50</v>
      </c>
      <c r="Y179" s="15">
        <v>3272079.4480000003</v>
      </c>
      <c r="Z179" s="15">
        <v>0</v>
      </c>
      <c r="AA179" s="13" t="s">
        <v>50</v>
      </c>
      <c r="AB179" s="15">
        <v>0</v>
      </c>
      <c r="AC179" s="15">
        <v>0</v>
      </c>
      <c r="AD179" s="13" t="s">
        <v>50</v>
      </c>
      <c r="AE179" s="15">
        <v>0</v>
      </c>
      <c r="AF179" s="13">
        <v>0</v>
      </c>
      <c r="AG179" s="13" t="s">
        <v>50</v>
      </c>
      <c r="AH179" s="15">
        <v>0</v>
      </c>
      <c r="AI179" s="15">
        <v>0</v>
      </c>
      <c r="AJ179" s="13" t="s">
        <v>50</v>
      </c>
      <c r="AK179" s="15">
        <v>0</v>
      </c>
      <c r="AL179" s="15">
        <v>0</v>
      </c>
      <c r="AM179" s="14" t="s">
        <v>48</v>
      </c>
      <c r="AN179" s="13" t="s">
        <v>48</v>
      </c>
      <c r="AO179" s="14" t="s">
        <v>48</v>
      </c>
      <c r="AP179" s="13" t="s">
        <v>48</v>
      </c>
    </row>
    <row r="180" spans="1:42" s="19" customFormat="1" x14ac:dyDescent="0.25">
      <c r="A180" s="16" t="s">
        <v>1011</v>
      </c>
      <c r="B180" s="17" t="s">
        <v>490</v>
      </c>
      <c r="C180" s="16" t="s">
        <v>47</v>
      </c>
      <c r="D180" s="16" t="s">
        <v>77</v>
      </c>
      <c r="E180" s="16" t="s">
        <v>78</v>
      </c>
      <c r="F180" s="16" t="s">
        <v>832</v>
      </c>
      <c r="G180" s="16" t="s">
        <v>49</v>
      </c>
      <c r="H180" s="16" t="s">
        <v>787</v>
      </c>
      <c r="I180" s="18" t="s">
        <v>48</v>
      </c>
      <c r="J180" s="18" t="s">
        <v>48</v>
      </c>
      <c r="K180" s="18" t="s">
        <v>48</v>
      </c>
      <c r="L180" s="18" t="s">
        <v>48</v>
      </c>
      <c r="M180" s="18">
        <v>0</v>
      </c>
      <c r="N180" s="16" t="s">
        <v>48</v>
      </c>
      <c r="O180" s="16" t="s">
        <v>55</v>
      </c>
      <c r="P180" s="16" t="s">
        <v>48</v>
      </c>
      <c r="Q180" s="18">
        <f>SUM(S180:AP180)</f>
        <v>22746573.7984</v>
      </c>
      <c r="R180" s="18">
        <v>0</v>
      </c>
      <c r="S180" s="18">
        <f>12628148.48+6033293.35</f>
        <v>18661441.829999998</v>
      </c>
      <c r="T180" s="18">
        <v>0</v>
      </c>
      <c r="U180" s="16" t="s">
        <v>50</v>
      </c>
      <c r="V180" s="18">
        <v>0</v>
      </c>
      <c r="W180" s="18">
        <v>3521665.49</v>
      </c>
      <c r="X180" s="16" t="s">
        <v>50</v>
      </c>
      <c r="Y180" s="18">
        <v>563466.47840000002</v>
      </c>
      <c r="Z180" s="18">
        <v>0</v>
      </c>
      <c r="AA180" s="16" t="s">
        <v>50</v>
      </c>
      <c r="AB180" s="18">
        <v>0</v>
      </c>
      <c r="AC180" s="18">
        <v>0</v>
      </c>
      <c r="AD180" s="16" t="s">
        <v>50</v>
      </c>
      <c r="AE180" s="18">
        <v>0</v>
      </c>
      <c r="AF180" s="16">
        <v>0</v>
      </c>
      <c r="AG180" s="16" t="s">
        <v>50</v>
      </c>
      <c r="AH180" s="18">
        <v>0</v>
      </c>
      <c r="AI180" s="18">
        <v>0</v>
      </c>
      <c r="AJ180" s="16" t="s">
        <v>50</v>
      </c>
      <c r="AK180" s="18">
        <v>0</v>
      </c>
      <c r="AL180" s="18">
        <v>0</v>
      </c>
      <c r="AM180" s="17" t="s">
        <v>48</v>
      </c>
      <c r="AN180" s="16" t="s">
        <v>48</v>
      </c>
      <c r="AO180" s="17" t="s">
        <v>48</v>
      </c>
      <c r="AP180" s="16" t="s">
        <v>48</v>
      </c>
    </row>
    <row r="181" spans="1:42" s="19" customFormat="1" x14ac:dyDescent="0.25">
      <c r="A181" s="16" t="s">
        <v>1012</v>
      </c>
      <c r="B181" s="17" t="s">
        <v>490</v>
      </c>
      <c r="C181" s="16" t="s">
        <v>47</v>
      </c>
      <c r="D181" s="16" t="s">
        <v>77</v>
      </c>
      <c r="E181" s="16" t="s">
        <v>78</v>
      </c>
      <c r="F181" s="16" t="s">
        <v>832</v>
      </c>
      <c r="G181" s="16" t="s">
        <v>49</v>
      </c>
      <c r="H181" s="16" t="s">
        <v>788</v>
      </c>
      <c r="I181" s="18" t="s">
        <v>48</v>
      </c>
      <c r="J181" s="18" t="s">
        <v>48</v>
      </c>
      <c r="K181" s="18" t="s">
        <v>48</v>
      </c>
      <c r="L181" s="18" t="s">
        <v>48</v>
      </c>
      <c r="M181" s="18">
        <v>0</v>
      </c>
      <c r="N181" s="16" t="s">
        <v>48</v>
      </c>
      <c r="O181" s="16" t="s">
        <v>55</v>
      </c>
      <c r="P181" s="16" t="s">
        <v>48</v>
      </c>
      <c r="Q181" s="18">
        <f>SUM(S181:AP181)</f>
        <v>19119391.081999999</v>
      </c>
      <c r="R181" s="18">
        <v>0</v>
      </c>
      <c r="S181" s="18">
        <v>13713255.800000001</v>
      </c>
      <c r="T181" s="18">
        <v>0</v>
      </c>
      <c r="U181" s="16" t="s">
        <v>50</v>
      </c>
      <c r="V181" s="18">
        <v>0</v>
      </c>
      <c r="W181" s="18">
        <v>4660461.45</v>
      </c>
      <c r="X181" s="16" t="s">
        <v>51</v>
      </c>
      <c r="Y181" s="18">
        <v>745673.83200000005</v>
      </c>
      <c r="Z181" s="18">
        <v>0</v>
      </c>
      <c r="AA181" s="16" t="s">
        <v>50</v>
      </c>
      <c r="AB181" s="18">
        <v>0</v>
      </c>
      <c r="AC181" s="18">
        <v>0</v>
      </c>
      <c r="AD181" s="16" t="s">
        <v>50</v>
      </c>
      <c r="AE181" s="18">
        <v>0</v>
      </c>
      <c r="AF181" s="16">
        <v>0</v>
      </c>
      <c r="AG181" s="16" t="s">
        <v>50</v>
      </c>
      <c r="AH181" s="18">
        <v>0</v>
      </c>
      <c r="AI181" s="18">
        <v>0</v>
      </c>
      <c r="AJ181" s="16" t="s">
        <v>50</v>
      </c>
      <c r="AK181" s="18">
        <v>0</v>
      </c>
      <c r="AL181" s="18">
        <v>0</v>
      </c>
      <c r="AM181" s="17" t="s">
        <v>48</v>
      </c>
      <c r="AN181" s="16" t="s">
        <v>48</v>
      </c>
      <c r="AO181" s="17" t="s">
        <v>48</v>
      </c>
      <c r="AP181" s="16" t="s">
        <v>48</v>
      </c>
    </row>
    <row r="182" spans="1:42" s="19" customFormat="1" x14ac:dyDescent="0.25">
      <c r="A182" s="16" t="s">
        <v>1013</v>
      </c>
      <c r="B182" s="17" t="s">
        <v>490</v>
      </c>
      <c r="C182" s="16" t="s">
        <v>47</v>
      </c>
      <c r="D182" s="16" t="s">
        <v>77</v>
      </c>
      <c r="E182" s="16" t="s">
        <v>78</v>
      </c>
      <c r="F182" s="16" t="s">
        <v>832</v>
      </c>
      <c r="G182" s="16" t="s">
        <v>49</v>
      </c>
      <c r="H182" s="16" t="s">
        <v>789</v>
      </c>
      <c r="I182" s="18" t="s">
        <v>48</v>
      </c>
      <c r="J182" s="18" t="s">
        <v>48</v>
      </c>
      <c r="K182" s="18" t="s">
        <v>48</v>
      </c>
      <c r="L182" s="18" t="s">
        <v>48</v>
      </c>
      <c r="M182" s="18">
        <v>0</v>
      </c>
      <c r="N182" s="16" t="s">
        <v>48</v>
      </c>
      <c r="O182" s="16" t="s">
        <v>55</v>
      </c>
      <c r="P182" s="16" t="s">
        <v>48</v>
      </c>
      <c r="Q182" s="18">
        <f>SUM(S182:AP182)</f>
        <v>51094544.163199998</v>
      </c>
      <c r="R182" s="18">
        <v>0</v>
      </c>
      <c r="S182" s="18">
        <v>40981861.920000002</v>
      </c>
      <c r="T182" s="18">
        <v>0</v>
      </c>
      <c r="U182" s="16" t="s">
        <v>50</v>
      </c>
      <c r="V182" s="18">
        <v>0</v>
      </c>
      <c r="W182" s="18">
        <v>8717829.5199999996</v>
      </c>
      <c r="X182" s="16" t="s">
        <v>50</v>
      </c>
      <c r="Y182" s="18">
        <v>1394852.7232000001</v>
      </c>
      <c r="Z182" s="18">
        <v>0</v>
      </c>
      <c r="AA182" s="16" t="s">
        <v>50</v>
      </c>
      <c r="AB182" s="18">
        <v>0</v>
      </c>
      <c r="AC182" s="18">
        <v>0</v>
      </c>
      <c r="AD182" s="16" t="s">
        <v>50</v>
      </c>
      <c r="AE182" s="18">
        <v>0</v>
      </c>
      <c r="AF182" s="16">
        <v>0</v>
      </c>
      <c r="AG182" s="16" t="s">
        <v>50</v>
      </c>
      <c r="AH182" s="18">
        <v>0</v>
      </c>
      <c r="AI182" s="18">
        <v>0</v>
      </c>
      <c r="AJ182" s="16" t="s">
        <v>50</v>
      </c>
      <c r="AK182" s="18">
        <v>0</v>
      </c>
      <c r="AL182" s="18">
        <v>0</v>
      </c>
      <c r="AM182" s="17" t="s">
        <v>48</v>
      </c>
      <c r="AN182" s="16" t="s">
        <v>48</v>
      </c>
      <c r="AO182" s="17" t="s">
        <v>48</v>
      </c>
      <c r="AP182" s="16" t="s">
        <v>48</v>
      </c>
    </row>
    <row r="183" spans="1:42" s="19" customFormat="1" x14ac:dyDescent="0.25">
      <c r="A183" s="16" t="s">
        <v>1014</v>
      </c>
      <c r="B183" s="17" t="s">
        <v>490</v>
      </c>
      <c r="C183" s="16" t="s">
        <v>47</v>
      </c>
      <c r="D183" s="16" t="s">
        <v>77</v>
      </c>
      <c r="E183" s="16" t="s">
        <v>78</v>
      </c>
      <c r="F183" s="16" t="s">
        <v>832</v>
      </c>
      <c r="G183" s="16" t="s">
        <v>49</v>
      </c>
      <c r="H183" s="16" t="s">
        <v>790</v>
      </c>
      <c r="I183" s="18" t="s">
        <v>48</v>
      </c>
      <c r="J183" s="18" t="s">
        <v>48</v>
      </c>
      <c r="K183" s="18" t="s">
        <v>48</v>
      </c>
      <c r="L183" s="18" t="s">
        <v>48</v>
      </c>
      <c r="M183" s="18">
        <v>0</v>
      </c>
      <c r="N183" s="16" t="s">
        <v>48</v>
      </c>
      <c r="O183" s="16" t="s">
        <v>55</v>
      </c>
      <c r="P183" s="16" t="s">
        <v>48</v>
      </c>
      <c r="Q183" s="18">
        <f>SUM(S183:AP183)</f>
        <v>25440122.391999997</v>
      </c>
      <c r="R183" s="18">
        <v>0</v>
      </c>
      <c r="S183" s="18">
        <v>12219634.349999996</v>
      </c>
      <c r="T183" s="18">
        <v>0</v>
      </c>
      <c r="U183" s="16" t="s">
        <v>50</v>
      </c>
      <c r="V183" s="18">
        <v>0</v>
      </c>
      <c r="W183" s="18">
        <v>11396972.450000001</v>
      </c>
      <c r="X183" s="16" t="s">
        <v>50</v>
      </c>
      <c r="Y183" s="18">
        <v>1823515.5919999999</v>
      </c>
      <c r="Z183" s="18">
        <v>0</v>
      </c>
      <c r="AA183" s="16" t="s">
        <v>50</v>
      </c>
      <c r="AB183" s="18">
        <v>0</v>
      </c>
      <c r="AC183" s="18">
        <v>0</v>
      </c>
      <c r="AD183" s="16" t="s">
        <v>50</v>
      </c>
      <c r="AE183" s="18">
        <v>0</v>
      </c>
      <c r="AF183" s="16">
        <v>0</v>
      </c>
      <c r="AG183" s="16" t="s">
        <v>50</v>
      </c>
      <c r="AH183" s="18">
        <v>0</v>
      </c>
      <c r="AI183" s="18">
        <v>0</v>
      </c>
      <c r="AJ183" s="16" t="s">
        <v>50</v>
      </c>
      <c r="AK183" s="18">
        <v>0</v>
      </c>
      <c r="AL183" s="18">
        <v>0</v>
      </c>
      <c r="AM183" s="17" t="s">
        <v>48</v>
      </c>
      <c r="AN183" s="16" t="s">
        <v>48</v>
      </c>
      <c r="AO183" s="17" t="s">
        <v>48</v>
      </c>
      <c r="AP183" s="16" t="s">
        <v>48</v>
      </c>
    </row>
    <row r="184" spans="1:42" s="19" customFormat="1" x14ac:dyDescent="0.25">
      <c r="A184" s="16" t="s">
        <v>1015</v>
      </c>
      <c r="B184" s="17" t="s">
        <v>490</v>
      </c>
      <c r="C184" s="16" t="s">
        <v>47</v>
      </c>
      <c r="D184" s="16" t="s">
        <v>77</v>
      </c>
      <c r="E184" s="16" t="s">
        <v>78</v>
      </c>
      <c r="F184" s="16" t="s">
        <v>832</v>
      </c>
      <c r="G184" s="16" t="s">
        <v>49</v>
      </c>
      <c r="H184" s="16" t="s">
        <v>791</v>
      </c>
      <c r="I184" s="18" t="s">
        <v>48</v>
      </c>
      <c r="J184" s="18" t="s">
        <v>48</v>
      </c>
      <c r="K184" s="18" t="s">
        <v>48</v>
      </c>
      <c r="L184" s="18" t="s">
        <v>48</v>
      </c>
      <c r="M184" s="18">
        <v>0</v>
      </c>
      <c r="N184" s="16" t="s">
        <v>48</v>
      </c>
      <c r="O184" s="16" t="s">
        <v>55</v>
      </c>
      <c r="P184" s="16" t="s">
        <v>48</v>
      </c>
      <c r="Q184" s="18">
        <f>SUM(S184:AP184)</f>
        <v>21268446.209399998</v>
      </c>
      <c r="R184" s="18">
        <v>0</v>
      </c>
      <c r="S184" s="18">
        <v>13568367.699999999</v>
      </c>
      <c r="T184" s="18">
        <v>0</v>
      </c>
      <c r="U184" s="16" t="s">
        <v>50</v>
      </c>
      <c r="V184" s="18">
        <v>0</v>
      </c>
      <c r="W184" s="18">
        <v>6637998.7149999999</v>
      </c>
      <c r="X184" s="16" t="s">
        <v>51</v>
      </c>
      <c r="Y184" s="18">
        <v>1062079.7944</v>
      </c>
      <c r="Z184" s="18">
        <v>0</v>
      </c>
      <c r="AA184" s="16" t="s">
        <v>50</v>
      </c>
      <c r="AB184" s="18">
        <v>0</v>
      </c>
      <c r="AC184" s="18">
        <v>0</v>
      </c>
      <c r="AD184" s="16" t="s">
        <v>50</v>
      </c>
      <c r="AE184" s="18">
        <v>0</v>
      </c>
      <c r="AF184" s="16">
        <v>0</v>
      </c>
      <c r="AG184" s="16" t="s">
        <v>50</v>
      </c>
      <c r="AH184" s="18">
        <v>0</v>
      </c>
      <c r="AI184" s="18">
        <v>0</v>
      </c>
      <c r="AJ184" s="16" t="s">
        <v>50</v>
      </c>
      <c r="AK184" s="18">
        <v>0</v>
      </c>
      <c r="AL184" s="18">
        <v>0</v>
      </c>
      <c r="AM184" s="17" t="s">
        <v>48</v>
      </c>
      <c r="AN184" s="16" t="s">
        <v>48</v>
      </c>
      <c r="AO184" s="17" t="s">
        <v>48</v>
      </c>
      <c r="AP184" s="16" t="s">
        <v>48</v>
      </c>
    </row>
    <row r="185" spans="1:42" s="19" customFormat="1" x14ac:dyDescent="0.25">
      <c r="A185" s="16" t="s">
        <v>1016</v>
      </c>
      <c r="B185" s="17" t="s">
        <v>490</v>
      </c>
      <c r="C185" s="16" t="s">
        <v>47</v>
      </c>
      <c r="D185" s="16" t="s">
        <v>77</v>
      </c>
      <c r="E185" s="16" t="s">
        <v>78</v>
      </c>
      <c r="F185" s="16" t="s">
        <v>832</v>
      </c>
      <c r="G185" s="16" t="s">
        <v>49</v>
      </c>
      <c r="H185" s="16" t="s">
        <v>792</v>
      </c>
      <c r="I185" s="18" t="s">
        <v>48</v>
      </c>
      <c r="J185" s="18" t="s">
        <v>48</v>
      </c>
      <c r="K185" s="18" t="s">
        <v>48</v>
      </c>
      <c r="L185" s="18" t="s">
        <v>48</v>
      </c>
      <c r="M185" s="18">
        <v>0</v>
      </c>
      <c r="N185" s="16" t="s">
        <v>48</v>
      </c>
      <c r="O185" s="16" t="s">
        <v>55</v>
      </c>
      <c r="P185" s="16" t="s">
        <v>48</v>
      </c>
      <c r="Q185" s="18">
        <f>SUM(S185:AP185)</f>
        <v>13442842.480800001</v>
      </c>
      <c r="R185" s="18">
        <v>0</v>
      </c>
      <c r="S185" s="18">
        <v>8962685.4000000022</v>
      </c>
      <c r="T185" s="18">
        <v>0</v>
      </c>
      <c r="U185" s="16" t="s">
        <v>50</v>
      </c>
      <c r="V185" s="18">
        <v>0</v>
      </c>
      <c r="W185" s="18">
        <v>3862204.38</v>
      </c>
      <c r="X185" s="16" t="s">
        <v>51</v>
      </c>
      <c r="Y185" s="18">
        <v>617952.70079999999</v>
      </c>
      <c r="Z185" s="18">
        <v>0</v>
      </c>
      <c r="AA185" s="16" t="s">
        <v>50</v>
      </c>
      <c r="AB185" s="18">
        <v>0</v>
      </c>
      <c r="AC185" s="18">
        <v>0</v>
      </c>
      <c r="AD185" s="16" t="s">
        <v>50</v>
      </c>
      <c r="AE185" s="18">
        <v>0</v>
      </c>
      <c r="AF185" s="16">
        <v>0</v>
      </c>
      <c r="AG185" s="16" t="s">
        <v>50</v>
      </c>
      <c r="AH185" s="18">
        <v>0</v>
      </c>
      <c r="AI185" s="18">
        <v>0</v>
      </c>
      <c r="AJ185" s="16" t="s">
        <v>50</v>
      </c>
      <c r="AK185" s="18">
        <v>0</v>
      </c>
      <c r="AL185" s="18">
        <v>0</v>
      </c>
      <c r="AM185" s="17" t="s">
        <v>48</v>
      </c>
      <c r="AN185" s="16" t="s">
        <v>48</v>
      </c>
      <c r="AO185" s="17" t="s">
        <v>48</v>
      </c>
      <c r="AP185" s="16" t="s">
        <v>48</v>
      </c>
    </row>
    <row r="186" spans="1:42" s="19" customFormat="1" x14ac:dyDescent="0.25">
      <c r="A186" s="16" t="s">
        <v>353</v>
      </c>
      <c r="B186" s="17" t="s">
        <v>490</v>
      </c>
      <c r="C186" s="16" t="s">
        <v>47</v>
      </c>
      <c r="D186" s="16" t="s">
        <v>77</v>
      </c>
      <c r="E186" s="16" t="s">
        <v>78</v>
      </c>
      <c r="F186" s="16" t="s">
        <v>832</v>
      </c>
      <c r="G186" s="16" t="s">
        <v>49</v>
      </c>
      <c r="H186" s="16" t="s">
        <v>793</v>
      </c>
      <c r="I186" s="18" t="s">
        <v>48</v>
      </c>
      <c r="J186" s="18" t="s">
        <v>48</v>
      </c>
      <c r="K186" s="18" t="s">
        <v>48</v>
      </c>
      <c r="L186" s="18" t="s">
        <v>48</v>
      </c>
      <c r="M186" s="18">
        <v>0</v>
      </c>
      <c r="N186" s="16" t="s">
        <v>48</v>
      </c>
      <c r="O186" s="16" t="s">
        <v>55</v>
      </c>
      <c r="P186" s="16" t="s">
        <v>48</v>
      </c>
      <c r="Q186" s="18">
        <f>SUM(S186:AP186)</f>
        <v>3185935.2</v>
      </c>
      <c r="R186" s="18">
        <v>0</v>
      </c>
      <c r="S186" s="18">
        <v>510720</v>
      </c>
      <c r="T186" s="18">
        <v>0</v>
      </c>
      <c r="U186" s="16" t="s">
        <v>50</v>
      </c>
      <c r="V186" s="18">
        <v>0</v>
      </c>
      <c r="W186" s="18">
        <v>2306220</v>
      </c>
      <c r="X186" s="16" t="s">
        <v>50</v>
      </c>
      <c r="Y186" s="18">
        <v>368995.2</v>
      </c>
      <c r="Z186" s="18">
        <v>0</v>
      </c>
      <c r="AA186" s="16" t="s">
        <v>50</v>
      </c>
      <c r="AB186" s="18">
        <v>0</v>
      </c>
      <c r="AC186" s="18">
        <v>0</v>
      </c>
      <c r="AD186" s="16" t="s">
        <v>50</v>
      </c>
      <c r="AE186" s="18">
        <v>0</v>
      </c>
      <c r="AF186" s="16">
        <v>0</v>
      </c>
      <c r="AG186" s="16" t="s">
        <v>50</v>
      </c>
      <c r="AH186" s="18">
        <v>0</v>
      </c>
      <c r="AI186" s="18">
        <v>0</v>
      </c>
      <c r="AJ186" s="16" t="s">
        <v>50</v>
      </c>
      <c r="AK186" s="18">
        <v>0</v>
      </c>
      <c r="AL186" s="18">
        <v>0</v>
      </c>
      <c r="AM186" s="17" t="s">
        <v>48</v>
      </c>
      <c r="AN186" s="16" t="s">
        <v>48</v>
      </c>
      <c r="AO186" s="17" t="s">
        <v>48</v>
      </c>
      <c r="AP186" s="16" t="s">
        <v>48</v>
      </c>
    </row>
    <row r="187" spans="1:42" s="19" customFormat="1" x14ac:dyDescent="0.25">
      <c r="A187" s="16" t="s">
        <v>355</v>
      </c>
      <c r="B187" s="17" t="s">
        <v>490</v>
      </c>
      <c r="C187" s="16" t="s">
        <v>47</v>
      </c>
      <c r="D187" s="16" t="s">
        <v>77</v>
      </c>
      <c r="E187" s="16" t="s">
        <v>78</v>
      </c>
      <c r="F187" s="16" t="s">
        <v>832</v>
      </c>
      <c r="G187" s="16" t="s">
        <v>49</v>
      </c>
      <c r="H187" s="16" t="s">
        <v>794</v>
      </c>
      <c r="I187" s="18" t="s">
        <v>48</v>
      </c>
      <c r="J187" s="18" t="s">
        <v>48</v>
      </c>
      <c r="K187" s="18" t="s">
        <v>48</v>
      </c>
      <c r="L187" s="18" t="s">
        <v>48</v>
      </c>
      <c r="M187" s="18">
        <v>0</v>
      </c>
      <c r="N187" s="16" t="s">
        <v>48</v>
      </c>
      <c r="O187" s="16" t="s">
        <v>55</v>
      </c>
      <c r="P187" s="16" t="s">
        <v>48</v>
      </c>
      <c r="Q187" s="18">
        <f>SUM(S187:AP187)</f>
        <v>12465333.93</v>
      </c>
      <c r="R187" s="18">
        <v>0</v>
      </c>
      <c r="S187" s="18">
        <v>7731869.25</v>
      </c>
      <c r="T187" s="18">
        <v>0</v>
      </c>
      <c r="U187" s="16" t="s">
        <v>50</v>
      </c>
      <c r="V187" s="18">
        <v>0</v>
      </c>
      <c r="W187" s="18">
        <v>4080573</v>
      </c>
      <c r="X187" s="16" t="s">
        <v>51</v>
      </c>
      <c r="Y187" s="18">
        <v>652891.68000000005</v>
      </c>
      <c r="Z187" s="18">
        <v>0</v>
      </c>
      <c r="AA187" s="16" t="s">
        <v>50</v>
      </c>
      <c r="AB187" s="18">
        <v>0</v>
      </c>
      <c r="AC187" s="18">
        <v>0</v>
      </c>
      <c r="AD187" s="16" t="s">
        <v>50</v>
      </c>
      <c r="AE187" s="18">
        <v>0</v>
      </c>
      <c r="AF187" s="16">
        <v>0</v>
      </c>
      <c r="AG187" s="16" t="s">
        <v>50</v>
      </c>
      <c r="AH187" s="18">
        <v>0</v>
      </c>
      <c r="AI187" s="18">
        <v>0</v>
      </c>
      <c r="AJ187" s="16" t="s">
        <v>50</v>
      </c>
      <c r="AK187" s="18">
        <v>0</v>
      </c>
      <c r="AL187" s="18">
        <v>0</v>
      </c>
      <c r="AM187" s="17" t="s">
        <v>48</v>
      </c>
      <c r="AN187" s="16" t="s">
        <v>48</v>
      </c>
      <c r="AO187" s="17" t="s">
        <v>48</v>
      </c>
      <c r="AP187" s="16" t="s">
        <v>48</v>
      </c>
    </row>
    <row r="188" spans="1:42" s="19" customFormat="1" x14ac:dyDescent="0.25">
      <c r="A188" s="16" t="s">
        <v>358</v>
      </c>
      <c r="B188" s="17" t="s">
        <v>490</v>
      </c>
      <c r="C188" s="16" t="s">
        <v>47</v>
      </c>
      <c r="D188" s="16" t="s">
        <v>77</v>
      </c>
      <c r="E188" s="16" t="s">
        <v>78</v>
      </c>
      <c r="F188" s="16" t="s">
        <v>832</v>
      </c>
      <c r="G188" s="16" t="s">
        <v>49</v>
      </c>
      <c r="H188" s="16" t="s">
        <v>795</v>
      </c>
      <c r="I188" s="18" t="s">
        <v>48</v>
      </c>
      <c r="J188" s="18" t="s">
        <v>48</v>
      </c>
      <c r="K188" s="18" t="s">
        <v>48</v>
      </c>
      <c r="L188" s="18" t="s">
        <v>48</v>
      </c>
      <c r="M188" s="18">
        <v>0</v>
      </c>
      <c r="N188" s="16" t="s">
        <v>48</v>
      </c>
      <c r="O188" s="16" t="s">
        <v>55</v>
      </c>
      <c r="P188" s="16" t="s">
        <v>48</v>
      </c>
      <c r="Q188" s="18">
        <f>SUM(S188:AP188)</f>
        <v>9712303.6100000013</v>
      </c>
      <c r="R188" s="18">
        <v>0</v>
      </c>
      <c r="S188" s="18">
        <v>7867423.370000001</v>
      </c>
      <c r="T188" s="18">
        <v>0</v>
      </c>
      <c r="U188" s="16" t="s">
        <v>50</v>
      </c>
      <c r="V188" s="18">
        <v>0</v>
      </c>
      <c r="W188" s="18">
        <v>1590414</v>
      </c>
      <c r="X188" s="16" t="s">
        <v>50</v>
      </c>
      <c r="Y188" s="18">
        <v>254466.24</v>
      </c>
      <c r="Z188" s="18">
        <v>0</v>
      </c>
      <c r="AA188" s="16" t="s">
        <v>50</v>
      </c>
      <c r="AB188" s="18">
        <v>0</v>
      </c>
      <c r="AC188" s="18">
        <v>0</v>
      </c>
      <c r="AD188" s="16" t="s">
        <v>50</v>
      </c>
      <c r="AE188" s="18">
        <v>0</v>
      </c>
      <c r="AF188" s="16">
        <v>0</v>
      </c>
      <c r="AG188" s="16" t="s">
        <v>50</v>
      </c>
      <c r="AH188" s="18">
        <v>0</v>
      </c>
      <c r="AI188" s="18">
        <v>0</v>
      </c>
      <c r="AJ188" s="16" t="s">
        <v>50</v>
      </c>
      <c r="AK188" s="18">
        <v>0</v>
      </c>
      <c r="AL188" s="18">
        <v>0</v>
      </c>
      <c r="AM188" s="17" t="s">
        <v>48</v>
      </c>
      <c r="AN188" s="16" t="s">
        <v>48</v>
      </c>
      <c r="AO188" s="17" t="s">
        <v>48</v>
      </c>
      <c r="AP188" s="16" t="s">
        <v>48</v>
      </c>
    </row>
    <row r="189" spans="1:42" s="19" customFormat="1" x14ac:dyDescent="0.25">
      <c r="A189" s="16" t="s">
        <v>360</v>
      </c>
      <c r="B189" s="17" t="s">
        <v>490</v>
      </c>
      <c r="C189" s="16" t="s">
        <v>47</v>
      </c>
      <c r="D189" s="16" t="s">
        <v>77</v>
      </c>
      <c r="E189" s="16" t="s">
        <v>78</v>
      </c>
      <c r="F189" s="16" t="s">
        <v>832</v>
      </c>
      <c r="G189" s="16" t="s">
        <v>49</v>
      </c>
      <c r="H189" s="16" t="s">
        <v>515</v>
      </c>
      <c r="I189" s="18" t="s">
        <v>48</v>
      </c>
      <c r="J189" s="18" t="s">
        <v>48</v>
      </c>
      <c r="K189" s="18" t="s">
        <v>48</v>
      </c>
      <c r="L189" s="18" t="s">
        <v>48</v>
      </c>
      <c r="M189" s="18">
        <v>0</v>
      </c>
      <c r="N189" s="16" t="s">
        <v>48</v>
      </c>
      <c r="O189" s="16" t="s">
        <v>516</v>
      </c>
      <c r="P189" s="16" t="s">
        <v>517</v>
      </c>
      <c r="Q189" s="18">
        <f>SUM(S189:AP189)</f>
        <v>1637687.5</v>
      </c>
      <c r="R189" s="18">
        <v>0</v>
      </c>
      <c r="S189" s="18">
        <v>1637687.5</v>
      </c>
      <c r="T189" s="18">
        <v>0</v>
      </c>
      <c r="U189" s="16" t="s">
        <v>50</v>
      </c>
      <c r="V189" s="18">
        <v>0</v>
      </c>
      <c r="W189" s="18">
        <v>0</v>
      </c>
      <c r="X189" s="16" t="s">
        <v>50</v>
      </c>
      <c r="Y189" s="18">
        <v>0</v>
      </c>
      <c r="Z189" s="18">
        <v>0</v>
      </c>
      <c r="AA189" s="16" t="s">
        <v>50</v>
      </c>
      <c r="AB189" s="18">
        <v>0</v>
      </c>
      <c r="AC189" s="18">
        <v>0</v>
      </c>
      <c r="AD189" s="16" t="s">
        <v>50</v>
      </c>
      <c r="AE189" s="18">
        <v>0</v>
      </c>
      <c r="AF189" s="16">
        <v>0</v>
      </c>
      <c r="AG189" s="16" t="s">
        <v>50</v>
      </c>
      <c r="AH189" s="18">
        <v>0</v>
      </c>
      <c r="AI189" s="18">
        <v>0</v>
      </c>
      <c r="AJ189" s="16" t="s">
        <v>50</v>
      </c>
      <c r="AK189" s="18">
        <v>0</v>
      </c>
      <c r="AL189" s="18">
        <v>0</v>
      </c>
      <c r="AM189" s="17" t="s">
        <v>48</v>
      </c>
      <c r="AN189" s="16" t="s">
        <v>48</v>
      </c>
      <c r="AO189" s="17" t="s">
        <v>48</v>
      </c>
      <c r="AP189" s="16" t="s">
        <v>48</v>
      </c>
    </row>
    <row r="190" spans="1:42" s="19" customFormat="1" x14ac:dyDescent="0.25">
      <c r="A190" s="16" t="s">
        <v>362</v>
      </c>
      <c r="B190" s="17" t="s">
        <v>490</v>
      </c>
      <c r="C190" s="16" t="s">
        <v>47</v>
      </c>
      <c r="D190" s="16" t="s">
        <v>77</v>
      </c>
      <c r="E190" s="16" t="s">
        <v>78</v>
      </c>
      <c r="F190" s="16" t="s">
        <v>832</v>
      </c>
      <c r="G190" s="16" t="s">
        <v>49</v>
      </c>
      <c r="H190" s="16" t="s">
        <v>519</v>
      </c>
      <c r="I190" s="18" t="s">
        <v>48</v>
      </c>
      <c r="J190" s="18" t="s">
        <v>48</v>
      </c>
      <c r="K190" s="18" t="s">
        <v>48</v>
      </c>
      <c r="L190" s="18" t="s">
        <v>48</v>
      </c>
      <c r="M190" s="18">
        <v>0</v>
      </c>
      <c r="N190" s="16" t="s">
        <v>48</v>
      </c>
      <c r="O190" s="16" t="s">
        <v>520</v>
      </c>
      <c r="P190" s="16" t="s">
        <v>521</v>
      </c>
      <c r="Q190" s="18">
        <f>SUM(S190:AP190)</f>
        <v>167580</v>
      </c>
      <c r="R190" s="18">
        <v>0</v>
      </c>
      <c r="S190" s="18">
        <v>167580</v>
      </c>
      <c r="T190" s="18">
        <v>0</v>
      </c>
      <c r="U190" s="16" t="s">
        <v>50</v>
      </c>
      <c r="V190" s="18">
        <v>0</v>
      </c>
      <c r="W190" s="18">
        <v>0</v>
      </c>
      <c r="X190" s="16" t="s">
        <v>50</v>
      </c>
      <c r="Y190" s="18">
        <v>0</v>
      </c>
      <c r="Z190" s="18">
        <v>0</v>
      </c>
      <c r="AA190" s="16" t="s">
        <v>50</v>
      </c>
      <c r="AB190" s="18">
        <v>0</v>
      </c>
      <c r="AC190" s="18">
        <v>0</v>
      </c>
      <c r="AD190" s="16" t="s">
        <v>50</v>
      </c>
      <c r="AE190" s="18">
        <v>0</v>
      </c>
      <c r="AF190" s="16">
        <v>0</v>
      </c>
      <c r="AG190" s="16" t="s">
        <v>50</v>
      </c>
      <c r="AH190" s="18">
        <v>0</v>
      </c>
      <c r="AI190" s="18">
        <v>0</v>
      </c>
      <c r="AJ190" s="16" t="s">
        <v>50</v>
      </c>
      <c r="AK190" s="18">
        <v>0</v>
      </c>
      <c r="AL190" s="18">
        <v>0</v>
      </c>
      <c r="AM190" s="17" t="s">
        <v>48</v>
      </c>
      <c r="AN190" s="16" t="s">
        <v>48</v>
      </c>
      <c r="AO190" s="17" t="s">
        <v>48</v>
      </c>
      <c r="AP190" s="16" t="s">
        <v>48</v>
      </c>
    </row>
    <row r="191" spans="1:42" s="19" customFormat="1" x14ac:dyDescent="0.25">
      <c r="A191" s="16" t="s">
        <v>364</v>
      </c>
      <c r="B191" s="17" t="s">
        <v>490</v>
      </c>
      <c r="C191" s="16" t="s">
        <v>47</v>
      </c>
      <c r="D191" s="16" t="s">
        <v>77</v>
      </c>
      <c r="E191" s="16" t="s">
        <v>78</v>
      </c>
      <c r="F191" s="16" t="s">
        <v>832</v>
      </c>
      <c r="G191" s="16" t="s">
        <v>49</v>
      </c>
      <c r="H191" s="16" t="s">
        <v>523</v>
      </c>
      <c r="I191" s="18" t="s">
        <v>48</v>
      </c>
      <c r="J191" s="18" t="s">
        <v>48</v>
      </c>
      <c r="K191" s="18" t="s">
        <v>48</v>
      </c>
      <c r="L191" s="18" t="s">
        <v>48</v>
      </c>
      <c r="M191" s="18">
        <v>0</v>
      </c>
      <c r="N191" s="16" t="s">
        <v>48</v>
      </c>
      <c r="O191" s="16" t="s">
        <v>524</v>
      </c>
      <c r="P191" s="16" t="s">
        <v>525</v>
      </c>
      <c r="Q191" s="18">
        <f>SUM(S191:AP191)</f>
        <v>75650.399999999994</v>
      </c>
      <c r="R191" s="18">
        <v>0</v>
      </c>
      <c r="S191" s="18">
        <v>75650.399999999994</v>
      </c>
      <c r="T191" s="18">
        <v>0</v>
      </c>
      <c r="U191" s="16" t="s">
        <v>50</v>
      </c>
      <c r="V191" s="18">
        <v>0</v>
      </c>
      <c r="W191" s="18">
        <v>0</v>
      </c>
      <c r="X191" s="16" t="s">
        <v>50</v>
      </c>
      <c r="Y191" s="18">
        <v>0</v>
      </c>
      <c r="Z191" s="18">
        <v>0</v>
      </c>
      <c r="AA191" s="16" t="s">
        <v>50</v>
      </c>
      <c r="AB191" s="18">
        <v>0</v>
      </c>
      <c r="AC191" s="18">
        <v>0</v>
      </c>
      <c r="AD191" s="16" t="s">
        <v>50</v>
      </c>
      <c r="AE191" s="18">
        <v>0</v>
      </c>
      <c r="AF191" s="16">
        <v>0</v>
      </c>
      <c r="AG191" s="16" t="s">
        <v>50</v>
      </c>
      <c r="AH191" s="18">
        <v>0</v>
      </c>
      <c r="AI191" s="18">
        <v>0</v>
      </c>
      <c r="AJ191" s="16" t="s">
        <v>50</v>
      </c>
      <c r="AK191" s="18">
        <v>0</v>
      </c>
      <c r="AL191" s="18">
        <v>0</v>
      </c>
      <c r="AM191" s="17" t="s">
        <v>48</v>
      </c>
      <c r="AN191" s="16" t="s">
        <v>48</v>
      </c>
      <c r="AO191" s="17" t="s">
        <v>48</v>
      </c>
      <c r="AP191" s="16" t="s">
        <v>48</v>
      </c>
    </row>
    <row r="192" spans="1:42" s="19" customFormat="1" x14ac:dyDescent="0.25">
      <c r="A192" s="16" t="s">
        <v>365</v>
      </c>
      <c r="B192" s="17" t="s">
        <v>490</v>
      </c>
      <c r="C192" s="16" t="s">
        <v>47</v>
      </c>
      <c r="D192" s="16" t="s">
        <v>77</v>
      </c>
      <c r="E192" s="16" t="s">
        <v>78</v>
      </c>
      <c r="F192" s="16" t="s">
        <v>832</v>
      </c>
      <c r="G192" s="16" t="s">
        <v>49</v>
      </c>
      <c r="H192" s="16" t="s">
        <v>527</v>
      </c>
      <c r="I192" s="18" t="s">
        <v>48</v>
      </c>
      <c r="J192" s="18" t="s">
        <v>48</v>
      </c>
      <c r="K192" s="18" t="s">
        <v>48</v>
      </c>
      <c r="L192" s="18" t="s">
        <v>48</v>
      </c>
      <c r="M192" s="18">
        <v>0</v>
      </c>
      <c r="N192" s="16" t="s">
        <v>48</v>
      </c>
      <c r="O192" s="16" t="s">
        <v>528</v>
      </c>
      <c r="P192" s="16" t="s">
        <v>529</v>
      </c>
      <c r="Q192" s="18">
        <f>SUM(S192:AP192)</f>
        <v>1980000</v>
      </c>
      <c r="R192" s="18">
        <v>0</v>
      </c>
      <c r="S192" s="18">
        <v>1980000</v>
      </c>
      <c r="T192" s="18">
        <v>0</v>
      </c>
      <c r="U192" s="16" t="s">
        <v>50</v>
      </c>
      <c r="V192" s="18">
        <v>0</v>
      </c>
      <c r="W192" s="18">
        <v>0</v>
      </c>
      <c r="X192" s="16" t="s">
        <v>50</v>
      </c>
      <c r="Y192" s="18">
        <v>0</v>
      </c>
      <c r="Z192" s="18">
        <v>0</v>
      </c>
      <c r="AA192" s="16" t="s">
        <v>50</v>
      </c>
      <c r="AB192" s="18">
        <v>0</v>
      </c>
      <c r="AC192" s="18">
        <v>0</v>
      </c>
      <c r="AD192" s="16" t="s">
        <v>50</v>
      </c>
      <c r="AE192" s="18">
        <v>0</v>
      </c>
      <c r="AF192" s="16">
        <v>0</v>
      </c>
      <c r="AG192" s="16" t="s">
        <v>50</v>
      </c>
      <c r="AH192" s="18">
        <v>0</v>
      </c>
      <c r="AI192" s="18">
        <v>0</v>
      </c>
      <c r="AJ192" s="16" t="s">
        <v>50</v>
      </c>
      <c r="AK192" s="18">
        <v>0</v>
      </c>
      <c r="AL192" s="18">
        <v>0</v>
      </c>
      <c r="AM192" s="17" t="s">
        <v>48</v>
      </c>
      <c r="AN192" s="16" t="s">
        <v>48</v>
      </c>
      <c r="AO192" s="17" t="s">
        <v>48</v>
      </c>
      <c r="AP192" s="16" t="s">
        <v>48</v>
      </c>
    </row>
    <row r="193" spans="1:42" s="19" customFormat="1" x14ac:dyDescent="0.25">
      <c r="A193" s="16" t="s">
        <v>369</v>
      </c>
      <c r="B193" s="17" t="s">
        <v>490</v>
      </c>
      <c r="C193" s="16" t="s">
        <v>47</v>
      </c>
      <c r="D193" s="16" t="s">
        <v>77</v>
      </c>
      <c r="E193" s="16" t="s">
        <v>78</v>
      </c>
      <c r="F193" s="16" t="s">
        <v>832</v>
      </c>
      <c r="G193" s="16" t="s">
        <v>49</v>
      </c>
      <c r="H193" s="16" t="s">
        <v>531</v>
      </c>
      <c r="I193" s="18" t="s">
        <v>48</v>
      </c>
      <c r="J193" s="18" t="s">
        <v>48</v>
      </c>
      <c r="K193" s="18" t="s">
        <v>48</v>
      </c>
      <c r="L193" s="18" t="s">
        <v>48</v>
      </c>
      <c r="M193" s="18">
        <v>0</v>
      </c>
      <c r="N193" s="16" t="s">
        <v>48</v>
      </c>
      <c r="O193" s="16" t="s">
        <v>532</v>
      </c>
      <c r="P193" s="16" t="s">
        <v>533</v>
      </c>
      <c r="Q193" s="18">
        <f>SUM(S193:AP193)</f>
        <v>712673.85</v>
      </c>
      <c r="R193" s="18">
        <v>0</v>
      </c>
      <c r="S193" s="18">
        <v>712673.85</v>
      </c>
      <c r="T193" s="18">
        <v>0</v>
      </c>
      <c r="U193" s="16" t="s">
        <v>50</v>
      </c>
      <c r="V193" s="18">
        <v>0</v>
      </c>
      <c r="W193" s="18">
        <v>0</v>
      </c>
      <c r="X193" s="16" t="s">
        <v>50</v>
      </c>
      <c r="Y193" s="18">
        <v>0</v>
      </c>
      <c r="Z193" s="18">
        <v>0</v>
      </c>
      <c r="AA193" s="16" t="s">
        <v>50</v>
      </c>
      <c r="AB193" s="18">
        <v>0</v>
      </c>
      <c r="AC193" s="18">
        <v>0</v>
      </c>
      <c r="AD193" s="16" t="s">
        <v>50</v>
      </c>
      <c r="AE193" s="18">
        <v>0</v>
      </c>
      <c r="AF193" s="16">
        <v>0</v>
      </c>
      <c r="AG193" s="16" t="s">
        <v>50</v>
      </c>
      <c r="AH193" s="18">
        <v>0</v>
      </c>
      <c r="AI193" s="18">
        <v>0</v>
      </c>
      <c r="AJ193" s="16" t="s">
        <v>50</v>
      </c>
      <c r="AK193" s="18">
        <v>0</v>
      </c>
      <c r="AL193" s="18">
        <v>0</v>
      </c>
      <c r="AM193" s="17" t="s">
        <v>48</v>
      </c>
      <c r="AN193" s="16" t="s">
        <v>48</v>
      </c>
      <c r="AO193" s="17" t="s">
        <v>48</v>
      </c>
      <c r="AP193" s="16" t="s">
        <v>48</v>
      </c>
    </row>
    <row r="194" spans="1:42" s="19" customFormat="1" x14ac:dyDescent="0.25">
      <c r="A194" s="16" t="s">
        <v>371</v>
      </c>
      <c r="B194" s="17" t="s">
        <v>490</v>
      </c>
      <c r="C194" s="16" t="s">
        <v>47</v>
      </c>
      <c r="D194" s="16" t="s">
        <v>77</v>
      </c>
      <c r="E194" s="16" t="s">
        <v>78</v>
      </c>
      <c r="F194" s="16" t="s">
        <v>832</v>
      </c>
      <c r="G194" s="16" t="s">
        <v>49</v>
      </c>
      <c r="H194" s="16" t="s">
        <v>535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6" t="s">
        <v>48</v>
      </c>
      <c r="O194" s="16" t="s">
        <v>536</v>
      </c>
      <c r="P194" s="16" t="s">
        <v>537</v>
      </c>
      <c r="Q194" s="18">
        <f>SUM(S194:AP194)</f>
        <v>364486.5</v>
      </c>
      <c r="R194" s="18">
        <v>0</v>
      </c>
      <c r="S194" s="18">
        <v>364486.5</v>
      </c>
      <c r="T194" s="18">
        <v>0</v>
      </c>
      <c r="U194" s="16" t="s">
        <v>50</v>
      </c>
      <c r="V194" s="18">
        <v>0</v>
      </c>
      <c r="W194" s="18">
        <v>0</v>
      </c>
      <c r="X194" s="16" t="s">
        <v>50</v>
      </c>
      <c r="Y194" s="18">
        <v>0</v>
      </c>
      <c r="Z194" s="18">
        <v>0</v>
      </c>
      <c r="AA194" s="16" t="s">
        <v>50</v>
      </c>
      <c r="AB194" s="18">
        <v>0</v>
      </c>
      <c r="AC194" s="18">
        <v>0</v>
      </c>
      <c r="AD194" s="16" t="s">
        <v>50</v>
      </c>
      <c r="AE194" s="18">
        <v>0</v>
      </c>
      <c r="AF194" s="16">
        <v>0</v>
      </c>
      <c r="AG194" s="16" t="s">
        <v>50</v>
      </c>
      <c r="AH194" s="18">
        <v>0</v>
      </c>
      <c r="AI194" s="18">
        <v>0</v>
      </c>
      <c r="AJ194" s="16" t="s">
        <v>50</v>
      </c>
      <c r="AK194" s="18">
        <v>0</v>
      </c>
      <c r="AL194" s="18">
        <v>0</v>
      </c>
      <c r="AM194" s="17" t="s">
        <v>48</v>
      </c>
      <c r="AN194" s="16" t="s">
        <v>48</v>
      </c>
      <c r="AO194" s="17" t="s">
        <v>48</v>
      </c>
      <c r="AP194" s="16" t="s">
        <v>48</v>
      </c>
    </row>
    <row r="195" spans="1:42" s="19" customFormat="1" x14ac:dyDescent="0.25">
      <c r="A195" s="16" t="s">
        <v>375</v>
      </c>
      <c r="B195" s="17" t="s">
        <v>490</v>
      </c>
      <c r="C195" s="16" t="s">
        <v>47</v>
      </c>
      <c r="D195" s="16" t="s">
        <v>77</v>
      </c>
      <c r="E195" s="16" t="s">
        <v>78</v>
      </c>
      <c r="F195" s="16" t="s">
        <v>832</v>
      </c>
      <c r="G195" s="16" t="s">
        <v>49</v>
      </c>
      <c r="H195" s="16" t="s">
        <v>539</v>
      </c>
      <c r="I195" s="18" t="s">
        <v>48</v>
      </c>
      <c r="J195" s="18" t="s">
        <v>48</v>
      </c>
      <c r="K195" s="18" t="s">
        <v>48</v>
      </c>
      <c r="L195" s="18" t="s">
        <v>48</v>
      </c>
      <c r="M195" s="18">
        <v>0</v>
      </c>
      <c r="N195" s="16" t="s">
        <v>48</v>
      </c>
      <c r="O195" s="16" t="s">
        <v>540</v>
      </c>
      <c r="P195" s="16" t="s">
        <v>541</v>
      </c>
      <c r="Q195" s="18">
        <f>SUM(S195:AP195)</f>
        <v>510720</v>
      </c>
      <c r="R195" s="18">
        <v>0</v>
      </c>
      <c r="S195" s="18">
        <v>510720</v>
      </c>
      <c r="T195" s="18">
        <v>0</v>
      </c>
      <c r="U195" s="16" t="s">
        <v>50</v>
      </c>
      <c r="V195" s="18">
        <v>0</v>
      </c>
      <c r="W195" s="18">
        <v>0</v>
      </c>
      <c r="X195" s="16" t="s">
        <v>50</v>
      </c>
      <c r="Y195" s="18">
        <v>0</v>
      </c>
      <c r="Z195" s="18">
        <v>0</v>
      </c>
      <c r="AA195" s="16" t="s">
        <v>50</v>
      </c>
      <c r="AB195" s="18">
        <v>0</v>
      </c>
      <c r="AC195" s="18">
        <v>0</v>
      </c>
      <c r="AD195" s="16" t="s">
        <v>50</v>
      </c>
      <c r="AE195" s="18">
        <v>0</v>
      </c>
      <c r="AF195" s="16">
        <v>0</v>
      </c>
      <c r="AG195" s="16" t="s">
        <v>50</v>
      </c>
      <c r="AH195" s="18">
        <v>0</v>
      </c>
      <c r="AI195" s="18">
        <v>0</v>
      </c>
      <c r="AJ195" s="16" t="s">
        <v>50</v>
      </c>
      <c r="AK195" s="18">
        <v>0</v>
      </c>
      <c r="AL195" s="18">
        <v>0</v>
      </c>
      <c r="AM195" s="17" t="s">
        <v>48</v>
      </c>
      <c r="AN195" s="16" t="s">
        <v>48</v>
      </c>
      <c r="AO195" s="17" t="s">
        <v>48</v>
      </c>
      <c r="AP195" s="16" t="s">
        <v>48</v>
      </c>
    </row>
    <row r="196" spans="1:42" s="19" customFormat="1" x14ac:dyDescent="0.25">
      <c r="A196" s="16" t="s">
        <v>377</v>
      </c>
      <c r="B196" s="17" t="s">
        <v>490</v>
      </c>
      <c r="C196" s="16" t="s">
        <v>47</v>
      </c>
      <c r="D196" s="16" t="s">
        <v>77</v>
      </c>
      <c r="E196" s="16" t="s">
        <v>78</v>
      </c>
      <c r="F196" s="16" t="s">
        <v>832</v>
      </c>
      <c r="G196" s="16" t="s">
        <v>49</v>
      </c>
      <c r="H196" s="16" t="s">
        <v>543</v>
      </c>
      <c r="I196" s="18" t="s">
        <v>48</v>
      </c>
      <c r="J196" s="18" t="s">
        <v>48</v>
      </c>
      <c r="K196" s="18" t="s">
        <v>48</v>
      </c>
      <c r="L196" s="18" t="s">
        <v>48</v>
      </c>
      <c r="M196" s="18">
        <v>0</v>
      </c>
      <c r="N196" s="16" t="s">
        <v>48</v>
      </c>
      <c r="O196" s="16" t="s">
        <v>544</v>
      </c>
      <c r="P196" s="16" t="s">
        <v>545</v>
      </c>
      <c r="Q196" s="18">
        <f>SUM(S196:AP196)</f>
        <v>584495.1</v>
      </c>
      <c r="R196" s="18">
        <v>0</v>
      </c>
      <c r="S196" s="18">
        <v>584495.1</v>
      </c>
      <c r="T196" s="18">
        <v>0</v>
      </c>
      <c r="U196" s="16" t="s">
        <v>50</v>
      </c>
      <c r="V196" s="18">
        <v>0</v>
      </c>
      <c r="W196" s="18">
        <v>0</v>
      </c>
      <c r="X196" s="16" t="s">
        <v>50</v>
      </c>
      <c r="Y196" s="18">
        <v>0</v>
      </c>
      <c r="Z196" s="18">
        <v>0</v>
      </c>
      <c r="AA196" s="16" t="s">
        <v>50</v>
      </c>
      <c r="AB196" s="18">
        <v>0</v>
      </c>
      <c r="AC196" s="18">
        <v>0</v>
      </c>
      <c r="AD196" s="16" t="s">
        <v>50</v>
      </c>
      <c r="AE196" s="18">
        <v>0</v>
      </c>
      <c r="AF196" s="16">
        <v>0</v>
      </c>
      <c r="AG196" s="16" t="s">
        <v>50</v>
      </c>
      <c r="AH196" s="18">
        <v>0</v>
      </c>
      <c r="AI196" s="18">
        <v>0</v>
      </c>
      <c r="AJ196" s="16" t="s">
        <v>50</v>
      </c>
      <c r="AK196" s="18">
        <v>0</v>
      </c>
      <c r="AL196" s="18">
        <v>0</v>
      </c>
      <c r="AM196" s="17" t="s">
        <v>48</v>
      </c>
      <c r="AN196" s="16" t="s">
        <v>48</v>
      </c>
      <c r="AO196" s="17" t="s">
        <v>48</v>
      </c>
      <c r="AP196" s="16" t="s">
        <v>48</v>
      </c>
    </row>
    <row r="197" spans="1:42" s="19" customFormat="1" x14ac:dyDescent="0.25">
      <c r="A197" s="16" t="s">
        <v>378</v>
      </c>
      <c r="B197" s="17" t="s">
        <v>490</v>
      </c>
      <c r="C197" s="16" t="s">
        <v>47</v>
      </c>
      <c r="D197" s="16" t="s">
        <v>81</v>
      </c>
      <c r="E197" s="16" t="s">
        <v>82</v>
      </c>
      <c r="F197" s="16" t="s">
        <v>804</v>
      </c>
      <c r="G197" s="16" t="s">
        <v>49</v>
      </c>
      <c r="H197" s="16" t="s">
        <v>547</v>
      </c>
      <c r="I197" s="18" t="s">
        <v>48</v>
      </c>
      <c r="J197" s="18" t="s">
        <v>48</v>
      </c>
      <c r="K197" s="18" t="s">
        <v>48</v>
      </c>
      <c r="L197" s="18" t="s">
        <v>48</v>
      </c>
      <c r="M197" s="18">
        <v>0</v>
      </c>
      <c r="N197" s="16" t="s">
        <v>48</v>
      </c>
      <c r="O197" s="16" t="s">
        <v>548</v>
      </c>
      <c r="P197" s="16" t="s">
        <v>549</v>
      </c>
      <c r="Q197" s="18">
        <f>SUM(S197:AP197)</f>
        <v>231420</v>
      </c>
      <c r="R197" s="18">
        <v>0</v>
      </c>
      <c r="S197" s="18">
        <v>0</v>
      </c>
      <c r="T197" s="18">
        <v>0</v>
      </c>
      <c r="U197" s="16" t="s">
        <v>50</v>
      </c>
      <c r="V197" s="18">
        <v>0</v>
      </c>
      <c r="W197" s="18">
        <v>199500</v>
      </c>
      <c r="X197" s="16" t="s">
        <v>51</v>
      </c>
      <c r="Y197" s="18">
        <v>31920</v>
      </c>
      <c r="Z197" s="18">
        <v>0</v>
      </c>
      <c r="AA197" s="16" t="s">
        <v>50</v>
      </c>
      <c r="AB197" s="18">
        <v>0</v>
      </c>
      <c r="AC197" s="18">
        <v>0</v>
      </c>
      <c r="AD197" s="16" t="s">
        <v>50</v>
      </c>
      <c r="AE197" s="18">
        <v>0</v>
      </c>
      <c r="AF197" s="16">
        <v>0</v>
      </c>
      <c r="AG197" s="16" t="s">
        <v>50</v>
      </c>
      <c r="AH197" s="18">
        <v>0</v>
      </c>
      <c r="AI197" s="18">
        <v>0</v>
      </c>
      <c r="AJ197" s="16" t="s">
        <v>50</v>
      </c>
      <c r="AK197" s="18">
        <v>0</v>
      </c>
      <c r="AL197" s="18">
        <v>0</v>
      </c>
      <c r="AM197" s="17" t="s">
        <v>48</v>
      </c>
      <c r="AN197" s="16" t="s">
        <v>48</v>
      </c>
      <c r="AO197" s="17" t="s">
        <v>48</v>
      </c>
      <c r="AP197" s="16" t="s">
        <v>48</v>
      </c>
    </row>
    <row r="198" spans="1:42" s="19" customFormat="1" x14ac:dyDescent="0.25">
      <c r="A198" s="16" t="s">
        <v>379</v>
      </c>
      <c r="B198" s="17" t="s">
        <v>490</v>
      </c>
      <c r="C198" s="16" t="s">
        <v>47</v>
      </c>
      <c r="D198" s="16" t="s">
        <v>81</v>
      </c>
      <c r="E198" s="16" t="s">
        <v>82</v>
      </c>
      <c r="F198" s="16" t="s">
        <v>804</v>
      </c>
      <c r="G198" s="16" t="s">
        <v>49</v>
      </c>
      <c r="H198" s="16" t="s">
        <v>551</v>
      </c>
      <c r="I198" s="18" t="s">
        <v>48</v>
      </c>
      <c r="J198" s="18" t="s">
        <v>48</v>
      </c>
      <c r="K198" s="18" t="s">
        <v>48</v>
      </c>
      <c r="L198" s="18" t="s">
        <v>48</v>
      </c>
      <c r="M198" s="18">
        <v>0</v>
      </c>
      <c r="N198" s="16" t="s">
        <v>48</v>
      </c>
      <c r="O198" s="16" t="s">
        <v>151</v>
      </c>
      <c r="P198" s="16" t="s">
        <v>152</v>
      </c>
      <c r="Q198" s="18">
        <f>SUM(S198:AP198)</f>
        <v>121495.5</v>
      </c>
      <c r="R198" s="18">
        <v>0</v>
      </c>
      <c r="S198" s="18">
        <v>121495.5</v>
      </c>
      <c r="T198" s="18">
        <v>0</v>
      </c>
      <c r="U198" s="16" t="s">
        <v>50</v>
      </c>
      <c r="V198" s="18">
        <v>0</v>
      </c>
      <c r="W198" s="18">
        <v>0</v>
      </c>
      <c r="X198" s="16" t="s">
        <v>50</v>
      </c>
      <c r="Y198" s="18">
        <v>0</v>
      </c>
      <c r="Z198" s="18">
        <v>0</v>
      </c>
      <c r="AA198" s="16" t="s">
        <v>50</v>
      </c>
      <c r="AB198" s="18">
        <v>0</v>
      </c>
      <c r="AC198" s="18">
        <v>0</v>
      </c>
      <c r="AD198" s="16" t="s">
        <v>50</v>
      </c>
      <c r="AE198" s="18">
        <v>0</v>
      </c>
      <c r="AF198" s="16">
        <v>0</v>
      </c>
      <c r="AG198" s="16" t="s">
        <v>50</v>
      </c>
      <c r="AH198" s="18">
        <v>0</v>
      </c>
      <c r="AI198" s="18">
        <v>0</v>
      </c>
      <c r="AJ198" s="16" t="s">
        <v>50</v>
      </c>
      <c r="AK198" s="18">
        <v>0</v>
      </c>
      <c r="AL198" s="18">
        <v>0</v>
      </c>
      <c r="AM198" s="17" t="s">
        <v>48</v>
      </c>
      <c r="AN198" s="16" t="s">
        <v>48</v>
      </c>
      <c r="AO198" s="17" t="s">
        <v>48</v>
      </c>
      <c r="AP198" s="16" t="s">
        <v>48</v>
      </c>
    </row>
    <row r="199" spans="1:42" s="19" customFormat="1" x14ac:dyDescent="0.25">
      <c r="A199" s="16" t="s">
        <v>383</v>
      </c>
      <c r="B199" s="17" t="s">
        <v>490</v>
      </c>
      <c r="C199" s="16" t="s">
        <v>47</v>
      </c>
      <c r="D199" s="16" t="s">
        <v>81</v>
      </c>
      <c r="E199" s="16" t="s">
        <v>82</v>
      </c>
      <c r="F199" s="16" t="s">
        <v>804</v>
      </c>
      <c r="G199" s="16" t="s">
        <v>49</v>
      </c>
      <c r="H199" s="16" t="s">
        <v>553</v>
      </c>
      <c r="I199" s="18" t="s">
        <v>48</v>
      </c>
      <c r="J199" s="18" t="s">
        <v>48</v>
      </c>
      <c r="K199" s="18" t="s">
        <v>48</v>
      </c>
      <c r="L199" s="18" t="s">
        <v>48</v>
      </c>
      <c r="M199" s="18">
        <v>0</v>
      </c>
      <c r="N199" s="16" t="s">
        <v>48</v>
      </c>
      <c r="O199" s="16" t="s">
        <v>55</v>
      </c>
      <c r="P199" s="16" t="s">
        <v>48</v>
      </c>
      <c r="Q199" s="18">
        <f>SUM(S199:AP199)</f>
        <v>56203846.493999995</v>
      </c>
      <c r="R199" s="18">
        <v>0</v>
      </c>
      <c r="S199" s="18">
        <v>25239766.799999997</v>
      </c>
      <c r="T199" s="18">
        <v>0</v>
      </c>
      <c r="U199" s="16" t="s">
        <v>50</v>
      </c>
      <c r="V199" s="18">
        <v>0</v>
      </c>
      <c r="W199" s="18">
        <v>26693172.149999999</v>
      </c>
      <c r="X199" s="16" t="s">
        <v>50</v>
      </c>
      <c r="Y199" s="18">
        <v>4270907.5439999998</v>
      </c>
      <c r="Z199" s="18">
        <v>0</v>
      </c>
      <c r="AA199" s="16" t="s">
        <v>50</v>
      </c>
      <c r="AB199" s="18">
        <v>0</v>
      </c>
      <c r="AC199" s="18">
        <v>0</v>
      </c>
      <c r="AD199" s="16" t="s">
        <v>50</v>
      </c>
      <c r="AE199" s="18">
        <v>0</v>
      </c>
      <c r="AF199" s="16">
        <v>0</v>
      </c>
      <c r="AG199" s="16" t="s">
        <v>50</v>
      </c>
      <c r="AH199" s="18">
        <v>0</v>
      </c>
      <c r="AI199" s="18">
        <v>0</v>
      </c>
      <c r="AJ199" s="16" t="s">
        <v>50</v>
      </c>
      <c r="AK199" s="18">
        <v>0</v>
      </c>
      <c r="AL199" s="18">
        <v>0</v>
      </c>
      <c r="AM199" s="17" t="s">
        <v>48</v>
      </c>
      <c r="AN199" s="16" t="s">
        <v>48</v>
      </c>
      <c r="AO199" s="17" t="s">
        <v>48</v>
      </c>
      <c r="AP199" s="16" t="s">
        <v>48</v>
      </c>
    </row>
    <row r="200" spans="1:42" s="19" customFormat="1" x14ac:dyDescent="0.25">
      <c r="A200" s="16" t="s">
        <v>388</v>
      </c>
      <c r="B200" s="17" t="s">
        <v>490</v>
      </c>
      <c r="C200" s="16" t="s">
        <v>47</v>
      </c>
      <c r="D200" s="16" t="s">
        <v>81</v>
      </c>
      <c r="E200" s="16" t="s">
        <v>82</v>
      </c>
      <c r="F200" s="16" t="s">
        <v>804</v>
      </c>
      <c r="G200" s="16" t="s">
        <v>67</v>
      </c>
      <c r="H200" s="16" t="s">
        <v>48</v>
      </c>
      <c r="I200" s="18" t="s">
        <v>555</v>
      </c>
      <c r="J200" s="18" t="s">
        <v>48</v>
      </c>
      <c r="K200" s="18" t="s">
        <v>556</v>
      </c>
      <c r="L200" s="18" t="s">
        <v>490</v>
      </c>
      <c r="M200" s="18">
        <v>4362751.37</v>
      </c>
      <c r="N200" s="16" t="s">
        <v>70</v>
      </c>
      <c r="O200" s="16" t="s">
        <v>557</v>
      </c>
      <c r="P200" s="16" t="s">
        <v>558</v>
      </c>
      <c r="Q200" s="18">
        <f>SUM(S200:AP200)</f>
        <v>-444326.40000000002</v>
      </c>
      <c r="R200" s="18">
        <v>0</v>
      </c>
      <c r="S200" s="18">
        <v>0</v>
      </c>
      <c r="T200" s="18">
        <v>0</v>
      </c>
      <c r="U200" s="16" t="s">
        <v>50</v>
      </c>
      <c r="V200" s="18">
        <v>0</v>
      </c>
      <c r="W200" s="18">
        <v>-383040</v>
      </c>
      <c r="X200" s="16" t="s">
        <v>51</v>
      </c>
      <c r="Y200" s="18">
        <v>-61286.400000000001</v>
      </c>
      <c r="Z200" s="18">
        <v>0</v>
      </c>
      <c r="AA200" s="16" t="s">
        <v>50</v>
      </c>
      <c r="AB200" s="18">
        <v>0</v>
      </c>
      <c r="AC200" s="18">
        <v>0</v>
      </c>
      <c r="AD200" s="16" t="s">
        <v>50</v>
      </c>
      <c r="AE200" s="18">
        <v>0</v>
      </c>
      <c r="AF200" s="16">
        <v>0</v>
      </c>
      <c r="AG200" s="16" t="s">
        <v>50</v>
      </c>
      <c r="AH200" s="18">
        <v>0</v>
      </c>
      <c r="AI200" s="18">
        <v>0</v>
      </c>
      <c r="AJ200" s="16" t="s">
        <v>50</v>
      </c>
      <c r="AK200" s="18">
        <v>0</v>
      </c>
      <c r="AL200" s="18">
        <v>0</v>
      </c>
      <c r="AM200" s="17" t="s">
        <v>48</v>
      </c>
      <c r="AN200" s="16" t="s">
        <v>48</v>
      </c>
      <c r="AO200" s="17" t="s">
        <v>48</v>
      </c>
      <c r="AP200" s="16" t="s">
        <v>48</v>
      </c>
    </row>
    <row r="201" spans="1:42" s="19" customFormat="1" x14ac:dyDescent="0.25">
      <c r="A201" s="16" t="s">
        <v>390</v>
      </c>
      <c r="B201" s="17" t="s">
        <v>490</v>
      </c>
      <c r="C201" s="16" t="s">
        <v>47</v>
      </c>
      <c r="D201" s="16" t="s">
        <v>122</v>
      </c>
      <c r="E201" s="16" t="s">
        <v>805</v>
      </c>
      <c r="F201" s="16" t="s">
        <v>814</v>
      </c>
      <c r="G201" s="16" t="s">
        <v>49</v>
      </c>
      <c r="H201" s="16" t="s">
        <v>560</v>
      </c>
      <c r="I201" s="18" t="s">
        <v>48</v>
      </c>
      <c r="J201" s="18" t="s">
        <v>48</v>
      </c>
      <c r="K201" s="18" t="s">
        <v>48</v>
      </c>
      <c r="L201" s="18" t="s">
        <v>48</v>
      </c>
      <c r="M201" s="18">
        <v>0</v>
      </c>
      <c r="N201" s="16" t="s">
        <v>48</v>
      </c>
      <c r="O201" s="16" t="s">
        <v>55</v>
      </c>
      <c r="P201" s="16" t="s">
        <v>48</v>
      </c>
      <c r="Q201" s="18">
        <f>SUM(S201:AP201)</f>
        <v>74588838.389599994</v>
      </c>
      <c r="R201" s="18">
        <v>0</v>
      </c>
      <c r="S201" s="18">
        <v>49147599.709999993</v>
      </c>
      <c r="T201" s="18">
        <v>0</v>
      </c>
      <c r="U201" s="16" t="s">
        <v>50</v>
      </c>
      <c r="V201" s="18">
        <v>0</v>
      </c>
      <c r="W201" s="18">
        <v>21932102.310000002</v>
      </c>
      <c r="X201" s="16" t="s">
        <v>51</v>
      </c>
      <c r="Y201" s="18">
        <v>3509136.3696000003</v>
      </c>
      <c r="Z201" s="18">
        <v>0</v>
      </c>
      <c r="AA201" s="16" t="s">
        <v>50</v>
      </c>
      <c r="AB201" s="18">
        <v>0</v>
      </c>
      <c r="AC201" s="18">
        <v>0</v>
      </c>
      <c r="AD201" s="16" t="s">
        <v>50</v>
      </c>
      <c r="AE201" s="18">
        <v>0</v>
      </c>
      <c r="AF201" s="16">
        <v>0</v>
      </c>
      <c r="AG201" s="16" t="s">
        <v>50</v>
      </c>
      <c r="AH201" s="18">
        <v>0</v>
      </c>
      <c r="AI201" s="18">
        <v>0</v>
      </c>
      <c r="AJ201" s="16" t="s">
        <v>50</v>
      </c>
      <c r="AK201" s="18">
        <v>0</v>
      </c>
      <c r="AL201" s="18">
        <v>0</v>
      </c>
      <c r="AM201" s="17" t="s">
        <v>48</v>
      </c>
      <c r="AN201" s="16" t="s">
        <v>48</v>
      </c>
      <c r="AO201" s="17" t="s">
        <v>48</v>
      </c>
      <c r="AP201" s="16" t="s">
        <v>48</v>
      </c>
    </row>
    <row r="202" spans="1:42" s="19" customFormat="1" x14ac:dyDescent="0.25">
      <c r="A202" s="16" t="s">
        <v>394</v>
      </c>
      <c r="B202" s="17" t="s">
        <v>490</v>
      </c>
      <c r="C202" s="16" t="s">
        <v>47</v>
      </c>
      <c r="D202" s="16" t="s">
        <v>122</v>
      </c>
      <c r="E202" s="16" t="s">
        <v>805</v>
      </c>
      <c r="F202" s="16" t="s">
        <v>814</v>
      </c>
      <c r="G202" s="16" t="s">
        <v>49</v>
      </c>
      <c r="H202" s="16" t="s">
        <v>562</v>
      </c>
      <c r="I202" s="18" t="s">
        <v>48</v>
      </c>
      <c r="J202" s="18" t="s">
        <v>48</v>
      </c>
      <c r="K202" s="18" t="s">
        <v>48</v>
      </c>
      <c r="L202" s="18" t="s">
        <v>48</v>
      </c>
      <c r="M202" s="18">
        <v>0</v>
      </c>
      <c r="N202" s="16" t="s">
        <v>48</v>
      </c>
      <c r="O202" s="16" t="s">
        <v>55</v>
      </c>
      <c r="P202" s="16" t="s">
        <v>48</v>
      </c>
      <c r="Q202" s="18">
        <f>SUM(S202:AP202)</f>
        <v>28753410.261999995</v>
      </c>
      <c r="R202" s="18">
        <v>0</v>
      </c>
      <c r="S202" s="18">
        <v>21369051.289999995</v>
      </c>
      <c r="T202" s="18">
        <v>0</v>
      </c>
      <c r="U202" s="16" t="s">
        <v>50</v>
      </c>
      <c r="V202" s="18">
        <v>0</v>
      </c>
      <c r="W202" s="18">
        <v>6365826.7000000002</v>
      </c>
      <c r="X202" s="16" t="s">
        <v>50</v>
      </c>
      <c r="Y202" s="18">
        <v>1018532.272</v>
      </c>
      <c r="Z202" s="18">
        <v>0</v>
      </c>
      <c r="AA202" s="16" t="s">
        <v>50</v>
      </c>
      <c r="AB202" s="18">
        <v>0</v>
      </c>
      <c r="AC202" s="18">
        <v>0</v>
      </c>
      <c r="AD202" s="16" t="s">
        <v>50</v>
      </c>
      <c r="AE202" s="18">
        <v>0</v>
      </c>
      <c r="AF202" s="16">
        <v>0</v>
      </c>
      <c r="AG202" s="16" t="s">
        <v>50</v>
      </c>
      <c r="AH202" s="18">
        <v>0</v>
      </c>
      <c r="AI202" s="18">
        <v>0</v>
      </c>
      <c r="AJ202" s="16" t="s">
        <v>50</v>
      </c>
      <c r="AK202" s="18">
        <v>0</v>
      </c>
      <c r="AL202" s="18">
        <v>0</v>
      </c>
      <c r="AM202" s="17" t="s">
        <v>48</v>
      </c>
      <c r="AN202" s="16" t="s">
        <v>48</v>
      </c>
      <c r="AO202" s="17" t="s">
        <v>48</v>
      </c>
      <c r="AP202" s="16" t="s">
        <v>48</v>
      </c>
    </row>
    <row r="203" spans="1:42" s="19" customFormat="1" x14ac:dyDescent="0.25">
      <c r="A203" s="16" t="s">
        <v>396</v>
      </c>
      <c r="B203" s="17" t="s">
        <v>563</v>
      </c>
      <c r="C203" s="16" t="s">
        <v>47</v>
      </c>
      <c r="D203" s="16" t="s">
        <v>52</v>
      </c>
      <c r="E203" s="16" t="s">
        <v>54</v>
      </c>
      <c r="F203" s="16" t="s">
        <v>816</v>
      </c>
      <c r="G203" s="16" t="s">
        <v>49</v>
      </c>
      <c r="H203" s="16" t="s">
        <v>565</v>
      </c>
      <c r="I203" s="18" t="s">
        <v>48</v>
      </c>
      <c r="J203" s="18" t="s">
        <v>48</v>
      </c>
      <c r="K203" s="18" t="s">
        <v>48</v>
      </c>
      <c r="L203" s="18" t="s">
        <v>48</v>
      </c>
      <c r="M203" s="18">
        <v>0</v>
      </c>
      <c r="N203" s="16" t="s">
        <v>48</v>
      </c>
      <c r="O203" s="16" t="s">
        <v>55</v>
      </c>
      <c r="P203" s="16" t="s">
        <v>48</v>
      </c>
      <c r="Q203" s="18">
        <f>SUM(S203:AP203)</f>
        <v>14928196.716</v>
      </c>
      <c r="R203" s="18">
        <v>0</v>
      </c>
      <c r="S203" s="18">
        <v>12078772.6</v>
      </c>
      <c r="T203" s="18">
        <v>0</v>
      </c>
      <c r="U203" s="16" t="s">
        <v>50</v>
      </c>
      <c r="V203" s="18">
        <v>0</v>
      </c>
      <c r="W203" s="18">
        <v>2456400.1</v>
      </c>
      <c r="X203" s="16" t="s">
        <v>51</v>
      </c>
      <c r="Y203" s="18">
        <v>393024.01599999995</v>
      </c>
      <c r="Z203" s="18">
        <v>0</v>
      </c>
      <c r="AA203" s="16" t="s">
        <v>50</v>
      </c>
      <c r="AB203" s="18">
        <v>0</v>
      </c>
      <c r="AC203" s="18">
        <v>0</v>
      </c>
      <c r="AD203" s="16" t="s">
        <v>50</v>
      </c>
      <c r="AE203" s="18">
        <v>0</v>
      </c>
      <c r="AF203" s="16">
        <v>0</v>
      </c>
      <c r="AG203" s="16" t="s">
        <v>50</v>
      </c>
      <c r="AH203" s="18">
        <v>0</v>
      </c>
      <c r="AI203" s="18">
        <v>0</v>
      </c>
      <c r="AJ203" s="16" t="s">
        <v>50</v>
      </c>
      <c r="AK203" s="18">
        <v>0</v>
      </c>
      <c r="AL203" s="18">
        <v>0</v>
      </c>
      <c r="AM203" s="17" t="s">
        <v>48</v>
      </c>
      <c r="AN203" s="16" t="s">
        <v>48</v>
      </c>
      <c r="AO203" s="17" t="s">
        <v>48</v>
      </c>
      <c r="AP203" s="16" t="s">
        <v>48</v>
      </c>
    </row>
    <row r="204" spans="1:42" s="19" customFormat="1" x14ac:dyDescent="0.25">
      <c r="A204" s="16" t="s">
        <v>399</v>
      </c>
      <c r="B204" s="17" t="s">
        <v>563</v>
      </c>
      <c r="C204" s="16" t="s">
        <v>47</v>
      </c>
      <c r="D204" s="16" t="s">
        <v>52</v>
      </c>
      <c r="E204" s="16" t="s">
        <v>54</v>
      </c>
      <c r="F204" s="16" t="s">
        <v>816</v>
      </c>
      <c r="G204" s="16" t="s">
        <v>49</v>
      </c>
      <c r="H204" s="16" t="s">
        <v>567</v>
      </c>
      <c r="I204" s="18" t="s">
        <v>48</v>
      </c>
      <c r="J204" s="18" t="s">
        <v>48</v>
      </c>
      <c r="K204" s="18" t="s">
        <v>48</v>
      </c>
      <c r="L204" s="18" t="s">
        <v>48</v>
      </c>
      <c r="M204" s="18">
        <v>0</v>
      </c>
      <c r="N204" s="16" t="s">
        <v>48</v>
      </c>
      <c r="O204" s="16" t="s">
        <v>568</v>
      </c>
      <c r="P204" s="16" t="s">
        <v>569</v>
      </c>
      <c r="Q204" s="18">
        <f>SUM(S204:AP204)</f>
        <v>1714358.5</v>
      </c>
      <c r="R204" s="18">
        <v>0</v>
      </c>
      <c r="S204" s="18">
        <v>1642496.5</v>
      </c>
      <c r="T204" s="18">
        <v>61950</v>
      </c>
      <c r="U204" s="16" t="s">
        <v>51</v>
      </c>
      <c r="V204" s="18">
        <v>9912</v>
      </c>
      <c r="W204" s="18">
        <v>0</v>
      </c>
      <c r="X204" s="16" t="s">
        <v>50</v>
      </c>
      <c r="Y204" s="18">
        <v>0</v>
      </c>
      <c r="Z204" s="18">
        <v>0</v>
      </c>
      <c r="AA204" s="16" t="s">
        <v>50</v>
      </c>
      <c r="AB204" s="18">
        <v>0</v>
      </c>
      <c r="AC204" s="18">
        <v>0</v>
      </c>
      <c r="AD204" s="16" t="s">
        <v>50</v>
      </c>
      <c r="AE204" s="18">
        <v>0</v>
      </c>
      <c r="AF204" s="16">
        <v>0</v>
      </c>
      <c r="AG204" s="16" t="s">
        <v>50</v>
      </c>
      <c r="AH204" s="18">
        <v>0</v>
      </c>
      <c r="AI204" s="18">
        <v>0</v>
      </c>
      <c r="AJ204" s="16" t="s">
        <v>50</v>
      </c>
      <c r="AK204" s="18">
        <v>0</v>
      </c>
      <c r="AL204" s="18">
        <v>0</v>
      </c>
      <c r="AM204" s="17" t="s">
        <v>48</v>
      </c>
      <c r="AN204" s="16" t="s">
        <v>48</v>
      </c>
      <c r="AO204" s="17" t="s">
        <v>48</v>
      </c>
      <c r="AP204" s="16" t="s">
        <v>48</v>
      </c>
    </row>
    <row r="205" spans="1:42" s="19" customFormat="1" x14ac:dyDescent="0.25">
      <c r="A205" s="16" t="s">
        <v>401</v>
      </c>
      <c r="B205" s="17" t="s">
        <v>563</v>
      </c>
      <c r="C205" s="16" t="s">
        <v>47</v>
      </c>
      <c r="D205" s="16" t="s">
        <v>52</v>
      </c>
      <c r="E205" s="16" t="s">
        <v>54</v>
      </c>
      <c r="F205" s="16" t="s">
        <v>816</v>
      </c>
      <c r="G205" s="16" t="s">
        <v>49</v>
      </c>
      <c r="H205" s="16" t="s">
        <v>571</v>
      </c>
      <c r="I205" s="18" t="s">
        <v>48</v>
      </c>
      <c r="J205" s="18" t="s">
        <v>48</v>
      </c>
      <c r="K205" s="18" t="s">
        <v>48</v>
      </c>
      <c r="L205" s="18" t="s">
        <v>48</v>
      </c>
      <c r="M205" s="18">
        <v>0</v>
      </c>
      <c r="N205" s="16" t="s">
        <v>48</v>
      </c>
      <c r="O205" s="16" t="s">
        <v>55</v>
      </c>
      <c r="P205" s="16" t="s">
        <v>48</v>
      </c>
      <c r="Q205" s="18">
        <f>SUM(S205:AP205)</f>
        <v>22696560.457999997</v>
      </c>
      <c r="R205" s="18">
        <v>0</v>
      </c>
      <c r="S205" s="18">
        <v>17794456.949999996</v>
      </c>
      <c r="T205" s="18">
        <v>0</v>
      </c>
      <c r="U205" s="16" t="s">
        <v>50</v>
      </c>
      <c r="V205" s="18">
        <v>0</v>
      </c>
      <c r="W205" s="18">
        <v>4225951.3</v>
      </c>
      <c r="X205" s="16" t="s">
        <v>50</v>
      </c>
      <c r="Y205" s="18">
        <v>676152.2080000001</v>
      </c>
      <c r="Z205" s="18">
        <v>0</v>
      </c>
      <c r="AA205" s="16" t="s">
        <v>50</v>
      </c>
      <c r="AB205" s="18">
        <v>0</v>
      </c>
      <c r="AC205" s="18">
        <v>0</v>
      </c>
      <c r="AD205" s="16" t="s">
        <v>50</v>
      </c>
      <c r="AE205" s="18">
        <v>0</v>
      </c>
      <c r="AF205" s="16">
        <v>0</v>
      </c>
      <c r="AG205" s="16" t="s">
        <v>50</v>
      </c>
      <c r="AH205" s="18">
        <v>0</v>
      </c>
      <c r="AI205" s="18">
        <v>0</v>
      </c>
      <c r="AJ205" s="16" t="s">
        <v>50</v>
      </c>
      <c r="AK205" s="18">
        <v>0</v>
      </c>
      <c r="AL205" s="18">
        <v>0</v>
      </c>
      <c r="AM205" s="17" t="s">
        <v>48</v>
      </c>
      <c r="AN205" s="16" t="s">
        <v>48</v>
      </c>
      <c r="AO205" s="17" t="s">
        <v>48</v>
      </c>
      <c r="AP205" s="16" t="s">
        <v>48</v>
      </c>
    </row>
    <row r="206" spans="1:42" s="19" customFormat="1" x14ac:dyDescent="0.25">
      <c r="A206" s="16" t="s">
        <v>402</v>
      </c>
      <c r="B206" s="17" t="s">
        <v>563</v>
      </c>
      <c r="C206" s="16" t="s">
        <v>47</v>
      </c>
      <c r="D206" s="16" t="s">
        <v>52</v>
      </c>
      <c r="E206" s="16" t="s">
        <v>54</v>
      </c>
      <c r="F206" s="16" t="s">
        <v>816</v>
      </c>
      <c r="G206" s="16" t="s">
        <v>49</v>
      </c>
      <c r="H206" s="16" t="s">
        <v>573</v>
      </c>
      <c r="I206" s="18" t="s">
        <v>48</v>
      </c>
      <c r="J206" s="18" t="s">
        <v>48</v>
      </c>
      <c r="K206" s="18" t="s">
        <v>48</v>
      </c>
      <c r="L206" s="18" t="s">
        <v>48</v>
      </c>
      <c r="M206" s="18">
        <v>0</v>
      </c>
      <c r="N206" s="16" t="s">
        <v>48</v>
      </c>
      <c r="O206" s="16" t="s">
        <v>574</v>
      </c>
      <c r="P206" s="16" t="s">
        <v>575</v>
      </c>
      <c r="Q206" s="18">
        <f>SUM(S206:AP206)</f>
        <v>12785407</v>
      </c>
      <c r="R206" s="18">
        <v>0</v>
      </c>
      <c r="S206" s="18">
        <v>12785407</v>
      </c>
      <c r="T206" s="18">
        <v>0</v>
      </c>
      <c r="U206" s="16" t="s">
        <v>50</v>
      </c>
      <c r="V206" s="18">
        <v>0</v>
      </c>
      <c r="W206" s="18">
        <v>0</v>
      </c>
      <c r="X206" s="16" t="s">
        <v>50</v>
      </c>
      <c r="Y206" s="18">
        <v>0</v>
      </c>
      <c r="Z206" s="18">
        <v>0</v>
      </c>
      <c r="AA206" s="16" t="s">
        <v>50</v>
      </c>
      <c r="AB206" s="18">
        <v>0</v>
      </c>
      <c r="AC206" s="18">
        <v>0</v>
      </c>
      <c r="AD206" s="16" t="s">
        <v>50</v>
      </c>
      <c r="AE206" s="18">
        <v>0</v>
      </c>
      <c r="AF206" s="16">
        <v>0</v>
      </c>
      <c r="AG206" s="16" t="s">
        <v>50</v>
      </c>
      <c r="AH206" s="18">
        <v>0</v>
      </c>
      <c r="AI206" s="18">
        <v>0</v>
      </c>
      <c r="AJ206" s="16" t="s">
        <v>50</v>
      </c>
      <c r="AK206" s="18">
        <v>0</v>
      </c>
      <c r="AL206" s="18">
        <v>0</v>
      </c>
      <c r="AM206" s="17" t="s">
        <v>48</v>
      </c>
      <c r="AN206" s="16" t="s">
        <v>48</v>
      </c>
      <c r="AO206" s="17" t="s">
        <v>48</v>
      </c>
      <c r="AP206" s="16" t="s">
        <v>48</v>
      </c>
    </row>
    <row r="207" spans="1:42" s="19" customFormat="1" x14ac:dyDescent="0.25">
      <c r="A207" s="16" t="s">
        <v>406</v>
      </c>
      <c r="B207" s="17" t="s">
        <v>563</v>
      </c>
      <c r="C207" s="16" t="s">
        <v>47</v>
      </c>
      <c r="D207" s="16" t="s">
        <v>52</v>
      </c>
      <c r="E207" s="16" t="s">
        <v>54</v>
      </c>
      <c r="F207" s="16" t="s">
        <v>816</v>
      </c>
      <c r="G207" s="16" t="s">
        <v>49</v>
      </c>
      <c r="H207" s="16" t="s">
        <v>577</v>
      </c>
      <c r="I207" s="18" t="s">
        <v>48</v>
      </c>
      <c r="J207" s="18" t="s">
        <v>48</v>
      </c>
      <c r="K207" s="18" t="s">
        <v>48</v>
      </c>
      <c r="L207" s="18" t="s">
        <v>48</v>
      </c>
      <c r="M207" s="18">
        <v>0</v>
      </c>
      <c r="N207" s="16" t="s">
        <v>48</v>
      </c>
      <c r="O207" s="16" t="s">
        <v>55</v>
      </c>
      <c r="P207" s="16" t="s">
        <v>48</v>
      </c>
      <c r="Q207" s="18">
        <f>SUM(S207:AP207)</f>
        <v>167257518.28939998</v>
      </c>
      <c r="R207" s="18">
        <v>0</v>
      </c>
      <c r="S207" s="18">
        <v>124257163.53499997</v>
      </c>
      <c r="T207" s="18">
        <v>0</v>
      </c>
      <c r="U207" s="16" t="s">
        <v>50</v>
      </c>
      <c r="V207" s="18">
        <v>0</v>
      </c>
      <c r="W207" s="18">
        <v>37069271.340000004</v>
      </c>
      <c r="X207" s="16" t="s">
        <v>50</v>
      </c>
      <c r="Y207" s="18">
        <v>5931083.4144000001</v>
      </c>
      <c r="Z207" s="18">
        <v>0</v>
      </c>
      <c r="AA207" s="16" t="s">
        <v>50</v>
      </c>
      <c r="AB207" s="18">
        <v>0</v>
      </c>
      <c r="AC207" s="18">
        <v>0</v>
      </c>
      <c r="AD207" s="16" t="s">
        <v>50</v>
      </c>
      <c r="AE207" s="18">
        <v>0</v>
      </c>
      <c r="AF207" s="16">
        <v>0</v>
      </c>
      <c r="AG207" s="16" t="s">
        <v>50</v>
      </c>
      <c r="AH207" s="18">
        <v>0</v>
      </c>
      <c r="AI207" s="18">
        <v>0</v>
      </c>
      <c r="AJ207" s="16" t="s">
        <v>50</v>
      </c>
      <c r="AK207" s="18">
        <v>0</v>
      </c>
      <c r="AL207" s="18">
        <v>0</v>
      </c>
      <c r="AM207" s="17" t="s">
        <v>48</v>
      </c>
      <c r="AN207" s="16" t="s">
        <v>48</v>
      </c>
      <c r="AO207" s="17" t="s">
        <v>48</v>
      </c>
      <c r="AP207" s="16" t="s">
        <v>48</v>
      </c>
    </row>
    <row r="208" spans="1:42" s="19" customFormat="1" x14ac:dyDescent="0.25">
      <c r="A208" s="16" t="s">
        <v>410</v>
      </c>
      <c r="B208" s="17" t="s">
        <v>563</v>
      </c>
      <c r="C208" s="16" t="s">
        <v>47</v>
      </c>
      <c r="D208" s="16" t="s">
        <v>52</v>
      </c>
      <c r="E208" s="16" t="s">
        <v>54</v>
      </c>
      <c r="F208" s="16" t="s">
        <v>816</v>
      </c>
      <c r="G208" s="16" t="s">
        <v>67</v>
      </c>
      <c r="H208" s="16" t="s">
        <v>48</v>
      </c>
      <c r="I208" s="18" t="s">
        <v>579</v>
      </c>
      <c r="J208" s="18" t="s">
        <v>48</v>
      </c>
      <c r="K208" s="18" t="s">
        <v>580</v>
      </c>
      <c r="L208" s="18" t="s">
        <v>563</v>
      </c>
      <c r="M208" s="18">
        <v>489792.6</v>
      </c>
      <c r="N208" s="16" t="s">
        <v>70</v>
      </c>
      <c r="O208" s="16" t="s">
        <v>581</v>
      </c>
      <c r="P208" s="16" t="s">
        <v>582</v>
      </c>
      <c r="Q208" s="18">
        <f>SUM(S208:AP208)</f>
        <v>-489792.6</v>
      </c>
      <c r="R208" s="18">
        <v>0</v>
      </c>
      <c r="S208" s="18">
        <v>0</v>
      </c>
      <c r="T208" s="18">
        <v>0</v>
      </c>
      <c r="U208" s="16" t="s">
        <v>50</v>
      </c>
      <c r="V208" s="18">
        <v>0</v>
      </c>
      <c r="W208" s="18">
        <v>-422235</v>
      </c>
      <c r="X208" s="16" t="s">
        <v>51</v>
      </c>
      <c r="Y208" s="18">
        <v>-67557.600000000006</v>
      </c>
      <c r="Z208" s="18">
        <v>0</v>
      </c>
      <c r="AA208" s="16" t="s">
        <v>50</v>
      </c>
      <c r="AB208" s="18">
        <v>0</v>
      </c>
      <c r="AC208" s="18">
        <v>0</v>
      </c>
      <c r="AD208" s="16" t="s">
        <v>50</v>
      </c>
      <c r="AE208" s="18">
        <v>0</v>
      </c>
      <c r="AF208" s="16">
        <v>0</v>
      </c>
      <c r="AG208" s="16" t="s">
        <v>50</v>
      </c>
      <c r="AH208" s="18">
        <v>0</v>
      </c>
      <c r="AI208" s="18">
        <v>0</v>
      </c>
      <c r="AJ208" s="16" t="s">
        <v>50</v>
      </c>
      <c r="AK208" s="18">
        <v>0</v>
      </c>
      <c r="AL208" s="18">
        <v>0</v>
      </c>
      <c r="AM208" s="17" t="s">
        <v>48</v>
      </c>
      <c r="AN208" s="16" t="s">
        <v>48</v>
      </c>
      <c r="AO208" s="17" t="s">
        <v>48</v>
      </c>
      <c r="AP208" s="16" t="s">
        <v>48</v>
      </c>
    </row>
    <row r="209" spans="1:42" s="19" customFormat="1" x14ac:dyDescent="0.25">
      <c r="A209" s="16" t="s">
        <v>415</v>
      </c>
      <c r="B209" s="17" t="s">
        <v>563</v>
      </c>
      <c r="C209" s="16" t="s">
        <v>47</v>
      </c>
      <c r="D209" s="16" t="s">
        <v>59</v>
      </c>
      <c r="E209" s="16" t="s">
        <v>60</v>
      </c>
      <c r="F209" s="16" t="s">
        <v>821</v>
      </c>
      <c r="G209" s="16" t="s">
        <v>49</v>
      </c>
      <c r="H209" s="16" t="s">
        <v>584</v>
      </c>
      <c r="I209" s="18" t="s">
        <v>48</v>
      </c>
      <c r="J209" s="18" t="s">
        <v>48</v>
      </c>
      <c r="K209" s="18" t="s">
        <v>48</v>
      </c>
      <c r="L209" s="18" t="s">
        <v>48</v>
      </c>
      <c r="M209" s="18">
        <v>0</v>
      </c>
      <c r="N209" s="16" t="s">
        <v>48</v>
      </c>
      <c r="O209" s="16" t="s">
        <v>55</v>
      </c>
      <c r="P209" s="16" t="s">
        <v>48</v>
      </c>
      <c r="Q209" s="18">
        <f>SUM(S209:AP209)</f>
        <v>75544660.307400003</v>
      </c>
      <c r="R209" s="18">
        <v>0</v>
      </c>
      <c r="S209" s="18">
        <f>55113989.57+682400.07</f>
        <v>55796389.640000001</v>
      </c>
      <c r="T209" s="18">
        <v>0</v>
      </c>
      <c r="U209" s="16" t="s">
        <v>50</v>
      </c>
      <c r="V209" s="18">
        <v>0</v>
      </c>
      <c r="W209" s="18">
        <f>11451722.265+817174+4755475</f>
        <v>17024371.265000001</v>
      </c>
      <c r="X209" s="16" t="s">
        <v>50</v>
      </c>
      <c r="Y209" s="18">
        <v>2723899.4024</v>
      </c>
      <c r="Z209" s="18">
        <v>0</v>
      </c>
      <c r="AA209" s="16" t="s">
        <v>50</v>
      </c>
      <c r="AB209" s="18">
        <v>0</v>
      </c>
      <c r="AC209" s="18">
        <v>0</v>
      </c>
      <c r="AD209" s="16" t="s">
        <v>50</v>
      </c>
      <c r="AE209" s="18">
        <v>0</v>
      </c>
      <c r="AF209" s="16">
        <v>0</v>
      </c>
      <c r="AG209" s="16" t="s">
        <v>50</v>
      </c>
      <c r="AH209" s="18">
        <v>0</v>
      </c>
      <c r="AI209" s="18">
        <v>0</v>
      </c>
      <c r="AJ209" s="16" t="s">
        <v>50</v>
      </c>
      <c r="AK209" s="18">
        <v>0</v>
      </c>
      <c r="AL209" s="18">
        <v>0</v>
      </c>
      <c r="AM209" s="17" t="s">
        <v>48</v>
      </c>
      <c r="AN209" s="16" t="s">
        <v>48</v>
      </c>
      <c r="AO209" s="17" t="s">
        <v>48</v>
      </c>
      <c r="AP209" s="16" t="s">
        <v>48</v>
      </c>
    </row>
    <row r="210" spans="1:42" s="19" customFormat="1" x14ac:dyDescent="0.25">
      <c r="A210" s="16" t="s">
        <v>417</v>
      </c>
      <c r="B210" s="17" t="s">
        <v>563</v>
      </c>
      <c r="C210" s="16" t="s">
        <v>47</v>
      </c>
      <c r="D210" s="16" t="s">
        <v>59</v>
      </c>
      <c r="E210" s="16" t="s">
        <v>60</v>
      </c>
      <c r="F210" s="16" t="s">
        <v>821</v>
      </c>
      <c r="G210" s="16" t="s">
        <v>49</v>
      </c>
      <c r="H210" s="16" t="s">
        <v>586</v>
      </c>
      <c r="I210" s="18" t="s">
        <v>48</v>
      </c>
      <c r="J210" s="18" t="s">
        <v>48</v>
      </c>
      <c r="K210" s="18" t="s">
        <v>48</v>
      </c>
      <c r="L210" s="18" t="s">
        <v>48</v>
      </c>
      <c r="M210" s="18">
        <v>0</v>
      </c>
      <c r="N210" s="16" t="s">
        <v>48</v>
      </c>
      <c r="O210" s="16" t="s">
        <v>587</v>
      </c>
      <c r="P210" s="16" t="s">
        <v>588</v>
      </c>
      <c r="Q210" s="18">
        <f>SUM(S210:AP210)</f>
        <v>841911</v>
      </c>
      <c r="R210" s="18">
        <v>0</v>
      </c>
      <c r="S210" s="18">
        <v>841911</v>
      </c>
      <c r="T210" s="18">
        <v>0</v>
      </c>
      <c r="U210" s="16" t="s">
        <v>50</v>
      </c>
      <c r="V210" s="18">
        <v>0</v>
      </c>
      <c r="W210" s="18">
        <v>0</v>
      </c>
      <c r="X210" s="16" t="s">
        <v>50</v>
      </c>
      <c r="Y210" s="18">
        <v>0</v>
      </c>
      <c r="Z210" s="18">
        <v>0</v>
      </c>
      <c r="AA210" s="16" t="s">
        <v>50</v>
      </c>
      <c r="AB210" s="18">
        <v>0</v>
      </c>
      <c r="AC210" s="18">
        <v>0</v>
      </c>
      <c r="AD210" s="16" t="s">
        <v>50</v>
      </c>
      <c r="AE210" s="18">
        <v>0</v>
      </c>
      <c r="AF210" s="16">
        <v>0</v>
      </c>
      <c r="AG210" s="16" t="s">
        <v>50</v>
      </c>
      <c r="AH210" s="18">
        <v>0</v>
      </c>
      <c r="AI210" s="18">
        <v>0</v>
      </c>
      <c r="AJ210" s="16" t="s">
        <v>50</v>
      </c>
      <c r="AK210" s="18">
        <v>0</v>
      </c>
      <c r="AL210" s="18">
        <v>0</v>
      </c>
      <c r="AM210" s="17" t="s">
        <v>48</v>
      </c>
      <c r="AN210" s="16" t="s">
        <v>48</v>
      </c>
      <c r="AO210" s="17" t="s">
        <v>48</v>
      </c>
      <c r="AP210" s="16" t="s">
        <v>48</v>
      </c>
    </row>
    <row r="211" spans="1:42" s="19" customFormat="1" x14ac:dyDescent="0.25">
      <c r="A211" s="16" t="s">
        <v>421</v>
      </c>
      <c r="B211" s="17" t="s">
        <v>563</v>
      </c>
      <c r="C211" s="16" t="s">
        <v>47</v>
      </c>
      <c r="D211" s="16" t="s">
        <v>59</v>
      </c>
      <c r="E211" s="16" t="s">
        <v>60</v>
      </c>
      <c r="F211" s="16" t="s">
        <v>821</v>
      </c>
      <c r="G211" s="16" t="s">
        <v>49</v>
      </c>
      <c r="H211" s="16" t="s">
        <v>590</v>
      </c>
      <c r="I211" s="18" t="s">
        <v>48</v>
      </c>
      <c r="J211" s="18" t="s">
        <v>48</v>
      </c>
      <c r="K211" s="18" t="s">
        <v>48</v>
      </c>
      <c r="L211" s="18" t="s">
        <v>48</v>
      </c>
      <c r="M211" s="18">
        <v>0</v>
      </c>
      <c r="N211" s="16" t="s">
        <v>48</v>
      </c>
      <c r="O211" s="16" t="s">
        <v>55</v>
      </c>
      <c r="P211" s="16" t="s">
        <v>48</v>
      </c>
      <c r="Q211" s="18">
        <f>SUM(S211:AP211)</f>
        <v>16530595.775999997</v>
      </c>
      <c r="R211" s="18">
        <v>0</v>
      </c>
      <c r="S211" s="18">
        <v>12680381.949999997</v>
      </c>
      <c r="T211" s="18">
        <v>0</v>
      </c>
      <c r="U211" s="16" t="s">
        <v>50</v>
      </c>
      <c r="V211" s="18">
        <v>0</v>
      </c>
      <c r="W211" s="18">
        <v>3319149.85</v>
      </c>
      <c r="X211" s="16" t="s">
        <v>51</v>
      </c>
      <c r="Y211" s="18">
        <v>531063.97600000002</v>
      </c>
      <c r="Z211" s="18">
        <v>0</v>
      </c>
      <c r="AA211" s="16" t="s">
        <v>50</v>
      </c>
      <c r="AB211" s="18">
        <v>0</v>
      </c>
      <c r="AC211" s="18">
        <v>0</v>
      </c>
      <c r="AD211" s="16" t="s">
        <v>50</v>
      </c>
      <c r="AE211" s="18">
        <v>0</v>
      </c>
      <c r="AF211" s="16">
        <v>0</v>
      </c>
      <c r="AG211" s="16" t="s">
        <v>50</v>
      </c>
      <c r="AH211" s="18">
        <v>0</v>
      </c>
      <c r="AI211" s="18">
        <v>0</v>
      </c>
      <c r="AJ211" s="16" t="s">
        <v>50</v>
      </c>
      <c r="AK211" s="18">
        <v>0</v>
      </c>
      <c r="AL211" s="18">
        <v>0</v>
      </c>
      <c r="AM211" s="17" t="s">
        <v>48</v>
      </c>
      <c r="AN211" s="16" t="s">
        <v>48</v>
      </c>
      <c r="AO211" s="17" t="s">
        <v>48</v>
      </c>
      <c r="AP211" s="16" t="s">
        <v>48</v>
      </c>
    </row>
    <row r="212" spans="1:42" s="19" customFormat="1" x14ac:dyDescent="0.25">
      <c r="A212" s="16" t="s">
        <v>423</v>
      </c>
      <c r="B212" s="17" t="s">
        <v>563</v>
      </c>
      <c r="C212" s="16" t="s">
        <v>47</v>
      </c>
      <c r="D212" s="16" t="s">
        <v>59</v>
      </c>
      <c r="E212" s="16" t="s">
        <v>60</v>
      </c>
      <c r="F212" s="16" t="s">
        <v>821</v>
      </c>
      <c r="G212" s="16" t="s">
        <v>49</v>
      </c>
      <c r="H212" s="16" t="s">
        <v>592</v>
      </c>
      <c r="I212" s="18" t="s">
        <v>48</v>
      </c>
      <c r="J212" s="18" t="s">
        <v>48</v>
      </c>
      <c r="K212" s="18" t="s">
        <v>48</v>
      </c>
      <c r="L212" s="18" t="s">
        <v>48</v>
      </c>
      <c r="M212" s="18">
        <v>0</v>
      </c>
      <c r="N212" s="16" t="s">
        <v>48</v>
      </c>
      <c r="O212" s="16" t="s">
        <v>55</v>
      </c>
      <c r="P212" s="16" t="s">
        <v>48</v>
      </c>
      <c r="Q212" s="18">
        <f>SUM(S212:AP212)</f>
        <v>43790318.898400001</v>
      </c>
      <c r="R212" s="18">
        <v>0</v>
      </c>
      <c r="S212" s="18">
        <v>36755270.100000001</v>
      </c>
      <c r="T212" s="18">
        <v>0</v>
      </c>
      <c r="U212" s="16" t="s">
        <v>50</v>
      </c>
      <c r="V212" s="18">
        <v>0</v>
      </c>
      <c r="W212" s="18">
        <v>6064697.2400000002</v>
      </c>
      <c r="X212" s="16" t="s">
        <v>51</v>
      </c>
      <c r="Y212" s="18">
        <v>970351.55839999986</v>
      </c>
      <c r="Z212" s="18">
        <v>0</v>
      </c>
      <c r="AA212" s="16" t="s">
        <v>50</v>
      </c>
      <c r="AB212" s="18">
        <v>0</v>
      </c>
      <c r="AC212" s="18">
        <v>0</v>
      </c>
      <c r="AD212" s="16" t="s">
        <v>50</v>
      </c>
      <c r="AE212" s="18">
        <v>0</v>
      </c>
      <c r="AF212" s="16">
        <v>0</v>
      </c>
      <c r="AG212" s="16" t="s">
        <v>50</v>
      </c>
      <c r="AH212" s="18">
        <v>0</v>
      </c>
      <c r="AI212" s="18">
        <v>0</v>
      </c>
      <c r="AJ212" s="16" t="s">
        <v>50</v>
      </c>
      <c r="AK212" s="18">
        <v>0</v>
      </c>
      <c r="AL212" s="18">
        <v>0</v>
      </c>
      <c r="AM212" s="17" t="s">
        <v>48</v>
      </c>
      <c r="AN212" s="16" t="s">
        <v>48</v>
      </c>
      <c r="AO212" s="17" t="s">
        <v>48</v>
      </c>
      <c r="AP212" s="16" t="s">
        <v>48</v>
      </c>
    </row>
    <row r="213" spans="1:42" s="19" customFormat="1" x14ac:dyDescent="0.25">
      <c r="A213" s="16" t="s">
        <v>425</v>
      </c>
      <c r="B213" s="17" t="s">
        <v>563</v>
      </c>
      <c r="C213" s="16" t="s">
        <v>47</v>
      </c>
      <c r="D213" s="16" t="s">
        <v>59</v>
      </c>
      <c r="E213" s="16" t="s">
        <v>60</v>
      </c>
      <c r="F213" s="16" t="s">
        <v>821</v>
      </c>
      <c r="G213" s="16" t="s">
        <v>49</v>
      </c>
      <c r="H213" s="16" t="s">
        <v>594</v>
      </c>
      <c r="I213" s="18" t="s">
        <v>48</v>
      </c>
      <c r="J213" s="18" t="s">
        <v>48</v>
      </c>
      <c r="K213" s="18" t="s">
        <v>48</v>
      </c>
      <c r="L213" s="18" t="s">
        <v>48</v>
      </c>
      <c r="M213" s="18">
        <v>0</v>
      </c>
      <c r="N213" s="16" t="s">
        <v>48</v>
      </c>
      <c r="O213" s="16" t="s">
        <v>595</v>
      </c>
      <c r="P213" s="16" t="s">
        <v>596</v>
      </c>
      <c r="Q213" s="18">
        <f>SUM(S213:AP213)</f>
        <v>947921.84</v>
      </c>
      <c r="R213" s="18">
        <v>0</v>
      </c>
      <c r="S213" s="18">
        <v>0</v>
      </c>
      <c r="T213" s="18">
        <v>0</v>
      </c>
      <c r="U213" s="16" t="s">
        <v>50</v>
      </c>
      <c r="V213" s="18">
        <v>0</v>
      </c>
      <c r="W213" s="18">
        <v>817174</v>
      </c>
      <c r="X213" s="16" t="s">
        <v>51</v>
      </c>
      <c r="Y213" s="18">
        <v>130747.84</v>
      </c>
      <c r="Z213" s="18">
        <v>0</v>
      </c>
      <c r="AA213" s="16" t="s">
        <v>50</v>
      </c>
      <c r="AB213" s="18">
        <v>0</v>
      </c>
      <c r="AC213" s="18">
        <v>0</v>
      </c>
      <c r="AD213" s="16" t="s">
        <v>50</v>
      </c>
      <c r="AE213" s="18">
        <v>0</v>
      </c>
      <c r="AF213" s="16">
        <v>0</v>
      </c>
      <c r="AG213" s="16" t="s">
        <v>50</v>
      </c>
      <c r="AH213" s="18">
        <v>0</v>
      </c>
      <c r="AI213" s="18">
        <v>0</v>
      </c>
      <c r="AJ213" s="16" t="s">
        <v>50</v>
      </c>
      <c r="AK213" s="18">
        <v>0</v>
      </c>
      <c r="AL213" s="18">
        <v>0</v>
      </c>
      <c r="AM213" s="17" t="s">
        <v>48</v>
      </c>
      <c r="AN213" s="16" t="s">
        <v>48</v>
      </c>
      <c r="AO213" s="17" t="s">
        <v>48</v>
      </c>
      <c r="AP213" s="16" t="s">
        <v>48</v>
      </c>
    </row>
    <row r="214" spans="1:42" s="19" customFormat="1" x14ac:dyDescent="0.25">
      <c r="A214" s="16" t="s">
        <v>429</v>
      </c>
      <c r="B214" s="17" t="s">
        <v>563</v>
      </c>
      <c r="C214" s="16" t="s">
        <v>47</v>
      </c>
      <c r="D214" s="16" t="s">
        <v>63</v>
      </c>
      <c r="E214" s="16" t="s">
        <v>64</v>
      </c>
      <c r="F214" s="16" t="s">
        <v>826</v>
      </c>
      <c r="G214" s="16" t="s">
        <v>49</v>
      </c>
      <c r="H214" s="16" t="s">
        <v>598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6" t="s">
        <v>48</v>
      </c>
      <c r="O214" s="16" t="s">
        <v>55</v>
      </c>
      <c r="P214" s="16" t="s">
        <v>48</v>
      </c>
      <c r="Q214" s="18">
        <f>SUM(S214:AP214)</f>
        <v>4895529.0999999996</v>
      </c>
      <c r="R214" s="18">
        <v>0</v>
      </c>
      <c r="S214" s="18">
        <v>3910996.5</v>
      </c>
      <c r="T214" s="18">
        <v>0</v>
      </c>
      <c r="U214" s="16" t="s">
        <v>50</v>
      </c>
      <c r="V214" s="18">
        <v>0</v>
      </c>
      <c r="W214" s="18">
        <v>848735</v>
      </c>
      <c r="X214" s="16" t="s">
        <v>51</v>
      </c>
      <c r="Y214" s="18">
        <v>135797.59999999998</v>
      </c>
      <c r="Z214" s="18">
        <v>0</v>
      </c>
      <c r="AA214" s="16" t="s">
        <v>50</v>
      </c>
      <c r="AB214" s="18">
        <v>0</v>
      </c>
      <c r="AC214" s="18">
        <v>0</v>
      </c>
      <c r="AD214" s="16" t="s">
        <v>50</v>
      </c>
      <c r="AE214" s="18">
        <v>0</v>
      </c>
      <c r="AF214" s="16">
        <v>0</v>
      </c>
      <c r="AG214" s="16" t="s">
        <v>50</v>
      </c>
      <c r="AH214" s="18">
        <v>0</v>
      </c>
      <c r="AI214" s="18">
        <v>0</v>
      </c>
      <c r="AJ214" s="16" t="s">
        <v>50</v>
      </c>
      <c r="AK214" s="18">
        <v>0</v>
      </c>
      <c r="AL214" s="18">
        <v>0</v>
      </c>
      <c r="AM214" s="17" t="s">
        <v>48</v>
      </c>
      <c r="AN214" s="16" t="s">
        <v>48</v>
      </c>
      <c r="AO214" s="17" t="s">
        <v>48</v>
      </c>
      <c r="AP214" s="16" t="s">
        <v>48</v>
      </c>
    </row>
    <row r="215" spans="1:42" s="19" customFormat="1" x14ac:dyDescent="0.25">
      <c r="A215" s="16" t="s">
        <v>431</v>
      </c>
      <c r="B215" s="17" t="s">
        <v>563</v>
      </c>
      <c r="C215" s="16" t="s">
        <v>47</v>
      </c>
      <c r="D215" s="16" t="s">
        <v>63</v>
      </c>
      <c r="E215" s="16" t="s">
        <v>64</v>
      </c>
      <c r="F215" s="16" t="s">
        <v>826</v>
      </c>
      <c r="G215" s="16" t="s">
        <v>49</v>
      </c>
      <c r="H215" s="16" t="s">
        <v>600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6" t="s">
        <v>48</v>
      </c>
      <c r="O215" s="16" t="s">
        <v>86</v>
      </c>
      <c r="P215" s="16" t="s">
        <v>357</v>
      </c>
      <c r="Q215" s="18">
        <f>SUM(S215:AP215)</f>
        <v>4056015</v>
      </c>
      <c r="R215" s="18">
        <v>0</v>
      </c>
      <c r="S215" s="18">
        <v>4056015</v>
      </c>
      <c r="T215" s="18">
        <v>0</v>
      </c>
      <c r="U215" s="16" t="s">
        <v>50</v>
      </c>
      <c r="V215" s="18">
        <v>0</v>
      </c>
      <c r="W215" s="18">
        <v>0</v>
      </c>
      <c r="X215" s="16" t="s">
        <v>50</v>
      </c>
      <c r="Y215" s="18">
        <v>0</v>
      </c>
      <c r="Z215" s="18">
        <v>0</v>
      </c>
      <c r="AA215" s="16" t="s">
        <v>50</v>
      </c>
      <c r="AB215" s="18">
        <v>0</v>
      </c>
      <c r="AC215" s="18">
        <v>0</v>
      </c>
      <c r="AD215" s="16" t="s">
        <v>50</v>
      </c>
      <c r="AE215" s="18">
        <v>0</v>
      </c>
      <c r="AF215" s="16">
        <v>0</v>
      </c>
      <c r="AG215" s="16" t="s">
        <v>50</v>
      </c>
      <c r="AH215" s="18">
        <v>0</v>
      </c>
      <c r="AI215" s="18">
        <v>0</v>
      </c>
      <c r="AJ215" s="16" t="s">
        <v>50</v>
      </c>
      <c r="AK215" s="18">
        <v>0</v>
      </c>
      <c r="AL215" s="18">
        <v>0</v>
      </c>
      <c r="AM215" s="17" t="s">
        <v>48</v>
      </c>
      <c r="AN215" s="16" t="s">
        <v>48</v>
      </c>
      <c r="AO215" s="17" t="s">
        <v>48</v>
      </c>
      <c r="AP215" s="16" t="s">
        <v>48</v>
      </c>
    </row>
    <row r="216" spans="1:42" s="19" customFormat="1" x14ac:dyDescent="0.25">
      <c r="A216" s="16" t="s">
        <v>435</v>
      </c>
      <c r="B216" s="17" t="s">
        <v>563</v>
      </c>
      <c r="C216" s="16" t="s">
        <v>47</v>
      </c>
      <c r="D216" s="16" t="s">
        <v>63</v>
      </c>
      <c r="E216" s="16" t="s">
        <v>64</v>
      </c>
      <c r="F216" s="16" t="s">
        <v>826</v>
      </c>
      <c r="G216" s="16" t="s">
        <v>49</v>
      </c>
      <c r="H216" s="16" t="s">
        <v>602</v>
      </c>
      <c r="I216" s="18" t="s">
        <v>48</v>
      </c>
      <c r="J216" s="18" t="s">
        <v>48</v>
      </c>
      <c r="K216" s="18" t="s">
        <v>48</v>
      </c>
      <c r="L216" s="18" t="s">
        <v>48</v>
      </c>
      <c r="M216" s="18">
        <v>0</v>
      </c>
      <c r="N216" s="16" t="s">
        <v>48</v>
      </c>
      <c r="O216" s="16" t="s">
        <v>55</v>
      </c>
      <c r="P216" s="16" t="s">
        <v>48</v>
      </c>
      <c r="Q216" s="18">
        <f>SUM(S216:AP216)</f>
        <v>153391792.09719995</v>
      </c>
      <c r="R216" s="18">
        <v>0</v>
      </c>
      <c r="S216" s="18">
        <v>116854033.09249996</v>
      </c>
      <c r="T216" s="18">
        <v>0</v>
      </c>
      <c r="U216" s="16" t="s">
        <v>50</v>
      </c>
      <c r="V216" s="18">
        <v>0</v>
      </c>
      <c r="W216" s="18">
        <v>31498068.107499998</v>
      </c>
      <c r="X216" s="16" t="s">
        <v>50</v>
      </c>
      <c r="Y216" s="18">
        <v>5039690.8971999995</v>
      </c>
      <c r="Z216" s="18">
        <v>0</v>
      </c>
      <c r="AA216" s="16" t="s">
        <v>50</v>
      </c>
      <c r="AB216" s="18">
        <v>0</v>
      </c>
      <c r="AC216" s="18">
        <v>0</v>
      </c>
      <c r="AD216" s="16" t="s">
        <v>50</v>
      </c>
      <c r="AE216" s="18">
        <v>0</v>
      </c>
      <c r="AF216" s="16">
        <v>0</v>
      </c>
      <c r="AG216" s="16" t="s">
        <v>50</v>
      </c>
      <c r="AH216" s="18">
        <v>0</v>
      </c>
      <c r="AI216" s="18">
        <v>0</v>
      </c>
      <c r="AJ216" s="16" t="s">
        <v>50</v>
      </c>
      <c r="AK216" s="18">
        <v>0</v>
      </c>
      <c r="AL216" s="18">
        <v>0</v>
      </c>
      <c r="AM216" s="17" t="s">
        <v>48</v>
      </c>
      <c r="AN216" s="16" t="s">
        <v>48</v>
      </c>
      <c r="AO216" s="17" t="s">
        <v>48</v>
      </c>
      <c r="AP216" s="16" t="s">
        <v>48</v>
      </c>
    </row>
    <row r="217" spans="1:42" s="19" customFormat="1" x14ac:dyDescent="0.25">
      <c r="A217" s="16" t="s">
        <v>437</v>
      </c>
      <c r="B217" s="17" t="s">
        <v>563</v>
      </c>
      <c r="C217" s="16" t="s">
        <v>47</v>
      </c>
      <c r="D217" s="16" t="s">
        <v>74</v>
      </c>
      <c r="E217" s="16" t="s">
        <v>75</v>
      </c>
      <c r="F217" s="16" t="s">
        <v>760</v>
      </c>
      <c r="G217" s="16" t="s">
        <v>49</v>
      </c>
      <c r="H217" s="16" t="s">
        <v>604</v>
      </c>
      <c r="I217" s="18" t="s">
        <v>48</v>
      </c>
      <c r="J217" s="18" t="s">
        <v>48</v>
      </c>
      <c r="K217" s="18" t="s">
        <v>48</v>
      </c>
      <c r="L217" s="18" t="s">
        <v>48</v>
      </c>
      <c r="M217" s="18">
        <v>0</v>
      </c>
      <c r="N217" s="16" t="s">
        <v>48</v>
      </c>
      <c r="O217" s="16" t="s">
        <v>55</v>
      </c>
      <c r="P217" s="16" t="s">
        <v>48</v>
      </c>
      <c r="Q217" s="18">
        <f>SUM(S217:AP217)</f>
        <v>134896113.00450003</v>
      </c>
      <c r="R217" s="18">
        <v>0</v>
      </c>
      <c r="S217" s="18">
        <v>77159356.865000039</v>
      </c>
      <c r="T217" s="18">
        <v>0</v>
      </c>
      <c r="U217" s="16" t="s">
        <v>50</v>
      </c>
      <c r="V217" s="18">
        <v>0</v>
      </c>
      <c r="W217" s="18">
        <v>49773065.637499996</v>
      </c>
      <c r="X217" s="16" t="s">
        <v>51</v>
      </c>
      <c r="Y217" s="18">
        <v>7963690.5020000003</v>
      </c>
      <c r="Z217" s="18">
        <v>0</v>
      </c>
      <c r="AA217" s="16" t="s">
        <v>50</v>
      </c>
      <c r="AB217" s="18">
        <v>0</v>
      </c>
      <c r="AC217" s="18">
        <v>0</v>
      </c>
      <c r="AD217" s="16" t="s">
        <v>50</v>
      </c>
      <c r="AE217" s="18">
        <v>0</v>
      </c>
      <c r="AF217" s="16">
        <v>0</v>
      </c>
      <c r="AG217" s="16" t="s">
        <v>50</v>
      </c>
      <c r="AH217" s="18">
        <v>0</v>
      </c>
      <c r="AI217" s="18">
        <v>0</v>
      </c>
      <c r="AJ217" s="16" t="s">
        <v>50</v>
      </c>
      <c r="AK217" s="18">
        <v>0</v>
      </c>
      <c r="AL217" s="18">
        <v>0</v>
      </c>
      <c r="AM217" s="17" t="s">
        <v>48</v>
      </c>
      <c r="AN217" s="16" t="s">
        <v>48</v>
      </c>
      <c r="AO217" s="17" t="s">
        <v>48</v>
      </c>
      <c r="AP217" s="16" t="s">
        <v>48</v>
      </c>
    </row>
    <row r="218" spans="1:42" s="19" customFormat="1" x14ac:dyDescent="0.25">
      <c r="A218" s="16" t="s">
        <v>441</v>
      </c>
      <c r="B218" s="17" t="s">
        <v>563</v>
      </c>
      <c r="C218" s="16" t="s">
        <v>47</v>
      </c>
      <c r="D218" s="16" t="s">
        <v>74</v>
      </c>
      <c r="E218" s="16" t="s">
        <v>75</v>
      </c>
      <c r="F218" s="16" t="s">
        <v>760</v>
      </c>
      <c r="G218" s="16" t="s">
        <v>49</v>
      </c>
      <c r="H218" s="16" t="s">
        <v>606</v>
      </c>
      <c r="I218" s="18" t="s">
        <v>48</v>
      </c>
      <c r="J218" s="18" t="s">
        <v>48</v>
      </c>
      <c r="K218" s="18" t="s">
        <v>48</v>
      </c>
      <c r="L218" s="18" t="s">
        <v>48</v>
      </c>
      <c r="M218" s="18">
        <v>0</v>
      </c>
      <c r="N218" s="16" t="s">
        <v>48</v>
      </c>
      <c r="O218" s="16" t="s">
        <v>279</v>
      </c>
      <c r="P218" s="16" t="s">
        <v>607</v>
      </c>
      <c r="Q218" s="18">
        <f>SUM(S218:AP218)</f>
        <v>2160017.7799999998</v>
      </c>
      <c r="R218" s="18">
        <v>0</v>
      </c>
      <c r="S218" s="18">
        <v>1684077.9</v>
      </c>
      <c r="T218" s="18">
        <v>410293</v>
      </c>
      <c r="U218" s="16" t="s">
        <v>51</v>
      </c>
      <c r="V218" s="18">
        <v>65646.880000000005</v>
      </c>
      <c r="W218" s="18">
        <v>0</v>
      </c>
      <c r="X218" s="16" t="s">
        <v>50</v>
      </c>
      <c r="Y218" s="18">
        <v>0</v>
      </c>
      <c r="Z218" s="18">
        <v>0</v>
      </c>
      <c r="AA218" s="16" t="s">
        <v>50</v>
      </c>
      <c r="AB218" s="18">
        <v>0</v>
      </c>
      <c r="AC218" s="18">
        <v>0</v>
      </c>
      <c r="AD218" s="16" t="s">
        <v>50</v>
      </c>
      <c r="AE218" s="18">
        <v>0</v>
      </c>
      <c r="AF218" s="16">
        <v>0</v>
      </c>
      <c r="AG218" s="16" t="s">
        <v>50</v>
      </c>
      <c r="AH218" s="18">
        <v>0</v>
      </c>
      <c r="AI218" s="18">
        <v>0</v>
      </c>
      <c r="AJ218" s="16" t="s">
        <v>50</v>
      </c>
      <c r="AK218" s="18">
        <v>0</v>
      </c>
      <c r="AL218" s="18">
        <v>0</v>
      </c>
      <c r="AM218" s="17" t="s">
        <v>48</v>
      </c>
      <c r="AN218" s="16" t="s">
        <v>48</v>
      </c>
      <c r="AO218" s="17" t="s">
        <v>48</v>
      </c>
      <c r="AP218" s="16" t="s">
        <v>48</v>
      </c>
    </row>
    <row r="219" spans="1:42" s="19" customFormat="1" x14ac:dyDescent="0.25">
      <c r="A219" s="16" t="s">
        <v>443</v>
      </c>
      <c r="B219" s="17" t="s">
        <v>563</v>
      </c>
      <c r="C219" s="16" t="s">
        <v>47</v>
      </c>
      <c r="D219" s="16" t="s">
        <v>74</v>
      </c>
      <c r="E219" s="16" t="s">
        <v>75</v>
      </c>
      <c r="F219" s="16" t="s">
        <v>760</v>
      </c>
      <c r="G219" s="16" t="s">
        <v>49</v>
      </c>
      <c r="H219" s="16" t="s">
        <v>609</v>
      </c>
      <c r="I219" s="18" t="s">
        <v>48</v>
      </c>
      <c r="J219" s="18" t="s">
        <v>48</v>
      </c>
      <c r="K219" s="18" t="s">
        <v>48</v>
      </c>
      <c r="L219" s="18" t="s">
        <v>48</v>
      </c>
      <c r="M219" s="18">
        <v>0</v>
      </c>
      <c r="N219" s="16" t="s">
        <v>48</v>
      </c>
      <c r="O219" s="16" t="s">
        <v>55</v>
      </c>
      <c r="P219" s="16" t="s">
        <v>48</v>
      </c>
      <c r="Q219" s="18">
        <f>SUM(S219:AP219)</f>
        <v>75046810.987800002</v>
      </c>
      <c r="R219" s="18">
        <v>0</v>
      </c>
      <c r="S219" s="18">
        <v>46757455.024999999</v>
      </c>
      <c r="T219" s="18">
        <v>0</v>
      </c>
      <c r="U219" s="16" t="s">
        <v>50</v>
      </c>
      <c r="V219" s="18">
        <v>0</v>
      </c>
      <c r="W219" s="18">
        <v>24387375.830000006</v>
      </c>
      <c r="X219" s="16" t="s">
        <v>51</v>
      </c>
      <c r="Y219" s="18">
        <v>3901980.1328000007</v>
      </c>
      <c r="Z219" s="18">
        <v>0</v>
      </c>
      <c r="AA219" s="16" t="s">
        <v>50</v>
      </c>
      <c r="AB219" s="18">
        <v>0</v>
      </c>
      <c r="AC219" s="18">
        <v>0</v>
      </c>
      <c r="AD219" s="16" t="s">
        <v>50</v>
      </c>
      <c r="AE219" s="18">
        <v>0</v>
      </c>
      <c r="AF219" s="16">
        <v>0</v>
      </c>
      <c r="AG219" s="16" t="s">
        <v>50</v>
      </c>
      <c r="AH219" s="18">
        <v>0</v>
      </c>
      <c r="AI219" s="18">
        <v>0</v>
      </c>
      <c r="AJ219" s="16" t="s">
        <v>50</v>
      </c>
      <c r="AK219" s="18">
        <v>0</v>
      </c>
      <c r="AL219" s="18">
        <v>0</v>
      </c>
      <c r="AM219" s="17" t="s">
        <v>48</v>
      </c>
      <c r="AN219" s="16" t="s">
        <v>48</v>
      </c>
      <c r="AO219" s="17" t="s">
        <v>48</v>
      </c>
      <c r="AP219" s="16" t="s">
        <v>48</v>
      </c>
    </row>
    <row r="220" spans="1:42" s="19" customFormat="1" x14ac:dyDescent="0.25">
      <c r="A220" s="16" t="s">
        <v>445</v>
      </c>
      <c r="B220" s="17" t="s">
        <v>563</v>
      </c>
      <c r="C220" s="16" t="s">
        <v>47</v>
      </c>
      <c r="D220" s="16" t="s">
        <v>77</v>
      </c>
      <c r="E220" s="16" t="s">
        <v>78</v>
      </c>
      <c r="F220" s="16" t="s">
        <v>833</v>
      </c>
      <c r="G220" s="16" t="s">
        <v>49</v>
      </c>
      <c r="H220" s="16" t="s">
        <v>611</v>
      </c>
      <c r="I220" s="18" t="s">
        <v>48</v>
      </c>
      <c r="J220" s="18" t="s">
        <v>48</v>
      </c>
      <c r="K220" s="18" t="s">
        <v>48</v>
      </c>
      <c r="L220" s="18" t="s">
        <v>48</v>
      </c>
      <c r="M220" s="18">
        <v>0</v>
      </c>
      <c r="N220" s="16" t="s">
        <v>48</v>
      </c>
      <c r="O220" s="16" t="s">
        <v>55</v>
      </c>
      <c r="P220" s="16" t="s">
        <v>48</v>
      </c>
      <c r="Q220" s="18">
        <f>SUM(S220:AP220)</f>
        <v>177152354.90760002</v>
      </c>
      <c r="R220" s="18">
        <v>0</v>
      </c>
      <c r="S220" s="18">
        <v>130674130.905</v>
      </c>
      <c r="T220" s="18">
        <v>0</v>
      </c>
      <c r="U220" s="16" t="s">
        <v>50</v>
      </c>
      <c r="V220" s="18">
        <v>0</v>
      </c>
      <c r="W220" s="18">
        <v>40067434.485000007</v>
      </c>
      <c r="X220" s="16" t="s">
        <v>50</v>
      </c>
      <c r="Y220" s="18">
        <v>6410789.5176000008</v>
      </c>
      <c r="Z220" s="18">
        <v>0</v>
      </c>
      <c r="AA220" s="16" t="s">
        <v>50</v>
      </c>
      <c r="AB220" s="18">
        <v>0</v>
      </c>
      <c r="AC220" s="18">
        <v>0</v>
      </c>
      <c r="AD220" s="16" t="s">
        <v>50</v>
      </c>
      <c r="AE220" s="18">
        <v>0</v>
      </c>
      <c r="AF220" s="16">
        <v>0</v>
      </c>
      <c r="AG220" s="16" t="s">
        <v>50</v>
      </c>
      <c r="AH220" s="18">
        <v>0</v>
      </c>
      <c r="AI220" s="18">
        <v>0</v>
      </c>
      <c r="AJ220" s="16" t="s">
        <v>50</v>
      </c>
      <c r="AK220" s="18">
        <v>0</v>
      </c>
      <c r="AL220" s="18">
        <v>0</v>
      </c>
      <c r="AM220" s="17" t="s">
        <v>48</v>
      </c>
      <c r="AN220" s="16" t="s">
        <v>48</v>
      </c>
      <c r="AO220" s="17" t="s">
        <v>48</v>
      </c>
      <c r="AP220" s="16" t="s">
        <v>48</v>
      </c>
    </row>
    <row r="221" spans="1:42" s="19" customFormat="1" x14ac:dyDescent="0.25">
      <c r="A221" s="16" t="s">
        <v>1017</v>
      </c>
      <c r="B221" s="17" t="s">
        <v>563</v>
      </c>
      <c r="C221" s="16" t="s">
        <v>47</v>
      </c>
      <c r="D221" s="16" t="s">
        <v>81</v>
      </c>
      <c r="E221" s="16" t="s">
        <v>82</v>
      </c>
      <c r="F221" s="16" t="s">
        <v>841</v>
      </c>
      <c r="G221" s="16" t="s">
        <v>49</v>
      </c>
      <c r="H221" s="16" t="s">
        <v>613</v>
      </c>
      <c r="I221" s="18" t="s">
        <v>48</v>
      </c>
      <c r="J221" s="18" t="s">
        <v>48</v>
      </c>
      <c r="K221" s="18" t="s">
        <v>48</v>
      </c>
      <c r="L221" s="18" t="s">
        <v>48</v>
      </c>
      <c r="M221" s="18">
        <v>0</v>
      </c>
      <c r="N221" s="16" t="s">
        <v>48</v>
      </c>
      <c r="O221" s="16" t="s">
        <v>55</v>
      </c>
      <c r="P221" s="16" t="s">
        <v>48</v>
      </c>
      <c r="Q221" s="18">
        <f>SUM(S221:AP221)</f>
        <v>12554845.725</v>
      </c>
      <c r="R221" s="18">
        <v>0</v>
      </c>
      <c r="S221" s="18">
        <v>8382282.2249999996</v>
      </c>
      <c r="T221" s="18">
        <v>0</v>
      </c>
      <c r="U221" s="16" t="s">
        <v>50</v>
      </c>
      <c r="V221" s="18">
        <v>0</v>
      </c>
      <c r="W221" s="18">
        <v>3597037.5</v>
      </c>
      <c r="X221" s="16" t="s">
        <v>51</v>
      </c>
      <c r="Y221" s="18">
        <v>575526</v>
      </c>
      <c r="Z221" s="18">
        <v>0</v>
      </c>
      <c r="AA221" s="16" t="s">
        <v>50</v>
      </c>
      <c r="AB221" s="18">
        <v>0</v>
      </c>
      <c r="AC221" s="18">
        <v>0</v>
      </c>
      <c r="AD221" s="16" t="s">
        <v>50</v>
      </c>
      <c r="AE221" s="18">
        <v>0</v>
      </c>
      <c r="AF221" s="16">
        <v>0</v>
      </c>
      <c r="AG221" s="16" t="s">
        <v>50</v>
      </c>
      <c r="AH221" s="18">
        <v>0</v>
      </c>
      <c r="AI221" s="18">
        <v>0</v>
      </c>
      <c r="AJ221" s="16" t="s">
        <v>50</v>
      </c>
      <c r="AK221" s="18">
        <v>0</v>
      </c>
      <c r="AL221" s="18">
        <v>0</v>
      </c>
      <c r="AM221" s="17" t="s">
        <v>48</v>
      </c>
      <c r="AN221" s="16" t="s">
        <v>48</v>
      </c>
      <c r="AO221" s="17" t="s">
        <v>48</v>
      </c>
      <c r="AP221" s="16" t="s">
        <v>48</v>
      </c>
    </row>
    <row r="222" spans="1:42" s="19" customFormat="1" x14ac:dyDescent="0.25">
      <c r="A222" s="16" t="s">
        <v>1018</v>
      </c>
      <c r="B222" s="17" t="s">
        <v>563</v>
      </c>
      <c r="C222" s="16" t="s">
        <v>47</v>
      </c>
      <c r="D222" s="16" t="s">
        <v>81</v>
      </c>
      <c r="E222" s="16" t="s">
        <v>82</v>
      </c>
      <c r="F222" s="16" t="s">
        <v>841</v>
      </c>
      <c r="G222" s="16" t="s">
        <v>49</v>
      </c>
      <c r="H222" s="16" t="s">
        <v>615</v>
      </c>
      <c r="I222" s="18" t="s">
        <v>48</v>
      </c>
      <c r="J222" s="18" t="s">
        <v>48</v>
      </c>
      <c r="K222" s="18" t="s">
        <v>48</v>
      </c>
      <c r="L222" s="18" t="s">
        <v>48</v>
      </c>
      <c r="M222" s="18">
        <v>0</v>
      </c>
      <c r="N222" s="16" t="s">
        <v>48</v>
      </c>
      <c r="O222" s="16" t="s">
        <v>616</v>
      </c>
      <c r="P222" s="16" t="s">
        <v>617</v>
      </c>
      <c r="Q222" s="18">
        <f>SUM(S222:AP222)</f>
        <v>791584</v>
      </c>
      <c r="R222" s="18">
        <v>0</v>
      </c>
      <c r="S222" s="18">
        <v>0</v>
      </c>
      <c r="T222" s="18">
        <v>682400</v>
      </c>
      <c r="U222" s="16" t="s">
        <v>51</v>
      </c>
      <c r="V222" s="18">
        <v>109184</v>
      </c>
      <c r="W222" s="18">
        <v>0</v>
      </c>
      <c r="X222" s="16" t="s">
        <v>50</v>
      </c>
      <c r="Y222" s="18">
        <v>0</v>
      </c>
      <c r="Z222" s="18">
        <v>0</v>
      </c>
      <c r="AA222" s="16" t="s">
        <v>50</v>
      </c>
      <c r="AB222" s="18">
        <v>0</v>
      </c>
      <c r="AC222" s="18">
        <v>0</v>
      </c>
      <c r="AD222" s="16" t="s">
        <v>50</v>
      </c>
      <c r="AE222" s="18">
        <v>0</v>
      </c>
      <c r="AF222" s="16">
        <v>0</v>
      </c>
      <c r="AG222" s="16" t="s">
        <v>50</v>
      </c>
      <c r="AH222" s="18">
        <v>0</v>
      </c>
      <c r="AI222" s="18">
        <v>0</v>
      </c>
      <c r="AJ222" s="16" t="s">
        <v>50</v>
      </c>
      <c r="AK222" s="18">
        <v>0</v>
      </c>
      <c r="AL222" s="18">
        <v>0</v>
      </c>
      <c r="AM222" s="17" t="s">
        <v>48</v>
      </c>
      <c r="AN222" s="16" t="s">
        <v>48</v>
      </c>
      <c r="AO222" s="17" t="s">
        <v>48</v>
      </c>
      <c r="AP222" s="16" t="s">
        <v>48</v>
      </c>
    </row>
    <row r="223" spans="1:42" s="19" customFormat="1" x14ac:dyDescent="0.25">
      <c r="A223" s="16" t="s">
        <v>1019</v>
      </c>
      <c r="B223" s="17" t="s">
        <v>563</v>
      </c>
      <c r="C223" s="16" t="s">
        <v>47</v>
      </c>
      <c r="D223" s="16" t="s">
        <v>81</v>
      </c>
      <c r="E223" s="16" t="s">
        <v>82</v>
      </c>
      <c r="F223" s="16" t="s">
        <v>841</v>
      </c>
      <c r="G223" s="16" t="s">
        <v>49</v>
      </c>
      <c r="H223" s="16" t="s">
        <v>619</v>
      </c>
      <c r="I223" s="18" t="s">
        <v>48</v>
      </c>
      <c r="J223" s="18" t="s">
        <v>48</v>
      </c>
      <c r="K223" s="18" t="s">
        <v>48</v>
      </c>
      <c r="L223" s="18" t="s">
        <v>48</v>
      </c>
      <c r="M223" s="18">
        <v>0</v>
      </c>
      <c r="N223" s="16" t="s">
        <v>48</v>
      </c>
      <c r="O223" s="16" t="s">
        <v>55</v>
      </c>
      <c r="P223" s="16" t="s">
        <v>48</v>
      </c>
      <c r="Q223" s="18">
        <f>SUM(S223:AP223)</f>
        <v>76037803.479399994</v>
      </c>
      <c r="R223" s="18">
        <v>0</v>
      </c>
      <c r="S223" s="18">
        <v>41393596.449999988</v>
      </c>
      <c r="T223" s="18">
        <v>0</v>
      </c>
      <c r="U223" s="16" t="s">
        <v>50</v>
      </c>
      <c r="V223" s="18">
        <v>0</v>
      </c>
      <c r="W223" s="18">
        <v>29865695.715</v>
      </c>
      <c r="X223" s="16" t="s">
        <v>50</v>
      </c>
      <c r="Y223" s="18">
        <v>4778511.3144000005</v>
      </c>
      <c r="Z223" s="18">
        <v>0</v>
      </c>
      <c r="AA223" s="16" t="s">
        <v>50</v>
      </c>
      <c r="AB223" s="18">
        <v>0</v>
      </c>
      <c r="AC223" s="18">
        <v>0</v>
      </c>
      <c r="AD223" s="16" t="s">
        <v>50</v>
      </c>
      <c r="AE223" s="18">
        <v>0</v>
      </c>
      <c r="AF223" s="16">
        <v>0</v>
      </c>
      <c r="AG223" s="16" t="s">
        <v>50</v>
      </c>
      <c r="AH223" s="18">
        <v>0</v>
      </c>
      <c r="AI223" s="18">
        <v>0</v>
      </c>
      <c r="AJ223" s="16" t="s">
        <v>50</v>
      </c>
      <c r="AK223" s="18">
        <v>0</v>
      </c>
      <c r="AL223" s="18">
        <v>0</v>
      </c>
      <c r="AM223" s="17" t="s">
        <v>48</v>
      </c>
      <c r="AN223" s="16" t="s">
        <v>48</v>
      </c>
      <c r="AO223" s="17" t="s">
        <v>48</v>
      </c>
      <c r="AP223" s="16" t="s">
        <v>48</v>
      </c>
    </row>
    <row r="224" spans="1:42" s="19" customFormat="1" x14ac:dyDescent="0.25">
      <c r="A224" s="16" t="s">
        <v>1020</v>
      </c>
      <c r="B224" s="17" t="s">
        <v>563</v>
      </c>
      <c r="C224" s="16" t="s">
        <v>47</v>
      </c>
      <c r="D224" s="16" t="s">
        <v>81</v>
      </c>
      <c r="E224" s="16" t="s">
        <v>82</v>
      </c>
      <c r="F224" s="16" t="s">
        <v>841</v>
      </c>
      <c r="G224" s="16" t="s">
        <v>67</v>
      </c>
      <c r="H224" s="16" t="s">
        <v>48</v>
      </c>
      <c r="I224" s="18" t="s">
        <v>621</v>
      </c>
      <c r="J224" s="18" t="s">
        <v>48</v>
      </c>
      <c r="K224" s="18" t="s">
        <v>622</v>
      </c>
      <c r="L224" s="18" t="s">
        <v>563</v>
      </c>
      <c r="M224" s="18">
        <v>204208.2</v>
      </c>
      <c r="N224" s="16" t="s">
        <v>70</v>
      </c>
      <c r="O224" s="16" t="s">
        <v>623</v>
      </c>
      <c r="P224" s="16" t="s">
        <v>624</v>
      </c>
      <c r="Q224" s="18">
        <f>SUM(S224:AP224)</f>
        <v>-204208.2</v>
      </c>
      <c r="R224" s="18">
        <v>0</v>
      </c>
      <c r="S224" s="18">
        <v>-204208.2</v>
      </c>
      <c r="T224" s="18">
        <v>0</v>
      </c>
      <c r="U224" s="16" t="s">
        <v>50</v>
      </c>
      <c r="V224" s="18">
        <v>0</v>
      </c>
      <c r="W224" s="18">
        <v>0</v>
      </c>
      <c r="X224" s="16" t="s">
        <v>50</v>
      </c>
      <c r="Y224" s="18">
        <v>0</v>
      </c>
      <c r="Z224" s="18">
        <v>0</v>
      </c>
      <c r="AA224" s="16" t="s">
        <v>50</v>
      </c>
      <c r="AB224" s="18">
        <v>0</v>
      </c>
      <c r="AC224" s="18">
        <v>0</v>
      </c>
      <c r="AD224" s="16" t="s">
        <v>50</v>
      </c>
      <c r="AE224" s="18">
        <v>0</v>
      </c>
      <c r="AF224" s="16">
        <v>0</v>
      </c>
      <c r="AG224" s="16" t="s">
        <v>50</v>
      </c>
      <c r="AH224" s="18">
        <v>0</v>
      </c>
      <c r="AI224" s="18">
        <v>0</v>
      </c>
      <c r="AJ224" s="16" t="s">
        <v>50</v>
      </c>
      <c r="AK224" s="18">
        <v>0</v>
      </c>
      <c r="AL224" s="18">
        <v>0</v>
      </c>
      <c r="AM224" s="17" t="s">
        <v>48</v>
      </c>
      <c r="AN224" s="16" t="s">
        <v>48</v>
      </c>
      <c r="AO224" s="17" t="s">
        <v>48</v>
      </c>
      <c r="AP224" s="16" t="s">
        <v>48</v>
      </c>
    </row>
    <row r="225" spans="1:42" s="19" customFormat="1" x14ac:dyDescent="0.25">
      <c r="A225" s="16" t="s">
        <v>1021</v>
      </c>
      <c r="B225" s="17" t="s">
        <v>563</v>
      </c>
      <c r="C225" s="16" t="s">
        <v>47</v>
      </c>
      <c r="D225" s="16" t="s">
        <v>122</v>
      </c>
      <c r="E225" s="16" t="s">
        <v>805</v>
      </c>
      <c r="F225" s="16" t="s">
        <v>961</v>
      </c>
      <c r="G225" s="16" t="s">
        <v>49</v>
      </c>
      <c r="H225" s="16" t="s">
        <v>626</v>
      </c>
      <c r="I225" s="18" t="s">
        <v>48</v>
      </c>
      <c r="J225" s="18" t="s">
        <v>48</v>
      </c>
      <c r="K225" s="18" t="s">
        <v>48</v>
      </c>
      <c r="L225" s="18" t="s">
        <v>48</v>
      </c>
      <c r="M225" s="18">
        <v>0</v>
      </c>
      <c r="N225" s="16" t="s">
        <v>48</v>
      </c>
      <c r="O225" s="16" t="s">
        <v>55</v>
      </c>
      <c r="P225" s="16" t="s">
        <v>48</v>
      </c>
      <c r="Q225" s="18">
        <f>SUM(S225:AP225)</f>
        <v>6021949.0500000007</v>
      </c>
      <c r="R225" s="18">
        <v>0</v>
      </c>
      <c r="S225" s="18">
        <v>3707992.6500000004</v>
      </c>
      <c r="T225" s="18">
        <v>0</v>
      </c>
      <c r="U225" s="16" t="s">
        <v>50</v>
      </c>
      <c r="V225" s="18">
        <v>0</v>
      </c>
      <c r="W225" s="18">
        <v>1994790</v>
      </c>
      <c r="X225" s="16" t="s">
        <v>50</v>
      </c>
      <c r="Y225" s="18">
        <v>319166.40000000002</v>
      </c>
      <c r="Z225" s="18">
        <v>0</v>
      </c>
      <c r="AA225" s="16" t="s">
        <v>50</v>
      </c>
      <c r="AB225" s="18">
        <v>0</v>
      </c>
      <c r="AC225" s="18">
        <v>0</v>
      </c>
      <c r="AD225" s="16" t="s">
        <v>50</v>
      </c>
      <c r="AE225" s="18">
        <v>0</v>
      </c>
      <c r="AF225" s="16">
        <v>0</v>
      </c>
      <c r="AG225" s="16" t="s">
        <v>50</v>
      </c>
      <c r="AH225" s="18">
        <v>0</v>
      </c>
      <c r="AI225" s="18">
        <v>0</v>
      </c>
      <c r="AJ225" s="16" t="s">
        <v>50</v>
      </c>
      <c r="AK225" s="18">
        <v>0</v>
      </c>
      <c r="AL225" s="18">
        <v>0</v>
      </c>
      <c r="AM225" s="17" t="s">
        <v>48</v>
      </c>
      <c r="AN225" s="16" t="s">
        <v>48</v>
      </c>
      <c r="AO225" s="17" t="s">
        <v>48</v>
      </c>
      <c r="AP225" s="16" t="s">
        <v>48</v>
      </c>
    </row>
    <row r="226" spans="1:42" s="19" customFormat="1" x14ac:dyDescent="0.25">
      <c r="A226" s="16" t="s">
        <v>1022</v>
      </c>
      <c r="B226" s="17" t="s">
        <v>563</v>
      </c>
      <c r="C226" s="16" t="s">
        <v>47</v>
      </c>
      <c r="D226" s="16" t="s">
        <v>122</v>
      </c>
      <c r="E226" s="16" t="s">
        <v>805</v>
      </c>
      <c r="F226" s="16" t="s">
        <v>961</v>
      </c>
      <c r="G226" s="16" t="s">
        <v>49</v>
      </c>
      <c r="H226" s="16" t="s">
        <v>628</v>
      </c>
      <c r="I226" s="18" t="s">
        <v>48</v>
      </c>
      <c r="J226" s="18" t="s">
        <v>48</v>
      </c>
      <c r="K226" s="18" t="s">
        <v>48</v>
      </c>
      <c r="L226" s="18" t="s">
        <v>48</v>
      </c>
      <c r="M226" s="18">
        <v>0</v>
      </c>
      <c r="N226" s="16" t="s">
        <v>48</v>
      </c>
      <c r="O226" s="16" t="s">
        <v>55</v>
      </c>
      <c r="P226" s="16" t="s">
        <v>48</v>
      </c>
      <c r="Q226" s="18">
        <f>SUM(S226:AP226)</f>
        <v>13801538.956</v>
      </c>
      <c r="R226" s="18">
        <v>0</v>
      </c>
      <c r="S226" s="18">
        <v>10947084.5</v>
      </c>
      <c r="T226" s="18">
        <v>0</v>
      </c>
      <c r="U226" s="16" t="s">
        <v>50</v>
      </c>
      <c r="V226" s="18">
        <v>0</v>
      </c>
      <c r="W226" s="18">
        <v>2460736.6</v>
      </c>
      <c r="X226" s="16" t="s">
        <v>50</v>
      </c>
      <c r="Y226" s="18">
        <v>393717.85600000003</v>
      </c>
      <c r="Z226" s="18">
        <v>0</v>
      </c>
      <c r="AA226" s="16" t="s">
        <v>50</v>
      </c>
      <c r="AB226" s="18">
        <v>0</v>
      </c>
      <c r="AC226" s="18">
        <v>0</v>
      </c>
      <c r="AD226" s="16" t="s">
        <v>50</v>
      </c>
      <c r="AE226" s="18">
        <v>0</v>
      </c>
      <c r="AF226" s="16">
        <v>0</v>
      </c>
      <c r="AG226" s="16" t="s">
        <v>50</v>
      </c>
      <c r="AH226" s="18">
        <v>0</v>
      </c>
      <c r="AI226" s="18">
        <v>0</v>
      </c>
      <c r="AJ226" s="16" t="s">
        <v>50</v>
      </c>
      <c r="AK226" s="18">
        <v>0</v>
      </c>
      <c r="AL226" s="18">
        <v>0</v>
      </c>
      <c r="AM226" s="17" t="s">
        <v>48</v>
      </c>
      <c r="AN226" s="16" t="s">
        <v>48</v>
      </c>
      <c r="AO226" s="17" t="s">
        <v>48</v>
      </c>
      <c r="AP226" s="16" t="s">
        <v>48</v>
      </c>
    </row>
    <row r="227" spans="1:42" s="19" customFormat="1" x14ac:dyDescent="0.25">
      <c r="A227" s="16" t="s">
        <v>448</v>
      </c>
      <c r="B227" s="17" t="s">
        <v>563</v>
      </c>
      <c r="C227" s="16" t="s">
        <v>47</v>
      </c>
      <c r="D227" s="16" t="s">
        <v>122</v>
      </c>
      <c r="E227" s="16" t="s">
        <v>805</v>
      </c>
      <c r="F227" s="16" t="s">
        <v>961</v>
      </c>
      <c r="G227" s="16" t="s">
        <v>49</v>
      </c>
      <c r="H227" s="16" t="s">
        <v>630</v>
      </c>
      <c r="I227" s="18" t="s">
        <v>48</v>
      </c>
      <c r="J227" s="18" t="s">
        <v>48</v>
      </c>
      <c r="K227" s="18" t="s">
        <v>48</v>
      </c>
      <c r="L227" s="18" t="s">
        <v>48</v>
      </c>
      <c r="M227" s="18">
        <v>0</v>
      </c>
      <c r="N227" s="16" t="s">
        <v>48</v>
      </c>
      <c r="O227" s="16" t="s">
        <v>55</v>
      </c>
      <c r="P227" s="16" t="s">
        <v>48</v>
      </c>
      <c r="Q227" s="18">
        <f>SUM(S227:AP227)</f>
        <v>4486474.7549999999</v>
      </c>
      <c r="R227" s="18">
        <v>0</v>
      </c>
      <c r="S227" s="18">
        <v>4251473.2549999999</v>
      </c>
      <c r="T227" s="18">
        <v>0</v>
      </c>
      <c r="U227" s="16" t="s">
        <v>50</v>
      </c>
      <c r="V227" s="18">
        <v>0</v>
      </c>
      <c r="W227" s="18">
        <v>202587.5</v>
      </c>
      <c r="X227" s="16" t="s">
        <v>50</v>
      </c>
      <c r="Y227" s="18">
        <v>32414</v>
      </c>
      <c r="Z227" s="18">
        <v>0</v>
      </c>
      <c r="AA227" s="16" t="s">
        <v>50</v>
      </c>
      <c r="AB227" s="18">
        <v>0</v>
      </c>
      <c r="AC227" s="18">
        <v>0</v>
      </c>
      <c r="AD227" s="16" t="s">
        <v>50</v>
      </c>
      <c r="AE227" s="18">
        <v>0</v>
      </c>
      <c r="AF227" s="16">
        <v>0</v>
      </c>
      <c r="AG227" s="16" t="s">
        <v>50</v>
      </c>
      <c r="AH227" s="18">
        <v>0</v>
      </c>
      <c r="AI227" s="18">
        <v>0</v>
      </c>
      <c r="AJ227" s="16" t="s">
        <v>50</v>
      </c>
      <c r="AK227" s="18">
        <v>0</v>
      </c>
      <c r="AL227" s="18">
        <v>0</v>
      </c>
      <c r="AM227" s="17" t="s">
        <v>48</v>
      </c>
      <c r="AN227" s="16" t="s">
        <v>48</v>
      </c>
      <c r="AO227" s="17" t="s">
        <v>48</v>
      </c>
      <c r="AP227" s="16" t="s">
        <v>48</v>
      </c>
    </row>
    <row r="228" spans="1:42" s="19" customFormat="1" x14ac:dyDescent="0.25">
      <c r="A228" s="16" t="s">
        <v>450</v>
      </c>
      <c r="B228" s="17" t="s">
        <v>563</v>
      </c>
      <c r="C228" s="16" t="s">
        <v>47</v>
      </c>
      <c r="D228" s="16" t="s">
        <v>122</v>
      </c>
      <c r="E228" s="16" t="s">
        <v>805</v>
      </c>
      <c r="F228" s="16" t="s">
        <v>961</v>
      </c>
      <c r="G228" s="16" t="s">
        <v>49</v>
      </c>
      <c r="H228" s="16" t="s">
        <v>632</v>
      </c>
      <c r="I228" s="18" t="s">
        <v>48</v>
      </c>
      <c r="J228" s="18" t="s">
        <v>48</v>
      </c>
      <c r="K228" s="18" t="s">
        <v>48</v>
      </c>
      <c r="L228" s="18" t="s">
        <v>48</v>
      </c>
      <c r="M228" s="18">
        <v>0</v>
      </c>
      <c r="N228" s="16" t="s">
        <v>48</v>
      </c>
      <c r="O228" s="16" t="s">
        <v>55</v>
      </c>
      <c r="P228" s="16" t="s">
        <v>48</v>
      </c>
      <c r="Q228" s="18">
        <f>SUM(S228:AP228)</f>
        <v>18573215.250000004</v>
      </c>
      <c r="R228" s="18">
        <v>0</v>
      </c>
      <c r="S228" s="18">
        <v>12046348.810000002</v>
      </c>
      <c r="T228" s="18">
        <v>0</v>
      </c>
      <c r="U228" s="16" t="s">
        <v>50</v>
      </c>
      <c r="V228" s="18">
        <v>0</v>
      </c>
      <c r="W228" s="18">
        <v>5626609</v>
      </c>
      <c r="X228" s="16" t="s">
        <v>51</v>
      </c>
      <c r="Y228" s="18">
        <v>900257.44</v>
      </c>
      <c r="Z228" s="18">
        <v>0</v>
      </c>
      <c r="AA228" s="16" t="s">
        <v>50</v>
      </c>
      <c r="AB228" s="18">
        <v>0</v>
      </c>
      <c r="AC228" s="18">
        <v>0</v>
      </c>
      <c r="AD228" s="16" t="s">
        <v>50</v>
      </c>
      <c r="AE228" s="18">
        <v>0</v>
      </c>
      <c r="AF228" s="16">
        <v>0</v>
      </c>
      <c r="AG228" s="16" t="s">
        <v>50</v>
      </c>
      <c r="AH228" s="18">
        <v>0</v>
      </c>
      <c r="AI228" s="18">
        <v>0</v>
      </c>
      <c r="AJ228" s="16" t="s">
        <v>50</v>
      </c>
      <c r="AK228" s="18">
        <v>0</v>
      </c>
      <c r="AL228" s="18">
        <v>0</v>
      </c>
      <c r="AM228" s="17" t="s">
        <v>48</v>
      </c>
      <c r="AN228" s="16" t="s">
        <v>48</v>
      </c>
      <c r="AO228" s="17" t="s">
        <v>48</v>
      </c>
      <c r="AP228" s="16" t="s">
        <v>48</v>
      </c>
    </row>
    <row r="229" spans="1:42" x14ac:dyDescent="0.25">
      <c r="A229" s="16" t="s">
        <v>1023</v>
      </c>
      <c r="B229" s="14" t="s">
        <v>633</v>
      </c>
      <c r="C229" s="13" t="s">
        <v>47</v>
      </c>
      <c r="D229" s="13" t="s">
        <v>52</v>
      </c>
      <c r="E229" s="13" t="s">
        <v>54</v>
      </c>
      <c r="F229" s="13" t="s">
        <v>817</v>
      </c>
      <c r="G229" s="13" t="s">
        <v>49</v>
      </c>
      <c r="H229" s="13" t="s">
        <v>634</v>
      </c>
      <c r="I229" s="15" t="s">
        <v>48</v>
      </c>
      <c r="J229" s="15" t="s">
        <v>48</v>
      </c>
      <c r="K229" s="15" t="s">
        <v>48</v>
      </c>
      <c r="L229" s="15" t="s">
        <v>48</v>
      </c>
      <c r="M229" s="15">
        <v>0</v>
      </c>
      <c r="N229" s="13" t="s">
        <v>48</v>
      </c>
      <c r="O229" s="13" t="s">
        <v>55</v>
      </c>
      <c r="P229" s="13" t="s">
        <v>48</v>
      </c>
      <c r="Q229" s="18">
        <f>SUM(S229:AP229)</f>
        <v>152786054.23120001</v>
      </c>
      <c r="R229" s="15">
        <v>0</v>
      </c>
      <c r="S229" s="15">
        <v>100046212.19000003</v>
      </c>
      <c r="T229" s="15">
        <v>0</v>
      </c>
      <c r="U229" s="13" t="s">
        <v>50</v>
      </c>
      <c r="V229" s="15">
        <v>0</v>
      </c>
      <c r="W229" s="15">
        <v>45465381.07</v>
      </c>
      <c r="X229" s="13" t="s">
        <v>51</v>
      </c>
      <c r="Y229" s="15">
        <v>7274460.9712000005</v>
      </c>
      <c r="Z229" s="15">
        <v>0</v>
      </c>
      <c r="AA229" s="13" t="s">
        <v>50</v>
      </c>
      <c r="AB229" s="15">
        <v>0</v>
      </c>
      <c r="AC229" s="15">
        <v>0</v>
      </c>
      <c r="AD229" s="13" t="s">
        <v>50</v>
      </c>
      <c r="AE229" s="15">
        <v>0</v>
      </c>
      <c r="AF229" s="13">
        <v>0</v>
      </c>
      <c r="AG229" s="13" t="s">
        <v>50</v>
      </c>
      <c r="AH229" s="15">
        <v>0</v>
      </c>
      <c r="AI229" s="15">
        <v>0</v>
      </c>
      <c r="AJ229" s="13" t="s">
        <v>50</v>
      </c>
      <c r="AK229" s="15">
        <v>0</v>
      </c>
      <c r="AL229" s="15">
        <v>0</v>
      </c>
      <c r="AM229" s="14" t="s">
        <v>48</v>
      </c>
      <c r="AN229" s="13" t="s">
        <v>48</v>
      </c>
      <c r="AO229" s="14" t="s">
        <v>48</v>
      </c>
      <c r="AP229" s="13" t="s">
        <v>48</v>
      </c>
    </row>
    <row r="230" spans="1:42" s="19" customFormat="1" x14ac:dyDescent="0.25">
      <c r="A230" s="16" t="s">
        <v>1024</v>
      </c>
      <c r="B230" s="17" t="s">
        <v>633</v>
      </c>
      <c r="C230" s="16" t="s">
        <v>47</v>
      </c>
      <c r="D230" s="16" t="s">
        <v>59</v>
      </c>
      <c r="E230" s="16" t="s">
        <v>60</v>
      </c>
      <c r="F230" s="16" t="s">
        <v>822</v>
      </c>
      <c r="G230" s="16" t="s">
        <v>49</v>
      </c>
      <c r="H230" s="16" t="s">
        <v>635</v>
      </c>
      <c r="I230" s="18" t="s">
        <v>48</v>
      </c>
      <c r="J230" s="18" t="s">
        <v>48</v>
      </c>
      <c r="K230" s="18" t="s">
        <v>48</v>
      </c>
      <c r="L230" s="18" t="s">
        <v>48</v>
      </c>
      <c r="M230" s="18">
        <v>0</v>
      </c>
      <c r="N230" s="16" t="s">
        <v>48</v>
      </c>
      <c r="O230" s="16" t="s">
        <v>636</v>
      </c>
      <c r="P230" s="16" t="s">
        <v>637</v>
      </c>
      <c r="Q230" s="18">
        <f>SUM(S230:AP230)</f>
        <v>660000</v>
      </c>
      <c r="R230" s="18">
        <v>0</v>
      </c>
      <c r="S230" s="18">
        <v>660000</v>
      </c>
      <c r="T230" s="18">
        <v>0</v>
      </c>
      <c r="U230" s="16" t="s">
        <v>50</v>
      </c>
      <c r="V230" s="18">
        <v>0</v>
      </c>
      <c r="W230" s="18">
        <v>0</v>
      </c>
      <c r="X230" s="16" t="s">
        <v>50</v>
      </c>
      <c r="Y230" s="18">
        <v>0</v>
      </c>
      <c r="Z230" s="18">
        <v>0</v>
      </c>
      <c r="AA230" s="16" t="s">
        <v>50</v>
      </c>
      <c r="AB230" s="18">
        <v>0</v>
      </c>
      <c r="AC230" s="18">
        <v>0</v>
      </c>
      <c r="AD230" s="16" t="s">
        <v>50</v>
      </c>
      <c r="AE230" s="18">
        <v>0</v>
      </c>
      <c r="AF230" s="16">
        <v>0</v>
      </c>
      <c r="AG230" s="16" t="s">
        <v>50</v>
      </c>
      <c r="AH230" s="18">
        <v>0</v>
      </c>
      <c r="AI230" s="18">
        <v>0</v>
      </c>
      <c r="AJ230" s="16" t="s">
        <v>50</v>
      </c>
      <c r="AK230" s="18">
        <v>0</v>
      </c>
      <c r="AL230" s="18">
        <v>0</v>
      </c>
      <c r="AM230" s="17" t="s">
        <v>48</v>
      </c>
      <c r="AN230" s="16" t="s">
        <v>48</v>
      </c>
      <c r="AO230" s="17" t="s">
        <v>48</v>
      </c>
      <c r="AP230" s="16" t="s">
        <v>48</v>
      </c>
    </row>
    <row r="231" spans="1:42" s="19" customFormat="1" x14ac:dyDescent="0.25">
      <c r="A231" s="16" t="s">
        <v>1025</v>
      </c>
      <c r="B231" s="17" t="s">
        <v>633</v>
      </c>
      <c r="C231" s="16" t="s">
        <v>47</v>
      </c>
      <c r="D231" s="16" t="s">
        <v>59</v>
      </c>
      <c r="E231" s="16" t="s">
        <v>60</v>
      </c>
      <c r="F231" s="16" t="s">
        <v>822</v>
      </c>
      <c r="G231" s="16" t="s">
        <v>49</v>
      </c>
      <c r="H231" s="16" t="s">
        <v>848</v>
      </c>
      <c r="I231" s="18" t="s">
        <v>48</v>
      </c>
      <c r="J231" s="18" t="s">
        <v>48</v>
      </c>
      <c r="K231" s="18" t="s">
        <v>48</v>
      </c>
      <c r="L231" s="18" t="s">
        <v>48</v>
      </c>
      <c r="M231" s="18">
        <v>0</v>
      </c>
      <c r="N231" s="16" t="s">
        <v>48</v>
      </c>
      <c r="O231" s="16" t="s">
        <v>55</v>
      </c>
      <c r="P231" s="16" t="s">
        <v>48</v>
      </c>
      <c r="Q231" s="18">
        <f>SUM(S231:AP231)</f>
        <v>14034826.737600002</v>
      </c>
      <c r="R231" s="18">
        <v>0</v>
      </c>
      <c r="S231" s="18">
        <f>8130721.2+1904093.35</f>
        <v>10034814.550000001</v>
      </c>
      <c r="T231" s="18">
        <v>0</v>
      </c>
      <c r="U231" s="16" t="s">
        <v>50</v>
      </c>
      <c r="V231" s="18">
        <v>0</v>
      </c>
      <c r="W231" s="18">
        <f>3101331.36+346955.01</f>
        <v>3448286.37</v>
      </c>
      <c r="X231" s="16" t="s">
        <v>51</v>
      </c>
      <c r="Y231" s="18">
        <f>496213.0176+55512.8</f>
        <v>551725.81760000007</v>
      </c>
      <c r="Z231" s="18">
        <v>0</v>
      </c>
      <c r="AA231" s="16" t="s">
        <v>50</v>
      </c>
      <c r="AB231" s="18">
        <v>0</v>
      </c>
      <c r="AC231" s="18">
        <v>0</v>
      </c>
      <c r="AD231" s="16" t="s">
        <v>50</v>
      </c>
      <c r="AE231" s="18">
        <v>0</v>
      </c>
      <c r="AF231" s="16">
        <v>0</v>
      </c>
      <c r="AG231" s="16" t="s">
        <v>50</v>
      </c>
      <c r="AH231" s="18">
        <v>0</v>
      </c>
      <c r="AI231" s="18">
        <v>0</v>
      </c>
      <c r="AJ231" s="16" t="s">
        <v>50</v>
      </c>
      <c r="AK231" s="18">
        <v>0</v>
      </c>
      <c r="AL231" s="18">
        <v>0</v>
      </c>
      <c r="AM231" s="17" t="s">
        <v>48</v>
      </c>
      <c r="AN231" s="16" t="s">
        <v>48</v>
      </c>
      <c r="AO231" s="17" t="s">
        <v>48</v>
      </c>
      <c r="AP231" s="16" t="s">
        <v>48</v>
      </c>
    </row>
    <row r="232" spans="1:42" s="19" customFormat="1" x14ac:dyDescent="0.25">
      <c r="A232" s="16" t="s">
        <v>1026</v>
      </c>
      <c r="B232" s="17" t="s">
        <v>633</v>
      </c>
      <c r="C232" s="16" t="s">
        <v>47</v>
      </c>
      <c r="D232" s="16" t="s">
        <v>59</v>
      </c>
      <c r="E232" s="16" t="s">
        <v>60</v>
      </c>
      <c r="F232" s="16" t="s">
        <v>822</v>
      </c>
      <c r="G232" s="16" t="s">
        <v>49</v>
      </c>
      <c r="H232" s="16" t="s">
        <v>638</v>
      </c>
      <c r="I232" s="18" t="s">
        <v>48</v>
      </c>
      <c r="J232" s="18" t="s">
        <v>48</v>
      </c>
      <c r="K232" s="18" t="s">
        <v>48</v>
      </c>
      <c r="L232" s="18" t="s">
        <v>48</v>
      </c>
      <c r="M232" s="18">
        <v>0</v>
      </c>
      <c r="N232" s="16" t="s">
        <v>48</v>
      </c>
      <c r="O232" s="16" t="s">
        <v>162</v>
      </c>
      <c r="P232" s="16" t="s">
        <v>163</v>
      </c>
      <c r="Q232" s="18">
        <f>SUM(S232:AP232)</f>
        <v>1663660</v>
      </c>
      <c r="R232" s="18">
        <v>0</v>
      </c>
      <c r="S232" s="18">
        <v>1663660</v>
      </c>
      <c r="T232" s="18">
        <v>0</v>
      </c>
      <c r="U232" s="16" t="s">
        <v>50</v>
      </c>
      <c r="V232" s="18">
        <v>0</v>
      </c>
      <c r="W232" s="18">
        <v>0</v>
      </c>
      <c r="X232" s="16" t="s">
        <v>50</v>
      </c>
      <c r="Y232" s="18">
        <v>0</v>
      </c>
      <c r="Z232" s="18">
        <v>0</v>
      </c>
      <c r="AA232" s="16" t="s">
        <v>50</v>
      </c>
      <c r="AB232" s="18">
        <v>0</v>
      </c>
      <c r="AC232" s="18">
        <v>0</v>
      </c>
      <c r="AD232" s="16" t="s">
        <v>50</v>
      </c>
      <c r="AE232" s="18">
        <v>0</v>
      </c>
      <c r="AF232" s="16">
        <v>0</v>
      </c>
      <c r="AG232" s="16" t="s">
        <v>50</v>
      </c>
      <c r="AH232" s="18">
        <v>0</v>
      </c>
      <c r="AI232" s="18">
        <v>0</v>
      </c>
      <c r="AJ232" s="16" t="s">
        <v>50</v>
      </c>
      <c r="AK232" s="18">
        <v>0</v>
      </c>
      <c r="AL232" s="18">
        <v>0</v>
      </c>
      <c r="AM232" s="17" t="s">
        <v>48</v>
      </c>
      <c r="AN232" s="16" t="s">
        <v>48</v>
      </c>
      <c r="AO232" s="17" t="s">
        <v>48</v>
      </c>
      <c r="AP232" s="16" t="s">
        <v>48</v>
      </c>
    </row>
    <row r="233" spans="1:42" s="19" customFormat="1" x14ac:dyDescent="0.25">
      <c r="A233" s="16" t="s">
        <v>1027</v>
      </c>
      <c r="B233" s="17" t="s">
        <v>633</v>
      </c>
      <c r="C233" s="16" t="s">
        <v>47</v>
      </c>
      <c r="D233" s="16" t="s">
        <v>59</v>
      </c>
      <c r="E233" s="16" t="s">
        <v>60</v>
      </c>
      <c r="F233" s="16" t="s">
        <v>822</v>
      </c>
      <c r="G233" s="16" t="s">
        <v>49</v>
      </c>
      <c r="H233" s="16" t="s">
        <v>846</v>
      </c>
      <c r="I233" s="18" t="s">
        <v>48</v>
      </c>
      <c r="J233" s="18" t="s">
        <v>48</v>
      </c>
      <c r="K233" s="18" t="s">
        <v>48</v>
      </c>
      <c r="L233" s="18" t="s">
        <v>48</v>
      </c>
      <c r="M233" s="18">
        <v>0</v>
      </c>
      <c r="N233" s="16" t="s">
        <v>48</v>
      </c>
      <c r="O233" s="16" t="s">
        <v>55</v>
      </c>
      <c r="P233" s="16" t="s">
        <v>48</v>
      </c>
      <c r="Q233" s="18">
        <f>SUM(S233:AP233)</f>
        <v>120272552.0748</v>
      </c>
      <c r="R233" s="18">
        <v>0</v>
      </c>
      <c r="S233" s="18">
        <v>88746261.409999996</v>
      </c>
      <c r="T233" s="18">
        <v>0</v>
      </c>
      <c r="U233" s="16" t="s">
        <v>50</v>
      </c>
      <c r="V233" s="18">
        <v>0</v>
      </c>
      <c r="W233" s="18">
        <v>27177836.780000001</v>
      </c>
      <c r="X233" s="16" t="s">
        <v>51</v>
      </c>
      <c r="Y233" s="18">
        <v>4348453.8848000001</v>
      </c>
      <c r="Z233" s="18">
        <v>0</v>
      </c>
      <c r="AA233" s="16" t="s">
        <v>50</v>
      </c>
      <c r="AB233" s="18">
        <v>0</v>
      </c>
      <c r="AC233" s="18">
        <v>0</v>
      </c>
      <c r="AD233" s="16" t="s">
        <v>50</v>
      </c>
      <c r="AE233" s="18">
        <v>0</v>
      </c>
      <c r="AF233" s="16">
        <v>0</v>
      </c>
      <c r="AG233" s="16" t="s">
        <v>50</v>
      </c>
      <c r="AH233" s="18">
        <v>0</v>
      </c>
      <c r="AI233" s="18">
        <v>0</v>
      </c>
      <c r="AJ233" s="16" t="s">
        <v>50</v>
      </c>
      <c r="AK233" s="18">
        <v>0</v>
      </c>
      <c r="AL233" s="18">
        <v>0</v>
      </c>
      <c r="AM233" s="17" t="s">
        <v>48</v>
      </c>
      <c r="AN233" s="16" t="s">
        <v>48</v>
      </c>
      <c r="AO233" s="17" t="s">
        <v>48</v>
      </c>
      <c r="AP233" s="16" t="s">
        <v>48</v>
      </c>
    </row>
    <row r="234" spans="1:42" s="19" customFormat="1" x14ac:dyDescent="0.25">
      <c r="A234" s="16" t="s">
        <v>1028</v>
      </c>
      <c r="B234" s="17" t="s">
        <v>633</v>
      </c>
      <c r="C234" s="16" t="s">
        <v>47</v>
      </c>
      <c r="D234" s="16" t="s">
        <v>59</v>
      </c>
      <c r="E234" s="16" t="s">
        <v>60</v>
      </c>
      <c r="F234" s="16" t="s">
        <v>822</v>
      </c>
      <c r="G234" s="16" t="s">
        <v>49</v>
      </c>
      <c r="H234" s="16" t="s">
        <v>847</v>
      </c>
      <c r="I234" s="18" t="s">
        <v>48</v>
      </c>
      <c r="J234" s="18" t="s">
        <v>48</v>
      </c>
      <c r="K234" s="18" t="s">
        <v>48</v>
      </c>
      <c r="L234" s="18" t="s">
        <v>48</v>
      </c>
      <c r="M234" s="18">
        <v>0</v>
      </c>
      <c r="N234" s="16" t="s">
        <v>48</v>
      </c>
      <c r="O234" s="16" t="s">
        <v>55</v>
      </c>
      <c r="P234" s="16" t="s">
        <v>48</v>
      </c>
      <c r="Q234" s="18">
        <f>SUM(S234:AP234)</f>
        <v>1791753.2</v>
      </c>
      <c r="R234" s="18">
        <v>0</v>
      </c>
      <c r="S234" s="18">
        <v>746836.8</v>
      </c>
      <c r="T234" s="18">
        <v>0</v>
      </c>
      <c r="U234" s="16" t="s">
        <v>50</v>
      </c>
      <c r="V234" s="18">
        <v>0</v>
      </c>
      <c r="W234" s="18">
        <v>900790</v>
      </c>
      <c r="X234" s="16" t="s">
        <v>51</v>
      </c>
      <c r="Y234" s="18">
        <v>144126.39999999999</v>
      </c>
      <c r="Z234" s="18">
        <v>0</v>
      </c>
      <c r="AA234" s="16" t="s">
        <v>50</v>
      </c>
      <c r="AB234" s="18">
        <v>0</v>
      </c>
      <c r="AC234" s="18">
        <v>0</v>
      </c>
      <c r="AD234" s="16" t="s">
        <v>50</v>
      </c>
      <c r="AE234" s="18">
        <v>0</v>
      </c>
      <c r="AF234" s="16">
        <v>0</v>
      </c>
      <c r="AG234" s="16" t="s">
        <v>50</v>
      </c>
      <c r="AH234" s="18">
        <v>0</v>
      </c>
      <c r="AI234" s="18">
        <v>0</v>
      </c>
      <c r="AJ234" s="16" t="s">
        <v>50</v>
      </c>
      <c r="AK234" s="18">
        <v>0</v>
      </c>
      <c r="AL234" s="18">
        <v>0</v>
      </c>
      <c r="AM234" s="17" t="s">
        <v>48</v>
      </c>
      <c r="AN234" s="16" t="s">
        <v>48</v>
      </c>
      <c r="AO234" s="17" t="s">
        <v>48</v>
      </c>
      <c r="AP234" s="16" t="s">
        <v>48</v>
      </c>
    </row>
    <row r="235" spans="1:42" s="19" customFormat="1" x14ac:dyDescent="0.25">
      <c r="A235" s="16" t="s">
        <v>1029</v>
      </c>
      <c r="B235" s="17" t="s">
        <v>633</v>
      </c>
      <c r="C235" s="16" t="s">
        <v>47</v>
      </c>
      <c r="D235" s="16" t="s">
        <v>59</v>
      </c>
      <c r="E235" s="16" t="s">
        <v>60</v>
      </c>
      <c r="F235" s="16" t="s">
        <v>822</v>
      </c>
      <c r="G235" s="16" t="s">
        <v>49</v>
      </c>
      <c r="H235" s="16" t="s">
        <v>45</v>
      </c>
      <c r="I235" s="18" t="s">
        <v>48</v>
      </c>
      <c r="J235" s="18" t="s">
        <v>48</v>
      </c>
      <c r="K235" s="18" t="s">
        <v>48</v>
      </c>
      <c r="L235" s="18" t="s">
        <v>48</v>
      </c>
      <c r="M235" s="18">
        <v>0</v>
      </c>
      <c r="N235" s="16" t="s">
        <v>48</v>
      </c>
      <c r="O235" s="16" t="s">
        <v>639</v>
      </c>
      <c r="P235" s="16" t="s">
        <v>640</v>
      </c>
      <c r="Q235" s="18">
        <f>SUM(S235:AP235)</f>
        <v>1791021</v>
      </c>
      <c r="R235" s="18">
        <v>0</v>
      </c>
      <c r="S235" s="18">
        <v>1791021</v>
      </c>
      <c r="T235" s="18">
        <v>0</v>
      </c>
      <c r="U235" s="16" t="s">
        <v>50</v>
      </c>
      <c r="V235" s="18">
        <v>0</v>
      </c>
      <c r="W235" s="18">
        <v>0</v>
      </c>
      <c r="X235" s="16" t="s">
        <v>50</v>
      </c>
      <c r="Y235" s="18">
        <v>0</v>
      </c>
      <c r="Z235" s="18">
        <v>0</v>
      </c>
      <c r="AA235" s="16" t="s">
        <v>50</v>
      </c>
      <c r="AB235" s="18">
        <v>0</v>
      </c>
      <c r="AC235" s="18">
        <v>0</v>
      </c>
      <c r="AD235" s="16" t="s">
        <v>50</v>
      </c>
      <c r="AE235" s="18">
        <v>0</v>
      </c>
      <c r="AF235" s="16">
        <v>0</v>
      </c>
      <c r="AG235" s="16" t="s">
        <v>50</v>
      </c>
      <c r="AH235" s="18">
        <v>0</v>
      </c>
      <c r="AI235" s="18">
        <v>0</v>
      </c>
      <c r="AJ235" s="16" t="s">
        <v>50</v>
      </c>
      <c r="AK235" s="18">
        <v>0</v>
      </c>
      <c r="AL235" s="18">
        <v>0</v>
      </c>
      <c r="AM235" s="17" t="s">
        <v>48</v>
      </c>
      <c r="AN235" s="16" t="s">
        <v>48</v>
      </c>
      <c r="AO235" s="17" t="s">
        <v>48</v>
      </c>
      <c r="AP235" s="16" t="s">
        <v>48</v>
      </c>
    </row>
    <row r="236" spans="1:42" s="19" customFormat="1" x14ac:dyDescent="0.25">
      <c r="A236" s="16" t="s">
        <v>1030</v>
      </c>
      <c r="B236" s="17" t="s">
        <v>633</v>
      </c>
      <c r="C236" s="16" t="s">
        <v>47</v>
      </c>
      <c r="D236" s="16" t="s">
        <v>59</v>
      </c>
      <c r="E236" s="16" t="s">
        <v>60</v>
      </c>
      <c r="F236" s="16" t="s">
        <v>822</v>
      </c>
      <c r="G236" s="16" t="s">
        <v>49</v>
      </c>
      <c r="H236" s="16" t="s">
        <v>45</v>
      </c>
      <c r="I236" s="18" t="s">
        <v>48</v>
      </c>
      <c r="J236" s="18" t="s">
        <v>48</v>
      </c>
      <c r="K236" s="18" t="s">
        <v>48</v>
      </c>
      <c r="L236" s="18" t="s">
        <v>48</v>
      </c>
      <c r="M236" s="18">
        <v>0</v>
      </c>
      <c r="N236" s="16" t="s">
        <v>48</v>
      </c>
      <c r="O236" s="16" t="s">
        <v>641</v>
      </c>
      <c r="P236" s="16" t="s">
        <v>642</v>
      </c>
      <c r="Q236" s="18">
        <f>SUM(S236:AP236)</f>
        <v>725847.1</v>
      </c>
      <c r="R236" s="18">
        <v>0</v>
      </c>
      <c r="S236" s="18">
        <v>725847.1</v>
      </c>
      <c r="T236" s="18">
        <v>0</v>
      </c>
      <c r="U236" s="16" t="s">
        <v>50</v>
      </c>
      <c r="V236" s="18">
        <v>0</v>
      </c>
      <c r="W236" s="18">
        <v>0</v>
      </c>
      <c r="X236" s="16" t="s">
        <v>50</v>
      </c>
      <c r="Y236" s="18">
        <v>0</v>
      </c>
      <c r="Z236" s="18">
        <v>0</v>
      </c>
      <c r="AA236" s="16" t="s">
        <v>50</v>
      </c>
      <c r="AB236" s="18">
        <v>0</v>
      </c>
      <c r="AC236" s="18">
        <v>0</v>
      </c>
      <c r="AD236" s="16" t="s">
        <v>50</v>
      </c>
      <c r="AE236" s="18">
        <v>0</v>
      </c>
      <c r="AF236" s="16">
        <v>0</v>
      </c>
      <c r="AG236" s="16" t="s">
        <v>50</v>
      </c>
      <c r="AH236" s="18">
        <v>0</v>
      </c>
      <c r="AI236" s="18">
        <v>0</v>
      </c>
      <c r="AJ236" s="16" t="s">
        <v>50</v>
      </c>
      <c r="AK236" s="18">
        <v>0</v>
      </c>
      <c r="AL236" s="18">
        <v>0</v>
      </c>
      <c r="AM236" s="17" t="s">
        <v>48</v>
      </c>
      <c r="AN236" s="16" t="s">
        <v>48</v>
      </c>
      <c r="AO236" s="17" t="s">
        <v>48</v>
      </c>
      <c r="AP236" s="16" t="s">
        <v>48</v>
      </c>
    </row>
    <row r="237" spans="1:42" s="19" customFormat="1" x14ac:dyDescent="0.25">
      <c r="A237" s="16" t="s">
        <v>1031</v>
      </c>
      <c r="B237" s="17" t="s">
        <v>633</v>
      </c>
      <c r="C237" s="16" t="s">
        <v>47</v>
      </c>
      <c r="D237" s="16" t="s">
        <v>59</v>
      </c>
      <c r="E237" s="16" t="s">
        <v>60</v>
      </c>
      <c r="F237" s="16" t="s">
        <v>822</v>
      </c>
      <c r="G237" s="16" t="s">
        <v>67</v>
      </c>
      <c r="H237" s="16" t="s">
        <v>48</v>
      </c>
      <c r="I237" s="18" t="s">
        <v>384</v>
      </c>
      <c r="J237" s="18" t="s">
        <v>48</v>
      </c>
      <c r="K237" s="18" t="s">
        <v>643</v>
      </c>
      <c r="L237" s="18" t="s">
        <v>633</v>
      </c>
      <c r="M237" s="18">
        <v>1570908.8</v>
      </c>
      <c r="N237" s="16" t="s">
        <v>70</v>
      </c>
      <c r="O237" s="16" t="s">
        <v>644</v>
      </c>
      <c r="P237" s="16" t="s">
        <v>645</v>
      </c>
      <c r="Q237" s="18">
        <f>SUM(S237:AP237)</f>
        <v>-1570908.8</v>
      </c>
      <c r="R237" s="18">
        <v>0</v>
      </c>
      <c r="S237" s="18">
        <v>-1055950</v>
      </c>
      <c r="T237" s="18">
        <v>0</v>
      </c>
      <c r="U237" s="16" t="s">
        <v>50</v>
      </c>
      <c r="V237" s="18">
        <v>0</v>
      </c>
      <c r="W237" s="18">
        <v>-443930</v>
      </c>
      <c r="X237" s="16" t="s">
        <v>51</v>
      </c>
      <c r="Y237" s="18">
        <v>-71028.800000000003</v>
      </c>
      <c r="Z237" s="18">
        <v>0</v>
      </c>
      <c r="AA237" s="16" t="s">
        <v>50</v>
      </c>
      <c r="AB237" s="18">
        <v>0</v>
      </c>
      <c r="AC237" s="18">
        <v>0</v>
      </c>
      <c r="AD237" s="16" t="s">
        <v>50</v>
      </c>
      <c r="AE237" s="18">
        <v>0</v>
      </c>
      <c r="AF237" s="16">
        <v>0</v>
      </c>
      <c r="AG237" s="16" t="s">
        <v>50</v>
      </c>
      <c r="AH237" s="18">
        <v>0</v>
      </c>
      <c r="AI237" s="18">
        <v>0</v>
      </c>
      <c r="AJ237" s="16" t="s">
        <v>50</v>
      </c>
      <c r="AK237" s="18">
        <v>0</v>
      </c>
      <c r="AL237" s="18">
        <v>0</v>
      </c>
      <c r="AM237" s="17" t="s">
        <v>48</v>
      </c>
      <c r="AN237" s="16" t="s">
        <v>48</v>
      </c>
      <c r="AO237" s="17" t="s">
        <v>48</v>
      </c>
      <c r="AP237" s="16" t="s">
        <v>48</v>
      </c>
    </row>
    <row r="238" spans="1:42" s="19" customFormat="1" x14ac:dyDescent="0.25">
      <c r="A238" s="16" t="s">
        <v>1032</v>
      </c>
      <c r="B238" s="17" t="s">
        <v>633</v>
      </c>
      <c r="C238" s="16" t="s">
        <v>47</v>
      </c>
      <c r="D238" s="16" t="s">
        <v>59</v>
      </c>
      <c r="E238" s="16" t="s">
        <v>60</v>
      </c>
      <c r="F238" s="16" t="s">
        <v>822</v>
      </c>
      <c r="G238" s="16" t="s">
        <v>67</v>
      </c>
      <c r="H238" s="16" t="s">
        <v>48</v>
      </c>
      <c r="I238" s="18" t="s">
        <v>646</v>
      </c>
      <c r="J238" s="18" t="s">
        <v>48</v>
      </c>
      <c r="K238" s="18" t="s">
        <v>647</v>
      </c>
      <c r="L238" s="18" t="s">
        <v>633</v>
      </c>
      <c r="M238" s="18">
        <v>1711779</v>
      </c>
      <c r="N238" s="16" t="s">
        <v>70</v>
      </c>
      <c r="O238" s="16" t="s">
        <v>648</v>
      </c>
      <c r="P238" s="16" t="s">
        <v>649</v>
      </c>
      <c r="Q238" s="18">
        <f>SUM(S238:AP238)</f>
        <v>-1320000</v>
      </c>
      <c r="R238" s="18">
        <v>0</v>
      </c>
      <c r="S238" s="18">
        <v>-1320000</v>
      </c>
      <c r="T238" s="18">
        <v>0</v>
      </c>
      <c r="U238" s="16" t="s">
        <v>50</v>
      </c>
      <c r="V238" s="18">
        <v>0</v>
      </c>
      <c r="W238" s="18">
        <v>0</v>
      </c>
      <c r="X238" s="16" t="s">
        <v>50</v>
      </c>
      <c r="Y238" s="18">
        <v>0</v>
      </c>
      <c r="Z238" s="18">
        <v>0</v>
      </c>
      <c r="AA238" s="16" t="s">
        <v>50</v>
      </c>
      <c r="AB238" s="18">
        <v>0</v>
      </c>
      <c r="AC238" s="18">
        <v>0</v>
      </c>
      <c r="AD238" s="16" t="s">
        <v>50</v>
      </c>
      <c r="AE238" s="18">
        <v>0</v>
      </c>
      <c r="AF238" s="16">
        <v>0</v>
      </c>
      <c r="AG238" s="16" t="s">
        <v>50</v>
      </c>
      <c r="AH238" s="18">
        <v>0</v>
      </c>
      <c r="AI238" s="18">
        <v>0</v>
      </c>
      <c r="AJ238" s="16" t="s">
        <v>50</v>
      </c>
      <c r="AK238" s="18">
        <v>0</v>
      </c>
      <c r="AL238" s="18">
        <v>0</v>
      </c>
      <c r="AM238" s="17" t="s">
        <v>48</v>
      </c>
      <c r="AN238" s="16" t="s">
        <v>48</v>
      </c>
      <c r="AO238" s="17" t="s">
        <v>48</v>
      </c>
      <c r="AP238" s="16" t="s">
        <v>48</v>
      </c>
    </row>
    <row r="239" spans="1:42" s="19" customFormat="1" x14ac:dyDescent="0.25">
      <c r="A239" s="16" t="s">
        <v>1033</v>
      </c>
      <c r="B239" s="17" t="s">
        <v>633</v>
      </c>
      <c r="C239" s="16" t="s">
        <v>47</v>
      </c>
      <c r="D239" s="16" t="s">
        <v>63</v>
      </c>
      <c r="E239" s="16" t="s">
        <v>64</v>
      </c>
      <c r="F239" s="16" t="s">
        <v>827</v>
      </c>
      <c r="G239" s="16" t="s">
        <v>49</v>
      </c>
      <c r="H239" s="16" t="s">
        <v>650</v>
      </c>
      <c r="I239" s="18" t="s">
        <v>48</v>
      </c>
      <c r="J239" s="18" t="s">
        <v>48</v>
      </c>
      <c r="K239" s="18" t="s">
        <v>48</v>
      </c>
      <c r="L239" s="18" t="s">
        <v>48</v>
      </c>
      <c r="M239" s="18">
        <v>0</v>
      </c>
      <c r="N239" s="16" t="s">
        <v>48</v>
      </c>
      <c r="O239" s="16" t="s">
        <v>55</v>
      </c>
      <c r="P239" s="16" t="s">
        <v>48</v>
      </c>
      <c r="Q239" s="18">
        <f>SUM(S239:AP239)</f>
        <v>52262460.04020001</v>
      </c>
      <c r="R239" s="18">
        <v>0</v>
      </c>
      <c r="S239" s="18">
        <v>41900735.570000008</v>
      </c>
      <c r="T239" s="18">
        <v>0</v>
      </c>
      <c r="U239" s="16" t="s">
        <v>50</v>
      </c>
      <c r="V239" s="18">
        <v>0</v>
      </c>
      <c r="W239" s="18">
        <v>8932521.0949999988</v>
      </c>
      <c r="X239" s="16" t="s">
        <v>51</v>
      </c>
      <c r="Y239" s="18">
        <v>1429203.3751999999</v>
      </c>
      <c r="Z239" s="18">
        <v>0</v>
      </c>
      <c r="AA239" s="16" t="s">
        <v>50</v>
      </c>
      <c r="AB239" s="18">
        <v>0</v>
      </c>
      <c r="AC239" s="18">
        <v>0</v>
      </c>
      <c r="AD239" s="16" t="s">
        <v>50</v>
      </c>
      <c r="AE239" s="18">
        <v>0</v>
      </c>
      <c r="AF239" s="16">
        <v>0</v>
      </c>
      <c r="AG239" s="16" t="s">
        <v>50</v>
      </c>
      <c r="AH239" s="18">
        <v>0</v>
      </c>
      <c r="AI239" s="18">
        <v>0</v>
      </c>
      <c r="AJ239" s="16" t="s">
        <v>50</v>
      </c>
      <c r="AK239" s="18">
        <v>0</v>
      </c>
      <c r="AL239" s="18">
        <v>0</v>
      </c>
      <c r="AM239" s="17" t="s">
        <v>48</v>
      </c>
      <c r="AN239" s="16" t="s">
        <v>48</v>
      </c>
      <c r="AO239" s="17" t="s">
        <v>48</v>
      </c>
      <c r="AP239" s="16" t="s">
        <v>48</v>
      </c>
    </row>
    <row r="240" spans="1:42" s="19" customFormat="1" x14ac:dyDescent="0.25">
      <c r="A240" s="16" t="s">
        <v>1034</v>
      </c>
      <c r="B240" s="17" t="s">
        <v>633</v>
      </c>
      <c r="C240" s="16" t="s">
        <v>47</v>
      </c>
      <c r="D240" s="16" t="s">
        <v>63</v>
      </c>
      <c r="E240" s="16" t="s">
        <v>64</v>
      </c>
      <c r="F240" s="16" t="s">
        <v>827</v>
      </c>
      <c r="G240" s="16" t="s">
        <v>49</v>
      </c>
      <c r="H240" s="16" t="s">
        <v>651</v>
      </c>
      <c r="I240" s="18" t="s">
        <v>48</v>
      </c>
      <c r="J240" s="18" t="s">
        <v>48</v>
      </c>
      <c r="K240" s="18" t="s">
        <v>48</v>
      </c>
      <c r="L240" s="18" t="s">
        <v>48</v>
      </c>
      <c r="M240" s="18">
        <v>0</v>
      </c>
      <c r="N240" s="16" t="s">
        <v>48</v>
      </c>
      <c r="O240" s="16" t="s">
        <v>271</v>
      </c>
      <c r="P240" s="16" t="s">
        <v>272</v>
      </c>
      <c r="Q240" s="18">
        <f>SUM(S240:AP240)</f>
        <v>331870</v>
      </c>
      <c r="R240" s="18">
        <v>0</v>
      </c>
      <c r="S240" s="18">
        <v>331870</v>
      </c>
      <c r="T240" s="18">
        <v>0</v>
      </c>
      <c r="U240" s="16" t="s">
        <v>50</v>
      </c>
      <c r="V240" s="18">
        <v>0</v>
      </c>
      <c r="W240" s="18">
        <v>0</v>
      </c>
      <c r="X240" s="16" t="s">
        <v>50</v>
      </c>
      <c r="Y240" s="18">
        <v>0</v>
      </c>
      <c r="Z240" s="18">
        <v>0</v>
      </c>
      <c r="AA240" s="16" t="s">
        <v>50</v>
      </c>
      <c r="AB240" s="18">
        <v>0</v>
      </c>
      <c r="AC240" s="18">
        <v>0</v>
      </c>
      <c r="AD240" s="16" t="s">
        <v>50</v>
      </c>
      <c r="AE240" s="18">
        <v>0</v>
      </c>
      <c r="AF240" s="16">
        <v>0</v>
      </c>
      <c r="AG240" s="16" t="s">
        <v>50</v>
      </c>
      <c r="AH240" s="18">
        <v>0</v>
      </c>
      <c r="AI240" s="18">
        <v>0</v>
      </c>
      <c r="AJ240" s="16" t="s">
        <v>50</v>
      </c>
      <c r="AK240" s="18">
        <v>0</v>
      </c>
      <c r="AL240" s="18">
        <v>0</v>
      </c>
      <c r="AM240" s="17" t="s">
        <v>48</v>
      </c>
      <c r="AN240" s="16" t="s">
        <v>48</v>
      </c>
      <c r="AO240" s="17" t="s">
        <v>48</v>
      </c>
      <c r="AP240" s="16" t="s">
        <v>48</v>
      </c>
    </row>
    <row r="241" spans="1:42" s="19" customFormat="1" x14ac:dyDescent="0.25">
      <c r="A241" s="16" t="s">
        <v>1035</v>
      </c>
      <c r="B241" s="17" t="s">
        <v>633</v>
      </c>
      <c r="C241" s="16" t="s">
        <v>47</v>
      </c>
      <c r="D241" s="16" t="s">
        <v>63</v>
      </c>
      <c r="E241" s="16" t="s">
        <v>64</v>
      </c>
      <c r="F241" s="16" t="s">
        <v>827</v>
      </c>
      <c r="G241" s="16" t="s">
        <v>49</v>
      </c>
      <c r="H241" s="16" t="s">
        <v>652</v>
      </c>
      <c r="I241" s="18" t="s">
        <v>48</v>
      </c>
      <c r="J241" s="18" t="s">
        <v>48</v>
      </c>
      <c r="K241" s="18" t="s">
        <v>48</v>
      </c>
      <c r="L241" s="18" t="s">
        <v>48</v>
      </c>
      <c r="M241" s="18">
        <v>0</v>
      </c>
      <c r="N241" s="16" t="s">
        <v>48</v>
      </c>
      <c r="O241" s="16" t="s">
        <v>55</v>
      </c>
      <c r="P241" s="16" t="s">
        <v>48</v>
      </c>
      <c r="Q241" s="18">
        <f>SUM(S241:AP241)</f>
        <v>209580473.15860003</v>
      </c>
      <c r="R241" s="18">
        <v>0</v>
      </c>
      <c r="S241" s="18">
        <v>147643796.43000007</v>
      </c>
      <c r="T241" s="18">
        <v>0</v>
      </c>
      <c r="U241" s="16" t="s">
        <v>50</v>
      </c>
      <c r="V241" s="18">
        <v>0</v>
      </c>
      <c r="W241" s="18">
        <v>53393686.834999993</v>
      </c>
      <c r="X241" s="16" t="s">
        <v>50</v>
      </c>
      <c r="Y241" s="18">
        <v>8542989.8936000019</v>
      </c>
      <c r="Z241" s="18">
        <v>0</v>
      </c>
      <c r="AA241" s="16" t="s">
        <v>50</v>
      </c>
      <c r="AB241" s="18">
        <v>0</v>
      </c>
      <c r="AC241" s="18">
        <v>0</v>
      </c>
      <c r="AD241" s="16" t="s">
        <v>50</v>
      </c>
      <c r="AE241" s="18">
        <v>0</v>
      </c>
      <c r="AF241" s="16">
        <v>0</v>
      </c>
      <c r="AG241" s="16" t="s">
        <v>50</v>
      </c>
      <c r="AH241" s="18">
        <v>0</v>
      </c>
      <c r="AI241" s="18">
        <v>0</v>
      </c>
      <c r="AJ241" s="16" t="s">
        <v>50</v>
      </c>
      <c r="AK241" s="18">
        <v>0</v>
      </c>
      <c r="AL241" s="18">
        <v>0</v>
      </c>
      <c r="AM241" s="17" t="s">
        <v>48</v>
      </c>
      <c r="AN241" s="16" t="s">
        <v>48</v>
      </c>
      <c r="AO241" s="17" t="s">
        <v>48</v>
      </c>
      <c r="AP241" s="16" t="s">
        <v>48</v>
      </c>
    </row>
    <row r="242" spans="1:42" s="19" customFormat="1" x14ac:dyDescent="0.25">
      <c r="A242" s="16" t="s">
        <v>1036</v>
      </c>
      <c r="B242" s="17" t="s">
        <v>633</v>
      </c>
      <c r="C242" s="16" t="s">
        <v>47</v>
      </c>
      <c r="D242" s="16" t="s">
        <v>63</v>
      </c>
      <c r="E242" s="16" t="s">
        <v>64</v>
      </c>
      <c r="F242" s="16" t="s">
        <v>827</v>
      </c>
      <c r="G242" s="16" t="s">
        <v>49</v>
      </c>
      <c r="H242" s="16" t="s">
        <v>653</v>
      </c>
      <c r="I242" s="18" t="s">
        <v>48</v>
      </c>
      <c r="J242" s="18" t="s">
        <v>48</v>
      </c>
      <c r="K242" s="18" t="s">
        <v>48</v>
      </c>
      <c r="L242" s="18" t="s">
        <v>48</v>
      </c>
      <c r="M242" s="18">
        <v>0</v>
      </c>
      <c r="N242" s="16" t="s">
        <v>48</v>
      </c>
      <c r="O242" s="16" t="s">
        <v>654</v>
      </c>
      <c r="P242" s="16" t="s">
        <v>655</v>
      </c>
      <c r="Q242" s="18">
        <f>SUM(S242:AP242)</f>
        <v>2132942.2983999997</v>
      </c>
      <c r="R242" s="18">
        <v>0</v>
      </c>
      <c r="S242" s="18">
        <v>1586920.45</v>
      </c>
      <c r="T242" s="18">
        <v>470708.49</v>
      </c>
      <c r="U242" s="16" t="s">
        <v>51</v>
      </c>
      <c r="V242" s="18">
        <v>75313.358399999997</v>
      </c>
      <c r="W242" s="18">
        <v>0</v>
      </c>
      <c r="X242" s="16" t="s">
        <v>50</v>
      </c>
      <c r="Y242" s="18">
        <v>0</v>
      </c>
      <c r="Z242" s="18">
        <v>0</v>
      </c>
      <c r="AA242" s="16" t="s">
        <v>50</v>
      </c>
      <c r="AB242" s="18">
        <v>0</v>
      </c>
      <c r="AC242" s="18">
        <v>0</v>
      </c>
      <c r="AD242" s="16" t="s">
        <v>50</v>
      </c>
      <c r="AE242" s="18">
        <v>0</v>
      </c>
      <c r="AF242" s="16">
        <v>0</v>
      </c>
      <c r="AG242" s="16" t="s">
        <v>50</v>
      </c>
      <c r="AH242" s="18">
        <v>0</v>
      </c>
      <c r="AI242" s="18">
        <v>0</v>
      </c>
      <c r="AJ242" s="16" t="s">
        <v>50</v>
      </c>
      <c r="AK242" s="18">
        <v>0</v>
      </c>
      <c r="AL242" s="18">
        <v>0</v>
      </c>
      <c r="AM242" s="17" t="s">
        <v>48</v>
      </c>
      <c r="AN242" s="16" t="s">
        <v>48</v>
      </c>
      <c r="AO242" s="17" t="s">
        <v>48</v>
      </c>
      <c r="AP242" s="16" t="s">
        <v>48</v>
      </c>
    </row>
    <row r="243" spans="1:42" s="19" customFormat="1" x14ac:dyDescent="0.25">
      <c r="A243" s="16" t="s">
        <v>1037</v>
      </c>
      <c r="B243" s="17" t="s">
        <v>633</v>
      </c>
      <c r="C243" s="16" t="s">
        <v>47</v>
      </c>
      <c r="D243" s="16" t="s">
        <v>63</v>
      </c>
      <c r="E243" s="16" t="s">
        <v>64</v>
      </c>
      <c r="F243" s="16" t="s">
        <v>827</v>
      </c>
      <c r="G243" s="16" t="s">
        <v>49</v>
      </c>
      <c r="H243" s="16" t="s">
        <v>656</v>
      </c>
      <c r="I243" s="18" t="s">
        <v>48</v>
      </c>
      <c r="J243" s="18" t="s">
        <v>48</v>
      </c>
      <c r="K243" s="18" t="s">
        <v>48</v>
      </c>
      <c r="L243" s="18" t="s">
        <v>48</v>
      </c>
      <c r="M243" s="18">
        <v>0</v>
      </c>
      <c r="N243" s="16" t="s">
        <v>48</v>
      </c>
      <c r="O243" s="16" t="s">
        <v>55</v>
      </c>
      <c r="P243" s="16" t="s">
        <v>48</v>
      </c>
      <c r="Q243" s="18">
        <f>SUM(S243:AP243)</f>
        <v>28249178.296199996</v>
      </c>
      <c r="R243" s="18">
        <v>0</v>
      </c>
      <c r="S243" s="18">
        <v>17242441.799999997</v>
      </c>
      <c r="T243" s="18">
        <v>0</v>
      </c>
      <c r="U243" s="16" t="s">
        <v>50</v>
      </c>
      <c r="V243" s="18">
        <v>0</v>
      </c>
      <c r="W243" s="18">
        <v>9488565.9450000003</v>
      </c>
      <c r="X243" s="16" t="s">
        <v>50</v>
      </c>
      <c r="Y243" s="18">
        <v>1518170.5512000001</v>
      </c>
      <c r="Z243" s="18">
        <v>0</v>
      </c>
      <c r="AA243" s="16" t="s">
        <v>50</v>
      </c>
      <c r="AB243" s="18">
        <v>0</v>
      </c>
      <c r="AC243" s="18">
        <v>0</v>
      </c>
      <c r="AD243" s="16" t="s">
        <v>50</v>
      </c>
      <c r="AE243" s="18">
        <v>0</v>
      </c>
      <c r="AF243" s="16">
        <v>0</v>
      </c>
      <c r="AG243" s="16" t="s">
        <v>50</v>
      </c>
      <c r="AH243" s="18">
        <v>0</v>
      </c>
      <c r="AI243" s="18">
        <v>0</v>
      </c>
      <c r="AJ243" s="16" t="s">
        <v>50</v>
      </c>
      <c r="AK243" s="18">
        <v>0</v>
      </c>
      <c r="AL243" s="18">
        <v>0</v>
      </c>
      <c r="AM243" s="17" t="s">
        <v>48</v>
      </c>
      <c r="AN243" s="16" t="s">
        <v>48</v>
      </c>
      <c r="AO243" s="17" t="s">
        <v>48</v>
      </c>
      <c r="AP243" s="16" t="s">
        <v>48</v>
      </c>
    </row>
    <row r="244" spans="1:42" s="19" customFormat="1" x14ac:dyDescent="0.25">
      <c r="A244" s="16" t="s">
        <v>1038</v>
      </c>
      <c r="B244" s="17" t="s">
        <v>633</v>
      </c>
      <c r="C244" s="16" t="s">
        <v>47</v>
      </c>
      <c r="D244" s="16" t="s">
        <v>63</v>
      </c>
      <c r="E244" s="16" t="s">
        <v>64</v>
      </c>
      <c r="F244" s="16" t="s">
        <v>827</v>
      </c>
      <c r="G244" s="16" t="s">
        <v>67</v>
      </c>
      <c r="H244" s="16" t="s">
        <v>48</v>
      </c>
      <c r="I244" s="18" t="s">
        <v>657</v>
      </c>
      <c r="J244" s="18" t="s">
        <v>48</v>
      </c>
      <c r="K244" s="18" t="s">
        <v>658</v>
      </c>
      <c r="L244" s="18" t="s">
        <v>633</v>
      </c>
      <c r="M244" s="18">
        <v>660679.9</v>
      </c>
      <c r="N244" s="16" t="s">
        <v>70</v>
      </c>
      <c r="O244" s="16" t="s">
        <v>659</v>
      </c>
      <c r="P244" s="16" t="s">
        <v>660</v>
      </c>
      <c r="Q244" s="18">
        <f>SUM(S244:AP244)</f>
        <v>-301700</v>
      </c>
      <c r="R244" s="18">
        <v>0</v>
      </c>
      <c r="S244" s="18">
        <v>-301700</v>
      </c>
      <c r="T244" s="18">
        <v>0</v>
      </c>
      <c r="U244" s="16" t="s">
        <v>50</v>
      </c>
      <c r="V244" s="18">
        <v>0</v>
      </c>
      <c r="W244" s="18">
        <v>0</v>
      </c>
      <c r="X244" s="16" t="s">
        <v>50</v>
      </c>
      <c r="Y244" s="18">
        <v>0</v>
      </c>
      <c r="Z244" s="18">
        <v>0</v>
      </c>
      <c r="AA244" s="16" t="s">
        <v>50</v>
      </c>
      <c r="AB244" s="18">
        <v>0</v>
      </c>
      <c r="AC244" s="18">
        <v>0</v>
      </c>
      <c r="AD244" s="16" t="s">
        <v>50</v>
      </c>
      <c r="AE244" s="18">
        <v>0</v>
      </c>
      <c r="AF244" s="16">
        <v>0</v>
      </c>
      <c r="AG244" s="16" t="s">
        <v>50</v>
      </c>
      <c r="AH244" s="18">
        <v>0</v>
      </c>
      <c r="AI244" s="18">
        <v>0</v>
      </c>
      <c r="AJ244" s="16" t="s">
        <v>50</v>
      </c>
      <c r="AK244" s="18">
        <v>0</v>
      </c>
      <c r="AL244" s="18">
        <v>0</v>
      </c>
      <c r="AM244" s="17" t="s">
        <v>48</v>
      </c>
      <c r="AN244" s="16" t="s">
        <v>48</v>
      </c>
      <c r="AO244" s="17" t="s">
        <v>48</v>
      </c>
      <c r="AP244" s="16" t="s">
        <v>48</v>
      </c>
    </row>
    <row r="245" spans="1:42" s="19" customFormat="1" x14ac:dyDescent="0.25">
      <c r="A245" s="16" t="s">
        <v>451</v>
      </c>
      <c r="B245" s="17" t="s">
        <v>633</v>
      </c>
      <c r="C245" s="16" t="s">
        <v>47</v>
      </c>
      <c r="D245" s="16" t="s">
        <v>74</v>
      </c>
      <c r="E245" s="16" t="s">
        <v>75</v>
      </c>
      <c r="F245" s="16" t="s">
        <v>821</v>
      </c>
      <c r="G245" s="16" t="s">
        <v>49</v>
      </c>
      <c r="H245" s="16" t="s">
        <v>661</v>
      </c>
      <c r="I245" s="18" t="s">
        <v>48</v>
      </c>
      <c r="J245" s="18" t="s">
        <v>48</v>
      </c>
      <c r="K245" s="18" t="s">
        <v>48</v>
      </c>
      <c r="L245" s="18" t="s">
        <v>48</v>
      </c>
      <c r="M245" s="18">
        <v>0</v>
      </c>
      <c r="N245" s="16" t="s">
        <v>48</v>
      </c>
      <c r="O245" s="16" t="s">
        <v>55</v>
      </c>
      <c r="P245" s="16" t="s">
        <v>48</v>
      </c>
      <c r="Q245" s="18">
        <f>SUM(S245:AP245)</f>
        <v>155874495.95460004</v>
      </c>
      <c r="R245" s="18">
        <v>0</v>
      </c>
      <c r="S245" s="18">
        <v>96582730.470000044</v>
      </c>
      <c r="T245" s="18">
        <v>0</v>
      </c>
      <c r="U245" s="16" t="s">
        <v>50</v>
      </c>
      <c r="V245" s="18">
        <v>0</v>
      </c>
      <c r="W245" s="18">
        <v>51113590.934999987</v>
      </c>
      <c r="X245" s="16" t="s">
        <v>50</v>
      </c>
      <c r="Y245" s="18">
        <v>8178174.5495999996</v>
      </c>
      <c r="Z245" s="18">
        <v>0</v>
      </c>
      <c r="AA245" s="16" t="s">
        <v>50</v>
      </c>
      <c r="AB245" s="18">
        <v>0</v>
      </c>
      <c r="AC245" s="18">
        <v>0</v>
      </c>
      <c r="AD245" s="16" t="s">
        <v>50</v>
      </c>
      <c r="AE245" s="18">
        <v>0</v>
      </c>
      <c r="AF245" s="16">
        <v>0</v>
      </c>
      <c r="AG245" s="16" t="s">
        <v>50</v>
      </c>
      <c r="AH245" s="18">
        <v>0</v>
      </c>
      <c r="AI245" s="18">
        <v>0</v>
      </c>
      <c r="AJ245" s="16" t="s">
        <v>50</v>
      </c>
      <c r="AK245" s="18">
        <v>0</v>
      </c>
      <c r="AL245" s="18">
        <v>0</v>
      </c>
      <c r="AM245" s="17" t="s">
        <v>48</v>
      </c>
      <c r="AN245" s="16" t="s">
        <v>48</v>
      </c>
      <c r="AO245" s="17" t="s">
        <v>48</v>
      </c>
      <c r="AP245" s="16" t="s">
        <v>48</v>
      </c>
    </row>
    <row r="246" spans="1:42" s="19" customFormat="1" x14ac:dyDescent="0.25">
      <c r="A246" s="16" t="s">
        <v>453</v>
      </c>
      <c r="B246" s="17" t="s">
        <v>633</v>
      </c>
      <c r="C246" s="16" t="s">
        <v>47</v>
      </c>
      <c r="D246" s="16" t="s">
        <v>74</v>
      </c>
      <c r="E246" s="16" t="s">
        <v>75</v>
      </c>
      <c r="F246" s="16" t="s">
        <v>821</v>
      </c>
      <c r="G246" s="16" t="s">
        <v>49</v>
      </c>
      <c r="H246" s="16" t="s">
        <v>662</v>
      </c>
      <c r="I246" s="18" t="s">
        <v>48</v>
      </c>
      <c r="J246" s="18" t="s">
        <v>48</v>
      </c>
      <c r="K246" s="18" t="s">
        <v>48</v>
      </c>
      <c r="L246" s="18" t="s">
        <v>48</v>
      </c>
      <c r="M246" s="18">
        <v>0</v>
      </c>
      <c r="N246" s="16" t="s">
        <v>48</v>
      </c>
      <c r="O246" s="16" t="s">
        <v>663</v>
      </c>
      <c r="P246" s="16" t="s">
        <v>664</v>
      </c>
      <c r="Q246" s="18">
        <f>SUM(S246:AP246)</f>
        <v>1447298</v>
      </c>
      <c r="R246" s="18">
        <v>0</v>
      </c>
      <c r="S246" s="18">
        <v>1447298</v>
      </c>
      <c r="T246" s="18">
        <v>0</v>
      </c>
      <c r="U246" s="16" t="s">
        <v>50</v>
      </c>
      <c r="V246" s="18">
        <v>0</v>
      </c>
      <c r="W246" s="18">
        <v>0</v>
      </c>
      <c r="X246" s="16" t="s">
        <v>50</v>
      </c>
      <c r="Y246" s="18">
        <v>0</v>
      </c>
      <c r="Z246" s="18">
        <v>0</v>
      </c>
      <c r="AA246" s="16" t="s">
        <v>50</v>
      </c>
      <c r="AB246" s="18">
        <v>0</v>
      </c>
      <c r="AC246" s="18">
        <v>0</v>
      </c>
      <c r="AD246" s="16" t="s">
        <v>50</v>
      </c>
      <c r="AE246" s="18">
        <v>0</v>
      </c>
      <c r="AF246" s="16">
        <v>0</v>
      </c>
      <c r="AG246" s="16" t="s">
        <v>50</v>
      </c>
      <c r="AH246" s="18">
        <v>0</v>
      </c>
      <c r="AI246" s="18">
        <v>0</v>
      </c>
      <c r="AJ246" s="16" t="s">
        <v>50</v>
      </c>
      <c r="AK246" s="18">
        <v>0</v>
      </c>
      <c r="AL246" s="18">
        <v>0</v>
      </c>
      <c r="AM246" s="17" t="s">
        <v>48</v>
      </c>
      <c r="AN246" s="16" t="s">
        <v>48</v>
      </c>
      <c r="AO246" s="17" t="s">
        <v>48</v>
      </c>
      <c r="AP246" s="16" t="s">
        <v>48</v>
      </c>
    </row>
    <row r="247" spans="1:42" s="19" customFormat="1" x14ac:dyDescent="0.25">
      <c r="A247" s="16" t="s">
        <v>457</v>
      </c>
      <c r="B247" s="17" t="s">
        <v>633</v>
      </c>
      <c r="C247" s="16" t="s">
        <v>47</v>
      </c>
      <c r="D247" s="16" t="s">
        <v>74</v>
      </c>
      <c r="E247" s="16" t="s">
        <v>75</v>
      </c>
      <c r="F247" s="16" t="s">
        <v>821</v>
      </c>
      <c r="G247" s="16" t="s">
        <v>49</v>
      </c>
      <c r="H247" s="16" t="s">
        <v>665</v>
      </c>
      <c r="I247" s="18" t="s">
        <v>48</v>
      </c>
      <c r="J247" s="18" t="s">
        <v>48</v>
      </c>
      <c r="K247" s="18" t="s">
        <v>48</v>
      </c>
      <c r="L247" s="18" t="s">
        <v>48</v>
      </c>
      <c r="M247" s="18">
        <v>0</v>
      </c>
      <c r="N247" s="16" t="s">
        <v>48</v>
      </c>
      <c r="O247" s="16" t="s">
        <v>55</v>
      </c>
      <c r="P247" s="16" t="s">
        <v>48</v>
      </c>
      <c r="Q247" s="18">
        <f>SUM(S247:AP247)</f>
        <v>90742564.490200013</v>
      </c>
      <c r="R247" s="18">
        <v>0</v>
      </c>
      <c r="S247" s="18">
        <v>59173447.13000001</v>
      </c>
      <c r="T247" s="18">
        <v>0</v>
      </c>
      <c r="U247" s="16" t="s">
        <v>50</v>
      </c>
      <c r="V247" s="18">
        <v>0</v>
      </c>
      <c r="W247" s="18">
        <v>27214756.344999999</v>
      </c>
      <c r="X247" s="16" t="s">
        <v>51</v>
      </c>
      <c r="Y247" s="18">
        <v>4354361.0151999993</v>
      </c>
      <c r="Z247" s="18">
        <v>0</v>
      </c>
      <c r="AA247" s="16" t="s">
        <v>50</v>
      </c>
      <c r="AB247" s="18">
        <v>0</v>
      </c>
      <c r="AC247" s="18">
        <v>0</v>
      </c>
      <c r="AD247" s="16" t="s">
        <v>50</v>
      </c>
      <c r="AE247" s="18">
        <v>0</v>
      </c>
      <c r="AF247" s="16">
        <v>0</v>
      </c>
      <c r="AG247" s="16" t="s">
        <v>50</v>
      </c>
      <c r="AH247" s="18">
        <v>0</v>
      </c>
      <c r="AI247" s="18">
        <v>0</v>
      </c>
      <c r="AJ247" s="16" t="s">
        <v>50</v>
      </c>
      <c r="AK247" s="18">
        <v>0</v>
      </c>
      <c r="AL247" s="18">
        <v>0</v>
      </c>
      <c r="AM247" s="17" t="s">
        <v>48</v>
      </c>
      <c r="AN247" s="16" t="s">
        <v>48</v>
      </c>
      <c r="AO247" s="17" t="s">
        <v>48</v>
      </c>
      <c r="AP247" s="16" t="s">
        <v>48</v>
      </c>
    </row>
    <row r="248" spans="1:42" s="19" customFormat="1" x14ac:dyDescent="0.25">
      <c r="A248" s="16" t="s">
        <v>459</v>
      </c>
      <c r="B248" s="17" t="s">
        <v>633</v>
      </c>
      <c r="C248" s="16" t="s">
        <v>47</v>
      </c>
      <c r="D248" s="16" t="s">
        <v>77</v>
      </c>
      <c r="E248" s="16" t="s">
        <v>78</v>
      </c>
      <c r="F248" s="16" t="s">
        <v>834</v>
      </c>
      <c r="G248" s="16" t="s">
        <v>49</v>
      </c>
      <c r="H248" s="16" t="s">
        <v>666</v>
      </c>
      <c r="I248" s="18" t="s">
        <v>48</v>
      </c>
      <c r="J248" s="18" t="s">
        <v>48</v>
      </c>
      <c r="K248" s="18" t="s">
        <v>48</v>
      </c>
      <c r="L248" s="18" t="s">
        <v>48</v>
      </c>
      <c r="M248" s="18">
        <v>0</v>
      </c>
      <c r="N248" s="16" t="s">
        <v>48</v>
      </c>
      <c r="O248" s="16" t="s">
        <v>55</v>
      </c>
      <c r="P248" s="16" t="s">
        <v>48</v>
      </c>
      <c r="Q248" s="18">
        <f>SUM(S248:AP248)</f>
        <v>154937370.48019999</v>
      </c>
      <c r="R248" s="18">
        <v>0</v>
      </c>
      <c r="S248" s="18">
        <v>108213707.16999999</v>
      </c>
      <c r="T248" s="18">
        <v>0</v>
      </c>
      <c r="U248" s="16" t="s">
        <v>50</v>
      </c>
      <c r="V248" s="18">
        <v>0</v>
      </c>
      <c r="W248" s="18">
        <v>40279020.094999999</v>
      </c>
      <c r="X248" s="16" t="s">
        <v>50</v>
      </c>
      <c r="Y248" s="18">
        <v>6444643.2152000023</v>
      </c>
      <c r="Z248" s="18">
        <v>0</v>
      </c>
      <c r="AA248" s="16" t="s">
        <v>50</v>
      </c>
      <c r="AB248" s="18">
        <v>0</v>
      </c>
      <c r="AC248" s="18">
        <v>0</v>
      </c>
      <c r="AD248" s="16" t="s">
        <v>50</v>
      </c>
      <c r="AE248" s="18">
        <v>0</v>
      </c>
      <c r="AF248" s="16">
        <v>0</v>
      </c>
      <c r="AG248" s="16" t="s">
        <v>50</v>
      </c>
      <c r="AH248" s="18">
        <v>0</v>
      </c>
      <c r="AI248" s="18">
        <v>0</v>
      </c>
      <c r="AJ248" s="16" t="s">
        <v>50</v>
      </c>
      <c r="AK248" s="18">
        <v>0</v>
      </c>
      <c r="AL248" s="18">
        <v>0</v>
      </c>
      <c r="AM248" s="17" t="s">
        <v>48</v>
      </c>
      <c r="AN248" s="16" t="s">
        <v>48</v>
      </c>
      <c r="AO248" s="17" t="s">
        <v>48</v>
      </c>
      <c r="AP248" s="16" t="s">
        <v>48</v>
      </c>
    </row>
    <row r="249" spans="1:42" s="19" customFormat="1" x14ac:dyDescent="0.25">
      <c r="A249" s="16" t="s">
        <v>462</v>
      </c>
      <c r="B249" s="17" t="s">
        <v>633</v>
      </c>
      <c r="C249" s="16" t="s">
        <v>47</v>
      </c>
      <c r="D249" s="16" t="s">
        <v>77</v>
      </c>
      <c r="E249" s="16" t="s">
        <v>78</v>
      </c>
      <c r="F249" s="16" t="s">
        <v>834</v>
      </c>
      <c r="G249" s="16" t="s">
        <v>67</v>
      </c>
      <c r="H249" s="16" t="s">
        <v>48</v>
      </c>
      <c r="I249" s="18" t="s">
        <v>667</v>
      </c>
      <c r="J249" s="18" t="s">
        <v>48</v>
      </c>
      <c r="K249" s="18" t="s">
        <v>668</v>
      </c>
      <c r="L249" s="18" t="s">
        <v>633</v>
      </c>
      <c r="M249" s="18">
        <v>629377</v>
      </c>
      <c r="N249" s="16" t="s">
        <v>70</v>
      </c>
      <c r="O249" s="16" t="s">
        <v>669</v>
      </c>
      <c r="P249" s="16" t="s">
        <v>670</v>
      </c>
      <c r="Q249" s="18">
        <f>SUM(S249:AP249)</f>
        <v>-244377</v>
      </c>
      <c r="R249" s="18">
        <v>0</v>
      </c>
      <c r="S249" s="18">
        <v>-244377</v>
      </c>
      <c r="T249" s="18">
        <v>0</v>
      </c>
      <c r="U249" s="16" t="s">
        <v>50</v>
      </c>
      <c r="V249" s="18">
        <v>0</v>
      </c>
      <c r="W249" s="18">
        <v>0</v>
      </c>
      <c r="X249" s="16" t="s">
        <v>50</v>
      </c>
      <c r="Y249" s="18">
        <v>0</v>
      </c>
      <c r="Z249" s="18">
        <v>0</v>
      </c>
      <c r="AA249" s="16" t="s">
        <v>50</v>
      </c>
      <c r="AB249" s="18">
        <v>0</v>
      </c>
      <c r="AC249" s="18">
        <v>0</v>
      </c>
      <c r="AD249" s="16" t="s">
        <v>50</v>
      </c>
      <c r="AE249" s="18">
        <v>0</v>
      </c>
      <c r="AF249" s="16">
        <v>0</v>
      </c>
      <c r="AG249" s="16" t="s">
        <v>50</v>
      </c>
      <c r="AH249" s="18">
        <v>0</v>
      </c>
      <c r="AI249" s="18">
        <v>0</v>
      </c>
      <c r="AJ249" s="16" t="s">
        <v>50</v>
      </c>
      <c r="AK249" s="18">
        <v>0</v>
      </c>
      <c r="AL249" s="18">
        <v>0</v>
      </c>
      <c r="AM249" s="17" t="s">
        <v>48</v>
      </c>
      <c r="AN249" s="16" t="s">
        <v>48</v>
      </c>
      <c r="AO249" s="17" t="s">
        <v>48</v>
      </c>
      <c r="AP249" s="16" t="s">
        <v>48</v>
      </c>
    </row>
    <row r="250" spans="1:42" s="19" customFormat="1" x14ac:dyDescent="0.25">
      <c r="A250" s="16" t="s">
        <v>464</v>
      </c>
      <c r="B250" s="17" t="s">
        <v>633</v>
      </c>
      <c r="C250" s="16" t="s">
        <v>47</v>
      </c>
      <c r="D250" s="16" t="s">
        <v>81</v>
      </c>
      <c r="E250" s="16" t="s">
        <v>82</v>
      </c>
      <c r="F250" s="16" t="s">
        <v>842</v>
      </c>
      <c r="G250" s="16" t="s">
        <v>49</v>
      </c>
      <c r="H250" s="16" t="s">
        <v>671</v>
      </c>
      <c r="I250" s="18" t="s">
        <v>48</v>
      </c>
      <c r="J250" s="18" t="s">
        <v>48</v>
      </c>
      <c r="K250" s="18" t="s">
        <v>48</v>
      </c>
      <c r="L250" s="18" t="s">
        <v>48</v>
      </c>
      <c r="M250" s="18">
        <v>0</v>
      </c>
      <c r="N250" s="16" t="s">
        <v>48</v>
      </c>
      <c r="O250" s="16" t="s">
        <v>55</v>
      </c>
      <c r="P250" s="16" t="s">
        <v>48</v>
      </c>
      <c r="Q250" s="18">
        <f>SUM(S250:AP250)</f>
        <v>97121483.128000006</v>
      </c>
      <c r="R250" s="18">
        <v>0</v>
      </c>
      <c r="S250" s="18">
        <v>69755456.750000015</v>
      </c>
      <c r="T250" s="18">
        <v>0</v>
      </c>
      <c r="U250" s="16" t="s">
        <v>50</v>
      </c>
      <c r="V250" s="18">
        <v>0</v>
      </c>
      <c r="W250" s="18">
        <v>23591402.050000001</v>
      </c>
      <c r="X250" s="16" t="s">
        <v>51</v>
      </c>
      <c r="Y250" s="18">
        <v>3774624.3280000002</v>
      </c>
      <c r="Z250" s="18">
        <v>0</v>
      </c>
      <c r="AA250" s="16" t="s">
        <v>50</v>
      </c>
      <c r="AB250" s="18">
        <v>0</v>
      </c>
      <c r="AC250" s="18">
        <v>0</v>
      </c>
      <c r="AD250" s="16" t="s">
        <v>50</v>
      </c>
      <c r="AE250" s="18">
        <v>0</v>
      </c>
      <c r="AF250" s="16">
        <v>0</v>
      </c>
      <c r="AG250" s="16" t="s">
        <v>50</v>
      </c>
      <c r="AH250" s="18">
        <v>0</v>
      </c>
      <c r="AI250" s="18">
        <v>0</v>
      </c>
      <c r="AJ250" s="16" t="s">
        <v>50</v>
      </c>
      <c r="AK250" s="18">
        <v>0</v>
      </c>
      <c r="AL250" s="18">
        <v>0</v>
      </c>
      <c r="AM250" s="17" t="s">
        <v>48</v>
      </c>
      <c r="AN250" s="16" t="s">
        <v>48</v>
      </c>
      <c r="AO250" s="17" t="s">
        <v>48</v>
      </c>
      <c r="AP250" s="16" t="s">
        <v>48</v>
      </c>
    </row>
    <row r="251" spans="1:42" s="19" customFormat="1" x14ac:dyDescent="0.25">
      <c r="A251" s="16" t="s">
        <v>466</v>
      </c>
      <c r="B251" s="17" t="s">
        <v>633</v>
      </c>
      <c r="C251" s="16" t="s">
        <v>47</v>
      </c>
      <c r="D251" s="16" t="s">
        <v>122</v>
      </c>
      <c r="E251" s="16" t="s">
        <v>805</v>
      </c>
      <c r="F251" s="16" t="s">
        <v>844</v>
      </c>
      <c r="G251" s="16" t="s">
        <v>49</v>
      </c>
      <c r="H251" s="16" t="s">
        <v>672</v>
      </c>
      <c r="I251" s="18" t="s">
        <v>48</v>
      </c>
      <c r="J251" s="18" t="s">
        <v>48</v>
      </c>
      <c r="K251" s="18" t="s">
        <v>48</v>
      </c>
      <c r="L251" s="18" t="s">
        <v>48</v>
      </c>
      <c r="M251" s="18">
        <v>0</v>
      </c>
      <c r="N251" s="16" t="s">
        <v>48</v>
      </c>
      <c r="O251" s="16" t="s">
        <v>55</v>
      </c>
      <c r="P251" s="16" t="s">
        <v>48</v>
      </c>
      <c r="Q251" s="18">
        <f>SUM(S251:AP251)</f>
        <v>34393429.989600003</v>
      </c>
      <c r="R251" s="18">
        <v>0</v>
      </c>
      <c r="S251" s="18">
        <v>15459923.550000001</v>
      </c>
      <c r="T251" s="18">
        <v>0</v>
      </c>
      <c r="U251" s="16" t="s">
        <v>50</v>
      </c>
      <c r="V251" s="18">
        <v>0</v>
      </c>
      <c r="W251" s="18">
        <v>16321988.309999999</v>
      </c>
      <c r="X251" s="16" t="s">
        <v>51</v>
      </c>
      <c r="Y251" s="18">
        <v>2611518.1296000001</v>
      </c>
      <c r="Z251" s="18">
        <v>0</v>
      </c>
      <c r="AA251" s="16" t="s">
        <v>50</v>
      </c>
      <c r="AB251" s="18">
        <v>0</v>
      </c>
      <c r="AC251" s="18">
        <v>0</v>
      </c>
      <c r="AD251" s="16" t="s">
        <v>50</v>
      </c>
      <c r="AE251" s="18">
        <v>0</v>
      </c>
      <c r="AF251" s="16">
        <v>0</v>
      </c>
      <c r="AG251" s="16" t="s">
        <v>50</v>
      </c>
      <c r="AH251" s="18">
        <v>0</v>
      </c>
      <c r="AI251" s="18">
        <v>0</v>
      </c>
      <c r="AJ251" s="16" t="s">
        <v>50</v>
      </c>
      <c r="AK251" s="18">
        <v>0</v>
      </c>
      <c r="AL251" s="18">
        <v>0</v>
      </c>
      <c r="AM251" s="17" t="s">
        <v>48</v>
      </c>
      <c r="AN251" s="16" t="s">
        <v>48</v>
      </c>
      <c r="AO251" s="17" t="s">
        <v>48</v>
      </c>
      <c r="AP251" s="16" t="s">
        <v>48</v>
      </c>
    </row>
    <row r="252" spans="1:42" s="19" customFormat="1" x14ac:dyDescent="0.25">
      <c r="A252" s="16" t="s">
        <v>470</v>
      </c>
      <c r="B252" s="17" t="s">
        <v>633</v>
      </c>
      <c r="C252" s="16" t="s">
        <v>47</v>
      </c>
      <c r="D252" s="16" t="s">
        <v>122</v>
      </c>
      <c r="E252" s="16" t="s">
        <v>805</v>
      </c>
      <c r="F252" s="16" t="s">
        <v>844</v>
      </c>
      <c r="G252" s="16" t="s">
        <v>49</v>
      </c>
      <c r="H252" s="16" t="s">
        <v>673</v>
      </c>
      <c r="I252" s="18" t="s">
        <v>48</v>
      </c>
      <c r="J252" s="18" t="s">
        <v>48</v>
      </c>
      <c r="K252" s="18" t="s">
        <v>48</v>
      </c>
      <c r="L252" s="18" t="s">
        <v>48</v>
      </c>
      <c r="M252" s="18">
        <v>0</v>
      </c>
      <c r="N252" s="16" t="s">
        <v>48</v>
      </c>
      <c r="O252" s="16" t="s">
        <v>674</v>
      </c>
      <c r="P252" s="16" t="s">
        <v>675</v>
      </c>
      <c r="Q252" s="18">
        <f>SUM(S252:AP252)</f>
        <v>1379889.6</v>
      </c>
      <c r="R252" s="18">
        <v>0</v>
      </c>
      <c r="S252" s="18">
        <v>0</v>
      </c>
      <c r="T252" s="18">
        <v>0</v>
      </c>
      <c r="U252" s="16" t="s">
        <v>50</v>
      </c>
      <c r="V252" s="18">
        <v>0</v>
      </c>
      <c r="W252" s="18">
        <v>1189560</v>
      </c>
      <c r="X252" s="16" t="s">
        <v>51</v>
      </c>
      <c r="Y252" s="18">
        <v>190329.60000000001</v>
      </c>
      <c r="Z252" s="18">
        <v>0</v>
      </c>
      <c r="AA252" s="16" t="s">
        <v>50</v>
      </c>
      <c r="AB252" s="18">
        <v>0</v>
      </c>
      <c r="AC252" s="18">
        <v>0</v>
      </c>
      <c r="AD252" s="16" t="s">
        <v>50</v>
      </c>
      <c r="AE252" s="18">
        <v>0</v>
      </c>
      <c r="AF252" s="16">
        <v>0</v>
      </c>
      <c r="AG252" s="16" t="s">
        <v>50</v>
      </c>
      <c r="AH252" s="18">
        <v>0</v>
      </c>
      <c r="AI252" s="18">
        <v>0</v>
      </c>
      <c r="AJ252" s="16" t="s">
        <v>50</v>
      </c>
      <c r="AK252" s="18">
        <v>0</v>
      </c>
      <c r="AL252" s="18">
        <v>0</v>
      </c>
      <c r="AM252" s="17" t="s">
        <v>48</v>
      </c>
      <c r="AN252" s="16" t="s">
        <v>48</v>
      </c>
      <c r="AO252" s="17" t="s">
        <v>48</v>
      </c>
      <c r="AP252" s="16" t="s">
        <v>48</v>
      </c>
    </row>
    <row r="253" spans="1:42" s="19" customFormat="1" x14ac:dyDescent="0.25">
      <c r="A253" s="16" t="s">
        <v>472</v>
      </c>
      <c r="B253" s="17" t="s">
        <v>633</v>
      </c>
      <c r="C253" s="16" t="s">
        <v>47</v>
      </c>
      <c r="D253" s="16" t="s">
        <v>122</v>
      </c>
      <c r="E253" s="16" t="s">
        <v>805</v>
      </c>
      <c r="F253" s="16" t="s">
        <v>844</v>
      </c>
      <c r="G253" s="16" t="s">
        <v>49</v>
      </c>
      <c r="H253" s="16" t="s">
        <v>676</v>
      </c>
      <c r="I253" s="18" t="s">
        <v>48</v>
      </c>
      <c r="J253" s="18" t="s">
        <v>48</v>
      </c>
      <c r="K253" s="18" t="s">
        <v>48</v>
      </c>
      <c r="L253" s="18" t="s">
        <v>48</v>
      </c>
      <c r="M253" s="18">
        <v>0</v>
      </c>
      <c r="N253" s="16" t="s">
        <v>48</v>
      </c>
      <c r="O253" s="16" t="s">
        <v>55</v>
      </c>
      <c r="P253" s="16" t="s">
        <v>48</v>
      </c>
      <c r="Q253" s="18">
        <f>SUM(S253:AP253)</f>
        <v>28409472.9124</v>
      </c>
      <c r="R253" s="18">
        <v>0</v>
      </c>
      <c r="S253" s="18">
        <f>7195582.7</f>
        <v>7195582.7000000002</v>
      </c>
      <c r="T253" s="18">
        <v>0</v>
      </c>
      <c r="U253" s="16" t="s">
        <v>50</v>
      </c>
      <c r="V253" s="18">
        <v>0</v>
      </c>
      <c r="W253" s="18">
        <f>18287836.39</f>
        <v>18287836.390000001</v>
      </c>
      <c r="X253" s="16" t="s">
        <v>50</v>
      </c>
      <c r="Y253" s="18">
        <f>2926053.8224</f>
        <v>2926053.8223999999</v>
      </c>
      <c r="Z253" s="18">
        <v>0</v>
      </c>
      <c r="AA253" s="16" t="s">
        <v>50</v>
      </c>
      <c r="AB253" s="18">
        <v>0</v>
      </c>
      <c r="AC253" s="18">
        <v>0</v>
      </c>
      <c r="AD253" s="16" t="s">
        <v>50</v>
      </c>
      <c r="AE253" s="18">
        <v>0</v>
      </c>
      <c r="AF253" s="16">
        <v>0</v>
      </c>
      <c r="AG253" s="16" t="s">
        <v>50</v>
      </c>
      <c r="AH253" s="18">
        <v>0</v>
      </c>
      <c r="AI253" s="18">
        <v>0</v>
      </c>
      <c r="AJ253" s="16" t="s">
        <v>50</v>
      </c>
      <c r="AK253" s="18">
        <v>0</v>
      </c>
      <c r="AL253" s="18">
        <v>0</v>
      </c>
      <c r="AM253" s="17" t="s">
        <v>48</v>
      </c>
      <c r="AN253" s="16" t="s">
        <v>48</v>
      </c>
      <c r="AO253" s="17" t="s">
        <v>48</v>
      </c>
      <c r="AP253" s="16" t="s">
        <v>48</v>
      </c>
    </row>
    <row r="254" spans="1:42" s="19" customFormat="1" x14ac:dyDescent="0.25">
      <c r="A254" s="16" t="s">
        <v>474</v>
      </c>
      <c r="B254" s="17" t="s">
        <v>633</v>
      </c>
      <c r="C254" s="16" t="s">
        <v>47</v>
      </c>
      <c r="D254" s="16" t="s">
        <v>122</v>
      </c>
      <c r="E254" s="16" t="s">
        <v>805</v>
      </c>
      <c r="F254" s="16" t="s">
        <v>844</v>
      </c>
      <c r="G254" s="16" t="s">
        <v>49</v>
      </c>
      <c r="H254" s="16" t="s">
        <v>677</v>
      </c>
      <c r="I254" s="18" t="s">
        <v>48</v>
      </c>
      <c r="J254" s="18" t="s">
        <v>48</v>
      </c>
      <c r="K254" s="18" t="s">
        <v>48</v>
      </c>
      <c r="L254" s="18" t="s">
        <v>48</v>
      </c>
      <c r="M254" s="18">
        <v>0</v>
      </c>
      <c r="N254" s="16" t="s">
        <v>48</v>
      </c>
      <c r="O254" s="16" t="s">
        <v>55</v>
      </c>
      <c r="P254" s="16" t="s">
        <v>48</v>
      </c>
      <c r="Q254" s="18">
        <f>SUM(S254:AP254)</f>
        <v>27302109.404199999</v>
      </c>
      <c r="R254" s="18">
        <v>0</v>
      </c>
      <c r="S254" s="18">
        <v>15580866.789999999</v>
      </c>
      <c r="T254" s="18">
        <v>0</v>
      </c>
      <c r="U254" s="16" t="s">
        <v>50</v>
      </c>
      <c r="V254" s="18">
        <v>0</v>
      </c>
      <c r="W254" s="18">
        <v>10104519.495000001</v>
      </c>
      <c r="X254" s="16" t="s">
        <v>50</v>
      </c>
      <c r="Y254" s="18">
        <v>1616723.1192000001</v>
      </c>
      <c r="Z254" s="18">
        <v>0</v>
      </c>
      <c r="AA254" s="16" t="s">
        <v>50</v>
      </c>
      <c r="AB254" s="18">
        <v>0</v>
      </c>
      <c r="AC254" s="18">
        <v>0</v>
      </c>
      <c r="AD254" s="16" t="s">
        <v>50</v>
      </c>
      <c r="AE254" s="18">
        <v>0</v>
      </c>
      <c r="AF254" s="16">
        <v>0</v>
      </c>
      <c r="AG254" s="16" t="s">
        <v>50</v>
      </c>
      <c r="AH254" s="18">
        <v>0</v>
      </c>
      <c r="AI254" s="18">
        <v>0</v>
      </c>
      <c r="AJ254" s="16" t="s">
        <v>50</v>
      </c>
      <c r="AK254" s="18">
        <v>0</v>
      </c>
      <c r="AL254" s="18">
        <v>0</v>
      </c>
      <c r="AM254" s="17" t="s">
        <v>48</v>
      </c>
      <c r="AN254" s="16" t="s">
        <v>48</v>
      </c>
      <c r="AO254" s="17" t="s">
        <v>48</v>
      </c>
      <c r="AP254" s="16" t="s">
        <v>48</v>
      </c>
    </row>
    <row r="255" spans="1:42" x14ac:dyDescent="0.25">
      <c r="A255" s="16" t="s">
        <v>476</v>
      </c>
      <c r="B255" s="14" t="s">
        <v>678</v>
      </c>
      <c r="C255" s="13" t="s">
        <v>47</v>
      </c>
      <c r="D255" s="13" t="s">
        <v>52</v>
      </c>
      <c r="E255" s="13" t="s">
        <v>54</v>
      </c>
      <c r="F255" s="13" t="s">
        <v>818</v>
      </c>
      <c r="G255" s="13" t="s">
        <v>49</v>
      </c>
      <c r="H255" s="13" t="s">
        <v>679</v>
      </c>
      <c r="I255" s="15" t="s">
        <v>48</v>
      </c>
      <c r="J255" s="15" t="s">
        <v>48</v>
      </c>
      <c r="K255" s="15" t="s">
        <v>48</v>
      </c>
      <c r="L255" s="15" t="s">
        <v>48</v>
      </c>
      <c r="M255" s="15">
        <v>0</v>
      </c>
      <c r="N255" s="13" t="s">
        <v>48</v>
      </c>
      <c r="O255" s="13" t="s">
        <v>55</v>
      </c>
      <c r="P255" s="13" t="s">
        <v>48</v>
      </c>
      <c r="Q255" s="18">
        <f>SUM(S255:AP255)</f>
        <v>175442962.97000003</v>
      </c>
      <c r="R255" s="15">
        <v>0</v>
      </c>
      <c r="S255" s="15">
        <v>108562406.36000001</v>
      </c>
      <c r="T255" s="15">
        <v>0</v>
      </c>
      <c r="U255" s="13" t="s">
        <v>50</v>
      </c>
      <c r="V255" s="15">
        <v>0</v>
      </c>
      <c r="W255" s="15">
        <v>57655652.25</v>
      </c>
      <c r="X255" s="13" t="s">
        <v>51</v>
      </c>
      <c r="Y255" s="15">
        <v>9224904.3599999994</v>
      </c>
      <c r="Z255" s="15">
        <v>0</v>
      </c>
      <c r="AA255" s="13" t="s">
        <v>50</v>
      </c>
      <c r="AB255" s="15">
        <v>0</v>
      </c>
      <c r="AC255" s="15">
        <v>0</v>
      </c>
      <c r="AD255" s="13" t="s">
        <v>50</v>
      </c>
      <c r="AE255" s="15">
        <v>0</v>
      </c>
      <c r="AF255" s="13">
        <v>0</v>
      </c>
      <c r="AG255" s="13" t="s">
        <v>50</v>
      </c>
      <c r="AH255" s="15">
        <v>0</v>
      </c>
      <c r="AI255" s="15">
        <v>0</v>
      </c>
      <c r="AJ255" s="13" t="s">
        <v>50</v>
      </c>
      <c r="AK255" s="15">
        <v>0</v>
      </c>
      <c r="AL255" s="15">
        <v>0</v>
      </c>
      <c r="AM255" s="14" t="s">
        <v>48</v>
      </c>
      <c r="AN255" s="13" t="s">
        <v>48</v>
      </c>
      <c r="AO255" s="14" t="s">
        <v>48</v>
      </c>
      <c r="AP255" s="13" t="s">
        <v>48</v>
      </c>
    </row>
    <row r="256" spans="1:42" s="19" customFormat="1" x14ac:dyDescent="0.25">
      <c r="A256" s="16" t="s">
        <v>478</v>
      </c>
      <c r="B256" s="17" t="s">
        <v>678</v>
      </c>
      <c r="C256" s="16" t="s">
        <v>47</v>
      </c>
      <c r="D256" s="16" t="s">
        <v>59</v>
      </c>
      <c r="E256" s="16" t="s">
        <v>60</v>
      </c>
      <c r="F256" s="16" t="s">
        <v>823</v>
      </c>
      <c r="G256" s="16" t="s">
        <v>49</v>
      </c>
      <c r="H256" s="16" t="s">
        <v>680</v>
      </c>
      <c r="I256" s="18" t="s">
        <v>48</v>
      </c>
      <c r="J256" s="18" t="s">
        <v>48</v>
      </c>
      <c r="K256" s="18" t="s">
        <v>48</v>
      </c>
      <c r="L256" s="18" t="s">
        <v>48</v>
      </c>
      <c r="M256" s="18">
        <v>0</v>
      </c>
      <c r="N256" s="16" t="s">
        <v>48</v>
      </c>
      <c r="O256" s="16" t="s">
        <v>55</v>
      </c>
      <c r="P256" s="16" t="s">
        <v>48</v>
      </c>
      <c r="Q256" s="18">
        <f>SUM(S256:AP256)</f>
        <v>23084874.2412</v>
      </c>
      <c r="R256" s="18">
        <v>0</v>
      </c>
      <c r="S256" s="18">
        <v>8591815.5999999978</v>
      </c>
      <c r="T256" s="18">
        <v>0</v>
      </c>
      <c r="U256" s="16" t="s">
        <v>50</v>
      </c>
      <c r="V256" s="18">
        <v>0</v>
      </c>
      <c r="W256" s="18">
        <v>12494016.07</v>
      </c>
      <c r="X256" s="16" t="s">
        <v>50</v>
      </c>
      <c r="Y256" s="18">
        <v>1999042.5712000001</v>
      </c>
      <c r="Z256" s="18">
        <v>0</v>
      </c>
      <c r="AA256" s="16" t="s">
        <v>50</v>
      </c>
      <c r="AB256" s="18">
        <v>0</v>
      </c>
      <c r="AC256" s="18">
        <v>0</v>
      </c>
      <c r="AD256" s="16" t="s">
        <v>50</v>
      </c>
      <c r="AE256" s="18">
        <v>0</v>
      </c>
      <c r="AF256" s="16">
        <v>0</v>
      </c>
      <c r="AG256" s="16" t="s">
        <v>50</v>
      </c>
      <c r="AH256" s="18">
        <v>0</v>
      </c>
      <c r="AI256" s="18">
        <v>0</v>
      </c>
      <c r="AJ256" s="16" t="s">
        <v>50</v>
      </c>
      <c r="AK256" s="18">
        <v>0</v>
      </c>
      <c r="AL256" s="18">
        <v>0</v>
      </c>
      <c r="AM256" s="17" t="s">
        <v>48</v>
      </c>
      <c r="AN256" s="16" t="s">
        <v>48</v>
      </c>
      <c r="AO256" s="17" t="s">
        <v>48</v>
      </c>
      <c r="AP256" s="16" t="s">
        <v>48</v>
      </c>
    </row>
    <row r="257" spans="1:42" s="19" customFormat="1" x14ac:dyDescent="0.25">
      <c r="A257" s="16" t="s">
        <v>482</v>
      </c>
      <c r="B257" s="17" t="s">
        <v>678</v>
      </c>
      <c r="C257" s="16" t="s">
        <v>47</v>
      </c>
      <c r="D257" s="16" t="s">
        <v>59</v>
      </c>
      <c r="E257" s="16" t="s">
        <v>60</v>
      </c>
      <c r="F257" s="16" t="s">
        <v>823</v>
      </c>
      <c r="G257" s="16" t="s">
        <v>49</v>
      </c>
      <c r="H257" s="16" t="s">
        <v>681</v>
      </c>
      <c r="I257" s="18" t="s">
        <v>48</v>
      </c>
      <c r="J257" s="18" t="s">
        <v>48</v>
      </c>
      <c r="K257" s="18" t="s">
        <v>48</v>
      </c>
      <c r="L257" s="18" t="s">
        <v>48</v>
      </c>
      <c r="M257" s="18">
        <v>0</v>
      </c>
      <c r="N257" s="16" t="s">
        <v>48</v>
      </c>
      <c r="O257" s="16" t="s">
        <v>682</v>
      </c>
      <c r="P257" s="16" t="s">
        <v>683</v>
      </c>
      <c r="Q257" s="18">
        <f>SUM(S257:AP257)</f>
        <v>3704162.264</v>
      </c>
      <c r="R257" s="18">
        <v>0</v>
      </c>
      <c r="S257" s="18">
        <v>1962601.6</v>
      </c>
      <c r="T257" s="18">
        <v>1501345.4</v>
      </c>
      <c r="U257" s="16" t="s">
        <v>51</v>
      </c>
      <c r="V257" s="18">
        <v>240215.264</v>
      </c>
      <c r="W257" s="18">
        <v>0</v>
      </c>
      <c r="X257" s="16" t="s">
        <v>50</v>
      </c>
      <c r="Y257" s="18">
        <v>0</v>
      </c>
      <c r="Z257" s="18">
        <v>0</v>
      </c>
      <c r="AA257" s="16" t="s">
        <v>50</v>
      </c>
      <c r="AB257" s="18">
        <v>0</v>
      </c>
      <c r="AC257" s="18">
        <v>0</v>
      </c>
      <c r="AD257" s="16" t="s">
        <v>50</v>
      </c>
      <c r="AE257" s="18">
        <v>0</v>
      </c>
      <c r="AF257" s="16">
        <v>0</v>
      </c>
      <c r="AG257" s="16" t="s">
        <v>50</v>
      </c>
      <c r="AH257" s="18">
        <v>0</v>
      </c>
      <c r="AI257" s="18">
        <v>0</v>
      </c>
      <c r="AJ257" s="16" t="s">
        <v>50</v>
      </c>
      <c r="AK257" s="18">
        <v>0</v>
      </c>
      <c r="AL257" s="18">
        <v>0</v>
      </c>
      <c r="AM257" s="17" t="s">
        <v>48</v>
      </c>
      <c r="AN257" s="16" t="s">
        <v>48</v>
      </c>
      <c r="AO257" s="17" t="s">
        <v>48</v>
      </c>
      <c r="AP257" s="16" t="s">
        <v>48</v>
      </c>
    </row>
    <row r="258" spans="1:42" s="19" customFormat="1" x14ac:dyDescent="0.25">
      <c r="A258" s="16" t="s">
        <v>484</v>
      </c>
      <c r="B258" s="17" t="s">
        <v>678</v>
      </c>
      <c r="C258" s="16" t="s">
        <v>47</v>
      </c>
      <c r="D258" s="16" t="s">
        <v>59</v>
      </c>
      <c r="E258" s="16" t="s">
        <v>60</v>
      </c>
      <c r="F258" s="16" t="s">
        <v>823</v>
      </c>
      <c r="G258" s="16" t="s">
        <v>49</v>
      </c>
      <c r="H258" s="16" t="s">
        <v>684</v>
      </c>
      <c r="I258" s="18" t="s">
        <v>48</v>
      </c>
      <c r="J258" s="18" t="s">
        <v>48</v>
      </c>
      <c r="K258" s="18" t="s">
        <v>48</v>
      </c>
      <c r="L258" s="18" t="s">
        <v>48</v>
      </c>
      <c r="M258" s="18">
        <v>0</v>
      </c>
      <c r="N258" s="16" t="s">
        <v>48</v>
      </c>
      <c r="O258" s="16" t="s">
        <v>55</v>
      </c>
      <c r="P258" s="16" t="s">
        <v>48</v>
      </c>
      <c r="Q258" s="18">
        <f>SUM(S258:AP258)</f>
        <v>122699622.9614</v>
      </c>
      <c r="R258" s="18">
        <v>0</v>
      </c>
      <c r="S258" s="18">
        <v>76711944.770000011</v>
      </c>
      <c r="T258" s="18">
        <v>0</v>
      </c>
      <c r="U258" s="16" t="s">
        <v>50</v>
      </c>
      <c r="V258" s="18">
        <v>0</v>
      </c>
      <c r="W258" s="18">
        <v>39644550.164999992</v>
      </c>
      <c r="X258" s="16" t="s">
        <v>51</v>
      </c>
      <c r="Y258" s="18">
        <v>6343128.0263999999</v>
      </c>
      <c r="Z258" s="18">
        <v>0</v>
      </c>
      <c r="AA258" s="16" t="s">
        <v>50</v>
      </c>
      <c r="AB258" s="18">
        <v>0</v>
      </c>
      <c r="AC258" s="18">
        <v>0</v>
      </c>
      <c r="AD258" s="16" t="s">
        <v>50</v>
      </c>
      <c r="AE258" s="18">
        <v>0</v>
      </c>
      <c r="AF258" s="16">
        <v>0</v>
      </c>
      <c r="AG258" s="16" t="s">
        <v>50</v>
      </c>
      <c r="AH258" s="18">
        <v>0</v>
      </c>
      <c r="AI258" s="18">
        <v>0</v>
      </c>
      <c r="AJ258" s="16" t="s">
        <v>50</v>
      </c>
      <c r="AK258" s="18">
        <v>0</v>
      </c>
      <c r="AL258" s="18">
        <v>0</v>
      </c>
      <c r="AM258" s="17" t="s">
        <v>48</v>
      </c>
      <c r="AN258" s="16" t="s">
        <v>48</v>
      </c>
      <c r="AO258" s="17" t="s">
        <v>48</v>
      </c>
      <c r="AP258" s="16" t="s">
        <v>48</v>
      </c>
    </row>
    <row r="259" spans="1:42" s="19" customFormat="1" x14ac:dyDescent="0.25">
      <c r="A259" s="16" t="s">
        <v>486</v>
      </c>
      <c r="B259" s="17" t="s">
        <v>678</v>
      </c>
      <c r="C259" s="16" t="s">
        <v>47</v>
      </c>
      <c r="D259" s="16" t="s">
        <v>59</v>
      </c>
      <c r="E259" s="16" t="s">
        <v>60</v>
      </c>
      <c r="F259" s="16" t="s">
        <v>823</v>
      </c>
      <c r="G259" s="16" t="s">
        <v>49</v>
      </c>
      <c r="H259" s="16" t="s">
        <v>685</v>
      </c>
      <c r="I259" s="18" t="s">
        <v>48</v>
      </c>
      <c r="J259" s="18" t="s">
        <v>48</v>
      </c>
      <c r="K259" s="18" t="s">
        <v>48</v>
      </c>
      <c r="L259" s="18" t="s">
        <v>48</v>
      </c>
      <c r="M259" s="18">
        <v>0</v>
      </c>
      <c r="N259" s="16" t="s">
        <v>48</v>
      </c>
      <c r="O259" s="16" t="s">
        <v>686</v>
      </c>
      <c r="P259" s="16" t="s">
        <v>687</v>
      </c>
      <c r="Q259" s="18">
        <f>SUM(S259:AP259)</f>
        <v>660000</v>
      </c>
      <c r="R259" s="18">
        <v>0</v>
      </c>
      <c r="S259" s="18">
        <v>660000</v>
      </c>
      <c r="T259" s="18">
        <v>0</v>
      </c>
      <c r="U259" s="16" t="s">
        <v>50</v>
      </c>
      <c r="V259" s="18">
        <v>0</v>
      </c>
      <c r="W259" s="18">
        <v>0</v>
      </c>
      <c r="X259" s="16" t="s">
        <v>50</v>
      </c>
      <c r="Y259" s="18">
        <v>0</v>
      </c>
      <c r="Z259" s="18">
        <v>0</v>
      </c>
      <c r="AA259" s="16" t="s">
        <v>50</v>
      </c>
      <c r="AB259" s="18">
        <v>0</v>
      </c>
      <c r="AC259" s="18">
        <v>0</v>
      </c>
      <c r="AD259" s="16" t="s">
        <v>50</v>
      </c>
      <c r="AE259" s="18">
        <v>0</v>
      </c>
      <c r="AF259" s="16">
        <v>0</v>
      </c>
      <c r="AG259" s="16" t="s">
        <v>50</v>
      </c>
      <c r="AH259" s="18">
        <v>0</v>
      </c>
      <c r="AI259" s="18">
        <v>0</v>
      </c>
      <c r="AJ259" s="16" t="s">
        <v>50</v>
      </c>
      <c r="AK259" s="18">
        <v>0</v>
      </c>
      <c r="AL259" s="18">
        <v>0</v>
      </c>
      <c r="AM259" s="17" t="s">
        <v>48</v>
      </c>
      <c r="AN259" s="16" t="s">
        <v>48</v>
      </c>
      <c r="AO259" s="17" t="s">
        <v>48</v>
      </c>
      <c r="AP259" s="16" t="s">
        <v>48</v>
      </c>
    </row>
    <row r="260" spans="1:42" s="19" customFormat="1" x14ac:dyDescent="0.25">
      <c r="A260" s="16" t="s">
        <v>488</v>
      </c>
      <c r="B260" s="17" t="s">
        <v>678</v>
      </c>
      <c r="C260" s="16" t="s">
        <v>47</v>
      </c>
      <c r="D260" s="16" t="s">
        <v>59</v>
      </c>
      <c r="E260" s="16" t="s">
        <v>60</v>
      </c>
      <c r="F260" s="16" t="s">
        <v>823</v>
      </c>
      <c r="G260" s="16" t="s">
        <v>49</v>
      </c>
      <c r="H260" s="16" t="s">
        <v>688</v>
      </c>
      <c r="I260" s="18" t="s">
        <v>48</v>
      </c>
      <c r="J260" s="18" t="s">
        <v>48</v>
      </c>
      <c r="K260" s="18" t="s">
        <v>48</v>
      </c>
      <c r="L260" s="18" t="s">
        <v>48</v>
      </c>
      <c r="M260" s="18">
        <v>0</v>
      </c>
      <c r="N260" s="16" t="s">
        <v>48</v>
      </c>
      <c r="O260" s="16" t="s">
        <v>55</v>
      </c>
      <c r="P260" s="16" t="s">
        <v>48</v>
      </c>
      <c r="Q260" s="18">
        <f>SUM(S260:AP260)</f>
        <v>11504441.966</v>
      </c>
      <c r="R260" s="18">
        <v>0</v>
      </c>
      <c r="S260" s="18">
        <v>7618617.3000000007</v>
      </c>
      <c r="T260" s="18">
        <v>0</v>
      </c>
      <c r="U260" s="16" t="s">
        <v>50</v>
      </c>
      <c r="V260" s="18">
        <v>0</v>
      </c>
      <c r="W260" s="18">
        <v>3349848.85</v>
      </c>
      <c r="X260" s="16" t="s">
        <v>51</v>
      </c>
      <c r="Y260" s="18">
        <v>535975.81600000011</v>
      </c>
      <c r="Z260" s="18">
        <v>0</v>
      </c>
      <c r="AA260" s="16" t="s">
        <v>50</v>
      </c>
      <c r="AB260" s="18">
        <v>0</v>
      </c>
      <c r="AC260" s="18">
        <v>0</v>
      </c>
      <c r="AD260" s="16" t="s">
        <v>50</v>
      </c>
      <c r="AE260" s="18">
        <v>0</v>
      </c>
      <c r="AF260" s="16">
        <v>0</v>
      </c>
      <c r="AG260" s="16" t="s">
        <v>50</v>
      </c>
      <c r="AH260" s="18">
        <v>0</v>
      </c>
      <c r="AI260" s="18">
        <v>0</v>
      </c>
      <c r="AJ260" s="16" t="s">
        <v>50</v>
      </c>
      <c r="AK260" s="18">
        <v>0</v>
      </c>
      <c r="AL260" s="18">
        <v>0</v>
      </c>
      <c r="AM260" s="17" t="s">
        <v>48</v>
      </c>
      <c r="AN260" s="16" t="s">
        <v>48</v>
      </c>
      <c r="AO260" s="17" t="s">
        <v>48</v>
      </c>
      <c r="AP260" s="16" t="s">
        <v>48</v>
      </c>
    </row>
    <row r="261" spans="1:42" s="19" customFormat="1" x14ac:dyDescent="0.25">
      <c r="A261" s="16" t="s">
        <v>1039</v>
      </c>
      <c r="B261" s="17" t="s">
        <v>678</v>
      </c>
      <c r="C261" s="16" t="s">
        <v>47</v>
      </c>
      <c r="D261" s="16" t="s">
        <v>63</v>
      </c>
      <c r="E261" s="16" t="s">
        <v>64</v>
      </c>
      <c r="F261" s="16" t="s">
        <v>828</v>
      </c>
      <c r="G261" s="16" t="s">
        <v>49</v>
      </c>
      <c r="H261" s="16" t="s">
        <v>689</v>
      </c>
      <c r="I261" s="18" t="s">
        <v>48</v>
      </c>
      <c r="J261" s="18" t="s">
        <v>48</v>
      </c>
      <c r="K261" s="18" t="s">
        <v>48</v>
      </c>
      <c r="L261" s="18" t="s">
        <v>48</v>
      </c>
      <c r="M261" s="18">
        <v>0</v>
      </c>
      <c r="N261" s="16" t="s">
        <v>48</v>
      </c>
      <c r="O261" s="16" t="s">
        <v>55</v>
      </c>
      <c r="P261" s="16" t="s">
        <v>48</v>
      </c>
      <c r="Q261" s="18">
        <f>SUM(S261:AP261)</f>
        <v>107112195.23400001</v>
      </c>
      <c r="R261" s="18">
        <v>0</v>
      </c>
      <c r="S261" s="18">
        <v>77163373.350000009</v>
      </c>
      <c r="T261" s="18">
        <v>0</v>
      </c>
      <c r="U261" s="16" t="s">
        <v>50</v>
      </c>
      <c r="V261" s="18">
        <v>0</v>
      </c>
      <c r="W261" s="18">
        <v>25817949.900000002</v>
      </c>
      <c r="X261" s="16" t="s">
        <v>51</v>
      </c>
      <c r="Y261" s="18">
        <v>4130871.9840000002</v>
      </c>
      <c r="Z261" s="18">
        <v>0</v>
      </c>
      <c r="AA261" s="16" t="s">
        <v>50</v>
      </c>
      <c r="AB261" s="18">
        <v>0</v>
      </c>
      <c r="AC261" s="18">
        <v>0</v>
      </c>
      <c r="AD261" s="16" t="s">
        <v>50</v>
      </c>
      <c r="AE261" s="18">
        <v>0</v>
      </c>
      <c r="AF261" s="16">
        <v>0</v>
      </c>
      <c r="AG261" s="16" t="s">
        <v>50</v>
      </c>
      <c r="AH261" s="18">
        <v>0</v>
      </c>
      <c r="AI261" s="18">
        <v>0</v>
      </c>
      <c r="AJ261" s="16" t="s">
        <v>50</v>
      </c>
      <c r="AK261" s="18">
        <v>0</v>
      </c>
      <c r="AL261" s="18">
        <v>0</v>
      </c>
      <c r="AM261" s="17" t="s">
        <v>48</v>
      </c>
      <c r="AN261" s="16" t="s">
        <v>48</v>
      </c>
      <c r="AO261" s="17" t="s">
        <v>48</v>
      </c>
      <c r="AP261" s="16" t="s">
        <v>48</v>
      </c>
    </row>
    <row r="262" spans="1:42" s="19" customFormat="1" x14ac:dyDescent="0.25">
      <c r="A262" s="16" t="s">
        <v>1040</v>
      </c>
      <c r="B262" s="17" t="s">
        <v>678</v>
      </c>
      <c r="C262" s="16" t="s">
        <v>47</v>
      </c>
      <c r="D262" s="16" t="s">
        <v>63</v>
      </c>
      <c r="E262" s="16" t="s">
        <v>64</v>
      </c>
      <c r="F262" s="16" t="s">
        <v>828</v>
      </c>
      <c r="G262" s="16" t="s">
        <v>49</v>
      </c>
      <c r="H262" s="16" t="s">
        <v>690</v>
      </c>
      <c r="I262" s="18" t="s">
        <v>48</v>
      </c>
      <c r="J262" s="18" t="s">
        <v>48</v>
      </c>
      <c r="K262" s="18" t="s">
        <v>48</v>
      </c>
      <c r="L262" s="18" t="s">
        <v>48</v>
      </c>
      <c r="M262" s="18">
        <v>0</v>
      </c>
      <c r="N262" s="16" t="s">
        <v>48</v>
      </c>
      <c r="O262" s="16" t="s">
        <v>86</v>
      </c>
      <c r="P262" s="16" t="s">
        <v>87</v>
      </c>
      <c r="Q262" s="18">
        <f>SUM(S262:AP262)</f>
        <v>3555750</v>
      </c>
      <c r="R262" s="18">
        <v>0</v>
      </c>
      <c r="S262" s="18">
        <v>3555750</v>
      </c>
      <c r="T262" s="18">
        <v>0</v>
      </c>
      <c r="U262" s="16" t="s">
        <v>50</v>
      </c>
      <c r="V262" s="18">
        <v>0</v>
      </c>
      <c r="W262" s="18">
        <v>0</v>
      </c>
      <c r="X262" s="16" t="s">
        <v>50</v>
      </c>
      <c r="Y262" s="18">
        <v>0</v>
      </c>
      <c r="Z262" s="18">
        <v>0</v>
      </c>
      <c r="AA262" s="16" t="s">
        <v>50</v>
      </c>
      <c r="AB262" s="18">
        <v>0</v>
      </c>
      <c r="AC262" s="18">
        <v>0</v>
      </c>
      <c r="AD262" s="16" t="s">
        <v>50</v>
      </c>
      <c r="AE262" s="18">
        <v>0</v>
      </c>
      <c r="AF262" s="16">
        <v>0</v>
      </c>
      <c r="AG262" s="16" t="s">
        <v>50</v>
      </c>
      <c r="AH262" s="18">
        <v>0</v>
      </c>
      <c r="AI262" s="18">
        <v>0</v>
      </c>
      <c r="AJ262" s="16" t="s">
        <v>50</v>
      </c>
      <c r="AK262" s="18">
        <v>0</v>
      </c>
      <c r="AL262" s="18">
        <v>0</v>
      </c>
      <c r="AM262" s="17" t="s">
        <v>48</v>
      </c>
      <c r="AN262" s="16" t="s">
        <v>48</v>
      </c>
      <c r="AO262" s="17" t="s">
        <v>48</v>
      </c>
      <c r="AP262" s="16" t="s">
        <v>48</v>
      </c>
    </row>
    <row r="263" spans="1:42" s="19" customFormat="1" x14ac:dyDescent="0.25">
      <c r="A263" s="16" t="s">
        <v>1041</v>
      </c>
      <c r="B263" s="17" t="s">
        <v>678</v>
      </c>
      <c r="C263" s="16" t="s">
        <v>47</v>
      </c>
      <c r="D263" s="16" t="s">
        <v>63</v>
      </c>
      <c r="E263" s="16" t="s">
        <v>64</v>
      </c>
      <c r="F263" s="16" t="s">
        <v>828</v>
      </c>
      <c r="G263" s="16" t="s">
        <v>49</v>
      </c>
      <c r="H263" s="16" t="s">
        <v>691</v>
      </c>
      <c r="I263" s="18" t="s">
        <v>48</v>
      </c>
      <c r="J263" s="18" t="s">
        <v>48</v>
      </c>
      <c r="K263" s="18" t="s">
        <v>48</v>
      </c>
      <c r="L263" s="18" t="s">
        <v>48</v>
      </c>
      <c r="M263" s="18">
        <v>0</v>
      </c>
      <c r="N263" s="16" t="s">
        <v>48</v>
      </c>
      <c r="O263" s="16" t="s">
        <v>55</v>
      </c>
      <c r="P263" s="16" t="s">
        <v>48</v>
      </c>
      <c r="Q263" s="18">
        <f>SUM(S263:AP263)</f>
        <v>62002149.707199998</v>
      </c>
      <c r="R263" s="18">
        <v>0</v>
      </c>
      <c r="S263" s="18">
        <v>39955247.219999999</v>
      </c>
      <c r="T263" s="18">
        <v>0</v>
      </c>
      <c r="U263" s="16" t="s">
        <v>50</v>
      </c>
      <c r="V263" s="18">
        <v>0</v>
      </c>
      <c r="W263" s="18">
        <v>19005950.420000002</v>
      </c>
      <c r="X263" s="16" t="s">
        <v>51</v>
      </c>
      <c r="Y263" s="18">
        <v>3040952.0671999999</v>
      </c>
      <c r="Z263" s="18">
        <v>0</v>
      </c>
      <c r="AA263" s="16" t="s">
        <v>50</v>
      </c>
      <c r="AB263" s="18">
        <v>0</v>
      </c>
      <c r="AC263" s="18">
        <v>0</v>
      </c>
      <c r="AD263" s="16" t="s">
        <v>50</v>
      </c>
      <c r="AE263" s="18">
        <v>0</v>
      </c>
      <c r="AF263" s="16">
        <v>0</v>
      </c>
      <c r="AG263" s="16" t="s">
        <v>50</v>
      </c>
      <c r="AH263" s="18">
        <v>0</v>
      </c>
      <c r="AI263" s="18">
        <v>0</v>
      </c>
      <c r="AJ263" s="16" t="s">
        <v>50</v>
      </c>
      <c r="AK263" s="18">
        <v>0</v>
      </c>
      <c r="AL263" s="18">
        <v>0</v>
      </c>
      <c r="AM263" s="17" t="s">
        <v>48</v>
      </c>
      <c r="AN263" s="16" t="s">
        <v>48</v>
      </c>
      <c r="AO263" s="17" t="s">
        <v>48</v>
      </c>
      <c r="AP263" s="16" t="s">
        <v>48</v>
      </c>
    </row>
    <row r="264" spans="1:42" x14ac:dyDescent="0.25">
      <c r="A264" s="16" t="s">
        <v>1042</v>
      </c>
      <c r="B264" s="14" t="s">
        <v>678</v>
      </c>
      <c r="C264" s="13" t="s">
        <v>47</v>
      </c>
      <c r="D264" s="13" t="s">
        <v>74</v>
      </c>
      <c r="E264" s="13" t="s">
        <v>75</v>
      </c>
      <c r="F264" s="13" t="s">
        <v>822</v>
      </c>
      <c r="G264" s="13" t="s">
        <v>49</v>
      </c>
      <c r="H264" s="13" t="s">
        <v>692</v>
      </c>
      <c r="I264" s="15" t="s">
        <v>48</v>
      </c>
      <c r="J264" s="15" t="s">
        <v>48</v>
      </c>
      <c r="K264" s="15" t="s">
        <v>48</v>
      </c>
      <c r="L264" s="15" t="s">
        <v>48</v>
      </c>
      <c r="M264" s="15">
        <v>0</v>
      </c>
      <c r="N264" s="13" t="s">
        <v>48</v>
      </c>
      <c r="O264" s="13" t="s">
        <v>55</v>
      </c>
      <c r="P264" s="13" t="s">
        <v>48</v>
      </c>
      <c r="Q264" s="18">
        <f>SUM(S264:AP264)</f>
        <v>164452594.42040002</v>
      </c>
      <c r="R264" s="15">
        <v>0</v>
      </c>
      <c r="S264" s="15">
        <v>114884122.35000002</v>
      </c>
      <c r="T264" s="15">
        <v>0</v>
      </c>
      <c r="U264" s="13" t="s">
        <v>50</v>
      </c>
      <c r="V264" s="15">
        <v>0</v>
      </c>
      <c r="W264" s="15">
        <v>42731441.439999998</v>
      </c>
      <c r="X264" s="13" t="s">
        <v>50</v>
      </c>
      <c r="Y264" s="15">
        <v>6837030.6304000011</v>
      </c>
      <c r="Z264" s="15">
        <v>0</v>
      </c>
      <c r="AA264" s="13" t="s">
        <v>50</v>
      </c>
      <c r="AB264" s="15">
        <v>0</v>
      </c>
      <c r="AC264" s="15">
        <v>0</v>
      </c>
      <c r="AD264" s="13" t="s">
        <v>50</v>
      </c>
      <c r="AE264" s="15">
        <v>0</v>
      </c>
      <c r="AF264" s="13">
        <v>0</v>
      </c>
      <c r="AG264" s="13" t="s">
        <v>50</v>
      </c>
      <c r="AH264" s="15">
        <v>0</v>
      </c>
      <c r="AI264" s="15">
        <v>0</v>
      </c>
      <c r="AJ264" s="13" t="s">
        <v>50</v>
      </c>
      <c r="AK264" s="15">
        <v>0</v>
      </c>
      <c r="AL264" s="15">
        <v>0</v>
      </c>
      <c r="AM264" s="14" t="s">
        <v>48</v>
      </c>
      <c r="AN264" s="13" t="s">
        <v>48</v>
      </c>
      <c r="AO264" s="14" t="s">
        <v>48</v>
      </c>
      <c r="AP264" s="13" t="s">
        <v>48</v>
      </c>
    </row>
    <row r="265" spans="1:42" s="19" customFormat="1" x14ac:dyDescent="0.25">
      <c r="A265" s="16" t="s">
        <v>1043</v>
      </c>
      <c r="B265" s="17" t="s">
        <v>678</v>
      </c>
      <c r="C265" s="16" t="s">
        <v>47</v>
      </c>
      <c r="D265" s="16" t="s">
        <v>77</v>
      </c>
      <c r="E265" s="16" t="s">
        <v>78</v>
      </c>
      <c r="F265" s="16" t="s">
        <v>835</v>
      </c>
      <c r="G265" s="16" t="s">
        <v>49</v>
      </c>
      <c r="H265" s="16" t="s">
        <v>693</v>
      </c>
      <c r="I265" s="18" t="s">
        <v>48</v>
      </c>
      <c r="J265" s="18" t="s">
        <v>48</v>
      </c>
      <c r="K265" s="18" t="s">
        <v>48</v>
      </c>
      <c r="L265" s="18" t="s">
        <v>48</v>
      </c>
      <c r="M265" s="18">
        <v>0</v>
      </c>
      <c r="N265" s="16" t="s">
        <v>48</v>
      </c>
      <c r="O265" s="16" t="s">
        <v>55</v>
      </c>
      <c r="P265" s="16" t="s">
        <v>48</v>
      </c>
      <c r="Q265" s="18">
        <f>SUM(S265:AP265)</f>
        <v>11335793.48</v>
      </c>
      <c r="R265" s="18">
        <v>0</v>
      </c>
      <c r="S265" s="18">
        <f>3811165+3910020.15</f>
        <v>7721185.1500000004</v>
      </c>
      <c r="T265" s="18">
        <v>0</v>
      </c>
      <c r="U265" s="16" t="s">
        <v>50</v>
      </c>
      <c r="V265" s="18">
        <v>0</v>
      </c>
      <c r="W265" s="18">
        <f>2517040+599001.66</f>
        <v>3116041.66</v>
      </c>
      <c r="X265" s="16" t="s">
        <v>50</v>
      </c>
      <c r="Y265" s="18">
        <f>402726.4+95840.27</f>
        <v>498566.67000000004</v>
      </c>
      <c r="Z265" s="18">
        <v>0</v>
      </c>
      <c r="AA265" s="16" t="s">
        <v>50</v>
      </c>
      <c r="AB265" s="18">
        <v>0</v>
      </c>
      <c r="AC265" s="18">
        <v>0</v>
      </c>
      <c r="AD265" s="16" t="s">
        <v>50</v>
      </c>
      <c r="AE265" s="18">
        <v>0</v>
      </c>
      <c r="AF265" s="16">
        <v>0</v>
      </c>
      <c r="AG265" s="16" t="s">
        <v>50</v>
      </c>
      <c r="AH265" s="18">
        <v>0</v>
      </c>
      <c r="AI265" s="18">
        <v>0</v>
      </c>
      <c r="AJ265" s="16" t="s">
        <v>50</v>
      </c>
      <c r="AK265" s="18">
        <v>0</v>
      </c>
      <c r="AL265" s="18">
        <v>0</v>
      </c>
      <c r="AM265" s="17" t="s">
        <v>48</v>
      </c>
      <c r="AN265" s="16" t="s">
        <v>48</v>
      </c>
      <c r="AO265" s="17" t="s">
        <v>48</v>
      </c>
      <c r="AP265" s="16" t="s">
        <v>48</v>
      </c>
    </row>
    <row r="266" spans="1:42" s="19" customFormat="1" x14ac:dyDescent="0.25">
      <c r="A266" s="16" t="s">
        <v>1044</v>
      </c>
      <c r="B266" s="17" t="s">
        <v>678</v>
      </c>
      <c r="C266" s="16" t="s">
        <v>47</v>
      </c>
      <c r="D266" s="16" t="s">
        <v>77</v>
      </c>
      <c r="E266" s="16" t="s">
        <v>78</v>
      </c>
      <c r="F266" s="16" t="s">
        <v>835</v>
      </c>
      <c r="G266" s="16" t="s">
        <v>49</v>
      </c>
      <c r="H266" s="16" t="s">
        <v>694</v>
      </c>
      <c r="I266" s="18" t="s">
        <v>48</v>
      </c>
      <c r="J266" s="18" t="s">
        <v>48</v>
      </c>
      <c r="K266" s="18" t="s">
        <v>48</v>
      </c>
      <c r="L266" s="18" t="s">
        <v>48</v>
      </c>
      <c r="M266" s="18">
        <v>0</v>
      </c>
      <c r="N266" s="16" t="s">
        <v>48</v>
      </c>
      <c r="O266" s="16" t="s">
        <v>695</v>
      </c>
      <c r="P266" s="16" t="s">
        <v>696</v>
      </c>
      <c r="Q266" s="18">
        <f>SUM(S266:AP266)</f>
        <v>4682269.8</v>
      </c>
      <c r="R266" s="18">
        <v>0</v>
      </c>
      <c r="S266" s="18">
        <v>4682269.8</v>
      </c>
      <c r="T266" s="18">
        <v>0</v>
      </c>
      <c r="U266" s="16" t="s">
        <v>50</v>
      </c>
      <c r="V266" s="18">
        <v>0</v>
      </c>
      <c r="W266" s="18">
        <v>0</v>
      </c>
      <c r="X266" s="16" t="s">
        <v>50</v>
      </c>
      <c r="Y266" s="18">
        <v>0</v>
      </c>
      <c r="Z266" s="18">
        <v>0</v>
      </c>
      <c r="AA266" s="16" t="s">
        <v>50</v>
      </c>
      <c r="AB266" s="18">
        <v>0</v>
      </c>
      <c r="AC266" s="18">
        <v>0</v>
      </c>
      <c r="AD266" s="16" t="s">
        <v>50</v>
      </c>
      <c r="AE266" s="18">
        <v>0</v>
      </c>
      <c r="AF266" s="16">
        <v>0</v>
      </c>
      <c r="AG266" s="16" t="s">
        <v>50</v>
      </c>
      <c r="AH266" s="18">
        <v>0</v>
      </c>
      <c r="AI266" s="18">
        <v>0</v>
      </c>
      <c r="AJ266" s="16" t="s">
        <v>50</v>
      </c>
      <c r="AK266" s="18">
        <v>0</v>
      </c>
      <c r="AL266" s="18">
        <v>0</v>
      </c>
      <c r="AM266" s="17" t="s">
        <v>48</v>
      </c>
      <c r="AN266" s="16" t="s">
        <v>48</v>
      </c>
      <c r="AO266" s="17" t="s">
        <v>48</v>
      </c>
      <c r="AP266" s="16" t="s">
        <v>48</v>
      </c>
    </row>
    <row r="267" spans="1:42" s="19" customFormat="1" x14ac:dyDescent="0.25">
      <c r="A267" s="16" t="s">
        <v>1045</v>
      </c>
      <c r="B267" s="17" t="s">
        <v>678</v>
      </c>
      <c r="C267" s="16" t="s">
        <v>47</v>
      </c>
      <c r="D267" s="16" t="s">
        <v>77</v>
      </c>
      <c r="E267" s="16" t="s">
        <v>78</v>
      </c>
      <c r="F267" s="16" t="s">
        <v>835</v>
      </c>
      <c r="G267" s="16" t="s">
        <v>49</v>
      </c>
      <c r="H267" s="16" t="s">
        <v>697</v>
      </c>
      <c r="I267" s="18" t="s">
        <v>48</v>
      </c>
      <c r="J267" s="18" t="s">
        <v>48</v>
      </c>
      <c r="K267" s="18" t="s">
        <v>48</v>
      </c>
      <c r="L267" s="18" t="s">
        <v>48</v>
      </c>
      <c r="M267" s="18">
        <v>0</v>
      </c>
      <c r="N267" s="16" t="s">
        <v>48</v>
      </c>
      <c r="O267" s="16" t="s">
        <v>698</v>
      </c>
      <c r="P267" s="16" t="s">
        <v>699</v>
      </c>
      <c r="Q267" s="18">
        <f>SUM(S267:AP267)</f>
        <v>330000</v>
      </c>
      <c r="R267" s="18">
        <v>0</v>
      </c>
      <c r="S267" s="18">
        <v>330000</v>
      </c>
      <c r="T267" s="18">
        <v>0</v>
      </c>
      <c r="U267" s="16" t="s">
        <v>50</v>
      </c>
      <c r="V267" s="18">
        <v>0</v>
      </c>
      <c r="W267" s="18">
        <v>0</v>
      </c>
      <c r="X267" s="16" t="s">
        <v>50</v>
      </c>
      <c r="Y267" s="18">
        <v>0</v>
      </c>
      <c r="Z267" s="18">
        <v>0</v>
      </c>
      <c r="AA267" s="16" t="s">
        <v>50</v>
      </c>
      <c r="AB267" s="18">
        <v>0</v>
      </c>
      <c r="AC267" s="18">
        <v>0</v>
      </c>
      <c r="AD267" s="16" t="s">
        <v>50</v>
      </c>
      <c r="AE267" s="18">
        <v>0</v>
      </c>
      <c r="AF267" s="16">
        <v>0</v>
      </c>
      <c r="AG267" s="16" t="s">
        <v>50</v>
      </c>
      <c r="AH267" s="18">
        <v>0</v>
      </c>
      <c r="AI267" s="18">
        <v>0</v>
      </c>
      <c r="AJ267" s="16" t="s">
        <v>50</v>
      </c>
      <c r="AK267" s="18">
        <v>0</v>
      </c>
      <c r="AL267" s="18">
        <v>0</v>
      </c>
      <c r="AM267" s="17" t="s">
        <v>48</v>
      </c>
      <c r="AN267" s="16" t="s">
        <v>48</v>
      </c>
      <c r="AO267" s="17" t="s">
        <v>48</v>
      </c>
      <c r="AP267" s="16" t="s">
        <v>48</v>
      </c>
    </row>
    <row r="268" spans="1:42" s="19" customFormat="1" x14ac:dyDescent="0.25">
      <c r="A268" s="16" t="s">
        <v>1046</v>
      </c>
      <c r="B268" s="17" t="s">
        <v>678</v>
      </c>
      <c r="C268" s="16" t="s">
        <v>47</v>
      </c>
      <c r="D268" s="16" t="s">
        <v>77</v>
      </c>
      <c r="E268" s="16" t="s">
        <v>78</v>
      </c>
      <c r="F268" s="16" t="s">
        <v>835</v>
      </c>
      <c r="G268" s="16" t="s">
        <v>49</v>
      </c>
      <c r="H268" s="16" t="s">
        <v>836</v>
      </c>
      <c r="I268" s="18" t="s">
        <v>48</v>
      </c>
      <c r="J268" s="18" t="s">
        <v>48</v>
      </c>
      <c r="K268" s="18" t="s">
        <v>48</v>
      </c>
      <c r="L268" s="18" t="s">
        <v>48</v>
      </c>
      <c r="M268" s="18">
        <v>0</v>
      </c>
      <c r="N268" s="16" t="s">
        <v>48</v>
      </c>
      <c r="O268" s="16" t="s">
        <v>55</v>
      </c>
      <c r="P268" s="16" t="s">
        <v>48</v>
      </c>
      <c r="Q268" s="18">
        <f>SUM(S268:AP268)</f>
        <v>11518535.402000001</v>
      </c>
      <c r="R268" s="18">
        <v>0</v>
      </c>
      <c r="S268" s="18">
        <v>9422767.5200000014</v>
      </c>
      <c r="T268" s="18">
        <v>0</v>
      </c>
      <c r="U268" s="16" t="s">
        <v>50</v>
      </c>
      <c r="V268" s="18">
        <v>0</v>
      </c>
      <c r="W268" s="18">
        <v>1806696.45</v>
      </c>
      <c r="X268" s="16" t="s">
        <v>50</v>
      </c>
      <c r="Y268" s="18">
        <v>289071.43200000003</v>
      </c>
      <c r="Z268" s="18">
        <v>0</v>
      </c>
      <c r="AA268" s="16" t="s">
        <v>50</v>
      </c>
      <c r="AB268" s="18">
        <v>0</v>
      </c>
      <c r="AC268" s="18">
        <v>0</v>
      </c>
      <c r="AD268" s="16" t="s">
        <v>50</v>
      </c>
      <c r="AE268" s="18">
        <v>0</v>
      </c>
      <c r="AF268" s="16">
        <v>0</v>
      </c>
      <c r="AG268" s="16" t="s">
        <v>50</v>
      </c>
      <c r="AH268" s="18">
        <v>0</v>
      </c>
      <c r="AI268" s="18">
        <v>0</v>
      </c>
      <c r="AJ268" s="16" t="s">
        <v>50</v>
      </c>
      <c r="AK268" s="18">
        <v>0</v>
      </c>
      <c r="AL268" s="18">
        <v>0</v>
      </c>
      <c r="AM268" s="17" t="s">
        <v>48</v>
      </c>
      <c r="AN268" s="16" t="s">
        <v>48</v>
      </c>
      <c r="AO268" s="17" t="s">
        <v>48</v>
      </c>
      <c r="AP268" s="16" t="s">
        <v>48</v>
      </c>
    </row>
    <row r="269" spans="1:42" s="19" customFormat="1" x14ac:dyDescent="0.25">
      <c r="A269" s="16" t="s">
        <v>1047</v>
      </c>
      <c r="B269" s="17" t="s">
        <v>678</v>
      </c>
      <c r="C269" s="16" t="s">
        <v>47</v>
      </c>
      <c r="D269" s="16" t="s">
        <v>77</v>
      </c>
      <c r="E269" s="16" t="s">
        <v>78</v>
      </c>
      <c r="F269" s="16" t="s">
        <v>835</v>
      </c>
      <c r="G269" s="16" t="s">
        <v>49</v>
      </c>
      <c r="H269" s="16" t="s">
        <v>837</v>
      </c>
      <c r="I269" s="18" t="s">
        <v>48</v>
      </c>
      <c r="J269" s="18" t="s">
        <v>48</v>
      </c>
      <c r="K269" s="18" t="s">
        <v>48</v>
      </c>
      <c r="L269" s="18" t="s">
        <v>48</v>
      </c>
      <c r="M269" s="18">
        <v>0</v>
      </c>
      <c r="N269" s="16" t="s">
        <v>48</v>
      </c>
      <c r="O269" s="16" t="s">
        <v>55</v>
      </c>
      <c r="P269" s="16" t="s">
        <v>48</v>
      </c>
      <c r="Q269" s="18">
        <f>SUM(S269:AP269)</f>
        <v>74529988.824200004</v>
      </c>
      <c r="R269" s="18">
        <v>0</v>
      </c>
      <c r="S269" s="18">
        <v>51997504.450000003</v>
      </c>
      <c r="T269" s="18">
        <v>0</v>
      </c>
      <c r="U269" s="16" t="s">
        <v>50</v>
      </c>
      <c r="V269" s="18">
        <v>0</v>
      </c>
      <c r="W269" s="18">
        <v>19424555.495000001</v>
      </c>
      <c r="X269" s="16" t="s">
        <v>51</v>
      </c>
      <c r="Y269" s="18">
        <v>3107928.8791999994</v>
      </c>
      <c r="Z269" s="18">
        <v>0</v>
      </c>
      <c r="AA269" s="16" t="s">
        <v>50</v>
      </c>
      <c r="AB269" s="18">
        <v>0</v>
      </c>
      <c r="AC269" s="18">
        <v>0</v>
      </c>
      <c r="AD269" s="16" t="s">
        <v>50</v>
      </c>
      <c r="AE269" s="18">
        <v>0</v>
      </c>
      <c r="AF269" s="16">
        <v>0</v>
      </c>
      <c r="AG269" s="16" t="s">
        <v>50</v>
      </c>
      <c r="AH269" s="18">
        <v>0</v>
      </c>
      <c r="AI269" s="18">
        <v>0</v>
      </c>
      <c r="AJ269" s="16" t="s">
        <v>50</v>
      </c>
      <c r="AK269" s="18">
        <v>0</v>
      </c>
      <c r="AL269" s="18">
        <v>0</v>
      </c>
      <c r="AM269" s="17" t="s">
        <v>48</v>
      </c>
      <c r="AN269" s="16" t="s">
        <v>48</v>
      </c>
      <c r="AO269" s="17" t="s">
        <v>48</v>
      </c>
      <c r="AP269" s="16" t="s">
        <v>48</v>
      </c>
    </row>
    <row r="270" spans="1:42" s="19" customFormat="1" x14ac:dyDescent="0.25">
      <c r="A270" s="16" t="s">
        <v>1048</v>
      </c>
      <c r="B270" s="17" t="s">
        <v>678</v>
      </c>
      <c r="C270" s="16" t="s">
        <v>47</v>
      </c>
      <c r="D270" s="16" t="s">
        <v>77</v>
      </c>
      <c r="E270" s="16" t="s">
        <v>78</v>
      </c>
      <c r="F270" s="16" t="s">
        <v>835</v>
      </c>
      <c r="G270" s="16" t="s">
        <v>49</v>
      </c>
      <c r="H270" s="16" t="s">
        <v>838</v>
      </c>
      <c r="I270" s="18" t="s">
        <v>48</v>
      </c>
      <c r="J270" s="18" t="s">
        <v>48</v>
      </c>
      <c r="K270" s="18" t="s">
        <v>48</v>
      </c>
      <c r="L270" s="18" t="s">
        <v>48</v>
      </c>
      <c r="M270" s="18">
        <v>0</v>
      </c>
      <c r="N270" s="16" t="s">
        <v>48</v>
      </c>
      <c r="O270" s="16" t="s">
        <v>55</v>
      </c>
      <c r="P270" s="16" t="s">
        <v>48</v>
      </c>
      <c r="Q270" s="18">
        <f>SUM(S270:AP270)</f>
        <v>27618195.299999993</v>
      </c>
      <c r="R270" s="18">
        <v>0</v>
      </c>
      <c r="S270" s="18">
        <v>16024975.499999993</v>
      </c>
      <c r="T270" s="18">
        <v>0</v>
      </c>
      <c r="U270" s="16" t="s">
        <v>50</v>
      </c>
      <c r="V270" s="18">
        <v>0</v>
      </c>
      <c r="W270" s="18">
        <v>9994155</v>
      </c>
      <c r="X270" s="16" t="s">
        <v>51</v>
      </c>
      <c r="Y270" s="18">
        <v>1599064.8000000003</v>
      </c>
      <c r="Z270" s="18">
        <v>0</v>
      </c>
      <c r="AA270" s="16" t="s">
        <v>50</v>
      </c>
      <c r="AB270" s="18">
        <v>0</v>
      </c>
      <c r="AC270" s="18">
        <v>0</v>
      </c>
      <c r="AD270" s="16" t="s">
        <v>50</v>
      </c>
      <c r="AE270" s="18">
        <v>0</v>
      </c>
      <c r="AF270" s="16">
        <v>0</v>
      </c>
      <c r="AG270" s="16" t="s">
        <v>50</v>
      </c>
      <c r="AH270" s="18">
        <v>0</v>
      </c>
      <c r="AI270" s="18">
        <v>0</v>
      </c>
      <c r="AJ270" s="16" t="s">
        <v>50</v>
      </c>
      <c r="AK270" s="18">
        <v>0</v>
      </c>
      <c r="AL270" s="18">
        <v>0</v>
      </c>
      <c r="AM270" s="17" t="s">
        <v>48</v>
      </c>
      <c r="AN270" s="16" t="s">
        <v>48</v>
      </c>
      <c r="AO270" s="17" t="s">
        <v>48</v>
      </c>
      <c r="AP270" s="16" t="s">
        <v>48</v>
      </c>
    </row>
    <row r="271" spans="1:42" s="19" customFormat="1" x14ac:dyDescent="0.25">
      <c r="A271" s="16" t="s">
        <v>491</v>
      </c>
      <c r="B271" s="17" t="s">
        <v>678</v>
      </c>
      <c r="C271" s="16" t="s">
        <v>47</v>
      </c>
      <c r="D271" s="16" t="s">
        <v>77</v>
      </c>
      <c r="E271" s="16" t="s">
        <v>78</v>
      </c>
      <c r="F271" s="16" t="s">
        <v>835</v>
      </c>
      <c r="G271" s="16" t="s">
        <v>49</v>
      </c>
      <c r="H271" s="16" t="s">
        <v>839</v>
      </c>
      <c r="I271" s="18" t="s">
        <v>48</v>
      </c>
      <c r="J271" s="18" t="s">
        <v>48</v>
      </c>
      <c r="K271" s="18" t="s">
        <v>48</v>
      </c>
      <c r="L271" s="18" t="s">
        <v>48</v>
      </c>
      <c r="M271" s="18">
        <v>0</v>
      </c>
      <c r="N271" s="16" t="s">
        <v>48</v>
      </c>
      <c r="O271" s="16" t="s">
        <v>55</v>
      </c>
      <c r="P271" s="16" t="s">
        <v>48</v>
      </c>
      <c r="Q271" s="18">
        <f>SUM(S271:AP271)</f>
        <v>12869821.18</v>
      </c>
      <c r="R271" s="18">
        <v>0</v>
      </c>
      <c r="S271" s="18">
        <v>7728732.5</v>
      </c>
      <c r="T271" s="18">
        <v>0</v>
      </c>
      <c r="U271" s="16" t="s">
        <v>50</v>
      </c>
      <c r="V271" s="18">
        <v>0</v>
      </c>
      <c r="W271" s="18">
        <v>4431973</v>
      </c>
      <c r="X271" s="16" t="s">
        <v>51</v>
      </c>
      <c r="Y271" s="18">
        <v>709115.67999999993</v>
      </c>
      <c r="Z271" s="18">
        <v>0</v>
      </c>
      <c r="AA271" s="16" t="s">
        <v>50</v>
      </c>
      <c r="AB271" s="18">
        <v>0</v>
      </c>
      <c r="AC271" s="18">
        <v>0</v>
      </c>
      <c r="AD271" s="16" t="s">
        <v>50</v>
      </c>
      <c r="AE271" s="18">
        <v>0</v>
      </c>
      <c r="AF271" s="16">
        <v>0</v>
      </c>
      <c r="AG271" s="16" t="s">
        <v>50</v>
      </c>
      <c r="AH271" s="18">
        <v>0</v>
      </c>
      <c r="AI271" s="18">
        <v>0</v>
      </c>
      <c r="AJ271" s="16" t="s">
        <v>50</v>
      </c>
      <c r="AK271" s="18">
        <v>0</v>
      </c>
      <c r="AL271" s="18">
        <v>0</v>
      </c>
      <c r="AM271" s="17" t="s">
        <v>48</v>
      </c>
      <c r="AN271" s="16" t="s">
        <v>48</v>
      </c>
      <c r="AO271" s="17" t="s">
        <v>48</v>
      </c>
      <c r="AP271" s="16" t="s">
        <v>48</v>
      </c>
    </row>
    <row r="272" spans="1:42" s="19" customFormat="1" x14ac:dyDescent="0.25">
      <c r="A272" s="16" t="s">
        <v>493</v>
      </c>
      <c r="B272" s="17" t="s">
        <v>678</v>
      </c>
      <c r="C272" s="16" t="s">
        <v>47</v>
      </c>
      <c r="D272" s="16" t="s">
        <v>77</v>
      </c>
      <c r="E272" s="16" t="s">
        <v>78</v>
      </c>
      <c r="F272" s="16" t="s">
        <v>835</v>
      </c>
      <c r="G272" s="16" t="s">
        <v>49</v>
      </c>
      <c r="H272" s="16" t="s">
        <v>840</v>
      </c>
      <c r="I272" s="18" t="s">
        <v>48</v>
      </c>
      <c r="J272" s="18" t="s">
        <v>48</v>
      </c>
      <c r="K272" s="18" t="s">
        <v>48</v>
      </c>
      <c r="L272" s="18" t="s">
        <v>48</v>
      </c>
      <c r="M272" s="18">
        <v>0</v>
      </c>
      <c r="N272" s="16" t="s">
        <v>48</v>
      </c>
      <c r="O272" s="16" t="s">
        <v>55</v>
      </c>
      <c r="P272" s="16" t="s">
        <v>48</v>
      </c>
      <c r="Q272" s="18">
        <f>SUM(S272:AP272)</f>
        <v>13738062.169199999</v>
      </c>
      <c r="R272" s="18">
        <v>0</v>
      </c>
      <c r="S272" s="18">
        <v>7604233.7499999991</v>
      </c>
      <c r="T272" s="18">
        <v>0</v>
      </c>
      <c r="U272" s="16" t="s">
        <v>50</v>
      </c>
      <c r="V272" s="18">
        <v>0</v>
      </c>
      <c r="W272" s="18">
        <v>5287783.12</v>
      </c>
      <c r="X272" s="16" t="s">
        <v>51</v>
      </c>
      <c r="Y272" s="18">
        <v>846045.29920000001</v>
      </c>
      <c r="Z272" s="18">
        <v>0</v>
      </c>
      <c r="AA272" s="16" t="s">
        <v>50</v>
      </c>
      <c r="AB272" s="18">
        <v>0</v>
      </c>
      <c r="AC272" s="18">
        <v>0</v>
      </c>
      <c r="AD272" s="16" t="s">
        <v>50</v>
      </c>
      <c r="AE272" s="18">
        <v>0</v>
      </c>
      <c r="AF272" s="16">
        <v>0</v>
      </c>
      <c r="AG272" s="16" t="s">
        <v>50</v>
      </c>
      <c r="AH272" s="18">
        <v>0</v>
      </c>
      <c r="AI272" s="18">
        <v>0</v>
      </c>
      <c r="AJ272" s="16" t="s">
        <v>50</v>
      </c>
      <c r="AK272" s="18">
        <v>0</v>
      </c>
      <c r="AL272" s="18">
        <v>0</v>
      </c>
      <c r="AM272" s="17" t="s">
        <v>48</v>
      </c>
      <c r="AN272" s="16" t="s">
        <v>48</v>
      </c>
      <c r="AO272" s="17" t="s">
        <v>48</v>
      </c>
      <c r="AP272" s="16" t="s">
        <v>48</v>
      </c>
    </row>
    <row r="273" spans="1:42" s="19" customFormat="1" x14ac:dyDescent="0.25">
      <c r="A273" s="16" t="s">
        <v>495</v>
      </c>
      <c r="B273" s="17" t="s">
        <v>678</v>
      </c>
      <c r="C273" s="16" t="s">
        <v>47</v>
      </c>
      <c r="D273" s="16" t="s">
        <v>77</v>
      </c>
      <c r="E273" s="16" t="s">
        <v>78</v>
      </c>
      <c r="F273" s="16" t="s">
        <v>835</v>
      </c>
      <c r="G273" s="16" t="s">
        <v>49</v>
      </c>
      <c r="H273" s="16" t="s">
        <v>700</v>
      </c>
      <c r="I273" s="18" t="s">
        <v>48</v>
      </c>
      <c r="J273" s="18" t="s">
        <v>48</v>
      </c>
      <c r="K273" s="18" t="s">
        <v>48</v>
      </c>
      <c r="L273" s="18" t="s">
        <v>48</v>
      </c>
      <c r="M273" s="18">
        <v>0</v>
      </c>
      <c r="N273" s="16" t="s">
        <v>48</v>
      </c>
      <c r="O273" s="16" t="s">
        <v>701</v>
      </c>
      <c r="P273" s="16" t="s">
        <v>702</v>
      </c>
      <c r="Q273" s="18">
        <f>SUM(S273:AP273)</f>
        <v>302562</v>
      </c>
      <c r="R273" s="18">
        <v>0</v>
      </c>
      <c r="S273" s="18">
        <v>302562</v>
      </c>
      <c r="T273" s="18">
        <v>0</v>
      </c>
      <c r="U273" s="16" t="s">
        <v>50</v>
      </c>
      <c r="V273" s="18">
        <v>0</v>
      </c>
      <c r="W273" s="18">
        <v>0</v>
      </c>
      <c r="X273" s="16" t="s">
        <v>50</v>
      </c>
      <c r="Y273" s="18">
        <v>0</v>
      </c>
      <c r="Z273" s="18">
        <v>0</v>
      </c>
      <c r="AA273" s="16" t="s">
        <v>50</v>
      </c>
      <c r="AB273" s="18">
        <v>0</v>
      </c>
      <c r="AC273" s="18">
        <v>0</v>
      </c>
      <c r="AD273" s="16" t="s">
        <v>50</v>
      </c>
      <c r="AE273" s="18">
        <v>0</v>
      </c>
      <c r="AF273" s="16">
        <v>0</v>
      </c>
      <c r="AG273" s="16" t="s">
        <v>50</v>
      </c>
      <c r="AH273" s="18">
        <v>0</v>
      </c>
      <c r="AI273" s="18">
        <v>0</v>
      </c>
      <c r="AJ273" s="16" t="s">
        <v>50</v>
      </c>
      <c r="AK273" s="18">
        <v>0</v>
      </c>
      <c r="AL273" s="18">
        <v>0</v>
      </c>
      <c r="AM273" s="17" t="s">
        <v>48</v>
      </c>
      <c r="AN273" s="16" t="s">
        <v>48</v>
      </c>
      <c r="AO273" s="17" t="s">
        <v>48</v>
      </c>
      <c r="AP273" s="16" t="s">
        <v>48</v>
      </c>
    </row>
    <row r="274" spans="1:42" s="19" customFormat="1" x14ac:dyDescent="0.25">
      <c r="A274" s="16" t="s">
        <v>497</v>
      </c>
      <c r="B274" s="17" t="s">
        <v>678</v>
      </c>
      <c r="C274" s="16" t="s">
        <v>47</v>
      </c>
      <c r="D274" s="16" t="s">
        <v>77</v>
      </c>
      <c r="E274" s="16" t="s">
        <v>78</v>
      </c>
      <c r="F274" s="16" t="s">
        <v>835</v>
      </c>
      <c r="G274" s="16" t="s">
        <v>49</v>
      </c>
      <c r="H274" s="16" t="s">
        <v>703</v>
      </c>
      <c r="I274" s="18" t="s">
        <v>48</v>
      </c>
      <c r="J274" s="18" t="s">
        <v>48</v>
      </c>
      <c r="K274" s="18" t="s">
        <v>48</v>
      </c>
      <c r="L274" s="18" t="s">
        <v>48</v>
      </c>
      <c r="M274" s="18">
        <v>0</v>
      </c>
      <c r="N274" s="16" t="s">
        <v>48</v>
      </c>
      <c r="O274" s="16" t="s">
        <v>704</v>
      </c>
      <c r="P274" s="16" t="s">
        <v>705</v>
      </c>
      <c r="Q274" s="18">
        <f>SUM(S274:AP274)</f>
        <v>660000</v>
      </c>
      <c r="R274" s="18">
        <v>0</v>
      </c>
      <c r="S274" s="18">
        <v>660000</v>
      </c>
      <c r="T274" s="18">
        <v>0</v>
      </c>
      <c r="U274" s="16" t="s">
        <v>50</v>
      </c>
      <c r="V274" s="18">
        <v>0</v>
      </c>
      <c r="W274" s="18">
        <v>0</v>
      </c>
      <c r="X274" s="16" t="s">
        <v>50</v>
      </c>
      <c r="Y274" s="18">
        <v>0</v>
      </c>
      <c r="Z274" s="18">
        <v>0</v>
      </c>
      <c r="AA274" s="16" t="s">
        <v>50</v>
      </c>
      <c r="AB274" s="18">
        <v>0</v>
      </c>
      <c r="AC274" s="18">
        <v>0</v>
      </c>
      <c r="AD274" s="16" t="s">
        <v>50</v>
      </c>
      <c r="AE274" s="18">
        <v>0</v>
      </c>
      <c r="AF274" s="16">
        <v>0</v>
      </c>
      <c r="AG274" s="16" t="s">
        <v>50</v>
      </c>
      <c r="AH274" s="18">
        <v>0</v>
      </c>
      <c r="AI274" s="18">
        <v>0</v>
      </c>
      <c r="AJ274" s="16" t="s">
        <v>50</v>
      </c>
      <c r="AK274" s="18">
        <v>0</v>
      </c>
      <c r="AL274" s="18">
        <v>0</v>
      </c>
      <c r="AM274" s="17" t="s">
        <v>48</v>
      </c>
      <c r="AN274" s="16" t="s">
        <v>48</v>
      </c>
      <c r="AO274" s="17" t="s">
        <v>48</v>
      </c>
      <c r="AP274" s="16" t="s">
        <v>48</v>
      </c>
    </row>
    <row r="275" spans="1:42" s="19" customFormat="1" x14ac:dyDescent="0.25">
      <c r="A275" s="16" t="s">
        <v>501</v>
      </c>
      <c r="B275" s="17" t="s">
        <v>678</v>
      </c>
      <c r="C275" s="16" t="s">
        <v>47</v>
      </c>
      <c r="D275" s="16" t="s">
        <v>77</v>
      </c>
      <c r="E275" s="16" t="s">
        <v>78</v>
      </c>
      <c r="F275" s="16" t="s">
        <v>835</v>
      </c>
      <c r="G275" s="16" t="s">
        <v>49</v>
      </c>
      <c r="H275" s="16" t="s">
        <v>706</v>
      </c>
      <c r="I275" s="18" t="s">
        <v>48</v>
      </c>
      <c r="J275" s="18" t="s">
        <v>48</v>
      </c>
      <c r="K275" s="18" t="s">
        <v>48</v>
      </c>
      <c r="L275" s="18" t="s">
        <v>48</v>
      </c>
      <c r="M275" s="18">
        <v>0</v>
      </c>
      <c r="N275" s="16" t="s">
        <v>48</v>
      </c>
      <c r="O275" s="16" t="s">
        <v>707</v>
      </c>
      <c r="P275" s="16" t="s">
        <v>708</v>
      </c>
      <c r="Q275" s="18">
        <f>SUM(S275:AP275)</f>
        <v>46591.1</v>
      </c>
      <c r="R275" s="18">
        <v>0</v>
      </c>
      <c r="S275" s="18">
        <v>46591.1</v>
      </c>
      <c r="T275" s="18">
        <v>0</v>
      </c>
      <c r="U275" s="16" t="s">
        <v>50</v>
      </c>
      <c r="V275" s="18">
        <v>0</v>
      </c>
      <c r="W275" s="18">
        <v>0</v>
      </c>
      <c r="X275" s="16" t="s">
        <v>50</v>
      </c>
      <c r="Y275" s="18">
        <v>0</v>
      </c>
      <c r="Z275" s="18">
        <v>0</v>
      </c>
      <c r="AA275" s="16" t="s">
        <v>50</v>
      </c>
      <c r="AB275" s="18">
        <v>0</v>
      </c>
      <c r="AC275" s="18">
        <v>0</v>
      </c>
      <c r="AD275" s="16" t="s">
        <v>50</v>
      </c>
      <c r="AE275" s="18">
        <v>0</v>
      </c>
      <c r="AF275" s="16">
        <v>0</v>
      </c>
      <c r="AG275" s="16" t="s">
        <v>50</v>
      </c>
      <c r="AH275" s="18">
        <v>0</v>
      </c>
      <c r="AI275" s="18">
        <v>0</v>
      </c>
      <c r="AJ275" s="16" t="s">
        <v>50</v>
      </c>
      <c r="AK275" s="18">
        <v>0</v>
      </c>
      <c r="AL275" s="18">
        <v>0</v>
      </c>
      <c r="AM275" s="17" t="s">
        <v>48</v>
      </c>
      <c r="AN275" s="16" t="s">
        <v>48</v>
      </c>
      <c r="AO275" s="17" t="s">
        <v>48</v>
      </c>
      <c r="AP275" s="16" t="s">
        <v>48</v>
      </c>
    </row>
    <row r="276" spans="1:42" s="19" customFormat="1" x14ac:dyDescent="0.25">
      <c r="A276" s="16" t="s">
        <v>503</v>
      </c>
      <c r="B276" s="17" t="s">
        <v>678</v>
      </c>
      <c r="C276" s="16" t="s">
        <v>47</v>
      </c>
      <c r="D276" s="16" t="s">
        <v>77</v>
      </c>
      <c r="E276" s="16" t="s">
        <v>78</v>
      </c>
      <c r="F276" s="16" t="s">
        <v>835</v>
      </c>
      <c r="G276" s="16" t="s">
        <v>49</v>
      </c>
      <c r="H276" s="16" t="s">
        <v>709</v>
      </c>
      <c r="I276" s="18" t="s">
        <v>48</v>
      </c>
      <c r="J276" s="18" t="s">
        <v>48</v>
      </c>
      <c r="K276" s="18" t="s">
        <v>48</v>
      </c>
      <c r="L276" s="18" t="s">
        <v>48</v>
      </c>
      <c r="M276" s="18">
        <v>0</v>
      </c>
      <c r="N276" s="16" t="s">
        <v>48</v>
      </c>
      <c r="O276" s="16" t="s">
        <v>710</v>
      </c>
      <c r="P276" s="16" t="s">
        <v>711</v>
      </c>
      <c r="Q276" s="18">
        <f>SUM(S276:AP276)</f>
        <v>2947571.1581999999</v>
      </c>
      <c r="R276" s="18">
        <v>0</v>
      </c>
      <c r="S276" s="18">
        <v>2252729.25</v>
      </c>
      <c r="T276" s="18">
        <v>0</v>
      </c>
      <c r="U276" s="16" t="s">
        <v>50</v>
      </c>
      <c r="V276" s="18">
        <v>0</v>
      </c>
      <c r="W276" s="18">
        <v>599001.64500000002</v>
      </c>
      <c r="X276" s="16" t="s">
        <v>51</v>
      </c>
      <c r="Y276" s="18">
        <v>95840.263200000001</v>
      </c>
      <c r="Z276" s="18">
        <v>0</v>
      </c>
      <c r="AA276" s="16" t="s">
        <v>50</v>
      </c>
      <c r="AB276" s="18">
        <v>0</v>
      </c>
      <c r="AC276" s="18">
        <v>0</v>
      </c>
      <c r="AD276" s="16" t="s">
        <v>50</v>
      </c>
      <c r="AE276" s="18">
        <v>0</v>
      </c>
      <c r="AF276" s="16">
        <v>0</v>
      </c>
      <c r="AG276" s="16" t="s">
        <v>50</v>
      </c>
      <c r="AH276" s="18">
        <v>0</v>
      </c>
      <c r="AI276" s="18">
        <v>0</v>
      </c>
      <c r="AJ276" s="16" t="s">
        <v>50</v>
      </c>
      <c r="AK276" s="18">
        <v>0</v>
      </c>
      <c r="AL276" s="18">
        <v>0</v>
      </c>
      <c r="AM276" s="17" t="s">
        <v>48</v>
      </c>
      <c r="AN276" s="16" t="s">
        <v>48</v>
      </c>
      <c r="AO276" s="17" t="s">
        <v>48</v>
      </c>
      <c r="AP276" s="16" t="s">
        <v>48</v>
      </c>
    </row>
    <row r="277" spans="1:42" s="19" customFormat="1" x14ac:dyDescent="0.25">
      <c r="A277" s="16" t="s">
        <v>505</v>
      </c>
      <c r="B277" s="17" t="s">
        <v>678</v>
      </c>
      <c r="C277" s="16" t="s">
        <v>47</v>
      </c>
      <c r="D277" s="16" t="s">
        <v>77</v>
      </c>
      <c r="E277" s="16" t="s">
        <v>78</v>
      </c>
      <c r="F277" s="16" t="s">
        <v>835</v>
      </c>
      <c r="G277" s="16" t="s">
        <v>49</v>
      </c>
      <c r="H277" s="16" t="s">
        <v>712</v>
      </c>
      <c r="I277" s="18" t="s">
        <v>48</v>
      </c>
      <c r="J277" s="18" t="s">
        <v>48</v>
      </c>
      <c r="K277" s="18" t="s">
        <v>48</v>
      </c>
      <c r="L277" s="18" t="s">
        <v>48</v>
      </c>
      <c r="M277" s="18">
        <v>0</v>
      </c>
      <c r="N277" s="16" t="s">
        <v>48</v>
      </c>
      <c r="O277" s="16" t="s">
        <v>713</v>
      </c>
      <c r="P277" s="16" t="s">
        <v>714</v>
      </c>
      <c r="Q277" s="18">
        <f>SUM(S277:AP277)</f>
        <v>648137.80000000005</v>
      </c>
      <c r="R277" s="18">
        <v>0</v>
      </c>
      <c r="S277" s="18">
        <v>648137.80000000005</v>
      </c>
      <c r="T277" s="18">
        <v>0</v>
      </c>
      <c r="U277" s="16" t="s">
        <v>50</v>
      </c>
      <c r="V277" s="18">
        <v>0</v>
      </c>
      <c r="W277" s="18">
        <v>0</v>
      </c>
      <c r="X277" s="16" t="s">
        <v>50</v>
      </c>
      <c r="Y277" s="18">
        <v>0</v>
      </c>
      <c r="Z277" s="18">
        <v>0</v>
      </c>
      <c r="AA277" s="16" t="s">
        <v>50</v>
      </c>
      <c r="AB277" s="18">
        <v>0</v>
      </c>
      <c r="AC277" s="18">
        <v>0</v>
      </c>
      <c r="AD277" s="16" t="s">
        <v>50</v>
      </c>
      <c r="AE277" s="18">
        <v>0</v>
      </c>
      <c r="AF277" s="16">
        <v>0</v>
      </c>
      <c r="AG277" s="16" t="s">
        <v>50</v>
      </c>
      <c r="AH277" s="18">
        <v>0</v>
      </c>
      <c r="AI277" s="18">
        <v>0</v>
      </c>
      <c r="AJ277" s="16" t="s">
        <v>50</v>
      </c>
      <c r="AK277" s="18">
        <v>0</v>
      </c>
      <c r="AL277" s="18">
        <v>0</v>
      </c>
      <c r="AM277" s="17" t="s">
        <v>48</v>
      </c>
      <c r="AN277" s="16" t="s">
        <v>48</v>
      </c>
      <c r="AO277" s="17" t="s">
        <v>48</v>
      </c>
      <c r="AP277" s="16" t="s">
        <v>48</v>
      </c>
    </row>
    <row r="278" spans="1:42" s="19" customFormat="1" x14ac:dyDescent="0.25">
      <c r="A278" s="16" t="s">
        <v>506</v>
      </c>
      <c r="B278" s="17" t="s">
        <v>678</v>
      </c>
      <c r="C278" s="16" t="s">
        <v>47</v>
      </c>
      <c r="D278" s="16" t="s">
        <v>81</v>
      </c>
      <c r="E278" s="16" t="s">
        <v>82</v>
      </c>
      <c r="F278" s="16" t="s">
        <v>843</v>
      </c>
      <c r="G278" s="16" t="s">
        <v>49</v>
      </c>
      <c r="H278" s="16" t="s">
        <v>715</v>
      </c>
      <c r="I278" s="18" t="s">
        <v>48</v>
      </c>
      <c r="J278" s="18" t="s">
        <v>48</v>
      </c>
      <c r="K278" s="18" t="s">
        <v>48</v>
      </c>
      <c r="L278" s="18" t="s">
        <v>48</v>
      </c>
      <c r="M278" s="18">
        <v>0</v>
      </c>
      <c r="N278" s="16" t="s">
        <v>48</v>
      </c>
      <c r="O278" s="16" t="s">
        <v>55</v>
      </c>
      <c r="P278" s="16" t="s">
        <v>48</v>
      </c>
      <c r="Q278" s="18">
        <f>SUM(S278:AP278)</f>
        <v>44728278.290400006</v>
      </c>
      <c r="R278" s="18">
        <v>0</v>
      </c>
      <c r="S278" s="18">
        <v>15415106.20000001</v>
      </c>
      <c r="T278" s="18">
        <v>0</v>
      </c>
      <c r="U278" s="16" t="s">
        <v>50</v>
      </c>
      <c r="V278" s="18">
        <v>0</v>
      </c>
      <c r="W278" s="18">
        <v>25269975.939999998</v>
      </c>
      <c r="X278" s="16" t="s">
        <v>51</v>
      </c>
      <c r="Y278" s="18">
        <v>4043196.1504000002</v>
      </c>
      <c r="Z278" s="18">
        <v>0</v>
      </c>
      <c r="AA278" s="16" t="s">
        <v>50</v>
      </c>
      <c r="AB278" s="18">
        <v>0</v>
      </c>
      <c r="AC278" s="18">
        <v>0</v>
      </c>
      <c r="AD278" s="16" t="s">
        <v>50</v>
      </c>
      <c r="AE278" s="18">
        <v>0</v>
      </c>
      <c r="AF278" s="16">
        <v>0</v>
      </c>
      <c r="AG278" s="16" t="s">
        <v>50</v>
      </c>
      <c r="AH278" s="18">
        <v>0</v>
      </c>
      <c r="AI278" s="18">
        <v>0</v>
      </c>
      <c r="AJ278" s="16" t="s">
        <v>50</v>
      </c>
      <c r="AK278" s="18">
        <v>0</v>
      </c>
      <c r="AL278" s="18">
        <v>0</v>
      </c>
      <c r="AM278" s="17" t="s">
        <v>48</v>
      </c>
      <c r="AN278" s="16" t="s">
        <v>48</v>
      </c>
      <c r="AO278" s="17" t="s">
        <v>48</v>
      </c>
      <c r="AP278" s="16" t="s">
        <v>48</v>
      </c>
    </row>
    <row r="279" spans="1:42" s="19" customFormat="1" x14ac:dyDescent="0.25">
      <c r="A279" s="16" t="s">
        <v>507</v>
      </c>
      <c r="B279" s="17" t="s">
        <v>678</v>
      </c>
      <c r="C279" s="16" t="s">
        <v>47</v>
      </c>
      <c r="D279" s="16" t="s">
        <v>81</v>
      </c>
      <c r="E279" s="16" t="s">
        <v>82</v>
      </c>
      <c r="F279" s="16" t="s">
        <v>843</v>
      </c>
      <c r="G279" s="16" t="s">
        <v>49</v>
      </c>
      <c r="H279" s="16" t="s">
        <v>716</v>
      </c>
      <c r="I279" s="18" t="s">
        <v>48</v>
      </c>
      <c r="J279" s="18" t="s">
        <v>48</v>
      </c>
      <c r="K279" s="18" t="s">
        <v>48</v>
      </c>
      <c r="L279" s="18" t="s">
        <v>48</v>
      </c>
      <c r="M279" s="18">
        <v>0</v>
      </c>
      <c r="N279" s="16" t="s">
        <v>48</v>
      </c>
      <c r="O279" s="16" t="s">
        <v>717</v>
      </c>
      <c r="P279" s="16" t="s">
        <v>718</v>
      </c>
      <c r="Q279" s="18">
        <f>SUM(S279:AP279)</f>
        <v>917953.5</v>
      </c>
      <c r="R279" s="18">
        <v>0</v>
      </c>
      <c r="S279" s="18">
        <v>917953.5</v>
      </c>
      <c r="T279" s="18">
        <v>0</v>
      </c>
      <c r="U279" s="16" t="s">
        <v>50</v>
      </c>
      <c r="V279" s="18">
        <v>0</v>
      </c>
      <c r="W279" s="18">
        <v>0</v>
      </c>
      <c r="X279" s="16" t="s">
        <v>50</v>
      </c>
      <c r="Y279" s="18">
        <v>0</v>
      </c>
      <c r="Z279" s="18">
        <v>0</v>
      </c>
      <c r="AA279" s="16" t="s">
        <v>50</v>
      </c>
      <c r="AB279" s="18">
        <v>0</v>
      </c>
      <c r="AC279" s="18">
        <v>0</v>
      </c>
      <c r="AD279" s="16" t="s">
        <v>50</v>
      </c>
      <c r="AE279" s="18">
        <v>0</v>
      </c>
      <c r="AF279" s="16">
        <v>0</v>
      </c>
      <c r="AG279" s="16" t="s">
        <v>50</v>
      </c>
      <c r="AH279" s="18">
        <v>0</v>
      </c>
      <c r="AI279" s="18">
        <v>0</v>
      </c>
      <c r="AJ279" s="16" t="s">
        <v>50</v>
      </c>
      <c r="AK279" s="18">
        <v>0</v>
      </c>
      <c r="AL279" s="18">
        <v>0</v>
      </c>
      <c r="AM279" s="17" t="s">
        <v>48</v>
      </c>
      <c r="AN279" s="16" t="s">
        <v>48</v>
      </c>
      <c r="AO279" s="17" t="s">
        <v>48</v>
      </c>
      <c r="AP279" s="16" t="s">
        <v>48</v>
      </c>
    </row>
    <row r="280" spans="1:42" s="19" customFormat="1" x14ac:dyDescent="0.25">
      <c r="A280" s="16" t="s">
        <v>508</v>
      </c>
      <c r="B280" s="17" t="s">
        <v>678</v>
      </c>
      <c r="C280" s="16" t="s">
        <v>47</v>
      </c>
      <c r="D280" s="16" t="s">
        <v>81</v>
      </c>
      <c r="E280" s="16" t="s">
        <v>82</v>
      </c>
      <c r="F280" s="16" t="s">
        <v>843</v>
      </c>
      <c r="G280" s="16" t="s">
        <v>49</v>
      </c>
      <c r="H280" s="16" t="s">
        <v>719</v>
      </c>
      <c r="I280" s="18" t="s">
        <v>48</v>
      </c>
      <c r="J280" s="18" t="s">
        <v>48</v>
      </c>
      <c r="K280" s="18" t="s">
        <v>48</v>
      </c>
      <c r="L280" s="18" t="s">
        <v>48</v>
      </c>
      <c r="M280" s="18">
        <v>0</v>
      </c>
      <c r="N280" s="16" t="s">
        <v>48</v>
      </c>
      <c r="O280" s="16" t="s">
        <v>55</v>
      </c>
      <c r="P280" s="16" t="s">
        <v>48</v>
      </c>
      <c r="Q280" s="18">
        <f>SUM(S280:AP280)</f>
        <v>4568247.120600001</v>
      </c>
      <c r="R280" s="18">
        <v>0</v>
      </c>
      <c r="S280" s="18">
        <v>2631159.6000000006</v>
      </c>
      <c r="T280" s="18">
        <v>0</v>
      </c>
      <c r="U280" s="16" t="s">
        <v>50</v>
      </c>
      <c r="V280" s="18">
        <v>0</v>
      </c>
      <c r="W280" s="18">
        <v>1669903.0350000001</v>
      </c>
      <c r="X280" s="16" t="s">
        <v>51</v>
      </c>
      <c r="Y280" s="18">
        <v>267184.48560000001</v>
      </c>
      <c r="Z280" s="18">
        <v>0</v>
      </c>
      <c r="AA280" s="16" t="s">
        <v>50</v>
      </c>
      <c r="AB280" s="18">
        <v>0</v>
      </c>
      <c r="AC280" s="18">
        <v>0</v>
      </c>
      <c r="AD280" s="16" t="s">
        <v>50</v>
      </c>
      <c r="AE280" s="18">
        <v>0</v>
      </c>
      <c r="AF280" s="16">
        <v>0</v>
      </c>
      <c r="AG280" s="16" t="s">
        <v>50</v>
      </c>
      <c r="AH280" s="18">
        <v>0</v>
      </c>
      <c r="AI280" s="18">
        <v>0</v>
      </c>
      <c r="AJ280" s="16" t="s">
        <v>50</v>
      </c>
      <c r="AK280" s="18">
        <v>0</v>
      </c>
      <c r="AL280" s="18">
        <v>0</v>
      </c>
      <c r="AM280" s="17" t="s">
        <v>48</v>
      </c>
      <c r="AN280" s="16" t="s">
        <v>48</v>
      </c>
      <c r="AO280" s="17" t="s">
        <v>48</v>
      </c>
      <c r="AP280" s="16" t="s">
        <v>48</v>
      </c>
    </row>
    <row r="281" spans="1:42" s="19" customFormat="1" x14ac:dyDescent="0.25">
      <c r="A281" s="16" t="s">
        <v>509</v>
      </c>
      <c r="B281" s="17" t="s">
        <v>678</v>
      </c>
      <c r="C281" s="16" t="s">
        <v>47</v>
      </c>
      <c r="D281" s="16" t="s">
        <v>81</v>
      </c>
      <c r="E281" s="16" t="s">
        <v>82</v>
      </c>
      <c r="F281" s="16" t="s">
        <v>843</v>
      </c>
      <c r="G281" s="16" t="s">
        <v>67</v>
      </c>
      <c r="H281" s="16" t="s">
        <v>48</v>
      </c>
      <c r="I281" s="18" t="s">
        <v>720</v>
      </c>
      <c r="J281" s="18" t="s">
        <v>48</v>
      </c>
      <c r="K281" s="18" t="s">
        <v>721</v>
      </c>
      <c r="L281" s="18" t="s">
        <v>678</v>
      </c>
      <c r="M281" s="18">
        <v>1720914.58</v>
      </c>
      <c r="N281" s="16" t="s">
        <v>70</v>
      </c>
      <c r="O281" s="16" t="s">
        <v>722</v>
      </c>
      <c r="P281" s="16" t="s">
        <v>723</v>
      </c>
      <c r="Q281" s="18">
        <f>SUM(S281:AP281)</f>
        <v>-198260</v>
      </c>
      <c r="R281" s="18">
        <v>0</v>
      </c>
      <c r="S281" s="18">
        <v>-198260</v>
      </c>
      <c r="T281" s="18">
        <v>0</v>
      </c>
      <c r="U281" s="16" t="s">
        <v>50</v>
      </c>
      <c r="V281" s="18">
        <v>0</v>
      </c>
      <c r="W281" s="18">
        <v>0</v>
      </c>
      <c r="X281" s="16" t="s">
        <v>50</v>
      </c>
      <c r="Y281" s="18">
        <v>0</v>
      </c>
      <c r="Z281" s="18">
        <v>0</v>
      </c>
      <c r="AA281" s="16" t="s">
        <v>50</v>
      </c>
      <c r="AB281" s="18">
        <v>0</v>
      </c>
      <c r="AC281" s="18">
        <v>0</v>
      </c>
      <c r="AD281" s="16" t="s">
        <v>50</v>
      </c>
      <c r="AE281" s="18">
        <v>0</v>
      </c>
      <c r="AF281" s="16">
        <v>0</v>
      </c>
      <c r="AG281" s="16" t="s">
        <v>50</v>
      </c>
      <c r="AH281" s="18">
        <v>0</v>
      </c>
      <c r="AI281" s="18">
        <v>0</v>
      </c>
      <c r="AJ281" s="16" t="s">
        <v>50</v>
      </c>
      <c r="AK281" s="18">
        <v>0</v>
      </c>
      <c r="AL281" s="18">
        <v>0</v>
      </c>
      <c r="AM281" s="17" t="s">
        <v>48</v>
      </c>
      <c r="AN281" s="16" t="s">
        <v>48</v>
      </c>
      <c r="AO281" s="17" t="s">
        <v>48</v>
      </c>
      <c r="AP281" s="16" t="s">
        <v>48</v>
      </c>
    </row>
    <row r="282" spans="1:42" s="19" customFormat="1" x14ac:dyDescent="0.25">
      <c r="A282" s="16" t="s">
        <v>510</v>
      </c>
      <c r="B282" s="17" t="s">
        <v>678</v>
      </c>
      <c r="C282" s="16" t="s">
        <v>47</v>
      </c>
      <c r="D282" s="16" t="s">
        <v>122</v>
      </c>
      <c r="E282" s="16" t="s">
        <v>805</v>
      </c>
      <c r="F282" s="16" t="s">
        <v>808</v>
      </c>
      <c r="G282" s="16" t="s">
        <v>49</v>
      </c>
      <c r="H282" s="16" t="s">
        <v>724</v>
      </c>
      <c r="I282" s="18" t="s">
        <v>48</v>
      </c>
      <c r="J282" s="18" t="s">
        <v>48</v>
      </c>
      <c r="K282" s="18" t="s">
        <v>48</v>
      </c>
      <c r="L282" s="18" t="s">
        <v>48</v>
      </c>
      <c r="M282" s="18">
        <v>0</v>
      </c>
      <c r="N282" s="16" t="s">
        <v>48</v>
      </c>
      <c r="O282" s="16" t="s">
        <v>55</v>
      </c>
      <c r="P282" s="16" t="s">
        <v>48</v>
      </c>
      <c r="Q282" s="18">
        <f>SUM(S282:AP282)</f>
        <v>60942008.348800004</v>
      </c>
      <c r="R282" s="18">
        <v>0</v>
      </c>
      <c r="S282" s="18">
        <v>38860940.370000005</v>
      </c>
      <c r="T282" s="18">
        <v>0</v>
      </c>
      <c r="U282" s="16" t="s">
        <v>50</v>
      </c>
      <c r="V282" s="18">
        <v>0</v>
      </c>
      <c r="W282" s="18">
        <v>19035403.43</v>
      </c>
      <c r="X282" s="16" t="s">
        <v>50</v>
      </c>
      <c r="Y282" s="18">
        <v>3045664.5488</v>
      </c>
      <c r="Z282" s="18">
        <v>0</v>
      </c>
      <c r="AA282" s="16" t="s">
        <v>50</v>
      </c>
      <c r="AB282" s="18">
        <v>0</v>
      </c>
      <c r="AC282" s="18">
        <v>0</v>
      </c>
      <c r="AD282" s="16" t="s">
        <v>50</v>
      </c>
      <c r="AE282" s="18">
        <v>0</v>
      </c>
      <c r="AF282" s="16">
        <v>0</v>
      </c>
      <c r="AG282" s="16" t="s">
        <v>50</v>
      </c>
      <c r="AH282" s="18">
        <v>0</v>
      </c>
      <c r="AI282" s="18">
        <v>0</v>
      </c>
      <c r="AJ282" s="16" t="s">
        <v>50</v>
      </c>
      <c r="AK282" s="18">
        <v>0</v>
      </c>
      <c r="AL282" s="18">
        <v>0</v>
      </c>
      <c r="AM282" s="17" t="s">
        <v>48</v>
      </c>
      <c r="AN282" s="16" t="s">
        <v>48</v>
      </c>
      <c r="AO282" s="17" t="s">
        <v>48</v>
      </c>
      <c r="AP282" s="16" t="s">
        <v>48</v>
      </c>
    </row>
    <row r="283" spans="1:42" s="19" customFormat="1" x14ac:dyDescent="0.25">
      <c r="A283" s="16" t="s">
        <v>511</v>
      </c>
      <c r="B283" s="17" t="s">
        <v>678</v>
      </c>
      <c r="C283" s="16" t="s">
        <v>47</v>
      </c>
      <c r="D283" s="16" t="s">
        <v>122</v>
      </c>
      <c r="E283" s="16" t="s">
        <v>805</v>
      </c>
      <c r="F283" s="16" t="s">
        <v>845</v>
      </c>
      <c r="G283" s="16" t="s">
        <v>49</v>
      </c>
      <c r="H283" s="16" t="s">
        <v>725</v>
      </c>
      <c r="I283" s="18" t="s">
        <v>48</v>
      </c>
      <c r="J283" s="18" t="s">
        <v>48</v>
      </c>
      <c r="K283" s="18" t="s">
        <v>48</v>
      </c>
      <c r="L283" s="18" t="s">
        <v>48</v>
      </c>
      <c r="M283" s="18">
        <v>0</v>
      </c>
      <c r="N283" s="16" t="s">
        <v>48</v>
      </c>
      <c r="O283" s="16" t="s">
        <v>55</v>
      </c>
      <c r="P283" s="16" t="s">
        <v>48</v>
      </c>
      <c r="Q283" s="18">
        <f>SUM(S283:AP283)</f>
        <v>23032315.012000002</v>
      </c>
      <c r="R283" s="18">
        <v>0</v>
      </c>
      <c r="S283" s="18">
        <v>12501410.800000001</v>
      </c>
      <c r="T283" s="18">
        <v>0</v>
      </c>
      <c r="U283" s="16" t="s">
        <v>50</v>
      </c>
      <c r="V283" s="18">
        <v>0</v>
      </c>
      <c r="W283" s="18">
        <v>9078365.6999999993</v>
      </c>
      <c r="X283" s="16" t="s">
        <v>51</v>
      </c>
      <c r="Y283" s="18">
        <v>1452538.5120000001</v>
      </c>
      <c r="Z283" s="18">
        <v>0</v>
      </c>
      <c r="AA283" s="16" t="s">
        <v>50</v>
      </c>
      <c r="AB283" s="18">
        <v>0</v>
      </c>
      <c r="AC283" s="18">
        <v>0</v>
      </c>
      <c r="AD283" s="16" t="s">
        <v>50</v>
      </c>
      <c r="AE283" s="18">
        <v>0</v>
      </c>
      <c r="AF283" s="16">
        <v>0</v>
      </c>
      <c r="AG283" s="16" t="s">
        <v>50</v>
      </c>
      <c r="AH283" s="18">
        <v>0</v>
      </c>
      <c r="AI283" s="18">
        <v>0</v>
      </c>
      <c r="AJ283" s="16" t="s">
        <v>50</v>
      </c>
      <c r="AK283" s="18">
        <v>0</v>
      </c>
      <c r="AL283" s="18">
        <v>0</v>
      </c>
      <c r="AM283" s="17" t="s">
        <v>48</v>
      </c>
      <c r="AN283" s="16" t="s">
        <v>48</v>
      </c>
      <c r="AO283" s="17" t="s">
        <v>48</v>
      </c>
      <c r="AP283" s="16" t="s">
        <v>48</v>
      </c>
    </row>
    <row r="284" spans="1:42" s="19" customFormat="1" x14ac:dyDescent="0.25">
      <c r="A284" s="16" t="s">
        <v>512</v>
      </c>
      <c r="B284" s="17" t="s">
        <v>678</v>
      </c>
      <c r="C284" s="16" t="s">
        <v>47</v>
      </c>
      <c r="D284" s="16" t="s">
        <v>122</v>
      </c>
      <c r="E284" s="16" t="s">
        <v>805</v>
      </c>
      <c r="F284" s="16" t="s">
        <v>845</v>
      </c>
      <c r="G284" s="16" t="s">
        <v>49</v>
      </c>
      <c r="H284" s="16" t="s">
        <v>726</v>
      </c>
      <c r="I284" s="18" t="s">
        <v>48</v>
      </c>
      <c r="J284" s="18" t="s">
        <v>48</v>
      </c>
      <c r="K284" s="18" t="s">
        <v>48</v>
      </c>
      <c r="L284" s="18" t="s">
        <v>48</v>
      </c>
      <c r="M284" s="18">
        <v>0</v>
      </c>
      <c r="N284" s="16" t="s">
        <v>48</v>
      </c>
      <c r="O284" s="16" t="s">
        <v>55</v>
      </c>
      <c r="P284" s="16" t="s">
        <v>48</v>
      </c>
      <c r="Q284" s="18">
        <f>SUM(S284:AP284)</f>
        <v>1743421.4</v>
      </c>
      <c r="R284" s="18">
        <v>0</v>
      </c>
      <c r="S284" s="18">
        <v>761000</v>
      </c>
      <c r="T284" s="18">
        <v>0</v>
      </c>
      <c r="U284" s="16" t="s">
        <v>50</v>
      </c>
      <c r="V284" s="18">
        <v>0</v>
      </c>
      <c r="W284" s="18">
        <v>846915</v>
      </c>
      <c r="X284" s="16" t="s">
        <v>51</v>
      </c>
      <c r="Y284" s="18">
        <v>135506.4</v>
      </c>
      <c r="Z284" s="18">
        <v>0</v>
      </c>
      <c r="AA284" s="16" t="s">
        <v>50</v>
      </c>
      <c r="AB284" s="18">
        <v>0</v>
      </c>
      <c r="AC284" s="18">
        <v>0</v>
      </c>
      <c r="AD284" s="16" t="s">
        <v>50</v>
      </c>
      <c r="AE284" s="18">
        <v>0</v>
      </c>
      <c r="AF284" s="16">
        <v>0</v>
      </c>
      <c r="AG284" s="16" t="s">
        <v>50</v>
      </c>
      <c r="AH284" s="18">
        <v>0</v>
      </c>
      <c r="AI284" s="18">
        <v>0</v>
      </c>
      <c r="AJ284" s="16" t="s">
        <v>50</v>
      </c>
      <c r="AK284" s="18">
        <v>0</v>
      </c>
      <c r="AL284" s="18">
        <v>0</v>
      </c>
      <c r="AM284" s="17" t="s">
        <v>48</v>
      </c>
      <c r="AN284" s="16" t="s">
        <v>48</v>
      </c>
      <c r="AO284" s="17" t="s">
        <v>48</v>
      </c>
      <c r="AP284" s="16" t="s">
        <v>48</v>
      </c>
    </row>
    <row r="285" spans="1:42" s="19" customFormat="1" x14ac:dyDescent="0.25">
      <c r="A285" s="16" t="s">
        <v>513</v>
      </c>
      <c r="B285" s="14" t="s">
        <v>727</v>
      </c>
      <c r="C285" s="13" t="s">
        <v>47</v>
      </c>
      <c r="D285" s="13" t="s">
        <v>52</v>
      </c>
      <c r="E285" s="13" t="s">
        <v>54</v>
      </c>
      <c r="F285" s="13" t="s">
        <v>819</v>
      </c>
      <c r="G285" s="13" t="s">
        <v>49</v>
      </c>
      <c r="H285" s="13" t="s">
        <v>820</v>
      </c>
      <c r="I285" s="15" t="s">
        <v>48</v>
      </c>
      <c r="J285" s="15" t="s">
        <v>48</v>
      </c>
      <c r="K285" s="15" t="s">
        <v>48</v>
      </c>
      <c r="L285" s="15" t="s">
        <v>48</v>
      </c>
      <c r="M285" s="15">
        <v>0</v>
      </c>
      <c r="N285" s="13" t="s">
        <v>48</v>
      </c>
      <c r="O285" s="13" t="s">
        <v>55</v>
      </c>
      <c r="P285" s="13" t="s">
        <v>48</v>
      </c>
      <c r="Q285" s="18">
        <f>SUM(S285:AP285)</f>
        <v>113258186.11000001</v>
      </c>
      <c r="R285" s="15">
        <v>0</v>
      </c>
      <c r="S285" s="15">
        <v>85712214.200000003</v>
      </c>
      <c r="T285" s="15">
        <v>0</v>
      </c>
      <c r="U285" s="13" t="s">
        <v>50</v>
      </c>
      <c r="V285" s="15">
        <v>0</v>
      </c>
      <c r="W285" s="15">
        <v>23746527.510000002</v>
      </c>
      <c r="X285" s="13" t="s">
        <v>51</v>
      </c>
      <c r="Y285" s="15">
        <v>3799444.4</v>
      </c>
      <c r="Z285" s="15">
        <v>0</v>
      </c>
      <c r="AA285" s="13" t="s">
        <v>50</v>
      </c>
      <c r="AB285" s="15">
        <v>0</v>
      </c>
      <c r="AC285" s="15">
        <v>0</v>
      </c>
      <c r="AD285" s="13" t="s">
        <v>50</v>
      </c>
      <c r="AE285" s="15">
        <v>0</v>
      </c>
      <c r="AF285" s="13">
        <v>0</v>
      </c>
      <c r="AG285" s="13" t="s">
        <v>50</v>
      </c>
      <c r="AH285" s="15">
        <v>0</v>
      </c>
      <c r="AI285" s="15">
        <v>0</v>
      </c>
      <c r="AJ285" s="13" t="s">
        <v>50</v>
      </c>
      <c r="AK285" s="15">
        <v>0</v>
      </c>
      <c r="AL285" s="15">
        <v>0</v>
      </c>
      <c r="AM285" s="14" t="s">
        <v>48</v>
      </c>
      <c r="AN285" s="13" t="s">
        <v>48</v>
      </c>
      <c r="AO285" s="14" t="s">
        <v>48</v>
      </c>
      <c r="AP285" s="13" t="s">
        <v>48</v>
      </c>
    </row>
    <row r="286" spans="1:42" s="19" customFormat="1" x14ac:dyDescent="0.25">
      <c r="A286" s="16" t="s">
        <v>514</v>
      </c>
      <c r="B286" s="14" t="s">
        <v>727</v>
      </c>
      <c r="C286" s="13" t="s">
        <v>47</v>
      </c>
      <c r="D286" s="13" t="s">
        <v>59</v>
      </c>
      <c r="E286" s="13" t="s">
        <v>60</v>
      </c>
      <c r="F286" s="13" t="s">
        <v>824</v>
      </c>
      <c r="G286" s="13" t="s">
        <v>49</v>
      </c>
      <c r="H286" s="13" t="s">
        <v>825</v>
      </c>
      <c r="I286" s="15" t="s">
        <v>48</v>
      </c>
      <c r="J286" s="15" t="s">
        <v>48</v>
      </c>
      <c r="K286" s="15" t="s">
        <v>48</v>
      </c>
      <c r="L286" s="15" t="s">
        <v>48</v>
      </c>
      <c r="M286" s="15">
        <v>0</v>
      </c>
      <c r="N286" s="13" t="s">
        <v>48</v>
      </c>
      <c r="O286" s="13" t="s">
        <v>55</v>
      </c>
      <c r="P286" s="13" t="s">
        <v>48</v>
      </c>
      <c r="Q286" s="18">
        <f>SUM(S286:AP286)</f>
        <v>132093944.82999998</v>
      </c>
      <c r="R286" s="15">
        <v>0</v>
      </c>
      <c r="S286" s="15">
        <v>95620745.849999994</v>
      </c>
      <c r="T286" s="15">
        <v>0</v>
      </c>
      <c r="U286" s="13" t="s">
        <v>50</v>
      </c>
      <c r="V286" s="15">
        <v>0</v>
      </c>
      <c r="W286" s="15">
        <v>31442412.91</v>
      </c>
      <c r="X286" s="13" t="s">
        <v>50</v>
      </c>
      <c r="Y286" s="15">
        <v>0</v>
      </c>
      <c r="Z286" s="15">
        <v>0</v>
      </c>
      <c r="AA286" s="13" t="s">
        <v>50</v>
      </c>
      <c r="AB286" s="15">
        <v>5030786.07</v>
      </c>
      <c r="AC286" s="15">
        <v>0</v>
      </c>
      <c r="AD286" s="13" t="s">
        <v>50</v>
      </c>
      <c r="AE286" s="15">
        <v>0</v>
      </c>
      <c r="AF286" s="13">
        <v>0</v>
      </c>
      <c r="AG286" s="13" t="s">
        <v>50</v>
      </c>
      <c r="AH286" s="15">
        <v>0</v>
      </c>
      <c r="AI286" s="15">
        <v>0</v>
      </c>
      <c r="AJ286" s="13" t="s">
        <v>50</v>
      </c>
      <c r="AK286" s="15">
        <v>0</v>
      </c>
      <c r="AL286" s="15">
        <v>0</v>
      </c>
      <c r="AM286" s="14" t="s">
        <v>48</v>
      </c>
      <c r="AN286" s="13" t="s">
        <v>48</v>
      </c>
      <c r="AO286" s="14" t="s">
        <v>48</v>
      </c>
      <c r="AP286" s="13" t="s">
        <v>48</v>
      </c>
    </row>
    <row r="287" spans="1:42" s="19" customFormat="1" x14ac:dyDescent="0.25">
      <c r="A287" s="16" t="s">
        <v>518</v>
      </c>
      <c r="B287" s="14" t="s">
        <v>727</v>
      </c>
      <c r="C287" s="13" t="s">
        <v>47</v>
      </c>
      <c r="D287" s="13" t="s">
        <v>63</v>
      </c>
      <c r="E287" s="13" t="s">
        <v>64</v>
      </c>
      <c r="F287" s="13" t="s">
        <v>829</v>
      </c>
      <c r="G287" s="13" t="s">
        <v>49</v>
      </c>
      <c r="H287" s="13" t="s">
        <v>830</v>
      </c>
      <c r="I287" s="15" t="s">
        <v>48</v>
      </c>
      <c r="J287" s="15" t="s">
        <v>48</v>
      </c>
      <c r="K287" s="15" t="s">
        <v>48</v>
      </c>
      <c r="L287" s="15" t="s">
        <v>48</v>
      </c>
      <c r="M287" s="15">
        <v>0</v>
      </c>
      <c r="N287" s="13" t="s">
        <v>48</v>
      </c>
      <c r="O287" s="13" t="s">
        <v>55</v>
      </c>
      <c r="P287" s="13" t="s">
        <v>48</v>
      </c>
      <c r="Q287" s="18">
        <f>SUM(S287:AP287)</f>
        <v>143706167.94</v>
      </c>
      <c r="R287" s="15">
        <v>0</v>
      </c>
      <c r="S287" s="15">
        <f>105899328.66-41634.6</f>
        <v>105857694.06</v>
      </c>
      <c r="T287" s="15">
        <v>0</v>
      </c>
      <c r="U287" s="13" t="s">
        <v>50</v>
      </c>
      <c r="V287" s="15">
        <v>0</v>
      </c>
      <c r="W287" s="15">
        <v>32627994.719999999</v>
      </c>
      <c r="X287" s="13" t="s">
        <v>50</v>
      </c>
      <c r="Y287" s="15">
        <v>5220479.16</v>
      </c>
      <c r="Z287" s="15">
        <v>0</v>
      </c>
      <c r="AA287" s="13" t="s">
        <v>50</v>
      </c>
      <c r="AB287" s="15">
        <v>0</v>
      </c>
      <c r="AC287" s="15">
        <v>0</v>
      </c>
      <c r="AD287" s="13" t="s">
        <v>50</v>
      </c>
      <c r="AE287" s="15">
        <v>0</v>
      </c>
      <c r="AF287" s="13">
        <v>0</v>
      </c>
      <c r="AG287" s="13" t="s">
        <v>50</v>
      </c>
      <c r="AH287" s="15">
        <v>0</v>
      </c>
      <c r="AI287" s="15">
        <v>0</v>
      </c>
      <c r="AJ287" s="13" t="s">
        <v>50</v>
      </c>
      <c r="AK287" s="15">
        <v>0</v>
      </c>
      <c r="AL287" s="15">
        <v>0</v>
      </c>
      <c r="AM287" s="14" t="s">
        <v>48</v>
      </c>
      <c r="AN287" s="13" t="s">
        <v>48</v>
      </c>
      <c r="AO287" s="14" t="s">
        <v>48</v>
      </c>
      <c r="AP287" s="13" t="s">
        <v>48</v>
      </c>
    </row>
    <row r="288" spans="1:42" s="19" customFormat="1" x14ac:dyDescent="0.25">
      <c r="A288" s="16" t="s">
        <v>522</v>
      </c>
      <c r="B288" s="14" t="s">
        <v>727</v>
      </c>
      <c r="C288" s="13" t="s">
        <v>47</v>
      </c>
      <c r="D288" s="13" t="s">
        <v>74</v>
      </c>
      <c r="E288" s="13" t="s">
        <v>75</v>
      </c>
      <c r="F288" s="13" t="s">
        <v>823</v>
      </c>
      <c r="G288" s="13" t="s">
        <v>49</v>
      </c>
      <c r="H288" s="13" t="s">
        <v>831</v>
      </c>
      <c r="I288" s="15" t="s">
        <v>48</v>
      </c>
      <c r="J288" s="15" t="s">
        <v>48</v>
      </c>
      <c r="K288" s="15" t="s">
        <v>48</v>
      </c>
      <c r="L288" s="15" t="s">
        <v>48</v>
      </c>
      <c r="M288" s="15">
        <v>0</v>
      </c>
      <c r="N288" s="13" t="s">
        <v>48</v>
      </c>
      <c r="O288" s="13" t="s">
        <v>55</v>
      </c>
      <c r="P288" s="13"/>
      <c r="Q288" s="18">
        <f>SUM(S288:AP288)</f>
        <v>107335161.58999999</v>
      </c>
      <c r="R288" s="15">
        <v>0</v>
      </c>
      <c r="S288" s="15">
        <f>80347349.24-261142.9</f>
        <v>80086206.339999989</v>
      </c>
      <c r="T288" s="15">
        <v>0</v>
      </c>
      <c r="U288" s="13" t="s">
        <v>50</v>
      </c>
      <c r="V288" s="15">
        <v>0</v>
      </c>
      <c r="W288" s="15">
        <v>23490478.66</v>
      </c>
      <c r="X288" s="13" t="s">
        <v>50</v>
      </c>
      <c r="Y288" s="15">
        <v>3758476.59</v>
      </c>
      <c r="Z288" s="15">
        <v>0</v>
      </c>
      <c r="AA288" s="13" t="s">
        <v>50</v>
      </c>
      <c r="AB288" s="15">
        <v>0</v>
      </c>
      <c r="AC288" s="15">
        <v>0</v>
      </c>
      <c r="AD288" s="13" t="s">
        <v>50</v>
      </c>
      <c r="AE288" s="15">
        <v>0</v>
      </c>
      <c r="AF288" s="13">
        <v>0</v>
      </c>
      <c r="AG288" s="13" t="s">
        <v>50</v>
      </c>
      <c r="AH288" s="15">
        <v>0</v>
      </c>
      <c r="AI288" s="15">
        <v>0</v>
      </c>
      <c r="AJ288" s="13" t="s">
        <v>50</v>
      </c>
      <c r="AK288" s="15">
        <v>0</v>
      </c>
      <c r="AL288" s="15">
        <v>0</v>
      </c>
      <c r="AM288" s="14" t="s">
        <v>48</v>
      </c>
      <c r="AN288" s="13" t="s">
        <v>48</v>
      </c>
      <c r="AO288" s="14" t="s">
        <v>48</v>
      </c>
      <c r="AP288" s="13" t="s">
        <v>48</v>
      </c>
    </row>
    <row r="289" spans="1:42" x14ac:dyDescent="0.25">
      <c r="A289" s="16" t="s">
        <v>526</v>
      </c>
      <c r="B289" s="20">
        <v>44102</v>
      </c>
      <c r="C289" s="16" t="s">
        <v>47</v>
      </c>
      <c r="D289" s="16" t="s">
        <v>964</v>
      </c>
      <c r="E289" s="16" t="s">
        <v>965</v>
      </c>
      <c r="F289" s="16" t="s">
        <v>966</v>
      </c>
      <c r="G289" s="16" t="s">
        <v>49</v>
      </c>
      <c r="H289" s="16" t="s">
        <v>969</v>
      </c>
      <c r="I289" s="18"/>
      <c r="J289" s="18"/>
      <c r="K289" s="18"/>
      <c r="L289" s="18"/>
      <c r="M289" s="18"/>
      <c r="N289" s="16"/>
      <c r="O289" s="16" t="s">
        <v>772</v>
      </c>
      <c r="P289" s="16"/>
      <c r="Q289" s="18">
        <f>SUM(S289:AP289)</f>
        <v>0</v>
      </c>
      <c r="R289" s="18">
        <v>0</v>
      </c>
      <c r="S289" s="18">
        <v>0</v>
      </c>
      <c r="T289" s="18">
        <v>0</v>
      </c>
      <c r="U289" s="16" t="s">
        <v>50</v>
      </c>
      <c r="V289" s="18">
        <v>0</v>
      </c>
      <c r="W289" s="18">
        <v>0</v>
      </c>
      <c r="X289" s="16" t="s">
        <v>50</v>
      </c>
      <c r="Y289" s="18">
        <v>0</v>
      </c>
      <c r="Z289" s="18">
        <v>0</v>
      </c>
      <c r="AA289" s="16" t="s">
        <v>50</v>
      </c>
      <c r="AB289" s="18">
        <v>0</v>
      </c>
      <c r="AC289" s="18">
        <v>0</v>
      </c>
      <c r="AD289" s="16" t="s">
        <v>50</v>
      </c>
      <c r="AE289" s="18">
        <v>0</v>
      </c>
      <c r="AF289" s="16">
        <v>0</v>
      </c>
      <c r="AG289" s="16" t="s">
        <v>50</v>
      </c>
      <c r="AH289" s="18">
        <v>0</v>
      </c>
      <c r="AI289" s="18">
        <v>0</v>
      </c>
      <c r="AJ289" s="16" t="s">
        <v>50</v>
      </c>
      <c r="AK289" s="18">
        <v>0</v>
      </c>
      <c r="AL289" s="18">
        <v>0</v>
      </c>
      <c r="AM289" s="17" t="s">
        <v>48</v>
      </c>
      <c r="AN289" s="16" t="s">
        <v>48</v>
      </c>
      <c r="AO289" s="17" t="s">
        <v>48</v>
      </c>
      <c r="AP289" s="16" t="s">
        <v>48</v>
      </c>
    </row>
    <row r="290" spans="1:42" x14ac:dyDescent="0.25">
      <c r="A290" s="16" t="s">
        <v>530</v>
      </c>
      <c r="B290" s="20">
        <v>44102</v>
      </c>
      <c r="C290" s="16" t="s">
        <v>47</v>
      </c>
      <c r="D290" s="16" t="s">
        <v>77</v>
      </c>
      <c r="E290" s="16" t="s">
        <v>78</v>
      </c>
      <c r="F290" s="16" t="s">
        <v>949</v>
      </c>
      <c r="G290" s="16" t="s">
        <v>49</v>
      </c>
      <c r="H290" s="16" t="s">
        <v>950</v>
      </c>
      <c r="I290" s="18"/>
      <c r="J290" s="18"/>
      <c r="K290" s="18"/>
      <c r="L290" s="18"/>
      <c r="M290" s="18">
        <v>0</v>
      </c>
      <c r="N290" s="16"/>
      <c r="O290" s="16" t="s">
        <v>55</v>
      </c>
      <c r="P290" s="16"/>
      <c r="Q290" s="18">
        <f>SUM(S290:AP290)</f>
        <v>2741492.8</v>
      </c>
      <c r="R290" s="18">
        <v>0</v>
      </c>
      <c r="S290" s="18">
        <v>2741492.8</v>
      </c>
      <c r="T290" s="18">
        <v>0</v>
      </c>
      <c r="U290" s="16" t="s">
        <v>50</v>
      </c>
      <c r="V290" s="18">
        <v>0</v>
      </c>
      <c r="W290" s="18">
        <v>0</v>
      </c>
      <c r="X290" s="16" t="s">
        <v>50</v>
      </c>
      <c r="Y290" s="18">
        <v>0</v>
      </c>
      <c r="Z290" s="18">
        <v>0</v>
      </c>
      <c r="AA290" s="16" t="s">
        <v>50</v>
      </c>
      <c r="AB290" s="18">
        <v>0</v>
      </c>
      <c r="AC290" s="18">
        <v>0</v>
      </c>
      <c r="AD290" s="16" t="s">
        <v>50</v>
      </c>
      <c r="AE290" s="18">
        <v>0</v>
      </c>
      <c r="AF290" s="16" t="s">
        <v>951</v>
      </c>
      <c r="AG290" s="16" t="s">
        <v>50</v>
      </c>
      <c r="AH290" s="18">
        <v>0</v>
      </c>
      <c r="AI290" s="18">
        <v>0</v>
      </c>
      <c r="AJ290" s="16" t="s">
        <v>50</v>
      </c>
      <c r="AK290" s="18">
        <v>0</v>
      </c>
      <c r="AL290" s="18">
        <v>0</v>
      </c>
      <c r="AM290" s="17"/>
      <c r="AN290" s="16"/>
      <c r="AO290" s="17"/>
      <c r="AP290" s="16"/>
    </row>
    <row r="291" spans="1:42" x14ac:dyDescent="0.25">
      <c r="A291" s="16" t="s">
        <v>534</v>
      </c>
      <c r="B291" s="20">
        <v>44102</v>
      </c>
      <c r="C291" s="16" t="s">
        <v>47</v>
      </c>
      <c r="D291" s="16" t="s">
        <v>81</v>
      </c>
      <c r="E291" s="16" t="s">
        <v>82</v>
      </c>
      <c r="F291" s="16" t="s">
        <v>954</v>
      </c>
      <c r="G291" s="16" t="s">
        <v>49</v>
      </c>
      <c r="H291" s="16" t="s">
        <v>955</v>
      </c>
      <c r="I291" s="18"/>
      <c r="J291" s="18"/>
      <c r="K291" s="18"/>
      <c r="L291" s="18"/>
      <c r="M291" s="18"/>
      <c r="N291" s="16"/>
      <c r="O291" s="16" t="s">
        <v>772</v>
      </c>
      <c r="P291" s="16"/>
      <c r="Q291" s="18">
        <f>SUM(S291:AP291)</f>
        <v>0</v>
      </c>
      <c r="R291" s="18">
        <v>0</v>
      </c>
      <c r="S291" s="18">
        <v>0</v>
      </c>
      <c r="T291" s="18">
        <v>0</v>
      </c>
      <c r="U291" s="16" t="s">
        <v>50</v>
      </c>
      <c r="V291" s="18">
        <v>0</v>
      </c>
      <c r="W291" s="18">
        <v>0</v>
      </c>
      <c r="X291" s="16" t="s">
        <v>50</v>
      </c>
      <c r="Y291" s="18">
        <v>0</v>
      </c>
      <c r="Z291" s="18">
        <v>0</v>
      </c>
      <c r="AA291" s="16" t="s">
        <v>50</v>
      </c>
      <c r="AB291" s="18">
        <v>0</v>
      </c>
      <c r="AC291" s="18">
        <v>0</v>
      </c>
      <c r="AD291" s="16" t="s">
        <v>50</v>
      </c>
      <c r="AE291" s="18">
        <v>0</v>
      </c>
      <c r="AF291" s="16">
        <v>0</v>
      </c>
      <c r="AG291" s="16" t="s">
        <v>50</v>
      </c>
      <c r="AH291" s="18">
        <v>0</v>
      </c>
      <c r="AI291" s="18">
        <v>0</v>
      </c>
      <c r="AJ291" s="16" t="s">
        <v>50</v>
      </c>
      <c r="AK291" s="18">
        <v>0</v>
      </c>
      <c r="AL291" s="18">
        <v>0</v>
      </c>
      <c r="AM291" s="17" t="s">
        <v>48</v>
      </c>
      <c r="AN291" s="16" t="s">
        <v>48</v>
      </c>
      <c r="AO291" s="17" t="s">
        <v>48</v>
      </c>
      <c r="AP291" s="16" t="s">
        <v>48</v>
      </c>
    </row>
    <row r="292" spans="1:42" x14ac:dyDescent="0.25">
      <c r="A292" s="16" t="s">
        <v>538</v>
      </c>
      <c r="B292" s="20">
        <v>44102</v>
      </c>
      <c r="C292" s="16" t="s">
        <v>47</v>
      </c>
      <c r="D292" s="16" t="s">
        <v>122</v>
      </c>
      <c r="E292" s="16" t="s">
        <v>805</v>
      </c>
      <c r="F292" s="16" t="s">
        <v>958</v>
      </c>
      <c r="G292" s="16" t="s">
        <v>49</v>
      </c>
      <c r="H292" s="16" t="s">
        <v>959</v>
      </c>
      <c r="I292" s="18"/>
      <c r="J292" s="18"/>
      <c r="K292" s="18"/>
      <c r="L292" s="18"/>
      <c r="M292" s="18">
        <v>0</v>
      </c>
      <c r="N292" s="16"/>
      <c r="O292" s="16" t="s">
        <v>55</v>
      </c>
      <c r="P292" s="16"/>
      <c r="Q292" s="18">
        <f>SUM(S292:AP292)</f>
        <v>68036270.329999998</v>
      </c>
      <c r="R292" s="18">
        <v>0</v>
      </c>
      <c r="S292" s="18">
        <v>40644275.240000002</v>
      </c>
      <c r="T292" s="18">
        <v>0</v>
      </c>
      <c r="U292" s="16" t="s">
        <v>50</v>
      </c>
      <c r="V292" s="18">
        <v>0</v>
      </c>
      <c r="W292" s="18">
        <v>23613788.870000001</v>
      </c>
      <c r="X292" s="16" t="s">
        <v>51</v>
      </c>
      <c r="Y292" s="18">
        <v>3778206.22</v>
      </c>
      <c r="Z292" s="18">
        <v>0</v>
      </c>
      <c r="AA292" s="16" t="s">
        <v>50</v>
      </c>
      <c r="AB292" s="18">
        <v>0</v>
      </c>
      <c r="AC292" s="18">
        <v>0</v>
      </c>
      <c r="AD292" s="16" t="s">
        <v>50</v>
      </c>
      <c r="AE292" s="18">
        <v>0</v>
      </c>
      <c r="AF292" s="16">
        <v>0</v>
      </c>
      <c r="AG292" s="16" t="s">
        <v>50</v>
      </c>
      <c r="AH292" s="18">
        <v>0</v>
      </c>
      <c r="AI292" s="18">
        <v>0</v>
      </c>
      <c r="AJ292" s="16" t="s">
        <v>50</v>
      </c>
      <c r="AK292" s="18">
        <v>0</v>
      </c>
      <c r="AL292" s="18">
        <v>0</v>
      </c>
      <c r="AM292" s="17" t="s">
        <v>48</v>
      </c>
      <c r="AN292" s="16" t="s">
        <v>48</v>
      </c>
      <c r="AO292" s="17" t="s">
        <v>48</v>
      </c>
      <c r="AP292" s="16" t="s">
        <v>48</v>
      </c>
    </row>
    <row r="293" spans="1:42" s="21" customFormat="1" x14ac:dyDescent="0.25">
      <c r="A293" s="16" t="s">
        <v>542</v>
      </c>
      <c r="B293" s="20">
        <v>44102</v>
      </c>
      <c r="C293" s="16" t="s">
        <v>47</v>
      </c>
      <c r="D293" s="16"/>
      <c r="E293" s="16"/>
      <c r="F293" s="16"/>
      <c r="G293" s="16" t="s">
        <v>49</v>
      </c>
      <c r="H293" s="16" t="s">
        <v>1060</v>
      </c>
      <c r="I293" s="18"/>
      <c r="J293" s="18"/>
      <c r="K293" s="18"/>
      <c r="L293" s="18"/>
      <c r="M293" s="18">
        <v>0</v>
      </c>
      <c r="N293" s="16"/>
      <c r="O293" s="16" t="s">
        <v>574</v>
      </c>
      <c r="P293" s="16" t="s">
        <v>1061</v>
      </c>
      <c r="Q293" s="18">
        <f>SUM(S293:AP293)</f>
        <v>1022511835.2</v>
      </c>
      <c r="R293" s="18">
        <v>0</v>
      </c>
      <c r="S293" s="18">
        <v>1022511835.2</v>
      </c>
      <c r="T293" s="18">
        <v>0</v>
      </c>
      <c r="U293" s="16" t="s">
        <v>50</v>
      </c>
      <c r="V293" s="18">
        <v>0</v>
      </c>
      <c r="W293" s="18">
        <v>0</v>
      </c>
      <c r="X293" s="16" t="s">
        <v>80</v>
      </c>
      <c r="Y293" s="18">
        <v>0</v>
      </c>
      <c r="Z293" s="18">
        <v>0</v>
      </c>
      <c r="AA293" s="16" t="s">
        <v>50</v>
      </c>
      <c r="AB293" s="18">
        <v>0</v>
      </c>
      <c r="AC293" s="18">
        <v>0</v>
      </c>
      <c r="AD293" s="16" t="s">
        <v>50</v>
      </c>
      <c r="AE293" s="18">
        <v>0</v>
      </c>
      <c r="AF293" s="16" t="s">
        <v>951</v>
      </c>
      <c r="AG293" s="16" t="s">
        <v>50</v>
      </c>
      <c r="AH293" s="18">
        <v>0</v>
      </c>
      <c r="AI293" s="18">
        <v>0</v>
      </c>
      <c r="AJ293" s="16" t="s">
        <v>50</v>
      </c>
      <c r="AK293" s="18">
        <v>0</v>
      </c>
      <c r="AL293" s="18">
        <v>0</v>
      </c>
      <c r="AM293" s="17" t="s">
        <v>48</v>
      </c>
      <c r="AN293" s="16" t="s">
        <v>48</v>
      </c>
      <c r="AO293" s="17" t="s">
        <v>48</v>
      </c>
      <c r="AP293" s="16" t="s">
        <v>48</v>
      </c>
    </row>
    <row r="294" spans="1:42" s="19" customFormat="1" x14ac:dyDescent="0.25">
      <c r="A294" s="16" t="s">
        <v>546</v>
      </c>
      <c r="B294" s="14" t="s">
        <v>849</v>
      </c>
      <c r="C294" s="13" t="s">
        <v>47</v>
      </c>
      <c r="D294" s="13" t="s">
        <v>52</v>
      </c>
      <c r="E294" s="13" t="s">
        <v>54</v>
      </c>
      <c r="F294" s="13" t="s">
        <v>943</v>
      </c>
      <c r="G294" s="13" t="s">
        <v>49</v>
      </c>
      <c r="H294" s="13" t="s">
        <v>851</v>
      </c>
      <c r="I294" s="15" t="s">
        <v>48</v>
      </c>
      <c r="J294" s="15" t="s">
        <v>48</v>
      </c>
      <c r="K294" s="15" t="s">
        <v>48</v>
      </c>
      <c r="L294" s="15" t="s">
        <v>48</v>
      </c>
      <c r="M294" s="15">
        <v>0</v>
      </c>
      <c r="N294" s="13" t="s">
        <v>48</v>
      </c>
      <c r="O294" s="13" t="s">
        <v>55</v>
      </c>
      <c r="P294" s="13" t="s">
        <v>48</v>
      </c>
      <c r="Q294" s="18">
        <f>SUM(S294:AP294)</f>
        <v>176292742.34760001</v>
      </c>
      <c r="R294" s="15">
        <v>0</v>
      </c>
      <c r="S294" s="15">
        <v>138989009.81999999</v>
      </c>
      <c r="T294" s="15">
        <v>0</v>
      </c>
      <c r="U294" s="13" t="s">
        <v>50</v>
      </c>
      <c r="V294" s="15">
        <v>0</v>
      </c>
      <c r="W294" s="15">
        <v>32158390.110000003</v>
      </c>
      <c r="X294" s="13" t="s">
        <v>51</v>
      </c>
      <c r="Y294" s="15">
        <v>5145342.4176000003</v>
      </c>
      <c r="Z294" s="15">
        <v>0</v>
      </c>
      <c r="AA294" s="13" t="s">
        <v>50</v>
      </c>
      <c r="AB294" s="15">
        <v>0</v>
      </c>
      <c r="AC294" s="15">
        <v>0</v>
      </c>
      <c r="AD294" s="13" t="s">
        <v>50</v>
      </c>
      <c r="AE294" s="15">
        <v>0</v>
      </c>
      <c r="AF294" s="13">
        <v>0</v>
      </c>
      <c r="AG294" s="13" t="s">
        <v>50</v>
      </c>
      <c r="AH294" s="15">
        <v>0</v>
      </c>
      <c r="AI294" s="15">
        <v>0</v>
      </c>
      <c r="AJ294" s="13" t="s">
        <v>50</v>
      </c>
      <c r="AK294" s="15">
        <v>0</v>
      </c>
      <c r="AL294" s="15">
        <v>0</v>
      </c>
      <c r="AM294" s="14" t="s">
        <v>48</v>
      </c>
      <c r="AN294" s="13" t="s">
        <v>48</v>
      </c>
      <c r="AO294" s="14" t="s">
        <v>48</v>
      </c>
      <c r="AP294" s="13" t="s">
        <v>48</v>
      </c>
    </row>
    <row r="295" spans="1:42" s="19" customFormat="1" x14ac:dyDescent="0.25">
      <c r="A295" s="16" t="s">
        <v>550</v>
      </c>
      <c r="B295" s="17" t="s">
        <v>849</v>
      </c>
      <c r="C295" s="16" t="s">
        <v>47</v>
      </c>
      <c r="D295" s="16" t="s">
        <v>59</v>
      </c>
      <c r="E295" s="16" t="s">
        <v>60</v>
      </c>
      <c r="F295" s="16" t="s">
        <v>945</v>
      </c>
      <c r="G295" s="16" t="s">
        <v>49</v>
      </c>
      <c r="H295" s="16" t="s">
        <v>853</v>
      </c>
      <c r="I295" s="18" t="s">
        <v>48</v>
      </c>
      <c r="J295" s="18" t="s">
        <v>48</v>
      </c>
      <c r="K295" s="18" t="s">
        <v>48</v>
      </c>
      <c r="L295" s="18" t="s">
        <v>48</v>
      </c>
      <c r="M295" s="18">
        <v>0</v>
      </c>
      <c r="N295" s="16" t="s">
        <v>48</v>
      </c>
      <c r="O295" s="16" t="s">
        <v>55</v>
      </c>
      <c r="P295" s="16" t="s">
        <v>48</v>
      </c>
      <c r="Q295" s="18">
        <f>SUM(S295:AP295)</f>
        <v>204361140.59300002</v>
      </c>
      <c r="R295" s="18">
        <v>0</v>
      </c>
      <c r="S295" s="18">
        <v>155680039.54000002</v>
      </c>
      <c r="T295" s="18">
        <v>0</v>
      </c>
      <c r="U295" s="16" t="s">
        <v>50</v>
      </c>
      <c r="V295" s="18">
        <v>0</v>
      </c>
      <c r="W295" s="18">
        <v>41966466.424999997</v>
      </c>
      <c r="X295" s="16" t="s">
        <v>50</v>
      </c>
      <c r="Y295" s="18">
        <v>6714634.6279999977</v>
      </c>
      <c r="Z295" s="18">
        <v>0</v>
      </c>
      <c r="AA295" s="16" t="s">
        <v>50</v>
      </c>
      <c r="AB295" s="18">
        <v>0</v>
      </c>
      <c r="AC295" s="18">
        <v>0</v>
      </c>
      <c r="AD295" s="16" t="s">
        <v>50</v>
      </c>
      <c r="AE295" s="18">
        <v>0</v>
      </c>
      <c r="AF295" s="16">
        <v>0</v>
      </c>
      <c r="AG295" s="16" t="s">
        <v>50</v>
      </c>
      <c r="AH295" s="18">
        <v>0</v>
      </c>
      <c r="AI295" s="18">
        <v>0</v>
      </c>
      <c r="AJ295" s="16" t="s">
        <v>50</v>
      </c>
      <c r="AK295" s="18">
        <v>0</v>
      </c>
      <c r="AL295" s="18">
        <v>0</v>
      </c>
      <c r="AM295" s="17" t="s">
        <v>48</v>
      </c>
      <c r="AN295" s="16" t="s">
        <v>48</v>
      </c>
      <c r="AO295" s="17" t="s">
        <v>48</v>
      </c>
      <c r="AP295" s="16" t="s">
        <v>48</v>
      </c>
    </row>
    <row r="296" spans="1:42" s="19" customFormat="1" x14ac:dyDescent="0.25">
      <c r="A296" s="16" t="s">
        <v>552</v>
      </c>
      <c r="B296" s="17" t="s">
        <v>849</v>
      </c>
      <c r="C296" s="16" t="s">
        <v>47</v>
      </c>
      <c r="D296" s="16" t="s">
        <v>59</v>
      </c>
      <c r="E296" s="16" t="s">
        <v>60</v>
      </c>
      <c r="F296" s="16" t="s">
        <v>945</v>
      </c>
      <c r="G296" s="16" t="s">
        <v>49</v>
      </c>
      <c r="H296" s="16" t="s">
        <v>855</v>
      </c>
      <c r="I296" s="18" t="s">
        <v>48</v>
      </c>
      <c r="J296" s="18" t="s">
        <v>48</v>
      </c>
      <c r="K296" s="18" t="s">
        <v>48</v>
      </c>
      <c r="L296" s="18" t="s">
        <v>48</v>
      </c>
      <c r="M296" s="18">
        <v>0</v>
      </c>
      <c r="N296" s="16" t="s">
        <v>48</v>
      </c>
      <c r="O296" s="16" t="s">
        <v>856</v>
      </c>
      <c r="P296" s="16" t="s">
        <v>857</v>
      </c>
      <c r="Q296" s="18">
        <f>SUM(S296:AP296)</f>
        <v>770000</v>
      </c>
      <c r="R296" s="18">
        <v>0</v>
      </c>
      <c r="S296" s="18">
        <v>770000</v>
      </c>
      <c r="T296" s="18">
        <v>0</v>
      </c>
      <c r="U296" s="16" t="s">
        <v>50</v>
      </c>
      <c r="V296" s="18">
        <v>0</v>
      </c>
      <c r="W296" s="18">
        <v>0</v>
      </c>
      <c r="X296" s="16" t="s">
        <v>50</v>
      </c>
      <c r="Y296" s="18">
        <v>0</v>
      </c>
      <c r="Z296" s="18">
        <v>0</v>
      </c>
      <c r="AA296" s="16" t="s">
        <v>50</v>
      </c>
      <c r="AB296" s="18">
        <v>0</v>
      </c>
      <c r="AC296" s="18">
        <v>0</v>
      </c>
      <c r="AD296" s="16" t="s">
        <v>50</v>
      </c>
      <c r="AE296" s="18">
        <v>0</v>
      </c>
      <c r="AF296" s="16">
        <v>0</v>
      </c>
      <c r="AG296" s="16" t="s">
        <v>50</v>
      </c>
      <c r="AH296" s="18">
        <v>0</v>
      </c>
      <c r="AI296" s="18">
        <v>0</v>
      </c>
      <c r="AJ296" s="16" t="s">
        <v>50</v>
      </c>
      <c r="AK296" s="18">
        <v>0</v>
      </c>
      <c r="AL296" s="18">
        <v>0</v>
      </c>
      <c r="AM296" s="17" t="s">
        <v>48</v>
      </c>
      <c r="AN296" s="16" t="s">
        <v>48</v>
      </c>
      <c r="AO296" s="17" t="s">
        <v>48</v>
      </c>
      <c r="AP296" s="16" t="s">
        <v>48</v>
      </c>
    </row>
    <row r="297" spans="1:42" s="19" customFormat="1" x14ac:dyDescent="0.25">
      <c r="A297" s="16" t="s">
        <v>554</v>
      </c>
      <c r="B297" s="17" t="s">
        <v>849</v>
      </c>
      <c r="C297" s="16" t="s">
        <v>47</v>
      </c>
      <c r="D297" s="16" t="s">
        <v>59</v>
      </c>
      <c r="E297" s="16" t="s">
        <v>60</v>
      </c>
      <c r="F297" s="16" t="s">
        <v>945</v>
      </c>
      <c r="G297" s="16" t="s">
        <v>49</v>
      </c>
      <c r="H297" s="16" t="s">
        <v>859</v>
      </c>
      <c r="I297" s="18" t="s">
        <v>48</v>
      </c>
      <c r="J297" s="18" t="s">
        <v>48</v>
      </c>
      <c r="K297" s="18" t="s">
        <v>48</v>
      </c>
      <c r="L297" s="18" t="s">
        <v>48</v>
      </c>
      <c r="M297" s="18">
        <v>0</v>
      </c>
      <c r="N297" s="16" t="s">
        <v>48</v>
      </c>
      <c r="O297" s="16" t="s">
        <v>55</v>
      </c>
      <c r="P297" s="16" t="s">
        <v>48</v>
      </c>
      <c r="Q297" s="18">
        <f>SUM(S297:AP297)</f>
        <v>30352091.676399995</v>
      </c>
      <c r="R297" s="18">
        <v>0</v>
      </c>
      <c r="S297" s="18">
        <v>20902485.709999997</v>
      </c>
      <c r="T297" s="18">
        <v>0</v>
      </c>
      <c r="U297" s="16" t="s">
        <v>50</v>
      </c>
      <c r="V297" s="18">
        <v>0</v>
      </c>
      <c r="W297" s="18">
        <v>8146212.04</v>
      </c>
      <c r="X297" s="16" t="s">
        <v>51</v>
      </c>
      <c r="Y297" s="18">
        <v>1303393.9264</v>
      </c>
      <c r="Z297" s="18">
        <v>0</v>
      </c>
      <c r="AA297" s="16" t="s">
        <v>50</v>
      </c>
      <c r="AB297" s="18">
        <v>0</v>
      </c>
      <c r="AC297" s="18">
        <v>0</v>
      </c>
      <c r="AD297" s="16" t="s">
        <v>50</v>
      </c>
      <c r="AE297" s="18">
        <v>0</v>
      </c>
      <c r="AF297" s="16">
        <v>0</v>
      </c>
      <c r="AG297" s="16" t="s">
        <v>50</v>
      </c>
      <c r="AH297" s="18">
        <v>0</v>
      </c>
      <c r="AI297" s="18">
        <v>0</v>
      </c>
      <c r="AJ297" s="16" t="s">
        <v>50</v>
      </c>
      <c r="AK297" s="18">
        <v>0</v>
      </c>
      <c r="AL297" s="18">
        <v>0</v>
      </c>
      <c r="AM297" s="17" t="s">
        <v>48</v>
      </c>
      <c r="AN297" s="16" t="s">
        <v>48</v>
      </c>
      <c r="AO297" s="17" t="s">
        <v>48</v>
      </c>
      <c r="AP297" s="16" t="s">
        <v>48</v>
      </c>
    </row>
    <row r="298" spans="1:42" s="19" customFormat="1" x14ac:dyDescent="0.25">
      <c r="A298" s="16" t="s">
        <v>559</v>
      </c>
      <c r="B298" s="17" t="s">
        <v>849</v>
      </c>
      <c r="C298" s="16" t="s">
        <v>47</v>
      </c>
      <c r="D298" s="16" t="s">
        <v>63</v>
      </c>
      <c r="E298" s="16" t="s">
        <v>64</v>
      </c>
      <c r="F298" s="16" t="s">
        <v>947</v>
      </c>
      <c r="G298" s="16" t="s">
        <v>49</v>
      </c>
      <c r="H298" s="16" t="s">
        <v>860</v>
      </c>
      <c r="I298" s="18" t="s">
        <v>48</v>
      </c>
      <c r="J298" s="18" t="s">
        <v>48</v>
      </c>
      <c r="K298" s="18" t="s">
        <v>48</v>
      </c>
      <c r="L298" s="18" t="s">
        <v>48</v>
      </c>
      <c r="M298" s="18">
        <v>0</v>
      </c>
      <c r="N298" s="16" t="s">
        <v>48</v>
      </c>
      <c r="O298" s="16" t="s">
        <v>55</v>
      </c>
      <c r="P298" s="16" t="s">
        <v>48</v>
      </c>
      <c r="Q298" s="18">
        <f>SUM(S298:AP298)</f>
        <v>6173706.5999999996</v>
      </c>
      <c r="R298" s="18">
        <v>0</v>
      </c>
      <c r="S298" s="18">
        <v>4371606</v>
      </c>
      <c r="T298" s="18">
        <v>0</v>
      </c>
      <c r="U298" s="16" t="s">
        <v>50</v>
      </c>
      <c r="V298" s="18">
        <v>0</v>
      </c>
      <c r="W298" s="18">
        <v>1553535</v>
      </c>
      <c r="X298" s="16" t="s">
        <v>51</v>
      </c>
      <c r="Y298" s="18">
        <v>248565.6</v>
      </c>
      <c r="Z298" s="18">
        <v>0</v>
      </c>
      <c r="AA298" s="16" t="s">
        <v>50</v>
      </c>
      <c r="AB298" s="18">
        <v>0</v>
      </c>
      <c r="AC298" s="18">
        <v>0</v>
      </c>
      <c r="AD298" s="16" t="s">
        <v>50</v>
      </c>
      <c r="AE298" s="18">
        <v>0</v>
      </c>
      <c r="AF298" s="16">
        <v>0</v>
      </c>
      <c r="AG298" s="16" t="s">
        <v>50</v>
      </c>
      <c r="AH298" s="18">
        <v>0</v>
      </c>
      <c r="AI298" s="18">
        <v>0</v>
      </c>
      <c r="AJ298" s="16" t="s">
        <v>50</v>
      </c>
      <c r="AK298" s="18">
        <v>0</v>
      </c>
      <c r="AL298" s="18">
        <v>0</v>
      </c>
      <c r="AM298" s="17" t="s">
        <v>48</v>
      </c>
      <c r="AN298" s="16" t="s">
        <v>48</v>
      </c>
      <c r="AO298" s="17" t="s">
        <v>48</v>
      </c>
      <c r="AP298" s="16" t="s">
        <v>48</v>
      </c>
    </row>
    <row r="299" spans="1:42" s="19" customFormat="1" x14ac:dyDescent="0.25">
      <c r="A299" s="16" t="s">
        <v>561</v>
      </c>
      <c r="B299" s="17" t="s">
        <v>849</v>
      </c>
      <c r="C299" s="16" t="s">
        <v>47</v>
      </c>
      <c r="D299" s="16" t="s">
        <v>63</v>
      </c>
      <c r="E299" s="16" t="s">
        <v>64</v>
      </c>
      <c r="F299" s="16" t="s">
        <v>947</v>
      </c>
      <c r="G299" s="16" t="s">
        <v>49</v>
      </c>
      <c r="H299" s="16" t="s">
        <v>861</v>
      </c>
      <c r="I299" s="18" t="s">
        <v>48</v>
      </c>
      <c r="J299" s="18" t="s">
        <v>48</v>
      </c>
      <c r="K299" s="18" t="s">
        <v>48</v>
      </c>
      <c r="L299" s="18" t="s">
        <v>48</v>
      </c>
      <c r="M299" s="18">
        <v>0</v>
      </c>
      <c r="N299" s="16" t="s">
        <v>48</v>
      </c>
      <c r="O299" s="16" t="s">
        <v>157</v>
      </c>
      <c r="P299" s="16" t="s">
        <v>862</v>
      </c>
      <c r="Q299" s="18">
        <f>SUM(S299:AP299)</f>
        <v>1005274.8</v>
      </c>
      <c r="R299" s="18">
        <v>0</v>
      </c>
      <c r="S299" s="18">
        <v>655500</v>
      </c>
      <c r="T299" s="18">
        <v>301530</v>
      </c>
      <c r="U299" s="16" t="s">
        <v>51</v>
      </c>
      <c r="V299" s="18">
        <v>48244.800000000003</v>
      </c>
      <c r="W299" s="18">
        <v>0</v>
      </c>
      <c r="X299" s="16" t="s">
        <v>50</v>
      </c>
      <c r="Y299" s="18">
        <v>0</v>
      </c>
      <c r="Z299" s="18">
        <v>0</v>
      </c>
      <c r="AA299" s="16" t="s">
        <v>50</v>
      </c>
      <c r="AB299" s="18">
        <v>0</v>
      </c>
      <c r="AC299" s="18">
        <v>0</v>
      </c>
      <c r="AD299" s="16" t="s">
        <v>50</v>
      </c>
      <c r="AE299" s="18">
        <v>0</v>
      </c>
      <c r="AF299" s="16">
        <v>0</v>
      </c>
      <c r="AG299" s="16" t="s">
        <v>50</v>
      </c>
      <c r="AH299" s="18">
        <v>0</v>
      </c>
      <c r="AI299" s="18">
        <v>0</v>
      </c>
      <c r="AJ299" s="16" t="s">
        <v>50</v>
      </c>
      <c r="AK299" s="18">
        <v>0</v>
      </c>
      <c r="AL299" s="18">
        <v>0</v>
      </c>
      <c r="AM299" s="17" t="s">
        <v>48</v>
      </c>
      <c r="AN299" s="16" t="s">
        <v>48</v>
      </c>
      <c r="AO299" s="17" t="s">
        <v>48</v>
      </c>
      <c r="AP299" s="16" t="s">
        <v>48</v>
      </c>
    </row>
    <row r="300" spans="1:42" s="19" customFormat="1" x14ac:dyDescent="0.25">
      <c r="A300" s="16" t="s">
        <v>1049</v>
      </c>
      <c r="B300" s="17" t="s">
        <v>849</v>
      </c>
      <c r="C300" s="16" t="s">
        <v>47</v>
      </c>
      <c r="D300" s="16" t="s">
        <v>63</v>
      </c>
      <c r="E300" s="16" t="s">
        <v>64</v>
      </c>
      <c r="F300" s="16" t="s">
        <v>947</v>
      </c>
      <c r="G300" s="16" t="s">
        <v>49</v>
      </c>
      <c r="H300" s="16" t="s">
        <v>863</v>
      </c>
      <c r="I300" s="18" t="s">
        <v>48</v>
      </c>
      <c r="J300" s="18" t="s">
        <v>48</v>
      </c>
      <c r="K300" s="18" t="s">
        <v>48</v>
      </c>
      <c r="L300" s="18" t="s">
        <v>48</v>
      </c>
      <c r="M300" s="18">
        <v>0</v>
      </c>
      <c r="N300" s="16" t="s">
        <v>48</v>
      </c>
      <c r="O300" s="16" t="s">
        <v>55</v>
      </c>
      <c r="P300" s="16" t="s">
        <v>48</v>
      </c>
      <c r="Q300" s="18">
        <f>SUM(S300:AP300)</f>
        <v>90302045.98300001</v>
      </c>
      <c r="R300" s="18">
        <v>0</v>
      </c>
      <c r="S300" s="18">
        <v>71993833.350000009</v>
      </c>
      <c r="T300" s="18">
        <v>0</v>
      </c>
      <c r="U300" s="16" t="s">
        <v>50</v>
      </c>
      <c r="V300" s="18">
        <v>0</v>
      </c>
      <c r="W300" s="18">
        <v>15782941.924999999</v>
      </c>
      <c r="X300" s="16" t="s">
        <v>50</v>
      </c>
      <c r="Y300" s="18">
        <v>2525270.7079999996</v>
      </c>
      <c r="Z300" s="18">
        <v>0</v>
      </c>
      <c r="AA300" s="16" t="s">
        <v>50</v>
      </c>
      <c r="AB300" s="18">
        <v>0</v>
      </c>
      <c r="AC300" s="18">
        <v>0</v>
      </c>
      <c r="AD300" s="16" t="s">
        <v>50</v>
      </c>
      <c r="AE300" s="18">
        <v>0</v>
      </c>
      <c r="AF300" s="16">
        <v>0</v>
      </c>
      <c r="AG300" s="16" t="s">
        <v>50</v>
      </c>
      <c r="AH300" s="18">
        <v>0</v>
      </c>
      <c r="AI300" s="18">
        <v>0</v>
      </c>
      <c r="AJ300" s="16" t="s">
        <v>50</v>
      </c>
      <c r="AK300" s="18">
        <v>0</v>
      </c>
      <c r="AL300" s="18">
        <v>0</v>
      </c>
      <c r="AM300" s="17" t="s">
        <v>48</v>
      </c>
      <c r="AN300" s="16" t="s">
        <v>48</v>
      </c>
      <c r="AO300" s="17" t="s">
        <v>48</v>
      </c>
      <c r="AP300" s="16" t="s">
        <v>48</v>
      </c>
    </row>
    <row r="301" spans="1:42" s="19" customFormat="1" x14ac:dyDescent="0.25">
      <c r="A301" s="16" t="s">
        <v>1050</v>
      </c>
      <c r="B301" s="17" t="s">
        <v>849</v>
      </c>
      <c r="C301" s="16" t="s">
        <v>47</v>
      </c>
      <c r="D301" s="16" t="s">
        <v>63</v>
      </c>
      <c r="E301" s="16" t="s">
        <v>64</v>
      </c>
      <c r="F301" s="16" t="s">
        <v>947</v>
      </c>
      <c r="G301" s="16" t="s">
        <v>49</v>
      </c>
      <c r="H301" s="16" t="s">
        <v>864</v>
      </c>
      <c r="I301" s="18" t="s">
        <v>48</v>
      </c>
      <c r="J301" s="18" t="s">
        <v>48</v>
      </c>
      <c r="K301" s="18" t="s">
        <v>48</v>
      </c>
      <c r="L301" s="18" t="s">
        <v>48</v>
      </c>
      <c r="M301" s="18">
        <v>0</v>
      </c>
      <c r="N301" s="16" t="s">
        <v>48</v>
      </c>
      <c r="O301" s="16" t="s">
        <v>865</v>
      </c>
      <c r="P301" s="16" t="s">
        <v>866</v>
      </c>
      <c r="Q301" s="18">
        <f>SUM(S301:AP301)</f>
        <v>16659149.8484</v>
      </c>
      <c r="R301" s="18">
        <v>0</v>
      </c>
      <c r="S301" s="18">
        <v>14762761.85</v>
      </c>
      <c r="T301" s="18">
        <v>1634817.24</v>
      </c>
      <c r="U301" s="16" t="s">
        <v>51</v>
      </c>
      <c r="V301" s="18">
        <v>261570.75839999999</v>
      </c>
      <c r="W301" s="18">
        <v>0</v>
      </c>
      <c r="X301" s="16" t="s">
        <v>50</v>
      </c>
      <c r="Y301" s="18">
        <v>0</v>
      </c>
      <c r="Z301" s="18">
        <v>0</v>
      </c>
      <c r="AA301" s="16" t="s">
        <v>50</v>
      </c>
      <c r="AB301" s="18">
        <v>0</v>
      </c>
      <c r="AC301" s="18">
        <v>0</v>
      </c>
      <c r="AD301" s="16" t="s">
        <v>50</v>
      </c>
      <c r="AE301" s="18">
        <v>0</v>
      </c>
      <c r="AF301" s="16">
        <v>0</v>
      </c>
      <c r="AG301" s="16" t="s">
        <v>50</v>
      </c>
      <c r="AH301" s="18">
        <v>0</v>
      </c>
      <c r="AI301" s="18">
        <v>0</v>
      </c>
      <c r="AJ301" s="16" t="s">
        <v>50</v>
      </c>
      <c r="AK301" s="18">
        <v>0</v>
      </c>
      <c r="AL301" s="18">
        <v>0</v>
      </c>
      <c r="AM301" s="17" t="s">
        <v>48</v>
      </c>
      <c r="AN301" s="16" t="s">
        <v>48</v>
      </c>
      <c r="AO301" s="17" t="s">
        <v>48</v>
      </c>
      <c r="AP301" s="16" t="s">
        <v>48</v>
      </c>
    </row>
    <row r="302" spans="1:42" s="19" customFormat="1" x14ac:dyDescent="0.25">
      <c r="A302" s="16" t="s">
        <v>1051</v>
      </c>
      <c r="B302" s="17" t="s">
        <v>849</v>
      </c>
      <c r="C302" s="16" t="s">
        <v>47</v>
      </c>
      <c r="D302" s="16" t="s">
        <v>63</v>
      </c>
      <c r="E302" s="16" t="s">
        <v>64</v>
      </c>
      <c r="F302" s="16" t="s">
        <v>947</v>
      </c>
      <c r="G302" s="16" t="s">
        <v>49</v>
      </c>
      <c r="H302" s="16" t="s">
        <v>867</v>
      </c>
      <c r="I302" s="18" t="s">
        <v>48</v>
      </c>
      <c r="J302" s="18" t="s">
        <v>48</v>
      </c>
      <c r="K302" s="18" t="s">
        <v>48</v>
      </c>
      <c r="L302" s="18" t="s">
        <v>48</v>
      </c>
      <c r="M302" s="18">
        <v>0</v>
      </c>
      <c r="N302" s="16" t="s">
        <v>48</v>
      </c>
      <c r="O302" s="16" t="s">
        <v>55</v>
      </c>
      <c r="P302" s="16" t="s">
        <v>48</v>
      </c>
      <c r="Q302" s="18">
        <f>SUM(S302:AP302)</f>
        <v>141182864.62699994</v>
      </c>
      <c r="R302" s="18">
        <v>0</v>
      </c>
      <c r="S302" s="18">
        <v>102613159.46999995</v>
      </c>
      <c r="T302" s="18">
        <v>0</v>
      </c>
      <c r="U302" s="16" t="s">
        <v>50</v>
      </c>
      <c r="V302" s="18">
        <v>0</v>
      </c>
      <c r="W302" s="18">
        <v>33249745.825000003</v>
      </c>
      <c r="X302" s="16" t="s">
        <v>51</v>
      </c>
      <c r="Y302" s="18">
        <v>5319959.3319999995</v>
      </c>
      <c r="Z302" s="18">
        <v>0</v>
      </c>
      <c r="AA302" s="16" t="s">
        <v>50</v>
      </c>
      <c r="AB302" s="18">
        <v>0</v>
      </c>
      <c r="AC302" s="18">
        <v>0</v>
      </c>
      <c r="AD302" s="16" t="s">
        <v>50</v>
      </c>
      <c r="AE302" s="18">
        <v>0</v>
      </c>
      <c r="AF302" s="16">
        <v>0</v>
      </c>
      <c r="AG302" s="16" t="s">
        <v>50</v>
      </c>
      <c r="AH302" s="18">
        <v>0</v>
      </c>
      <c r="AI302" s="18">
        <v>0</v>
      </c>
      <c r="AJ302" s="16" t="s">
        <v>50</v>
      </c>
      <c r="AK302" s="18">
        <v>0</v>
      </c>
      <c r="AL302" s="18">
        <v>0</v>
      </c>
      <c r="AM302" s="17" t="s">
        <v>48</v>
      </c>
      <c r="AN302" s="16" t="s">
        <v>48</v>
      </c>
      <c r="AO302" s="17" t="s">
        <v>48</v>
      </c>
      <c r="AP302" s="16" t="s">
        <v>48</v>
      </c>
    </row>
    <row r="303" spans="1:42" s="19" customFormat="1" x14ac:dyDescent="0.25">
      <c r="A303" s="16" t="s">
        <v>1052</v>
      </c>
      <c r="B303" s="17" t="s">
        <v>849</v>
      </c>
      <c r="C303" s="16" t="s">
        <v>47</v>
      </c>
      <c r="D303" s="16" t="s">
        <v>74</v>
      </c>
      <c r="E303" s="16" t="s">
        <v>75</v>
      </c>
      <c r="F303" s="16" t="s">
        <v>824</v>
      </c>
      <c r="G303" s="16" t="s">
        <v>49</v>
      </c>
      <c r="H303" s="16" t="s">
        <v>868</v>
      </c>
      <c r="I303" s="18" t="s">
        <v>48</v>
      </c>
      <c r="J303" s="18" t="s">
        <v>48</v>
      </c>
      <c r="K303" s="18" t="s">
        <v>48</v>
      </c>
      <c r="L303" s="18" t="s">
        <v>48</v>
      </c>
      <c r="M303" s="18">
        <v>0</v>
      </c>
      <c r="N303" s="16" t="s">
        <v>48</v>
      </c>
      <c r="O303" s="16" t="s">
        <v>55</v>
      </c>
      <c r="P303" s="16" t="s">
        <v>48</v>
      </c>
      <c r="Q303" s="18">
        <f>SUM(S303:AP303)</f>
        <v>86916846.39820002</v>
      </c>
      <c r="R303" s="18">
        <v>0</v>
      </c>
      <c r="S303" s="18">
        <v>62176979.87000002</v>
      </c>
      <c r="T303" s="18">
        <v>0</v>
      </c>
      <c r="U303" s="16" t="s">
        <v>50</v>
      </c>
      <c r="V303" s="18">
        <v>0</v>
      </c>
      <c r="W303" s="18">
        <v>21327471.145</v>
      </c>
      <c r="X303" s="16" t="s">
        <v>51</v>
      </c>
      <c r="Y303" s="18">
        <v>3412395.3832000005</v>
      </c>
      <c r="Z303" s="18">
        <v>0</v>
      </c>
      <c r="AA303" s="16" t="s">
        <v>50</v>
      </c>
      <c r="AB303" s="18">
        <v>0</v>
      </c>
      <c r="AC303" s="18">
        <v>0</v>
      </c>
      <c r="AD303" s="16" t="s">
        <v>50</v>
      </c>
      <c r="AE303" s="18">
        <v>0</v>
      </c>
      <c r="AF303" s="16">
        <v>0</v>
      </c>
      <c r="AG303" s="16" t="s">
        <v>50</v>
      </c>
      <c r="AH303" s="18">
        <v>0</v>
      </c>
      <c r="AI303" s="18">
        <v>0</v>
      </c>
      <c r="AJ303" s="16" t="s">
        <v>50</v>
      </c>
      <c r="AK303" s="18">
        <v>0</v>
      </c>
      <c r="AL303" s="18">
        <v>0</v>
      </c>
      <c r="AM303" s="17" t="s">
        <v>48</v>
      </c>
      <c r="AN303" s="16" t="s">
        <v>48</v>
      </c>
      <c r="AO303" s="17" t="s">
        <v>48</v>
      </c>
      <c r="AP303" s="16" t="s">
        <v>48</v>
      </c>
    </row>
    <row r="304" spans="1:42" s="19" customFormat="1" x14ac:dyDescent="0.25">
      <c r="A304" s="16" t="s">
        <v>1053</v>
      </c>
      <c r="B304" s="17" t="s">
        <v>849</v>
      </c>
      <c r="C304" s="16" t="s">
        <v>47</v>
      </c>
      <c r="D304" s="16" t="s">
        <v>74</v>
      </c>
      <c r="E304" s="16" t="s">
        <v>75</v>
      </c>
      <c r="F304" s="16" t="s">
        <v>824</v>
      </c>
      <c r="G304" s="16" t="s">
        <v>67</v>
      </c>
      <c r="H304" s="16" t="s">
        <v>48</v>
      </c>
      <c r="I304" s="18" t="s">
        <v>869</v>
      </c>
      <c r="J304" s="18" t="s">
        <v>48</v>
      </c>
      <c r="K304" s="18" t="s">
        <v>870</v>
      </c>
      <c r="L304" s="18" t="s">
        <v>849</v>
      </c>
      <c r="M304" s="18">
        <v>1897671.4</v>
      </c>
      <c r="N304" s="16" t="s">
        <v>70</v>
      </c>
      <c r="O304" s="16" t="s">
        <v>871</v>
      </c>
      <c r="P304" s="16" t="s">
        <v>872</v>
      </c>
      <c r="Q304" s="18">
        <f>SUM(S304:AP304)</f>
        <v>-660000</v>
      </c>
      <c r="R304" s="18">
        <v>0</v>
      </c>
      <c r="S304" s="18">
        <v>-660000</v>
      </c>
      <c r="T304" s="18">
        <v>0</v>
      </c>
      <c r="U304" s="16" t="s">
        <v>50</v>
      </c>
      <c r="V304" s="18">
        <v>0</v>
      </c>
      <c r="W304" s="18">
        <v>0</v>
      </c>
      <c r="X304" s="16" t="s">
        <v>50</v>
      </c>
      <c r="Y304" s="18">
        <v>0</v>
      </c>
      <c r="Z304" s="18">
        <v>0</v>
      </c>
      <c r="AA304" s="16" t="s">
        <v>50</v>
      </c>
      <c r="AB304" s="18">
        <v>0</v>
      </c>
      <c r="AC304" s="18">
        <v>0</v>
      </c>
      <c r="AD304" s="16" t="s">
        <v>50</v>
      </c>
      <c r="AE304" s="18">
        <v>0</v>
      </c>
      <c r="AF304" s="16">
        <v>0</v>
      </c>
      <c r="AG304" s="16" t="s">
        <v>50</v>
      </c>
      <c r="AH304" s="18">
        <v>0</v>
      </c>
      <c r="AI304" s="18">
        <v>0</v>
      </c>
      <c r="AJ304" s="16" t="s">
        <v>50</v>
      </c>
      <c r="AK304" s="18">
        <v>0</v>
      </c>
      <c r="AL304" s="18">
        <v>0</v>
      </c>
      <c r="AM304" s="17" t="s">
        <v>48</v>
      </c>
      <c r="AN304" s="16" t="s">
        <v>48</v>
      </c>
      <c r="AO304" s="17" t="s">
        <v>48</v>
      </c>
      <c r="AP304" s="16" t="s">
        <v>48</v>
      </c>
    </row>
    <row r="305" spans="1:42" s="19" customFormat="1" x14ac:dyDescent="0.25">
      <c r="A305" s="16" t="s">
        <v>1054</v>
      </c>
      <c r="B305" s="20">
        <v>44103</v>
      </c>
      <c r="C305" s="16" t="s">
        <v>47</v>
      </c>
      <c r="D305" s="16" t="s">
        <v>964</v>
      </c>
      <c r="E305" s="16" t="s">
        <v>965</v>
      </c>
      <c r="F305" s="16" t="s">
        <v>967</v>
      </c>
      <c r="G305" s="16" t="s">
        <v>49</v>
      </c>
      <c r="H305" s="16" t="s">
        <v>969</v>
      </c>
      <c r="I305" s="18"/>
      <c r="J305" s="18"/>
      <c r="K305" s="18"/>
      <c r="L305" s="18"/>
      <c r="M305" s="18"/>
      <c r="N305" s="16"/>
      <c r="O305" s="16" t="s">
        <v>772</v>
      </c>
      <c r="P305" s="16"/>
      <c r="Q305" s="18">
        <f>SUM(S305:AP305)</f>
        <v>0</v>
      </c>
      <c r="R305" s="18">
        <v>0</v>
      </c>
      <c r="S305" s="18">
        <v>0</v>
      </c>
      <c r="T305" s="18">
        <v>0</v>
      </c>
      <c r="U305" s="16" t="s">
        <v>50</v>
      </c>
      <c r="V305" s="18">
        <v>0</v>
      </c>
      <c r="W305" s="18">
        <v>0</v>
      </c>
      <c r="X305" s="16" t="s">
        <v>50</v>
      </c>
      <c r="Y305" s="18">
        <v>0</v>
      </c>
      <c r="Z305" s="18">
        <v>0</v>
      </c>
      <c r="AA305" s="16" t="s">
        <v>50</v>
      </c>
      <c r="AB305" s="18">
        <v>0</v>
      </c>
      <c r="AC305" s="18">
        <v>0</v>
      </c>
      <c r="AD305" s="16" t="s">
        <v>50</v>
      </c>
      <c r="AE305" s="18">
        <v>0</v>
      </c>
      <c r="AF305" s="16">
        <v>0</v>
      </c>
      <c r="AG305" s="16" t="s">
        <v>50</v>
      </c>
      <c r="AH305" s="18">
        <v>0</v>
      </c>
      <c r="AI305" s="18">
        <v>0</v>
      </c>
      <c r="AJ305" s="16" t="s">
        <v>50</v>
      </c>
      <c r="AK305" s="18">
        <v>0</v>
      </c>
      <c r="AL305" s="18">
        <v>0</v>
      </c>
      <c r="AM305" s="17" t="s">
        <v>48</v>
      </c>
      <c r="AN305" s="16" t="s">
        <v>48</v>
      </c>
      <c r="AO305" s="17" t="s">
        <v>48</v>
      </c>
      <c r="AP305" s="16" t="s">
        <v>48</v>
      </c>
    </row>
    <row r="306" spans="1:42" s="19" customFormat="1" x14ac:dyDescent="0.25">
      <c r="A306" s="16" t="s">
        <v>1055</v>
      </c>
      <c r="B306" s="20">
        <v>44103</v>
      </c>
      <c r="C306" s="16" t="s">
        <v>47</v>
      </c>
      <c r="D306" s="16" t="s">
        <v>77</v>
      </c>
      <c r="E306" s="16" t="s">
        <v>78</v>
      </c>
      <c r="F306" s="16" t="s">
        <v>952</v>
      </c>
      <c r="G306" s="16" t="s">
        <v>49</v>
      </c>
      <c r="H306" s="16" t="s">
        <v>950</v>
      </c>
      <c r="I306" s="18"/>
      <c r="J306" s="18"/>
      <c r="K306" s="18"/>
      <c r="L306" s="18"/>
      <c r="M306" s="18">
        <v>0</v>
      </c>
      <c r="N306" s="16"/>
      <c r="O306" s="16" t="s">
        <v>772</v>
      </c>
      <c r="P306" s="16"/>
      <c r="Q306" s="18">
        <f>SUM(S306:AP306)</f>
        <v>0</v>
      </c>
      <c r="R306" s="18">
        <v>0</v>
      </c>
      <c r="S306" s="18">
        <v>0</v>
      </c>
      <c r="T306" s="18">
        <v>0</v>
      </c>
      <c r="U306" s="16" t="s">
        <v>50</v>
      </c>
      <c r="V306" s="18">
        <v>0</v>
      </c>
      <c r="W306" s="18">
        <v>0</v>
      </c>
      <c r="X306" s="16" t="s">
        <v>50</v>
      </c>
      <c r="Y306" s="18">
        <v>0</v>
      </c>
      <c r="Z306" s="18">
        <v>0</v>
      </c>
      <c r="AA306" s="16" t="s">
        <v>50</v>
      </c>
      <c r="AB306" s="18">
        <v>0</v>
      </c>
      <c r="AC306" s="18">
        <v>0</v>
      </c>
      <c r="AD306" s="16" t="s">
        <v>50</v>
      </c>
      <c r="AE306" s="18">
        <v>0</v>
      </c>
      <c r="AF306" s="16" t="s">
        <v>951</v>
      </c>
      <c r="AG306" s="16" t="s">
        <v>50</v>
      </c>
      <c r="AH306" s="18">
        <v>0</v>
      </c>
      <c r="AI306" s="18">
        <v>0</v>
      </c>
      <c r="AJ306" s="16" t="s">
        <v>50</v>
      </c>
      <c r="AK306" s="18">
        <v>0</v>
      </c>
      <c r="AL306" s="18">
        <v>0</v>
      </c>
      <c r="AM306" s="17"/>
      <c r="AN306" s="16"/>
      <c r="AO306" s="17"/>
      <c r="AP306" s="16"/>
    </row>
    <row r="307" spans="1:42" s="19" customFormat="1" x14ac:dyDescent="0.25">
      <c r="A307" s="16" t="s">
        <v>1056</v>
      </c>
      <c r="B307" s="20">
        <v>44103</v>
      </c>
      <c r="C307" s="16" t="s">
        <v>47</v>
      </c>
      <c r="D307" s="16" t="s">
        <v>81</v>
      </c>
      <c r="E307" s="16" t="s">
        <v>82</v>
      </c>
      <c r="F307" s="16" t="s">
        <v>956</v>
      </c>
      <c r="G307" s="16" t="s">
        <v>49</v>
      </c>
      <c r="H307" s="16" t="s">
        <v>955</v>
      </c>
      <c r="I307" s="18"/>
      <c r="J307" s="18"/>
      <c r="K307" s="18"/>
      <c r="L307" s="18"/>
      <c r="M307" s="18"/>
      <c r="N307" s="16"/>
      <c r="O307" s="16" t="s">
        <v>772</v>
      </c>
      <c r="P307" s="16"/>
      <c r="Q307" s="18">
        <f>SUM(S307:AP307)</f>
        <v>0</v>
      </c>
      <c r="R307" s="18">
        <v>0</v>
      </c>
      <c r="S307" s="18">
        <v>0</v>
      </c>
      <c r="T307" s="18">
        <v>0</v>
      </c>
      <c r="U307" s="16" t="s">
        <v>50</v>
      </c>
      <c r="V307" s="18">
        <v>0</v>
      </c>
      <c r="W307" s="18">
        <v>0</v>
      </c>
      <c r="X307" s="16" t="s">
        <v>50</v>
      </c>
      <c r="Y307" s="18">
        <v>0</v>
      </c>
      <c r="Z307" s="18">
        <v>0</v>
      </c>
      <c r="AA307" s="16" t="s">
        <v>50</v>
      </c>
      <c r="AB307" s="18">
        <v>0</v>
      </c>
      <c r="AC307" s="18">
        <v>0</v>
      </c>
      <c r="AD307" s="16" t="s">
        <v>50</v>
      </c>
      <c r="AE307" s="18">
        <v>0</v>
      </c>
      <c r="AF307" s="16">
        <v>0</v>
      </c>
      <c r="AG307" s="16" t="s">
        <v>50</v>
      </c>
      <c r="AH307" s="18">
        <v>0</v>
      </c>
      <c r="AI307" s="18">
        <v>0</v>
      </c>
      <c r="AJ307" s="16" t="s">
        <v>50</v>
      </c>
      <c r="AK307" s="18">
        <v>0</v>
      </c>
      <c r="AL307" s="18">
        <v>0</v>
      </c>
      <c r="AM307" s="17" t="s">
        <v>48</v>
      </c>
      <c r="AN307" s="16" t="s">
        <v>48</v>
      </c>
      <c r="AO307" s="17" t="s">
        <v>48</v>
      </c>
      <c r="AP307" s="16" t="s">
        <v>48</v>
      </c>
    </row>
    <row r="308" spans="1:42" s="19" customFormat="1" x14ac:dyDescent="0.25">
      <c r="A308" s="16" t="s">
        <v>1057</v>
      </c>
      <c r="B308" s="17" t="s">
        <v>849</v>
      </c>
      <c r="C308" s="16" t="s">
        <v>47</v>
      </c>
      <c r="D308" s="16" t="s">
        <v>122</v>
      </c>
      <c r="E308" s="16" t="s">
        <v>873</v>
      </c>
      <c r="F308" s="16" t="s">
        <v>960</v>
      </c>
      <c r="G308" s="16" t="s">
        <v>49</v>
      </c>
      <c r="H308" s="16" t="s">
        <v>874</v>
      </c>
      <c r="I308" s="18" t="s">
        <v>48</v>
      </c>
      <c r="J308" s="18" t="s">
        <v>48</v>
      </c>
      <c r="K308" s="18" t="s">
        <v>48</v>
      </c>
      <c r="L308" s="18" t="s">
        <v>48</v>
      </c>
      <c r="M308" s="18">
        <v>0</v>
      </c>
      <c r="N308" s="16" t="s">
        <v>48</v>
      </c>
      <c r="O308" s="16" t="s">
        <v>55</v>
      </c>
      <c r="P308" s="16" t="s">
        <v>48</v>
      </c>
      <c r="Q308" s="18">
        <f>SUM(S308:AP308)</f>
        <v>26041356.3004</v>
      </c>
      <c r="R308" s="18">
        <v>0</v>
      </c>
      <c r="S308" s="18">
        <v>21564521.099999998</v>
      </c>
      <c r="T308" s="18">
        <v>0</v>
      </c>
      <c r="U308" s="16" t="s">
        <v>50</v>
      </c>
      <c r="V308" s="18">
        <v>0</v>
      </c>
      <c r="W308" s="18">
        <v>3859340.69</v>
      </c>
      <c r="X308" s="16" t="s">
        <v>50</v>
      </c>
      <c r="Y308" s="18">
        <v>617494.51040000003</v>
      </c>
      <c r="Z308" s="18">
        <v>0</v>
      </c>
      <c r="AA308" s="16" t="s">
        <v>50</v>
      </c>
      <c r="AB308" s="18">
        <v>0</v>
      </c>
      <c r="AC308" s="18">
        <v>0</v>
      </c>
      <c r="AD308" s="16" t="s">
        <v>50</v>
      </c>
      <c r="AE308" s="18">
        <v>0</v>
      </c>
      <c r="AF308" s="16">
        <v>0</v>
      </c>
      <c r="AG308" s="16" t="s">
        <v>50</v>
      </c>
      <c r="AH308" s="18">
        <v>0</v>
      </c>
      <c r="AI308" s="18">
        <v>0</v>
      </c>
      <c r="AJ308" s="16" t="s">
        <v>50</v>
      </c>
      <c r="AK308" s="18">
        <v>0</v>
      </c>
      <c r="AL308" s="18">
        <v>0</v>
      </c>
      <c r="AM308" s="17" t="s">
        <v>48</v>
      </c>
      <c r="AN308" s="16" t="s">
        <v>48</v>
      </c>
      <c r="AO308" s="17" t="s">
        <v>48</v>
      </c>
      <c r="AP308" s="16" t="s">
        <v>48</v>
      </c>
    </row>
    <row r="309" spans="1:42" s="19" customFormat="1" x14ac:dyDescent="0.25">
      <c r="A309" s="16" t="s">
        <v>564</v>
      </c>
      <c r="B309" s="17" t="s">
        <v>849</v>
      </c>
      <c r="C309" s="16" t="s">
        <v>47</v>
      </c>
      <c r="D309" s="16" t="s">
        <v>122</v>
      </c>
      <c r="E309" s="16" t="s">
        <v>875</v>
      </c>
      <c r="F309" s="16" t="s">
        <v>960</v>
      </c>
      <c r="G309" s="16" t="s">
        <v>49</v>
      </c>
      <c r="H309" s="16" t="s">
        <v>876</v>
      </c>
      <c r="I309" s="18" t="s">
        <v>48</v>
      </c>
      <c r="J309" s="18" t="s">
        <v>48</v>
      </c>
      <c r="K309" s="18" t="s">
        <v>48</v>
      </c>
      <c r="L309" s="18" t="s">
        <v>48</v>
      </c>
      <c r="M309" s="18">
        <v>0</v>
      </c>
      <c r="N309" s="16" t="s">
        <v>48</v>
      </c>
      <c r="O309" s="16" t="s">
        <v>55</v>
      </c>
      <c r="P309" s="16" t="s">
        <v>48</v>
      </c>
      <c r="Q309" s="18">
        <f>SUM(S309:AP309)</f>
        <v>6192186.2000000002</v>
      </c>
      <c r="R309" s="18">
        <v>0</v>
      </c>
      <c r="S309" s="18">
        <v>5723285.2000000002</v>
      </c>
      <c r="T309" s="18">
        <v>0</v>
      </c>
      <c r="U309" s="16" t="s">
        <v>50</v>
      </c>
      <c r="V309" s="18">
        <v>0</v>
      </c>
      <c r="W309" s="18">
        <v>404225</v>
      </c>
      <c r="X309" s="16" t="s">
        <v>50</v>
      </c>
      <c r="Y309" s="18">
        <v>64676</v>
      </c>
      <c r="Z309" s="18">
        <v>0</v>
      </c>
      <c r="AA309" s="16" t="s">
        <v>50</v>
      </c>
      <c r="AB309" s="18">
        <v>0</v>
      </c>
      <c r="AC309" s="18">
        <v>0</v>
      </c>
      <c r="AD309" s="16" t="s">
        <v>50</v>
      </c>
      <c r="AE309" s="18">
        <v>0</v>
      </c>
      <c r="AF309" s="16">
        <v>0</v>
      </c>
      <c r="AG309" s="16" t="s">
        <v>50</v>
      </c>
      <c r="AH309" s="18">
        <v>0</v>
      </c>
      <c r="AI309" s="18">
        <v>0</v>
      </c>
      <c r="AJ309" s="16" t="s">
        <v>50</v>
      </c>
      <c r="AK309" s="18">
        <v>0</v>
      </c>
      <c r="AL309" s="18">
        <v>0</v>
      </c>
      <c r="AM309" s="17" t="s">
        <v>48</v>
      </c>
      <c r="AN309" s="16" t="s">
        <v>48</v>
      </c>
      <c r="AO309" s="17" t="s">
        <v>48</v>
      </c>
      <c r="AP309" s="16" t="s">
        <v>48</v>
      </c>
    </row>
    <row r="310" spans="1:42" s="19" customFormat="1" x14ac:dyDescent="0.25">
      <c r="A310" s="16" t="s">
        <v>566</v>
      </c>
      <c r="B310" s="17" t="s">
        <v>849</v>
      </c>
      <c r="C310" s="16" t="s">
        <v>47</v>
      </c>
      <c r="D310" s="16" t="s">
        <v>122</v>
      </c>
      <c r="E310" s="16" t="s">
        <v>877</v>
      </c>
      <c r="F310" s="16" t="s">
        <v>960</v>
      </c>
      <c r="G310" s="16" t="s">
        <v>49</v>
      </c>
      <c r="H310" s="16" t="s">
        <v>878</v>
      </c>
      <c r="I310" s="18" t="s">
        <v>48</v>
      </c>
      <c r="J310" s="18" t="s">
        <v>48</v>
      </c>
      <c r="K310" s="18" t="s">
        <v>48</v>
      </c>
      <c r="L310" s="18" t="s">
        <v>48</v>
      </c>
      <c r="M310" s="18">
        <v>0</v>
      </c>
      <c r="N310" s="16" t="s">
        <v>48</v>
      </c>
      <c r="O310" s="16" t="s">
        <v>55</v>
      </c>
      <c r="P310" s="16" t="s">
        <v>48</v>
      </c>
      <c r="Q310" s="18">
        <f>SUM(S310:AP310)</f>
        <v>2123645.2000000002</v>
      </c>
      <c r="R310" s="18">
        <v>0</v>
      </c>
      <c r="S310" s="18">
        <v>346890.60000000009</v>
      </c>
      <c r="T310" s="18">
        <v>0</v>
      </c>
      <c r="U310" s="16" t="s">
        <v>50</v>
      </c>
      <c r="V310" s="18">
        <v>0</v>
      </c>
      <c r="W310" s="18">
        <v>1531685</v>
      </c>
      <c r="X310" s="16" t="s">
        <v>51</v>
      </c>
      <c r="Y310" s="18">
        <v>245069.6</v>
      </c>
      <c r="Z310" s="18">
        <v>0</v>
      </c>
      <c r="AA310" s="16" t="s">
        <v>50</v>
      </c>
      <c r="AB310" s="18">
        <v>0</v>
      </c>
      <c r="AC310" s="18">
        <v>0</v>
      </c>
      <c r="AD310" s="16" t="s">
        <v>50</v>
      </c>
      <c r="AE310" s="18">
        <v>0</v>
      </c>
      <c r="AF310" s="16">
        <v>0</v>
      </c>
      <c r="AG310" s="16" t="s">
        <v>50</v>
      </c>
      <c r="AH310" s="18">
        <v>0</v>
      </c>
      <c r="AI310" s="18">
        <v>0</v>
      </c>
      <c r="AJ310" s="16" t="s">
        <v>50</v>
      </c>
      <c r="AK310" s="18">
        <v>0</v>
      </c>
      <c r="AL310" s="18">
        <v>0</v>
      </c>
      <c r="AM310" s="17" t="s">
        <v>48</v>
      </c>
      <c r="AN310" s="16" t="s">
        <v>48</v>
      </c>
      <c r="AO310" s="17" t="s">
        <v>48</v>
      </c>
      <c r="AP310" s="16" t="s">
        <v>48</v>
      </c>
    </row>
    <row r="311" spans="1:42" s="19" customFormat="1" x14ac:dyDescent="0.25">
      <c r="A311" s="16" t="s">
        <v>570</v>
      </c>
      <c r="B311" s="17" t="s">
        <v>849</v>
      </c>
      <c r="C311" s="16" t="s">
        <v>47</v>
      </c>
      <c r="D311" s="16" t="s">
        <v>122</v>
      </c>
      <c r="E311" s="16" t="s">
        <v>880</v>
      </c>
      <c r="F311" s="16" t="s">
        <v>960</v>
      </c>
      <c r="G311" s="16" t="s">
        <v>49</v>
      </c>
      <c r="H311" s="16" t="s">
        <v>881</v>
      </c>
      <c r="I311" s="18" t="s">
        <v>48</v>
      </c>
      <c r="J311" s="18" t="s">
        <v>48</v>
      </c>
      <c r="K311" s="18" t="s">
        <v>48</v>
      </c>
      <c r="L311" s="18" t="s">
        <v>48</v>
      </c>
      <c r="M311" s="18">
        <v>0</v>
      </c>
      <c r="N311" s="16" t="s">
        <v>48</v>
      </c>
      <c r="O311" s="16" t="s">
        <v>55</v>
      </c>
      <c r="P311" s="16" t="s">
        <v>48</v>
      </c>
      <c r="Q311" s="18">
        <f>SUM(S311:AP311)</f>
        <v>7346220.7060000002</v>
      </c>
      <c r="R311" s="18">
        <v>0</v>
      </c>
      <c r="S311" s="18">
        <v>6906220.7000000002</v>
      </c>
      <c r="T311" s="18">
        <v>0</v>
      </c>
      <c r="U311" s="16" t="s">
        <v>50</v>
      </c>
      <c r="V311" s="18">
        <v>0</v>
      </c>
      <c r="W311" s="18">
        <v>379310.35</v>
      </c>
      <c r="X311" s="16" t="s">
        <v>51</v>
      </c>
      <c r="Y311" s="18">
        <v>60689.656000000003</v>
      </c>
      <c r="Z311" s="18">
        <v>0</v>
      </c>
      <c r="AA311" s="16" t="s">
        <v>50</v>
      </c>
      <c r="AB311" s="18">
        <v>0</v>
      </c>
      <c r="AC311" s="18">
        <v>0</v>
      </c>
      <c r="AD311" s="16" t="s">
        <v>50</v>
      </c>
      <c r="AE311" s="18">
        <v>0</v>
      </c>
      <c r="AF311" s="16">
        <v>0</v>
      </c>
      <c r="AG311" s="16" t="s">
        <v>50</v>
      </c>
      <c r="AH311" s="18">
        <v>0</v>
      </c>
      <c r="AI311" s="18">
        <v>0</v>
      </c>
      <c r="AJ311" s="16" t="s">
        <v>50</v>
      </c>
      <c r="AK311" s="18">
        <v>0</v>
      </c>
      <c r="AL311" s="18">
        <v>0</v>
      </c>
      <c r="AM311" s="17" t="s">
        <v>48</v>
      </c>
      <c r="AN311" s="16" t="s">
        <v>48</v>
      </c>
      <c r="AO311" s="17" t="s">
        <v>48</v>
      </c>
      <c r="AP311" s="16" t="s">
        <v>48</v>
      </c>
    </row>
    <row r="312" spans="1:42" s="19" customFormat="1" x14ac:dyDescent="0.25">
      <c r="A312" s="16" t="s">
        <v>572</v>
      </c>
      <c r="B312" s="17" t="s">
        <v>849</v>
      </c>
      <c r="C312" s="16" t="s">
        <v>47</v>
      </c>
      <c r="D312" s="16" t="s">
        <v>122</v>
      </c>
      <c r="E312" s="16" t="s">
        <v>883</v>
      </c>
      <c r="F312" s="16" t="s">
        <v>960</v>
      </c>
      <c r="G312" s="16" t="s">
        <v>49</v>
      </c>
      <c r="H312" s="16" t="s">
        <v>884</v>
      </c>
      <c r="I312" s="18" t="s">
        <v>48</v>
      </c>
      <c r="J312" s="18" t="s">
        <v>48</v>
      </c>
      <c r="K312" s="18" t="s">
        <v>48</v>
      </c>
      <c r="L312" s="18" t="s">
        <v>48</v>
      </c>
      <c r="M312" s="18">
        <v>0</v>
      </c>
      <c r="N312" s="16" t="s">
        <v>48</v>
      </c>
      <c r="O312" s="16" t="s">
        <v>55</v>
      </c>
      <c r="P312" s="16" t="s">
        <v>48</v>
      </c>
      <c r="Q312" s="18">
        <f>SUM(S312:AP312)</f>
        <v>10973071.1</v>
      </c>
      <c r="R312" s="18">
        <v>0</v>
      </c>
      <c r="S312" s="18">
        <v>9069586.5</v>
      </c>
      <c r="T312" s="18">
        <v>0</v>
      </c>
      <c r="U312" s="16" t="s">
        <v>50</v>
      </c>
      <c r="V312" s="18">
        <v>0</v>
      </c>
      <c r="W312" s="18">
        <v>1640935</v>
      </c>
      <c r="X312" s="16" t="s">
        <v>50</v>
      </c>
      <c r="Y312" s="18">
        <v>262549.59999999998</v>
      </c>
      <c r="Z312" s="18">
        <v>0</v>
      </c>
      <c r="AA312" s="16" t="s">
        <v>50</v>
      </c>
      <c r="AB312" s="18">
        <v>0</v>
      </c>
      <c r="AC312" s="18">
        <v>0</v>
      </c>
      <c r="AD312" s="16" t="s">
        <v>50</v>
      </c>
      <c r="AE312" s="18">
        <v>0</v>
      </c>
      <c r="AF312" s="16">
        <v>0</v>
      </c>
      <c r="AG312" s="16" t="s">
        <v>50</v>
      </c>
      <c r="AH312" s="18">
        <v>0</v>
      </c>
      <c r="AI312" s="18">
        <v>0</v>
      </c>
      <c r="AJ312" s="16" t="s">
        <v>50</v>
      </c>
      <c r="AK312" s="18">
        <v>0</v>
      </c>
      <c r="AL312" s="18">
        <v>0</v>
      </c>
      <c r="AM312" s="17" t="s">
        <v>48</v>
      </c>
      <c r="AN312" s="16" t="s">
        <v>48</v>
      </c>
      <c r="AO312" s="17" t="s">
        <v>48</v>
      </c>
      <c r="AP312" s="16" t="s">
        <v>48</v>
      </c>
    </row>
    <row r="313" spans="1:42" s="19" customFormat="1" x14ac:dyDescent="0.25">
      <c r="A313" s="16" t="s">
        <v>576</v>
      </c>
      <c r="B313" s="17" t="s">
        <v>849</v>
      </c>
      <c r="C313" s="16" t="s">
        <v>47</v>
      </c>
      <c r="D313" s="16" t="s">
        <v>122</v>
      </c>
      <c r="E313" s="16" t="s">
        <v>886</v>
      </c>
      <c r="F313" s="16" t="s">
        <v>960</v>
      </c>
      <c r="G313" s="16" t="s">
        <v>49</v>
      </c>
      <c r="H313" s="16" t="s">
        <v>887</v>
      </c>
      <c r="I313" s="18" t="s">
        <v>48</v>
      </c>
      <c r="J313" s="18" t="s">
        <v>48</v>
      </c>
      <c r="K313" s="18" t="s">
        <v>48</v>
      </c>
      <c r="L313" s="18" t="s">
        <v>48</v>
      </c>
      <c r="M313" s="18">
        <v>0</v>
      </c>
      <c r="N313" s="16" t="s">
        <v>48</v>
      </c>
      <c r="O313" s="16" t="s">
        <v>55</v>
      </c>
      <c r="P313" s="16" t="s">
        <v>48</v>
      </c>
      <c r="Q313" s="18">
        <f>SUM(S313:AP313)</f>
        <v>4734952.5999999996</v>
      </c>
      <c r="R313" s="18">
        <v>0</v>
      </c>
      <c r="S313" s="18">
        <v>1409557.3999999994</v>
      </c>
      <c r="T313" s="18">
        <v>0</v>
      </c>
      <c r="U313" s="16" t="s">
        <v>50</v>
      </c>
      <c r="V313" s="18">
        <v>0</v>
      </c>
      <c r="W313" s="18">
        <v>2866720</v>
      </c>
      <c r="X313" s="16" t="s">
        <v>50</v>
      </c>
      <c r="Y313" s="18">
        <v>458675.20000000001</v>
      </c>
      <c r="Z313" s="18">
        <v>0</v>
      </c>
      <c r="AA313" s="16" t="s">
        <v>50</v>
      </c>
      <c r="AB313" s="18">
        <v>0</v>
      </c>
      <c r="AC313" s="18">
        <v>0</v>
      </c>
      <c r="AD313" s="16" t="s">
        <v>50</v>
      </c>
      <c r="AE313" s="18">
        <v>0</v>
      </c>
      <c r="AF313" s="16">
        <v>0</v>
      </c>
      <c r="AG313" s="16" t="s">
        <v>50</v>
      </c>
      <c r="AH313" s="18">
        <v>0</v>
      </c>
      <c r="AI313" s="18">
        <v>0</v>
      </c>
      <c r="AJ313" s="16" t="s">
        <v>50</v>
      </c>
      <c r="AK313" s="18">
        <v>0</v>
      </c>
      <c r="AL313" s="18">
        <v>0</v>
      </c>
      <c r="AM313" s="17" t="s">
        <v>48</v>
      </c>
      <c r="AN313" s="16" t="s">
        <v>48</v>
      </c>
      <c r="AO313" s="17" t="s">
        <v>48</v>
      </c>
      <c r="AP313" s="16" t="s">
        <v>48</v>
      </c>
    </row>
    <row r="314" spans="1:42" s="19" customFormat="1" x14ac:dyDescent="0.25">
      <c r="A314" s="16" t="s">
        <v>578</v>
      </c>
      <c r="B314" s="17" t="s">
        <v>849</v>
      </c>
      <c r="C314" s="16" t="s">
        <v>47</v>
      </c>
      <c r="D314" s="16" t="s">
        <v>122</v>
      </c>
      <c r="E314" s="16" t="s">
        <v>889</v>
      </c>
      <c r="F314" s="16" t="s">
        <v>960</v>
      </c>
      <c r="G314" s="16" t="s">
        <v>49</v>
      </c>
      <c r="H314" s="16" t="s">
        <v>890</v>
      </c>
      <c r="I314" s="18" t="s">
        <v>48</v>
      </c>
      <c r="J314" s="18" t="s">
        <v>48</v>
      </c>
      <c r="K314" s="18" t="s">
        <v>48</v>
      </c>
      <c r="L314" s="18" t="s">
        <v>48</v>
      </c>
      <c r="M314" s="18">
        <v>0</v>
      </c>
      <c r="N314" s="16" t="s">
        <v>48</v>
      </c>
      <c r="O314" s="16" t="s">
        <v>55</v>
      </c>
      <c r="P314" s="16" t="s">
        <v>48</v>
      </c>
      <c r="Q314" s="18">
        <f>SUM(S314:AP314)</f>
        <v>9342208.8100000005</v>
      </c>
      <c r="R314" s="18">
        <v>0</v>
      </c>
      <c r="S314" s="18">
        <v>7723613.25</v>
      </c>
      <c r="T314" s="18">
        <v>0</v>
      </c>
      <c r="U314" s="16" t="s">
        <v>50</v>
      </c>
      <c r="V314" s="18">
        <v>0</v>
      </c>
      <c r="W314" s="18">
        <v>1395341</v>
      </c>
      <c r="X314" s="16" t="s">
        <v>51</v>
      </c>
      <c r="Y314" s="18">
        <v>223254.56</v>
      </c>
      <c r="Z314" s="18">
        <v>0</v>
      </c>
      <c r="AA314" s="16" t="s">
        <v>50</v>
      </c>
      <c r="AB314" s="18">
        <v>0</v>
      </c>
      <c r="AC314" s="18">
        <v>0</v>
      </c>
      <c r="AD314" s="16" t="s">
        <v>50</v>
      </c>
      <c r="AE314" s="18">
        <v>0</v>
      </c>
      <c r="AF314" s="16">
        <v>0</v>
      </c>
      <c r="AG314" s="16" t="s">
        <v>50</v>
      </c>
      <c r="AH314" s="18">
        <v>0</v>
      </c>
      <c r="AI314" s="18">
        <v>0</v>
      </c>
      <c r="AJ314" s="16" t="s">
        <v>50</v>
      </c>
      <c r="AK314" s="18">
        <v>0</v>
      </c>
      <c r="AL314" s="18">
        <v>0</v>
      </c>
      <c r="AM314" s="17" t="s">
        <v>48</v>
      </c>
      <c r="AN314" s="16" t="s">
        <v>48</v>
      </c>
      <c r="AO314" s="17" t="s">
        <v>48</v>
      </c>
      <c r="AP314" s="16" t="s">
        <v>48</v>
      </c>
    </row>
    <row r="315" spans="1:42" s="19" customFormat="1" x14ac:dyDescent="0.25">
      <c r="A315" s="16" t="s">
        <v>583</v>
      </c>
      <c r="B315" s="17" t="s">
        <v>849</v>
      </c>
      <c r="C315" s="16" t="s">
        <v>47</v>
      </c>
      <c r="D315" s="16" t="s">
        <v>122</v>
      </c>
      <c r="E315" s="16" t="s">
        <v>892</v>
      </c>
      <c r="F315" s="16" t="s">
        <v>960</v>
      </c>
      <c r="G315" s="16" t="s">
        <v>49</v>
      </c>
      <c r="H315" s="16" t="s">
        <v>893</v>
      </c>
      <c r="I315" s="18" t="s">
        <v>48</v>
      </c>
      <c r="J315" s="18" t="s">
        <v>48</v>
      </c>
      <c r="K315" s="18" t="s">
        <v>48</v>
      </c>
      <c r="L315" s="18" t="s">
        <v>48</v>
      </c>
      <c r="M315" s="18">
        <v>0</v>
      </c>
      <c r="N315" s="16" t="s">
        <v>48</v>
      </c>
      <c r="O315" s="16" t="s">
        <v>55</v>
      </c>
      <c r="P315" s="16" t="s">
        <v>48</v>
      </c>
      <c r="Q315" s="18">
        <f>SUM(S315:AP315)</f>
        <v>10307477.873</v>
      </c>
      <c r="R315" s="18">
        <v>0</v>
      </c>
      <c r="S315" s="18">
        <v>6349438.7700000005</v>
      </c>
      <c r="T315" s="18">
        <v>0</v>
      </c>
      <c r="U315" s="16" t="s">
        <v>50</v>
      </c>
      <c r="V315" s="18">
        <v>0</v>
      </c>
      <c r="W315" s="18">
        <v>3412102.6749999998</v>
      </c>
      <c r="X315" s="16" t="s">
        <v>51</v>
      </c>
      <c r="Y315" s="18">
        <v>545936.42800000007</v>
      </c>
      <c r="Z315" s="18">
        <v>0</v>
      </c>
      <c r="AA315" s="16" t="s">
        <v>50</v>
      </c>
      <c r="AB315" s="18">
        <v>0</v>
      </c>
      <c r="AC315" s="18">
        <v>0</v>
      </c>
      <c r="AD315" s="16" t="s">
        <v>50</v>
      </c>
      <c r="AE315" s="18">
        <v>0</v>
      </c>
      <c r="AF315" s="16">
        <v>0</v>
      </c>
      <c r="AG315" s="16" t="s">
        <v>50</v>
      </c>
      <c r="AH315" s="18">
        <v>0</v>
      </c>
      <c r="AI315" s="18">
        <v>0</v>
      </c>
      <c r="AJ315" s="16" t="s">
        <v>50</v>
      </c>
      <c r="AK315" s="18">
        <v>0</v>
      </c>
      <c r="AL315" s="18">
        <v>0</v>
      </c>
      <c r="AM315" s="17" t="s">
        <v>48</v>
      </c>
      <c r="AN315" s="16" t="s">
        <v>48</v>
      </c>
      <c r="AO315" s="17" t="s">
        <v>48</v>
      </c>
      <c r="AP315" s="16" t="s">
        <v>48</v>
      </c>
    </row>
    <row r="316" spans="1:42" s="19" customFormat="1" x14ac:dyDescent="0.25">
      <c r="A316" s="16" t="s">
        <v>585</v>
      </c>
      <c r="B316" s="17" t="s">
        <v>849</v>
      </c>
      <c r="C316" s="16" t="s">
        <v>47</v>
      </c>
      <c r="D316" s="16" t="s">
        <v>122</v>
      </c>
      <c r="E316" s="16" t="s">
        <v>895</v>
      </c>
      <c r="F316" s="16" t="s">
        <v>960</v>
      </c>
      <c r="G316" s="16" t="s">
        <v>49</v>
      </c>
      <c r="H316" s="16" t="s">
        <v>896</v>
      </c>
      <c r="I316" s="18" t="s">
        <v>48</v>
      </c>
      <c r="J316" s="18" t="s">
        <v>48</v>
      </c>
      <c r="K316" s="18" t="s">
        <v>48</v>
      </c>
      <c r="L316" s="18" t="s">
        <v>48</v>
      </c>
      <c r="M316" s="18">
        <v>0</v>
      </c>
      <c r="N316" s="16" t="s">
        <v>48</v>
      </c>
      <c r="O316" s="16" t="s">
        <v>55</v>
      </c>
      <c r="P316" s="16" t="s">
        <v>48</v>
      </c>
      <c r="Q316" s="18">
        <f>SUM(S316:AP316)</f>
        <v>28161287.033400007</v>
      </c>
      <c r="R316" s="18">
        <v>0</v>
      </c>
      <c r="S316" s="18">
        <v>19209021.410000004</v>
      </c>
      <c r="T316" s="18">
        <v>0</v>
      </c>
      <c r="U316" s="16" t="s">
        <v>50</v>
      </c>
      <c r="V316" s="18">
        <v>0</v>
      </c>
      <c r="W316" s="18">
        <v>7717470.3650000002</v>
      </c>
      <c r="X316" s="16" t="s">
        <v>50</v>
      </c>
      <c r="Y316" s="18">
        <v>1234795.2584000002</v>
      </c>
      <c r="Z316" s="18">
        <v>0</v>
      </c>
      <c r="AA316" s="16" t="s">
        <v>50</v>
      </c>
      <c r="AB316" s="18">
        <v>0</v>
      </c>
      <c r="AC316" s="18">
        <v>0</v>
      </c>
      <c r="AD316" s="16" t="s">
        <v>50</v>
      </c>
      <c r="AE316" s="18">
        <v>0</v>
      </c>
      <c r="AF316" s="16">
        <v>0</v>
      </c>
      <c r="AG316" s="16" t="s">
        <v>50</v>
      </c>
      <c r="AH316" s="18">
        <v>0</v>
      </c>
      <c r="AI316" s="18">
        <v>0</v>
      </c>
      <c r="AJ316" s="16" t="s">
        <v>50</v>
      </c>
      <c r="AK316" s="18">
        <v>0</v>
      </c>
      <c r="AL316" s="18">
        <v>0</v>
      </c>
      <c r="AM316" s="17" t="s">
        <v>48</v>
      </c>
      <c r="AN316" s="16" t="s">
        <v>48</v>
      </c>
      <c r="AO316" s="17" t="s">
        <v>48</v>
      </c>
      <c r="AP316" s="16" t="s">
        <v>48</v>
      </c>
    </row>
    <row r="317" spans="1:42" s="19" customFormat="1" x14ac:dyDescent="0.25">
      <c r="A317" s="16" t="s">
        <v>589</v>
      </c>
      <c r="B317" s="17" t="s">
        <v>897</v>
      </c>
      <c r="C317" s="16" t="s">
        <v>47</v>
      </c>
      <c r="D317" s="16" t="s">
        <v>52</v>
      </c>
      <c r="E317" s="16" t="s">
        <v>54</v>
      </c>
      <c r="F317" s="16" t="s">
        <v>944</v>
      </c>
      <c r="G317" s="16" t="s">
        <v>49</v>
      </c>
      <c r="H317" s="16" t="s">
        <v>898</v>
      </c>
      <c r="I317" s="18" t="s">
        <v>48</v>
      </c>
      <c r="J317" s="18" t="s">
        <v>48</v>
      </c>
      <c r="K317" s="18" t="s">
        <v>48</v>
      </c>
      <c r="L317" s="18" t="s">
        <v>48</v>
      </c>
      <c r="M317" s="18">
        <v>0</v>
      </c>
      <c r="N317" s="16" t="s">
        <v>48</v>
      </c>
      <c r="O317" s="16" t="s">
        <v>55</v>
      </c>
      <c r="P317" s="16" t="s">
        <v>48</v>
      </c>
      <c r="Q317" s="18">
        <f>SUM(S317:AP317)</f>
        <v>128728406.68560004</v>
      </c>
      <c r="R317" s="18">
        <v>0</v>
      </c>
      <c r="S317" s="18">
        <v>96173311.000000045</v>
      </c>
      <c r="T317" s="18">
        <v>0</v>
      </c>
      <c r="U317" s="16" t="s">
        <v>50</v>
      </c>
      <c r="V317" s="18">
        <v>0</v>
      </c>
      <c r="W317" s="18">
        <v>28064737.66</v>
      </c>
      <c r="X317" s="16" t="s">
        <v>51</v>
      </c>
      <c r="Y317" s="18">
        <v>4490358.0255999994</v>
      </c>
      <c r="Z317" s="18">
        <v>0</v>
      </c>
      <c r="AA317" s="16" t="s">
        <v>50</v>
      </c>
      <c r="AB317" s="18">
        <v>0</v>
      </c>
      <c r="AC317" s="18">
        <v>0</v>
      </c>
      <c r="AD317" s="16" t="s">
        <v>50</v>
      </c>
      <c r="AE317" s="18">
        <v>0</v>
      </c>
      <c r="AF317" s="16">
        <v>0</v>
      </c>
      <c r="AG317" s="16" t="s">
        <v>50</v>
      </c>
      <c r="AH317" s="18">
        <v>0</v>
      </c>
      <c r="AI317" s="18">
        <v>0</v>
      </c>
      <c r="AJ317" s="16" t="s">
        <v>50</v>
      </c>
      <c r="AK317" s="18">
        <v>0</v>
      </c>
      <c r="AL317" s="18">
        <v>0</v>
      </c>
      <c r="AM317" s="17" t="s">
        <v>48</v>
      </c>
      <c r="AN317" s="16" t="s">
        <v>48</v>
      </c>
      <c r="AO317" s="17" t="s">
        <v>48</v>
      </c>
      <c r="AP317" s="16" t="s">
        <v>48</v>
      </c>
    </row>
    <row r="318" spans="1:42" s="19" customFormat="1" x14ac:dyDescent="0.25">
      <c r="A318" s="16" t="s">
        <v>591</v>
      </c>
      <c r="B318" s="17" t="s">
        <v>897</v>
      </c>
      <c r="C318" s="16" t="s">
        <v>47</v>
      </c>
      <c r="D318" s="16" t="s">
        <v>52</v>
      </c>
      <c r="E318" s="16" t="s">
        <v>54</v>
      </c>
      <c r="F318" s="16" t="s">
        <v>944</v>
      </c>
      <c r="G318" s="16" t="s">
        <v>49</v>
      </c>
      <c r="H318" s="16" t="s">
        <v>899</v>
      </c>
      <c r="I318" s="18" t="s">
        <v>48</v>
      </c>
      <c r="J318" s="18" t="s">
        <v>48</v>
      </c>
      <c r="K318" s="18" t="s">
        <v>48</v>
      </c>
      <c r="L318" s="18" t="s">
        <v>48</v>
      </c>
      <c r="M318" s="18">
        <v>0</v>
      </c>
      <c r="N318" s="16" t="s">
        <v>48</v>
      </c>
      <c r="O318" s="16" t="s">
        <v>296</v>
      </c>
      <c r="P318" s="16" t="s">
        <v>900</v>
      </c>
      <c r="Q318" s="18">
        <f>SUM(S318:AP318)</f>
        <v>2367200</v>
      </c>
      <c r="R318" s="18">
        <v>0</v>
      </c>
      <c r="S318" s="18">
        <v>2367200</v>
      </c>
      <c r="T318" s="18">
        <v>0</v>
      </c>
      <c r="U318" s="16" t="s">
        <v>50</v>
      </c>
      <c r="V318" s="18">
        <v>0</v>
      </c>
      <c r="W318" s="18">
        <v>0</v>
      </c>
      <c r="X318" s="16" t="s">
        <v>50</v>
      </c>
      <c r="Y318" s="18">
        <v>0</v>
      </c>
      <c r="Z318" s="18">
        <v>0</v>
      </c>
      <c r="AA318" s="16" t="s">
        <v>50</v>
      </c>
      <c r="AB318" s="18">
        <v>0</v>
      </c>
      <c r="AC318" s="18">
        <v>0</v>
      </c>
      <c r="AD318" s="16" t="s">
        <v>50</v>
      </c>
      <c r="AE318" s="18">
        <v>0</v>
      </c>
      <c r="AF318" s="16">
        <v>0</v>
      </c>
      <c r="AG318" s="16" t="s">
        <v>50</v>
      </c>
      <c r="AH318" s="18">
        <v>0</v>
      </c>
      <c r="AI318" s="18">
        <v>0</v>
      </c>
      <c r="AJ318" s="16" t="s">
        <v>50</v>
      </c>
      <c r="AK318" s="18">
        <v>0</v>
      </c>
      <c r="AL318" s="18">
        <v>0</v>
      </c>
      <c r="AM318" s="17" t="s">
        <v>48</v>
      </c>
      <c r="AN318" s="16" t="s">
        <v>48</v>
      </c>
      <c r="AO318" s="17" t="s">
        <v>48</v>
      </c>
      <c r="AP318" s="16" t="s">
        <v>48</v>
      </c>
    </row>
    <row r="319" spans="1:42" s="19" customFormat="1" x14ac:dyDescent="0.25">
      <c r="A319" s="16" t="s">
        <v>593</v>
      </c>
      <c r="B319" s="17" t="s">
        <v>897</v>
      </c>
      <c r="C319" s="16" t="s">
        <v>47</v>
      </c>
      <c r="D319" s="16" t="s">
        <v>52</v>
      </c>
      <c r="E319" s="16" t="s">
        <v>54</v>
      </c>
      <c r="F319" s="16" t="s">
        <v>944</v>
      </c>
      <c r="G319" s="16" t="s">
        <v>49</v>
      </c>
      <c r="H319" s="16" t="s">
        <v>901</v>
      </c>
      <c r="I319" s="18" t="s">
        <v>48</v>
      </c>
      <c r="J319" s="18" t="s">
        <v>48</v>
      </c>
      <c r="K319" s="18" t="s">
        <v>48</v>
      </c>
      <c r="L319" s="18" t="s">
        <v>48</v>
      </c>
      <c r="M319" s="18">
        <v>0</v>
      </c>
      <c r="N319" s="16" t="s">
        <v>48</v>
      </c>
      <c r="O319" s="16" t="s">
        <v>55</v>
      </c>
      <c r="P319" s="16" t="s">
        <v>48</v>
      </c>
      <c r="Q319" s="18">
        <f>SUM(S319:AP319)</f>
        <v>11496377.740400001</v>
      </c>
      <c r="R319" s="18">
        <v>0</v>
      </c>
      <c r="S319" s="18">
        <v>7759180.0000000019</v>
      </c>
      <c r="T319" s="18">
        <v>0</v>
      </c>
      <c r="U319" s="16" t="s">
        <v>50</v>
      </c>
      <c r="V319" s="18">
        <v>0</v>
      </c>
      <c r="W319" s="18">
        <v>3221722.19</v>
      </c>
      <c r="X319" s="16" t="s">
        <v>50</v>
      </c>
      <c r="Y319" s="18">
        <v>515475.55039999995</v>
      </c>
      <c r="Z319" s="18">
        <v>0</v>
      </c>
      <c r="AA319" s="16" t="s">
        <v>50</v>
      </c>
      <c r="AB319" s="18">
        <v>0</v>
      </c>
      <c r="AC319" s="18">
        <v>0</v>
      </c>
      <c r="AD319" s="16" t="s">
        <v>50</v>
      </c>
      <c r="AE319" s="18">
        <v>0</v>
      </c>
      <c r="AF319" s="16">
        <v>0</v>
      </c>
      <c r="AG319" s="16" t="s">
        <v>50</v>
      </c>
      <c r="AH319" s="18">
        <v>0</v>
      </c>
      <c r="AI319" s="18">
        <v>0</v>
      </c>
      <c r="AJ319" s="16" t="s">
        <v>50</v>
      </c>
      <c r="AK319" s="18">
        <v>0</v>
      </c>
      <c r="AL319" s="18">
        <v>0</v>
      </c>
      <c r="AM319" s="17" t="s">
        <v>48</v>
      </c>
      <c r="AN319" s="16" t="s">
        <v>48</v>
      </c>
      <c r="AO319" s="17" t="s">
        <v>48</v>
      </c>
      <c r="AP319" s="16" t="s">
        <v>48</v>
      </c>
    </row>
    <row r="320" spans="1:42" s="19" customFormat="1" x14ac:dyDescent="0.25">
      <c r="A320" s="16" t="s">
        <v>597</v>
      </c>
      <c r="B320" s="17" t="s">
        <v>897</v>
      </c>
      <c r="C320" s="16" t="s">
        <v>47</v>
      </c>
      <c r="D320" s="16" t="s">
        <v>52</v>
      </c>
      <c r="E320" s="16" t="s">
        <v>54</v>
      </c>
      <c r="F320" s="16" t="s">
        <v>944</v>
      </c>
      <c r="G320" s="16" t="s">
        <v>49</v>
      </c>
      <c r="H320" s="16" t="s">
        <v>902</v>
      </c>
      <c r="I320" s="18" t="s">
        <v>48</v>
      </c>
      <c r="J320" s="18" t="s">
        <v>48</v>
      </c>
      <c r="K320" s="18" t="s">
        <v>48</v>
      </c>
      <c r="L320" s="18" t="s">
        <v>48</v>
      </c>
      <c r="M320" s="18">
        <v>0</v>
      </c>
      <c r="N320" s="16" t="s">
        <v>48</v>
      </c>
      <c r="O320" s="16" t="s">
        <v>903</v>
      </c>
      <c r="P320" s="16" t="s">
        <v>904</v>
      </c>
      <c r="Q320" s="18">
        <f>SUM(S320:AP320)</f>
        <v>987842.43719999993</v>
      </c>
      <c r="R320" s="18">
        <v>0</v>
      </c>
      <c r="S320" s="18">
        <v>650730</v>
      </c>
      <c r="T320" s="18">
        <v>290614.17</v>
      </c>
      <c r="U320" s="16" t="s">
        <v>51</v>
      </c>
      <c r="V320" s="18">
        <v>46498.267200000002</v>
      </c>
      <c r="W320" s="18">
        <v>0</v>
      </c>
      <c r="X320" s="16" t="s">
        <v>50</v>
      </c>
      <c r="Y320" s="18">
        <v>0</v>
      </c>
      <c r="Z320" s="18">
        <v>0</v>
      </c>
      <c r="AA320" s="16" t="s">
        <v>50</v>
      </c>
      <c r="AB320" s="18">
        <v>0</v>
      </c>
      <c r="AC320" s="18">
        <v>0</v>
      </c>
      <c r="AD320" s="16" t="s">
        <v>50</v>
      </c>
      <c r="AE320" s="18">
        <v>0</v>
      </c>
      <c r="AF320" s="16">
        <v>0</v>
      </c>
      <c r="AG320" s="16" t="s">
        <v>50</v>
      </c>
      <c r="AH320" s="18">
        <v>0</v>
      </c>
      <c r="AI320" s="18">
        <v>0</v>
      </c>
      <c r="AJ320" s="16" t="s">
        <v>50</v>
      </c>
      <c r="AK320" s="18">
        <v>0</v>
      </c>
      <c r="AL320" s="18">
        <v>0</v>
      </c>
      <c r="AM320" s="17" t="s">
        <v>48</v>
      </c>
      <c r="AN320" s="16" t="s">
        <v>48</v>
      </c>
      <c r="AO320" s="17" t="s">
        <v>48</v>
      </c>
      <c r="AP320" s="16" t="s">
        <v>48</v>
      </c>
    </row>
    <row r="321" spans="1:42" s="19" customFormat="1" x14ac:dyDescent="0.25">
      <c r="A321" s="16" t="s">
        <v>599</v>
      </c>
      <c r="B321" s="17" t="s">
        <v>897</v>
      </c>
      <c r="C321" s="16" t="s">
        <v>47</v>
      </c>
      <c r="D321" s="16" t="s">
        <v>52</v>
      </c>
      <c r="E321" s="16" t="s">
        <v>54</v>
      </c>
      <c r="F321" s="16" t="s">
        <v>944</v>
      </c>
      <c r="G321" s="16" t="s">
        <v>49</v>
      </c>
      <c r="H321" s="16" t="s">
        <v>905</v>
      </c>
      <c r="I321" s="18" t="s">
        <v>48</v>
      </c>
      <c r="J321" s="18" t="s">
        <v>48</v>
      </c>
      <c r="K321" s="18" t="s">
        <v>48</v>
      </c>
      <c r="L321" s="18" t="s">
        <v>48</v>
      </c>
      <c r="M321" s="18">
        <v>0</v>
      </c>
      <c r="N321" s="16" t="s">
        <v>48</v>
      </c>
      <c r="O321" s="16" t="s">
        <v>55</v>
      </c>
      <c r="P321" s="16" t="s">
        <v>48</v>
      </c>
      <c r="Q321" s="18">
        <f>SUM(S321:AP321)</f>
        <v>39578025.962399997</v>
      </c>
      <c r="R321" s="18">
        <v>0</v>
      </c>
      <c r="S321" s="18">
        <v>23384481.769999996</v>
      </c>
      <c r="T321" s="18">
        <v>0</v>
      </c>
      <c r="U321" s="16" t="s">
        <v>50</v>
      </c>
      <c r="V321" s="18">
        <v>0</v>
      </c>
      <c r="W321" s="18">
        <v>13959951.890000001</v>
      </c>
      <c r="X321" s="16" t="s">
        <v>50</v>
      </c>
      <c r="Y321" s="18">
        <v>2233592.3023999995</v>
      </c>
      <c r="Z321" s="18">
        <v>0</v>
      </c>
      <c r="AA321" s="16" t="s">
        <v>50</v>
      </c>
      <c r="AB321" s="18">
        <v>0</v>
      </c>
      <c r="AC321" s="18">
        <v>0</v>
      </c>
      <c r="AD321" s="16" t="s">
        <v>50</v>
      </c>
      <c r="AE321" s="18">
        <v>0</v>
      </c>
      <c r="AF321" s="16">
        <v>0</v>
      </c>
      <c r="AG321" s="16" t="s">
        <v>50</v>
      </c>
      <c r="AH321" s="18">
        <v>0</v>
      </c>
      <c r="AI321" s="18">
        <v>0</v>
      </c>
      <c r="AJ321" s="16" t="s">
        <v>50</v>
      </c>
      <c r="AK321" s="18">
        <v>0</v>
      </c>
      <c r="AL321" s="18">
        <v>0</v>
      </c>
      <c r="AM321" s="17" t="s">
        <v>48</v>
      </c>
      <c r="AN321" s="16" t="s">
        <v>48</v>
      </c>
      <c r="AO321" s="17" t="s">
        <v>48</v>
      </c>
      <c r="AP321" s="16" t="s">
        <v>48</v>
      </c>
    </row>
    <row r="322" spans="1:42" s="19" customFormat="1" x14ac:dyDescent="0.25">
      <c r="A322" s="16" t="s">
        <v>601</v>
      </c>
      <c r="B322" s="17" t="s">
        <v>897</v>
      </c>
      <c r="C322" s="16" t="s">
        <v>47</v>
      </c>
      <c r="D322" s="16" t="s">
        <v>59</v>
      </c>
      <c r="E322" s="16" t="s">
        <v>60</v>
      </c>
      <c r="F322" s="16" t="s">
        <v>946</v>
      </c>
      <c r="G322" s="16" t="s">
        <v>49</v>
      </c>
      <c r="H322" s="16" t="s">
        <v>907</v>
      </c>
      <c r="I322" s="18" t="s">
        <v>48</v>
      </c>
      <c r="J322" s="18" t="s">
        <v>48</v>
      </c>
      <c r="K322" s="18" t="s">
        <v>48</v>
      </c>
      <c r="L322" s="18" t="s">
        <v>48</v>
      </c>
      <c r="M322" s="18">
        <v>0</v>
      </c>
      <c r="N322" s="16" t="s">
        <v>48</v>
      </c>
      <c r="O322" s="16" t="s">
        <v>151</v>
      </c>
      <c r="P322" s="16" t="s">
        <v>152</v>
      </c>
      <c r="Q322" s="18">
        <f>SUM(S322:AP322)</f>
        <v>330000</v>
      </c>
      <c r="R322" s="18">
        <v>0</v>
      </c>
      <c r="S322" s="18">
        <v>330000</v>
      </c>
      <c r="T322" s="18">
        <v>0</v>
      </c>
      <c r="U322" s="16" t="s">
        <v>50</v>
      </c>
      <c r="V322" s="18">
        <v>0</v>
      </c>
      <c r="W322" s="18">
        <v>0</v>
      </c>
      <c r="X322" s="16" t="s">
        <v>50</v>
      </c>
      <c r="Y322" s="18">
        <v>0</v>
      </c>
      <c r="Z322" s="18">
        <v>0</v>
      </c>
      <c r="AA322" s="16" t="s">
        <v>50</v>
      </c>
      <c r="AB322" s="18">
        <v>0</v>
      </c>
      <c r="AC322" s="18">
        <v>0</v>
      </c>
      <c r="AD322" s="16" t="s">
        <v>50</v>
      </c>
      <c r="AE322" s="18">
        <v>0</v>
      </c>
      <c r="AF322" s="16">
        <v>0</v>
      </c>
      <c r="AG322" s="16" t="s">
        <v>50</v>
      </c>
      <c r="AH322" s="18">
        <v>0</v>
      </c>
      <c r="AI322" s="18">
        <v>0</v>
      </c>
      <c r="AJ322" s="16" t="s">
        <v>50</v>
      </c>
      <c r="AK322" s="18">
        <v>0</v>
      </c>
      <c r="AL322" s="18">
        <v>0</v>
      </c>
      <c r="AM322" s="17" t="s">
        <v>48</v>
      </c>
      <c r="AN322" s="16" t="s">
        <v>48</v>
      </c>
      <c r="AO322" s="17" t="s">
        <v>48</v>
      </c>
      <c r="AP322" s="16" t="s">
        <v>48</v>
      </c>
    </row>
    <row r="323" spans="1:42" s="19" customFormat="1" x14ac:dyDescent="0.25">
      <c r="A323" s="16" t="s">
        <v>603</v>
      </c>
      <c r="B323" s="17" t="s">
        <v>897</v>
      </c>
      <c r="C323" s="16" t="s">
        <v>47</v>
      </c>
      <c r="D323" s="16" t="s">
        <v>59</v>
      </c>
      <c r="E323" s="16" t="s">
        <v>60</v>
      </c>
      <c r="F323" s="16" t="s">
        <v>946</v>
      </c>
      <c r="G323" s="16" t="s">
        <v>49</v>
      </c>
      <c r="H323" s="16" t="s">
        <v>909</v>
      </c>
      <c r="I323" s="18" t="s">
        <v>48</v>
      </c>
      <c r="J323" s="18" t="s">
        <v>48</v>
      </c>
      <c r="K323" s="18" t="s">
        <v>48</v>
      </c>
      <c r="L323" s="18" t="s">
        <v>48</v>
      </c>
      <c r="M323" s="18">
        <v>0</v>
      </c>
      <c r="N323" s="16" t="s">
        <v>48</v>
      </c>
      <c r="O323" s="16" t="s">
        <v>55</v>
      </c>
      <c r="P323" s="16" t="s">
        <v>48</v>
      </c>
      <c r="Q323" s="18">
        <f>SUM(S323:AP323)</f>
        <v>199136031.72280002</v>
      </c>
      <c r="R323" s="18">
        <v>0</v>
      </c>
      <c r="S323" s="18">
        <v>133320547.00000003</v>
      </c>
      <c r="T323" s="18">
        <v>0</v>
      </c>
      <c r="U323" s="16" t="s">
        <v>50</v>
      </c>
      <c r="V323" s="18">
        <v>0</v>
      </c>
      <c r="W323" s="18">
        <v>56737486.829999991</v>
      </c>
      <c r="X323" s="16" t="s">
        <v>51</v>
      </c>
      <c r="Y323" s="18">
        <v>9077997.8927999996</v>
      </c>
      <c r="Z323" s="18">
        <v>0</v>
      </c>
      <c r="AA323" s="16" t="s">
        <v>50</v>
      </c>
      <c r="AB323" s="18">
        <v>0</v>
      </c>
      <c r="AC323" s="18">
        <v>0</v>
      </c>
      <c r="AD323" s="16" t="s">
        <v>50</v>
      </c>
      <c r="AE323" s="18">
        <v>0</v>
      </c>
      <c r="AF323" s="16">
        <v>0</v>
      </c>
      <c r="AG323" s="16" t="s">
        <v>50</v>
      </c>
      <c r="AH323" s="18">
        <v>0</v>
      </c>
      <c r="AI323" s="18">
        <v>0</v>
      </c>
      <c r="AJ323" s="16" t="s">
        <v>50</v>
      </c>
      <c r="AK323" s="18">
        <v>0</v>
      </c>
      <c r="AL323" s="18">
        <v>0</v>
      </c>
      <c r="AM323" s="17" t="s">
        <v>48</v>
      </c>
      <c r="AN323" s="16" t="s">
        <v>48</v>
      </c>
      <c r="AO323" s="17" t="s">
        <v>48</v>
      </c>
      <c r="AP323" s="16" t="s">
        <v>48</v>
      </c>
    </row>
    <row r="324" spans="1:42" s="19" customFormat="1" x14ac:dyDescent="0.25">
      <c r="A324" s="16" t="s">
        <v>605</v>
      </c>
      <c r="B324" s="17" t="s">
        <v>897</v>
      </c>
      <c r="C324" s="16" t="s">
        <v>47</v>
      </c>
      <c r="D324" s="16" t="s">
        <v>59</v>
      </c>
      <c r="E324" s="16" t="s">
        <v>60</v>
      </c>
      <c r="F324" s="16" t="s">
        <v>946</v>
      </c>
      <c r="G324" s="16" t="s">
        <v>49</v>
      </c>
      <c r="H324" s="16" t="s">
        <v>911</v>
      </c>
      <c r="I324" s="18" t="s">
        <v>48</v>
      </c>
      <c r="J324" s="18" t="s">
        <v>48</v>
      </c>
      <c r="K324" s="18" t="s">
        <v>48</v>
      </c>
      <c r="L324" s="18" t="s">
        <v>48</v>
      </c>
      <c r="M324" s="18">
        <v>0</v>
      </c>
      <c r="N324" s="16" t="s">
        <v>48</v>
      </c>
      <c r="O324" s="16" t="s">
        <v>912</v>
      </c>
      <c r="P324" s="16" t="s">
        <v>913</v>
      </c>
      <c r="Q324" s="18">
        <f>SUM(S324:AP324)</f>
        <v>2101572</v>
      </c>
      <c r="R324" s="18">
        <v>0</v>
      </c>
      <c r="S324" s="18">
        <v>1703460</v>
      </c>
      <c r="T324" s="18">
        <v>343200</v>
      </c>
      <c r="U324" s="16" t="s">
        <v>51</v>
      </c>
      <c r="V324" s="18">
        <v>54912</v>
      </c>
      <c r="W324" s="18">
        <v>0</v>
      </c>
      <c r="X324" s="16" t="s">
        <v>50</v>
      </c>
      <c r="Y324" s="18">
        <v>0</v>
      </c>
      <c r="Z324" s="18">
        <v>0</v>
      </c>
      <c r="AA324" s="16" t="s">
        <v>50</v>
      </c>
      <c r="AB324" s="18">
        <v>0</v>
      </c>
      <c r="AC324" s="18">
        <v>0</v>
      </c>
      <c r="AD324" s="16" t="s">
        <v>50</v>
      </c>
      <c r="AE324" s="18">
        <v>0</v>
      </c>
      <c r="AF324" s="16">
        <v>0</v>
      </c>
      <c r="AG324" s="16" t="s">
        <v>50</v>
      </c>
      <c r="AH324" s="18">
        <v>0</v>
      </c>
      <c r="AI324" s="18">
        <v>0</v>
      </c>
      <c r="AJ324" s="16" t="s">
        <v>50</v>
      </c>
      <c r="AK324" s="18">
        <v>0</v>
      </c>
      <c r="AL324" s="18">
        <v>0</v>
      </c>
      <c r="AM324" s="17" t="s">
        <v>48</v>
      </c>
      <c r="AN324" s="16" t="s">
        <v>48</v>
      </c>
      <c r="AO324" s="17" t="s">
        <v>48</v>
      </c>
      <c r="AP324" s="16" t="s">
        <v>48</v>
      </c>
    </row>
    <row r="325" spans="1:42" s="19" customFormat="1" x14ac:dyDescent="0.25">
      <c r="A325" s="16" t="s">
        <v>608</v>
      </c>
      <c r="B325" s="17" t="s">
        <v>897</v>
      </c>
      <c r="C325" s="16" t="s">
        <v>47</v>
      </c>
      <c r="D325" s="16" t="s">
        <v>59</v>
      </c>
      <c r="E325" s="16" t="s">
        <v>60</v>
      </c>
      <c r="F325" s="16" t="s">
        <v>946</v>
      </c>
      <c r="G325" s="16" t="s">
        <v>49</v>
      </c>
      <c r="H325" s="16" t="s">
        <v>915</v>
      </c>
      <c r="I325" s="18" t="s">
        <v>48</v>
      </c>
      <c r="J325" s="18" t="s">
        <v>48</v>
      </c>
      <c r="K325" s="18" t="s">
        <v>48</v>
      </c>
      <c r="L325" s="18" t="s">
        <v>48</v>
      </c>
      <c r="M325" s="18">
        <v>0</v>
      </c>
      <c r="N325" s="16" t="s">
        <v>48</v>
      </c>
      <c r="O325" s="16" t="s">
        <v>55</v>
      </c>
      <c r="P325" s="16" t="s">
        <v>48</v>
      </c>
      <c r="Q325" s="18">
        <f>SUM(S325:AP325)</f>
        <v>37094588.987999998</v>
      </c>
      <c r="R325" s="18">
        <v>0</v>
      </c>
      <c r="S325" s="18">
        <v>22218844.34</v>
      </c>
      <c r="T325" s="18">
        <v>0</v>
      </c>
      <c r="U325" s="16" t="s">
        <v>50</v>
      </c>
      <c r="V325" s="18">
        <v>0</v>
      </c>
      <c r="W325" s="18">
        <v>12823917.800000001</v>
      </c>
      <c r="X325" s="16" t="s">
        <v>50</v>
      </c>
      <c r="Y325" s="18">
        <v>2051826.8480000002</v>
      </c>
      <c r="Z325" s="18">
        <v>0</v>
      </c>
      <c r="AA325" s="16" t="s">
        <v>50</v>
      </c>
      <c r="AB325" s="18">
        <v>0</v>
      </c>
      <c r="AC325" s="18">
        <v>0</v>
      </c>
      <c r="AD325" s="16" t="s">
        <v>50</v>
      </c>
      <c r="AE325" s="18">
        <v>0</v>
      </c>
      <c r="AF325" s="16">
        <v>0</v>
      </c>
      <c r="AG325" s="16" t="s">
        <v>50</v>
      </c>
      <c r="AH325" s="18">
        <v>0</v>
      </c>
      <c r="AI325" s="18">
        <v>0</v>
      </c>
      <c r="AJ325" s="16" t="s">
        <v>50</v>
      </c>
      <c r="AK325" s="18">
        <v>0</v>
      </c>
      <c r="AL325" s="18">
        <v>0</v>
      </c>
      <c r="AM325" s="17" t="s">
        <v>48</v>
      </c>
      <c r="AN325" s="16" t="s">
        <v>48</v>
      </c>
      <c r="AO325" s="17" t="s">
        <v>48</v>
      </c>
      <c r="AP325" s="16" t="s">
        <v>48</v>
      </c>
    </row>
    <row r="326" spans="1:42" s="19" customFormat="1" x14ac:dyDescent="0.25">
      <c r="A326" s="16" t="s">
        <v>610</v>
      </c>
      <c r="B326" s="17" t="s">
        <v>897</v>
      </c>
      <c r="C326" s="16" t="s">
        <v>47</v>
      </c>
      <c r="D326" s="16" t="s">
        <v>63</v>
      </c>
      <c r="E326" s="16" t="s">
        <v>64</v>
      </c>
      <c r="F326" s="16" t="s">
        <v>948</v>
      </c>
      <c r="G326" s="16" t="s">
        <v>49</v>
      </c>
      <c r="H326" s="16" t="s">
        <v>917</v>
      </c>
      <c r="I326" s="18" t="s">
        <v>48</v>
      </c>
      <c r="J326" s="18" t="s">
        <v>48</v>
      </c>
      <c r="K326" s="18" t="s">
        <v>48</v>
      </c>
      <c r="L326" s="18" t="s">
        <v>48</v>
      </c>
      <c r="M326" s="18">
        <v>0</v>
      </c>
      <c r="N326" s="16" t="s">
        <v>48</v>
      </c>
      <c r="O326" s="16" t="s">
        <v>918</v>
      </c>
      <c r="P326" s="16" t="s">
        <v>919</v>
      </c>
      <c r="Q326" s="18">
        <f>SUM(S326:AP326)</f>
        <v>87400</v>
      </c>
      <c r="R326" s="18">
        <v>0</v>
      </c>
      <c r="S326" s="18">
        <v>87400</v>
      </c>
      <c r="T326" s="18">
        <v>0</v>
      </c>
      <c r="U326" s="16" t="s">
        <v>50</v>
      </c>
      <c r="V326" s="18">
        <v>0</v>
      </c>
      <c r="W326" s="18">
        <v>0</v>
      </c>
      <c r="X326" s="16" t="s">
        <v>50</v>
      </c>
      <c r="Y326" s="18">
        <v>0</v>
      </c>
      <c r="Z326" s="18">
        <v>0</v>
      </c>
      <c r="AA326" s="16" t="s">
        <v>50</v>
      </c>
      <c r="AB326" s="18">
        <v>0</v>
      </c>
      <c r="AC326" s="18">
        <v>0</v>
      </c>
      <c r="AD326" s="16" t="s">
        <v>50</v>
      </c>
      <c r="AE326" s="18">
        <v>0</v>
      </c>
      <c r="AF326" s="16">
        <v>0</v>
      </c>
      <c r="AG326" s="16" t="s">
        <v>50</v>
      </c>
      <c r="AH326" s="18">
        <v>0</v>
      </c>
      <c r="AI326" s="18">
        <v>0</v>
      </c>
      <c r="AJ326" s="16" t="s">
        <v>50</v>
      </c>
      <c r="AK326" s="18">
        <v>0</v>
      </c>
      <c r="AL326" s="18">
        <v>0</v>
      </c>
      <c r="AM326" s="17" t="s">
        <v>48</v>
      </c>
      <c r="AN326" s="16" t="s">
        <v>48</v>
      </c>
      <c r="AO326" s="17" t="s">
        <v>48</v>
      </c>
      <c r="AP326" s="16" t="s">
        <v>48</v>
      </c>
    </row>
    <row r="327" spans="1:42" s="19" customFormat="1" x14ac:dyDescent="0.25">
      <c r="A327" s="16" t="s">
        <v>612</v>
      </c>
      <c r="B327" s="17" t="s">
        <v>897</v>
      </c>
      <c r="C327" s="16" t="s">
        <v>47</v>
      </c>
      <c r="D327" s="16" t="s">
        <v>63</v>
      </c>
      <c r="E327" s="16" t="s">
        <v>64</v>
      </c>
      <c r="F327" s="16" t="s">
        <v>948</v>
      </c>
      <c r="G327" s="16" t="s">
        <v>49</v>
      </c>
      <c r="H327" s="16" t="s">
        <v>921</v>
      </c>
      <c r="I327" s="18" t="s">
        <v>48</v>
      </c>
      <c r="J327" s="18" t="s">
        <v>48</v>
      </c>
      <c r="K327" s="18" t="s">
        <v>48</v>
      </c>
      <c r="L327" s="18" t="s">
        <v>48</v>
      </c>
      <c r="M327" s="18">
        <v>0</v>
      </c>
      <c r="N327" s="16" t="s">
        <v>48</v>
      </c>
      <c r="O327" s="16" t="s">
        <v>922</v>
      </c>
      <c r="P327" s="16" t="s">
        <v>923</v>
      </c>
      <c r="Q327" s="18">
        <f>SUM(S327:AP327)</f>
        <v>501850.8</v>
      </c>
      <c r="R327" s="18">
        <v>0</v>
      </c>
      <c r="S327" s="18">
        <v>0</v>
      </c>
      <c r="T327" s="18">
        <v>432630</v>
      </c>
      <c r="U327" s="16" t="s">
        <v>51</v>
      </c>
      <c r="V327" s="18">
        <v>69220.800000000003</v>
      </c>
      <c r="W327" s="18">
        <v>0</v>
      </c>
      <c r="X327" s="16" t="s">
        <v>50</v>
      </c>
      <c r="Y327" s="18">
        <v>0</v>
      </c>
      <c r="Z327" s="18">
        <v>0</v>
      </c>
      <c r="AA327" s="16" t="s">
        <v>50</v>
      </c>
      <c r="AB327" s="18">
        <v>0</v>
      </c>
      <c r="AC327" s="18">
        <v>0</v>
      </c>
      <c r="AD327" s="16" t="s">
        <v>50</v>
      </c>
      <c r="AE327" s="18">
        <v>0</v>
      </c>
      <c r="AF327" s="16">
        <v>0</v>
      </c>
      <c r="AG327" s="16" t="s">
        <v>50</v>
      </c>
      <c r="AH327" s="18">
        <v>0</v>
      </c>
      <c r="AI327" s="18">
        <v>0</v>
      </c>
      <c r="AJ327" s="16" t="s">
        <v>50</v>
      </c>
      <c r="AK327" s="18">
        <v>0</v>
      </c>
      <c r="AL327" s="18">
        <v>0</v>
      </c>
      <c r="AM327" s="17" t="s">
        <v>48</v>
      </c>
      <c r="AN327" s="16" t="s">
        <v>48</v>
      </c>
      <c r="AO327" s="17" t="s">
        <v>48</v>
      </c>
      <c r="AP327" s="16" t="s">
        <v>48</v>
      </c>
    </row>
    <row r="328" spans="1:42" s="19" customFormat="1" x14ac:dyDescent="0.25">
      <c r="A328" s="16" t="s">
        <v>614</v>
      </c>
      <c r="B328" s="17" t="s">
        <v>897</v>
      </c>
      <c r="C328" s="16" t="s">
        <v>47</v>
      </c>
      <c r="D328" s="16" t="s">
        <v>63</v>
      </c>
      <c r="E328" s="16" t="s">
        <v>64</v>
      </c>
      <c r="F328" s="16" t="s">
        <v>948</v>
      </c>
      <c r="G328" s="16" t="s">
        <v>49</v>
      </c>
      <c r="H328" s="16" t="s">
        <v>925</v>
      </c>
      <c r="I328" s="18" t="s">
        <v>48</v>
      </c>
      <c r="J328" s="18" t="s">
        <v>48</v>
      </c>
      <c r="K328" s="18" t="s">
        <v>48</v>
      </c>
      <c r="L328" s="18" t="s">
        <v>48</v>
      </c>
      <c r="M328" s="18">
        <v>0</v>
      </c>
      <c r="N328" s="16" t="s">
        <v>48</v>
      </c>
      <c r="O328" s="16" t="s">
        <v>55</v>
      </c>
      <c r="P328" s="16" t="s">
        <v>48</v>
      </c>
      <c r="Q328" s="18">
        <f>SUM(S328:AP328)</f>
        <v>42935469.589400001</v>
      </c>
      <c r="R328" s="18">
        <v>0</v>
      </c>
      <c r="S328" s="18">
        <v>37809314.5</v>
      </c>
      <c r="T328" s="18">
        <v>0</v>
      </c>
      <c r="U328" s="16" t="s">
        <v>50</v>
      </c>
      <c r="V328" s="18">
        <v>0</v>
      </c>
      <c r="W328" s="18">
        <v>4419099.2149999999</v>
      </c>
      <c r="X328" s="16" t="s">
        <v>50</v>
      </c>
      <c r="Y328" s="18">
        <v>707055.87439999997</v>
      </c>
      <c r="Z328" s="18">
        <v>0</v>
      </c>
      <c r="AA328" s="16" t="s">
        <v>50</v>
      </c>
      <c r="AB328" s="18">
        <v>0</v>
      </c>
      <c r="AC328" s="18">
        <v>0</v>
      </c>
      <c r="AD328" s="16" t="s">
        <v>50</v>
      </c>
      <c r="AE328" s="18">
        <v>0</v>
      </c>
      <c r="AF328" s="16">
        <v>0</v>
      </c>
      <c r="AG328" s="16" t="s">
        <v>50</v>
      </c>
      <c r="AH328" s="18">
        <v>0</v>
      </c>
      <c r="AI328" s="18">
        <v>0</v>
      </c>
      <c r="AJ328" s="16" t="s">
        <v>50</v>
      </c>
      <c r="AK328" s="18">
        <v>0</v>
      </c>
      <c r="AL328" s="18">
        <v>0</v>
      </c>
      <c r="AM328" s="17" t="s">
        <v>48</v>
      </c>
      <c r="AN328" s="16" t="s">
        <v>48</v>
      </c>
      <c r="AO328" s="17" t="s">
        <v>48</v>
      </c>
      <c r="AP328" s="16" t="s">
        <v>48</v>
      </c>
    </row>
    <row r="329" spans="1:42" s="19" customFormat="1" x14ac:dyDescent="0.25">
      <c r="A329" s="16" t="s">
        <v>618</v>
      </c>
      <c r="B329" s="17" t="s">
        <v>897</v>
      </c>
      <c r="C329" s="16" t="s">
        <v>47</v>
      </c>
      <c r="D329" s="16" t="s">
        <v>63</v>
      </c>
      <c r="E329" s="16" t="s">
        <v>64</v>
      </c>
      <c r="F329" s="16" t="s">
        <v>948</v>
      </c>
      <c r="G329" s="16" t="s">
        <v>49</v>
      </c>
      <c r="H329" s="16" t="s">
        <v>927</v>
      </c>
      <c r="I329" s="18" t="s">
        <v>48</v>
      </c>
      <c r="J329" s="18" t="s">
        <v>48</v>
      </c>
      <c r="K329" s="18" t="s">
        <v>48</v>
      </c>
      <c r="L329" s="18" t="s">
        <v>48</v>
      </c>
      <c r="M329" s="18">
        <v>0</v>
      </c>
      <c r="N329" s="16" t="s">
        <v>48</v>
      </c>
      <c r="O329" s="16" t="s">
        <v>928</v>
      </c>
      <c r="P329" s="16" t="s">
        <v>929</v>
      </c>
      <c r="Q329" s="18">
        <f>SUM(S329:AP329)</f>
        <v>176000</v>
      </c>
      <c r="R329" s="18">
        <v>0</v>
      </c>
      <c r="S329" s="18">
        <v>176000</v>
      </c>
      <c r="T329" s="18">
        <v>0</v>
      </c>
      <c r="U329" s="16" t="s">
        <v>50</v>
      </c>
      <c r="V329" s="18">
        <v>0</v>
      </c>
      <c r="W329" s="18">
        <v>0</v>
      </c>
      <c r="X329" s="16" t="s">
        <v>50</v>
      </c>
      <c r="Y329" s="18">
        <v>0</v>
      </c>
      <c r="Z329" s="18">
        <v>0</v>
      </c>
      <c r="AA329" s="16" t="s">
        <v>50</v>
      </c>
      <c r="AB329" s="18">
        <v>0</v>
      </c>
      <c r="AC329" s="18">
        <v>0</v>
      </c>
      <c r="AD329" s="16" t="s">
        <v>50</v>
      </c>
      <c r="AE329" s="18">
        <v>0</v>
      </c>
      <c r="AF329" s="16">
        <v>0</v>
      </c>
      <c r="AG329" s="16" t="s">
        <v>50</v>
      </c>
      <c r="AH329" s="18">
        <v>0</v>
      </c>
      <c r="AI329" s="18">
        <v>0</v>
      </c>
      <c r="AJ329" s="16" t="s">
        <v>50</v>
      </c>
      <c r="AK329" s="18">
        <v>0</v>
      </c>
      <c r="AL329" s="18">
        <v>0</v>
      </c>
      <c r="AM329" s="17" t="s">
        <v>48</v>
      </c>
      <c r="AN329" s="16" t="s">
        <v>48</v>
      </c>
      <c r="AO329" s="17" t="s">
        <v>48</v>
      </c>
      <c r="AP329" s="16" t="s">
        <v>48</v>
      </c>
    </row>
    <row r="330" spans="1:42" s="19" customFormat="1" x14ac:dyDescent="0.25">
      <c r="A330" s="16" t="s">
        <v>620</v>
      </c>
      <c r="B330" s="17" t="s">
        <v>897</v>
      </c>
      <c r="C330" s="16" t="s">
        <v>47</v>
      </c>
      <c r="D330" s="16" t="s">
        <v>63</v>
      </c>
      <c r="E330" s="16" t="s">
        <v>64</v>
      </c>
      <c r="F330" s="16" t="s">
        <v>948</v>
      </c>
      <c r="G330" s="16" t="s">
        <v>49</v>
      </c>
      <c r="H330" s="16" t="s">
        <v>931</v>
      </c>
      <c r="I330" s="18" t="s">
        <v>48</v>
      </c>
      <c r="J330" s="18" t="s">
        <v>48</v>
      </c>
      <c r="K330" s="18" t="s">
        <v>48</v>
      </c>
      <c r="L330" s="18" t="s">
        <v>48</v>
      </c>
      <c r="M330" s="18">
        <v>0</v>
      </c>
      <c r="N330" s="16" t="s">
        <v>48</v>
      </c>
      <c r="O330" s="16" t="s">
        <v>55</v>
      </c>
      <c r="P330" s="16" t="s">
        <v>48</v>
      </c>
      <c r="Q330" s="18">
        <f>SUM(S330:AP330)</f>
        <v>115350710.2524</v>
      </c>
      <c r="R330" s="18">
        <v>0</v>
      </c>
      <c r="S330" s="18">
        <v>80224297.399999991</v>
      </c>
      <c r="T330" s="18">
        <v>0</v>
      </c>
      <c r="U330" s="16" t="s">
        <v>50</v>
      </c>
      <c r="V330" s="18">
        <v>0</v>
      </c>
      <c r="W330" s="18">
        <v>30281390.390000001</v>
      </c>
      <c r="X330" s="16" t="s">
        <v>51</v>
      </c>
      <c r="Y330" s="18">
        <v>4845022.4624000005</v>
      </c>
      <c r="Z330" s="18">
        <v>0</v>
      </c>
      <c r="AA330" s="16" t="s">
        <v>50</v>
      </c>
      <c r="AB330" s="18">
        <v>0</v>
      </c>
      <c r="AC330" s="18">
        <v>0</v>
      </c>
      <c r="AD330" s="16" t="s">
        <v>50</v>
      </c>
      <c r="AE330" s="18">
        <v>0</v>
      </c>
      <c r="AF330" s="16">
        <v>0</v>
      </c>
      <c r="AG330" s="16" t="s">
        <v>50</v>
      </c>
      <c r="AH330" s="18">
        <v>0</v>
      </c>
      <c r="AI330" s="18">
        <v>0</v>
      </c>
      <c r="AJ330" s="16" t="s">
        <v>50</v>
      </c>
      <c r="AK330" s="18">
        <v>0</v>
      </c>
      <c r="AL330" s="18">
        <v>0</v>
      </c>
      <c r="AM330" s="17" t="s">
        <v>48</v>
      </c>
      <c r="AN330" s="16" t="s">
        <v>48</v>
      </c>
      <c r="AO330" s="17" t="s">
        <v>48</v>
      </c>
      <c r="AP330" s="16" t="s">
        <v>48</v>
      </c>
    </row>
    <row r="331" spans="1:42" s="19" customFormat="1" x14ac:dyDescent="0.25">
      <c r="A331" s="16" t="s">
        <v>625</v>
      </c>
      <c r="B331" s="17" t="s">
        <v>897</v>
      </c>
      <c r="C331" s="16" t="s">
        <v>47</v>
      </c>
      <c r="D331" s="16" t="s">
        <v>74</v>
      </c>
      <c r="E331" s="16" t="s">
        <v>75</v>
      </c>
      <c r="F331" s="16" t="s">
        <v>945</v>
      </c>
      <c r="G331" s="16" t="s">
        <v>49</v>
      </c>
      <c r="H331" s="16" t="s">
        <v>933</v>
      </c>
      <c r="I331" s="18" t="s">
        <v>48</v>
      </c>
      <c r="J331" s="18" t="s">
        <v>48</v>
      </c>
      <c r="K331" s="18" t="s">
        <v>48</v>
      </c>
      <c r="L331" s="18" t="s">
        <v>48</v>
      </c>
      <c r="M331" s="18">
        <v>0</v>
      </c>
      <c r="N331" s="16" t="s">
        <v>48</v>
      </c>
      <c r="O331" s="16" t="s">
        <v>55</v>
      </c>
      <c r="P331" s="16" t="s">
        <v>48</v>
      </c>
      <c r="Q331" s="18">
        <f>SUM(S331:AP331)</f>
        <v>125132254.06640001</v>
      </c>
      <c r="R331" s="18">
        <v>0</v>
      </c>
      <c r="S331" s="18">
        <v>83568835.74000001</v>
      </c>
      <c r="T331" s="18">
        <v>0</v>
      </c>
      <c r="U331" s="16" t="s">
        <v>50</v>
      </c>
      <c r="V331" s="18">
        <v>0</v>
      </c>
      <c r="W331" s="18">
        <v>35830533.039999999</v>
      </c>
      <c r="X331" s="16" t="s">
        <v>51</v>
      </c>
      <c r="Y331" s="18">
        <v>5732885.2863999996</v>
      </c>
      <c r="Z331" s="18">
        <v>0</v>
      </c>
      <c r="AA331" s="16" t="s">
        <v>50</v>
      </c>
      <c r="AB331" s="18">
        <v>0</v>
      </c>
      <c r="AC331" s="18">
        <v>0</v>
      </c>
      <c r="AD331" s="16" t="s">
        <v>50</v>
      </c>
      <c r="AE331" s="18">
        <v>0</v>
      </c>
      <c r="AF331" s="16">
        <v>0</v>
      </c>
      <c r="AG331" s="16" t="s">
        <v>50</v>
      </c>
      <c r="AH331" s="18">
        <v>0</v>
      </c>
      <c r="AI331" s="18">
        <v>0</v>
      </c>
      <c r="AJ331" s="16" t="s">
        <v>50</v>
      </c>
      <c r="AK331" s="18">
        <v>0</v>
      </c>
      <c r="AL331" s="18">
        <v>0</v>
      </c>
      <c r="AM331" s="17" t="s">
        <v>48</v>
      </c>
      <c r="AN331" s="16" t="s">
        <v>48</v>
      </c>
      <c r="AO331" s="17" t="s">
        <v>48</v>
      </c>
      <c r="AP331" s="16" t="s">
        <v>48</v>
      </c>
    </row>
    <row r="332" spans="1:42" s="19" customFormat="1" x14ac:dyDescent="0.25">
      <c r="A332" s="16" t="s">
        <v>627</v>
      </c>
      <c r="B332" s="17" t="s">
        <v>897</v>
      </c>
      <c r="C332" s="16" t="s">
        <v>47</v>
      </c>
      <c r="D332" s="16" t="s">
        <v>74</v>
      </c>
      <c r="E332" s="16" t="s">
        <v>75</v>
      </c>
      <c r="F332" s="16" t="s">
        <v>945</v>
      </c>
      <c r="G332" s="16" t="s">
        <v>67</v>
      </c>
      <c r="H332" s="16" t="s">
        <v>48</v>
      </c>
      <c r="I332" s="18" t="s">
        <v>934</v>
      </c>
      <c r="J332" s="18" t="s">
        <v>48</v>
      </c>
      <c r="K332" s="18" t="s">
        <v>935</v>
      </c>
      <c r="L332" s="18" t="s">
        <v>897</v>
      </c>
      <c r="M332" s="18">
        <v>1927048.34</v>
      </c>
      <c r="N332" s="16" t="s">
        <v>70</v>
      </c>
      <c r="O332" s="16" t="s">
        <v>936</v>
      </c>
      <c r="P332" s="16" t="s">
        <v>937</v>
      </c>
      <c r="Q332" s="18">
        <f>SUM(S332:AP332)</f>
        <v>-572158.4</v>
      </c>
      <c r="R332" s="18">
        <v>0</v>
      </c>
      <c r="S332" s="18">
        <v>0</v>
      </c>
      <c r="T332" s="18">
        <v>0</v>
      </c>
      <c r="U332" s="16" t="s">
        <v>50</v>
      </c>
      <c r="V332" s="18">
        <v>0</v>
      </c>
      <c r="W332" s="18">
        <v>-493240</v>
      </c>
      <c r="X332" s="16" t="s">
        <v>51</v>
      </c>
      <c r="Y332" s="18">
        <v>-78918.399999999994</v>
      </c>
      <c r="Z332" s="18">
        <v>0</v>
      </c>
      <c r="AA332" s="16" t="s">
        <v>50</v>
      </c>
      <c r="AB332" s="18">
        <v>0</v>
      </c>
      <c r="AC332" s="18">
        <v>0</v>
      </c>
      <c r="AD332" s="16" t="s">
        <v>50</v>
      </c>
      <c r="AE332" s="18">
        <v>0</v>
      </c>
      <c r="AF332" s="16">
        <v>0</v>
      </c>
      <c r="AG332" s="16" t="s">
        <v>50</v>
      </c>
      <c r="AH332" s="18">
        <v>0</v>
      </c>
      <c r="AI332" s="18">
        <v>0</v>
      </c>
      <c r="AJ332" s="16" t="s">
        <v>50</v>
      </c>
      <c r="AK332" s="18">
        <v>0</v>
      </c>
      <c r="AL332" s="18">
        <v>0</v>
      </c>
      <c r="AM332" s="17" t="s">
        <v>48</v>
      </c>
      <c r="AN332" s="16" t="s">
        <v>48</v>
      </c>
      <c r="AO332" s="17" t="s">
        <v>48</v>
      </c>
      <c r="AP332" s="16" t="s">
        <v>48</v>
      </c>
    </row>
    <row r="333" spans="1:42" s="19" customFormat="1" x14ac:dyDescent="0.25">
      <c r="A333" s="16" t="s">
        <v>629</v>
      </c>
      <c r="B333" s="20">
        <v>44104</v>
      </c>
      <c r="C333" s="16" t="s">
        <v>47</v>
      </c>
      <c r="D333" s="16" t="s">
        <v>964</v>
      </c>
      <c r="E333" s="16" t="s">
        <v>965</v>
      </c>
      <c r="F333" s="16" t="s">
        <v>968</v>
      </c>
      <c r="G333" s="16" t="s">
        <v>49</v>
      </c>
      <c r="H333" s="16" t="s">
        <v>969</v>
      </c>
      <c r="I333" s="18"/>
      <c r="J333" s="18"/>
      <c r="K333" s="18"/>
      <c r="L333" s="18"/>
      <c r="M333" s="18"/>
      <c r="N333" s="16"/>
      <c r="O333" s="16" t="s">
        <v>772</v>
      </c>
      <c r="P333" s="16"/>
      <c r="Q333" s="18">
        <f>SUM(S333:AP333)</f>
        <v>0</v>
      </c>
      <c r="R333" s="18">
        <v>0</v>
      </c>
      <c r="S333" s="18">
        <v>0</v>
      </c>
      <c r="T333" s="18">
        <v>0</v>
      </c>
      <c r="U333" s="16" t="s">
        <v>50</v>
      </c>
      <c r="V333" s="18">
        <v>0</v>
      </c>
      <c r="W333" s="18">
        <v>0</v>
      </c>
      <c r="X333" s="16" t="s">
        <v>50</v>
      </c>
      <c r="Y333" s="18">
        <v>0</v>
      </c>
      <c r="Z333" s="18">
        <v>0</v>
      </c>
      <c r="AA333" s="16" t="s">
        <v>50</v>
      </c>
      <c r="AB333" s="18">
        <v>0</v>
      </c>
      <c r="AC333" s="18">
        <v>0</v>
      </c>
      <c r="AD333" s="16" t="s">
        <v>50</v>
      </c>
      <c r="AE333" s="18">
        <v>0</v>
      </c>
      <c r="AF333" s="16">
        <v>0</v>
      </c>
      <c r="AG333" s="16" t="s">
        <v>50</v>
      </c>
      <c r="AH333" s="18">
        <v>0</v>
      </c>
      <c r="AI333" s="18">
        <v>0</v>
      </c>
      <c r="AJ333" s="16" t="s">
        <v>50</v>
      </c>
      <c r="AK333" s="18">
        <v>0</v>
      </c>
      <c r="AL333" s="18">
        <v>0</v>
      </c>
      <c r="AM333" s="17" t="s">
        <v>48</v>
      </c>
      <c r="AN333" s="16" t="s">
        <v>48</v>
      </c>
      <c r="AO333" s="17" t="s">
        <v>48</v>
      </c>
      <c r="AP333" s="16" t="s">
        <v>48</v>
      </c>
    </row>
    <row r="334" spans="1:42" s="19" customFormat="1" x14ac:dyDescent="0.25">
      <c r="A334" s="16" t="s">
        <v>631</v>
      </c>
      <c r="B334" s="20">
        <v>44104</v>
      </c>
      <c r="C334" s="16" t="s">
        <v>47</v>
      </c>
      <c r="D334" s="16" t="s">
        <v>77</v>
      </c>
      <c r="E334" s="16" t="s">
        <v>78</v>
      </c>
      <c r="F334" s="16" t="s">
        <v>953</v>
      </c>
      <c r="G334" s="16" t="s">
        <v>49</v>
      </c>
      <c r="H334" s="16" t="s">
        <v>950</v>
      </c>
      <c r="I334" s="18"/>
      <c r="J334" s="18"/>
      <c r="K334" s="18"/>
      <c r="L334" s="18"/>
      <c r="M334" s="18">
        <v>0</v>
      </c>
      <c r="N334" s="16"/>
      <c r="O334" s="16" t="s">
        <v>772</v>
      </c>
      <c r="P334" s="16"/>
      <c r="Q334" s="18">
        <f>SUM(S334:AP334)</f>
        <v>0</v>
      </c>
      <c r="R334" s="18">
        <v>0</v>
      </c>
      <c r="S334" s="18">
        <v>0</v>
      </c>
      <c r="T334" s="18">
        <v>0</v>
      </c>
      <c r="U334" s="16" t="s">
        <v>50</v>
      </c>
      <c r="V334" s="18">
        <v>0</v>
      </c>
      <c r="W334" s="18">
        <v>0</v>
      </c>
      <c r="X334" s="16" t="s">
        <v>50</v>
      </c>
      <c r="Y334" s="18">
        <v>0</v>
      </c>
      <c r="Z334" s="18">
        <v>0</v>
      </c>
      <c r="AA334" s="16" t="s">
        <v>50</v>
      </c>
      <c r="AB334" s="18">
        <v>0</v>
      </c>
      <c r="AC334" s="18">
        <v>0</v>
      </c>
      <c r="AD334" s="16" t="s">
        <v>50</v>
      </c>
      <c r="AE334" s="18">
        <v>0</v>
      </c>
      <c r="AF334" s="16" t="s">
        <v>951</v>
      </c>
      <c r="AG334" s="16" t="s">
        <v>50</v>
      </c>
      <c r="AH334" s="18">
        <v>0</v>
      </c>
      <c r="AI334" s="18">
        <v>0</v>
      </c>
      <c r="AJ334" s="16" t="s">
        <v>50</v>
      </c>
      <c r="AK334" s="18">
        <v>0</v>
      </c>
      <c r="AL334" s="18">
        <v>0</v>
      </c>
      <c r="AM334" s="17"/>
      <c r="AN334" s="16"/>
      <c r="AO334" s="17"/>
      <c r="AP334" s="16"/>
    </row>
    <row r="335" spans="1:42" s="19" customFormat="1" x14ac:dyDescent="0.25">
      <c r="A335" s="16" t="s">
        <v>1058</v>
      </c>
      <c r="B335" s="17" t="s">
        <v>897</v>
      </c>
      <c r="C335" s="16" t="s">
        <v>47</v>
      </c>
      <c r="D335" s="16" t="s">
        <v>81</v>
      </c>
      <c r="E335" s="16" t="s">
        <v>82</v>
      </c>
      <c r="F335" s="16" t="s">
        <v>957</v>
      </c>
      <c r="G335" s="16" t="s">
        <v>49</v>
      </c>
      <c r="H335" s="16" t="s">
        <v>938</v>
      </c>
      <c r="I335" s="18" t="s">
        <v>48</v>
      </c>
      <c r="J335" s="18" t="s">
        <v>48</v>
      </c>
      <c r="K335" s="18" t="s">
        <v>48</v>
      </c>
      <c r="L335" s="18" t="s">
        <v>48</v>
      </c>
      <c r="M335" s="18">
        <v>0</v>
      </c>
      <c r="N335" s="16" t="s">
        <v>48</v>
      </c>
      <c r="O335" s="16" t="s">
        <v>55</v>
      </c>
      <c r="P335" s="16" t="s">
        <v>48</v>
      </c>
      <c r="Q335" s="18">
        <f>SUM(S335:AP335)</f>
        <v>135498701.75999999</v>
      </c>
      <c r="R335" s="18">
        <v>0</v>
      </c>
      <c r="S335" s="18">
        <v>90078375.700000003</v>
      </c>
      <c r="T335" s="18">
        <v>0</v>
      </c>
      <c r="U335" s="16" t="s">
        <v>50</v>
      </c>
      <c r="V335" s="18">
        <v>0</v>
      </c>
      <c r="W335" s="18">
        <v>39155453.5</v>
      </c>
      <c r="X335" s="16" t="s">
        <v>50</v>
      </c>
      <c r="Y335" s="18">
        <v>6264872.5600000005</v>
      </c>
      <c r="Z335" s="18">
        <v>0</v>
      </c>
      <c r="AA335" s="16" t="s">
        <v>50</v>
      </c>
      <c r="AB335" s="18">
        <v>0</v>
      </c>
      <c r="AC335" s="18">
        <v>0</v>
      </c>
      <c r="AD335" s="16" t="s">
        <v>50</v>
      </c>
      <c r="AE335" s="18">
        <v>0</v>
      </c>
      <c r="AF335" s="16">
        <v>0</v>
      </c>
      <c r="AG335" s="16" t="s">
        <v>50</v>
      </c>
      <c r="AH335" s="18">
        <v>0</v>
      </c>
      <c r="AI335" s="18">
        <v>0</v>
      </c>
      <c r="AJ335" s="16" t="s">
        <v>50</v>
      </c>
      <c r="AK335" s="18">
        <v>0</v>
      </c>
      <c r="AL335" s="18">
        <v>0</v>
      </c>
      <c r="AM335" s="17" t="s">
        <v>48</v>
      </c>
      <c r="AN335" s="16" t="s">
        <v>48</v>
      </c>
      <c r="AO335" s="17" t="s">
        <v>48</v>
      </c>
      <c r="AP335" s="16" t="s">
        <v>48</v>
      </c>
    </row>
    <row r="336" spans="1:42" s="19" customFormat="1" x14ac:dyDescent="0.25">
      <c r="A336" s="16" t="s">
        <v>1059</v>
      </c>
      <c r="B336" s="17" t="s">
        <v>897</v>
      </c>
      <c r="C336" s="16" t="s">
        <v>47</v>
      </c>
      <c r="D336" s="16" t="s">
        <v>81</v>
      </c>
      <c r="E336" s="16" t="s">
        <v>82</v>
      </c>
      <c r="F336" s="16" t="s">
        <v>957</v>
      </c>
      <c r="G336" s="16" t="s">
        <v>67</v>
      </c>
      <c r="H336" s="16" t="s">
        <v>48</v>
      </c>
      <c r="I336" s="18" t="s">
        <v>939</v>
      </c>
      <c r="J336" s="18" t="s">
        <v>48</v>
      </c>
      <c r="K336" s="18" t="s">
        <v>940</v>
      </c>
      <c r="L336" s="18" t="s">
        <v>897</v>
      </c>
      <c r="M336" s="18">
        <v>1144316.8</v>
      </c>
      <c r="N336" s="16" t="s">
        <v>70</v>
      </c>
      <c r="O336" s="16" t="s">
        <v>941</v>
      </c>
      <c r="P336" s="16" t="s">
        <v>942</v>
      </c>
      <c r="Q336" s="18">
        <f>SUM(S336:AP336)</f>
        <v>-1144316.8</v>
      </c>
      <c r="R336" s="18">
        <v>0</v>
      </c>
      <c r="S336" s="18">
        <v>0</v>
      </c>
      <c r="T336" s="18">
        <v>0</v>
      </c>
      <c r="U336" s="16" t="s">
        <v>50</v>
      </c>
      <c r="V336" s="18">
        <v>0</v>
      </c>
      <c r="W336" s="18">
        <v>-986480</v>
      </c>
      <c r="X336" s="16" t="s">
        <v>51</v>
      </c>
      <c r="Y336" s="18">
        <v>-157836.79999999999</v>
      </c>
      <c r="Z336" s="18">
        <v>0</v>
      </c>
      <c r="AA336" s="16" t="s">
        <v>50</v>
      </c>
      <c r="AB336" s="18">
        <v>0</v>
      </c>
      <c r="AC336" s="18">
        <v>0</v>
      </c>
      <c r="AD336" s="16" t="s">
        <v>50</v>
      </c>
      <c r="AE336" s="18">
        <v>0</v>
      </c>
      <c r="AF336" s="16">
        <v>0</v>
      </c>
      <c r="AG336" s="16" t="s">
        <v>50</v>
      </c>
      <c r="AH336" s="18">
        <v>0</v>
      </c>
      <c r="AI336" s="18">
        <v>0</v>
      </c>
      <c r="AJ336" s="16" t="s">
        <v>50</v>
      </c>
      <c r="AK336" s="18">
        <v>0</v>
      </c>
      <c r="AL336" s="18">
        <v>0</v>
      </c>
      <c r="AM336" s="17" t="s">
        <v>48</v>
      </c>
      <c r="AN336" s="16" t="s">
        <v>48</v>
      </c>
      <c r="AO336" s="17" t="s">
        <v>48</v>
      </c>
      <c r="AP336" s="16" t="s">
        <v>48</v>
      </c>
    </row>
    <row r="337" spans="1:42" s="19" customFormat="1" x14ac:dyDescent="0.25">
      <c r="A337" s="16" t="s">
        <v>1062</v>
      </c>
      <c r="B337" s="20">
        <v>44104</v>
      </c>
      <c r="C337" s="16" t="s">
        <v>47</v>
      </c>
      <c r="D337" s="16" t="s">
        <v>122</v>
      </c>
      <c r="E337" s="16" t="s">
        <v>895</v>
      </c>
      <c r="F337" s="16" t="s">
        <v>962</v>
      </c>
      <c r="G337" s="16" t="s">
        <v>49</v>
      </c>
      <c r="H337" s="16" t="s">
        <v>963</v>
      </c>
      <c r="I337" s="18" t="s">
        <v>48</v>
      </c>
      <c r="J337" s="18" t="s">
        <v>48</v>
      </c>
      <c r="K337" s="18" t="s">
        <v>48</v>
      </c>
      <c r="L337" s="18" t="s">
        <v>48</v>
      </c>
      <c r="M337" s="18">
        <v>0</v>
      </c>
      <c r="N337" s="16" t="s">
        <v>48</v>
      </c>
      <c r="O337" s="16" t="s">
        <v>772</v>
      </c>
      <c r="P337" s="16" t="s">
        <v>48</v>
      </c>
      <c r="Q337" s="18">
        <f>SUM(S337:AP337)</f>
        <v>0</v>
      </c>
      <c r="R337" s="18">
        <v>0</v>
      </c>
      <c r="S337" s="18">
        <v>0</v>
      </c>
      <c r="T337" s="18">
        <v>0</v>
      </c>
      <c r="U337" s="16" t="s">
        <v>50</v>
      </c>
      <c r="V337" s="18">
        <v>0</v>
      </c>
      <c r="W337" s="18">
        <v>0</v>
      </c>
      <c r="X337" s="16" t="s">
        <v>50</v>
      </c>
      <c r="Y337" s="18">
        <v>0</v>
      </c>
      <c r="Z337" s="18">
        <v>0</v>
      </c>
      <c r="AA337" s="16" t="s">
        <v>50</v>
      </c>
      <c r="AB337" s="18">
        <v>0</v>
      </c>
      <c r="AC337" s="18">
        <v>0</v>
      </c>
      <c r="AD337" s="16" t="s">
        <v>50</v>
      </c>
      <c r="AE337" s="18">
        <v>0</v>
      </c>
      <c r="AF337" s="16">
        <v>0</v>
      </c>
      <c r="AG337" s="16" t="s">
        <v>50</v>
      </c>
      <c r="AH337" s="18">
        <v>0</v>
      </c>
      <c r="AI337" s="18">
        <v>0</v>
      </c>
      <c r="AJ337" s="16" t="s">
        <v>50</v>
      </c>
      <c r="AK337" s="18">
        <v>0</v>
      </c>
      <c r="AL337" s="18">
        <v>0</v>
      </c>
      <c r="AM337" s="17" t="s">
        <v>48</v>
      </c>
      <c r="AN337" s="16" t="s">
        <v>48</v>
      </c>
      <c r="AO337" s="17" t="s">
        <v>48</v>
      </c>
      <c r="AP337" s="16" t="s">
        <v>48</v>
      </c>
    </row>
    <row r="339" spans="1:42" x14ac:dyDescent="0.25">
      <c r="Q339" s="9">
        <f t="shared" ref="Q339:AG339" si="0">SUM(Q2:Q337)</f>
        <v>12995929080.433294</v>
      </c>
      <c r="R339" s="22">
        <f t="shared" si="0"/>
        <v>0</v>
      </c>
      <c r="S339" s="22">
        <f t="shared" si="0"/>
        <v>9344351678.497509</v>
      </c>
      <c r="T339" s="22">
        <f t="shared" si="0"/>
        <v>35488090.149999999</v>
      </c>
      <c r="U339" s="22">
        <f t="shared" si="0"/>
        <v>0</v>
      </c>
      <c r="V339" s="22">
        <f t="shared" si="0"/>
        <v>5678094.4239999996</v>
      </c>
      <c r="W339" s="22">
        <f t="shared" si="0"/>
        <v>3112423463.2349977</v>
      </c>
      <c r="X339" s="22">
        <f t="shared" si="0"/>
        <v>0</v>
      </c>
      <c r="Y339" s="22">
        <f t="shared" si="0"/>
        <v>487191203.8567999</v>
      </c>
      <c r="Z339" s="22">
        <f t="shared" si="0"/>
        <v>0</v>
      </c>
      <c r="AA339" s="22">
        <f t="shared" si="0"/>
        <v>0</v>
      </c>
      <c r="AB339" s="22">
        <f t="shared" si="0"/>
        <v>10796550.27</v>
      </c>
      <c r="AC339" s="22">
        <f t="shared" si="0"/>
        <v>0</v>
      </c>
      <c r="AD339" s="22">
        <f t="shared" si="0"/>
        <v>0</v>
      </c>
      <c r="AE339" s="22">
        <f t="shared" si="0"/>
        <v>0</v>
      </c>
      <c r="AF339" s="22">
        <f t="shared" si="0"/>
        <v>0</v>
      </c>
      <c r="AG339" s="22">
        <f t="shared" si="0"/>
        <v>0</v>
      </c>
      <c r="AH339" s="22">
        <v>0</v>
      </c>
      <c r="AI339" s="22">
        <f>SUM(AI2:AI337)</f>
        <v>0</v>
      </c>
      <c r="AJ339" s="22"/>
      <c r="AK339" s="22">
        <f>SUM(AK2:AK337)</f>
        <v>0</v>
      </c>
      <c r="AL339" s="22"/>
      <c r="AM339" s="22"/>
      <c r="AN339" s="22"/>
      <c r="AO339" s="22"/>
      <c r="AP339" s="22"/>
    </row>
    <row r="341" spans="1:42" x14ac:dyDescent="0.25">
      <c r="J341" s="8" t="s">
        <v>728</v>
      </c>
    </row>
    <row r="343" spans="1:42" x14ac:dyDescent="0.25">
      <c r="J343" s="8" t="s">
        <v>729</v>
      </c>
      <c r="K343" s="8" t="s">
        <v>730</v>
      </c>
      <c r="L343" s="8" t="s">
        <v>731</v>
      </c>
    </row>
    <row r="345" spans="1:42" x14ac:dyDescent="0.25">
      <c r="I345" s="8" t="s">
        <v>732</v>
      </c>
      <c r="J345" s="8">
        <f>S339</f>
        <v>9344351678.497509</v>
      </c>
    </row>
    <row r="347" spans="1:42" x14ac:dyDescent="0.25">
      <c r="I347" s="8" t="s">
        <v>733</v>
      </c>
      <c r="J347" s="8">
        <f>T339+W339</f>
        <v>3147911553.3849978</v>
      </c>
      <c r="K347" s="8">
        <f>V339+Y339</f>
        <v>492869298.28079993</v>
      </c>
    </row>
    <row r="349" spans="1:42" x14ac:dyDescent="0.25">
      <c r="I349" s="8" t="s">
        <v>734</v>
      </c>
      <c r="J349" s="8">
        <f>AB339</f>
        <v>10796550.27</v>
      </c>
      <c r="K349" s="8">
        <f>AI339</f>
        <v>0</v>
      </c>
      <c r="L349" s="8">
        <v>0</v>
      </c>
    </row>
    <row r="351" spans="1:42" x14ac:dyDescent="0.25">
      <c r="I351" s="8" t="s">
        <v>735</v>
      </c>
    </row>
    <row r="353" spans="9:13" x14ac:dyDescent="0.25">
      <c r="I353" s="8" t="s">
        <v>736</v>
      </c>
      <c r="J353" s="8">
        <f>SUM(J345:J352)</f>
        <v>12503059782.152508</v>
      </c>
      <c r="K353" s="8">
        <f>SUM(K345:K352)</f>
        <v>492869298.28079993</v>
      </c>
      <c r="L353" s="8">
        <f>SUM(L345:L352)</f>
        <v>0</v>
      </c>
      <c r="M353" s="8">
        <f>J353+K353</f>
        <v>12995929080.433308</v>
      </c>
    </row>
  </sheetData>
  <autoFilter ref="A7:AP337" xr:uid="{C7651F47-4471-4C58-94F7-0C5148D905B6}"/>
  <sortState ref="A8:AP292">
    <sortCondition ref="B8:B292"/>
    <sortCondition ref="D8:D29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2020-09-28T13:25:46Z</dcterms:created>
  <dcterms:modified xsi:type="dcterms:W3CDTF">2020-10-01T14:39:35Z</dcterms:modified>
</cp:coreProperties>
</file>