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3140" windowHeight="7665"/>
  </bookViews>
  <sheets>
    <sheet name="Balance despues del aumento" sheetId="25" r:id="rId1"/>
    <sheet name="Balance Ganeral 2017" sheetId="24" r:id="rId2"/>
    <sheet name="Edo resultados 2017" sheetId="23" r:id="rId3"/>
    <sheet name="Balance Ganeral 2016" sheetId="22" r:id="rId4"/>
    <sheet name="Edo resultados 2016" sheetId="21" r:id="rId5"/>
    <sheet name="Balance Ganeral 2015" sheetId="20" r:id="rId6"/>
    <sheet name="Edo resultados 2015" sheetId="19" r:id="rId7"/>
    <sheet name="Balance Ganeral 2014" sheetId="18" r:id="rId8"/>
    <sheet name="Edo resultados 2014" sheetId="17" r:id="rId9"/>
    <sheet name="Balance Ganeral 2013" sheetId="16" r:id="rId10"/>
    <sheet name="Edo resultados 2013" sheetId="15" r:id="rId11"/>
    <sheet name="Balance Ganeral 2012" sheetId="14" r:id="rId12"/>
    <sheet name="Edo resultados 2012" sheetId="13" r:id="rId13"/>
    <sheet name="Balance Ganeral 2011" sheetId="12" r:id="rId14"/>
    <sheet name="Edo resultados 2011" sheetId="11" r:id="rId15"/>
    <sheet name="Balance Ganeral 2010" sheetId="10" r:id="rId16"/>
    <sheet name="Edo resultados 2010" sheetId="9" r:id="rId17"/>
    <sheet name="Balance Ganeral 2009" sheetId="5" r:id="rId18"/>
    <sheet name="Edo resultados 2009" sheetId="6" r:id="rId19"/>
  </sheets>
  <calcPr calcId="145621"/>
</workbook>
</file>

<file path=xl/calcChain.xml><?xml version="1.0" encoding="utf-8"?>
<calcChain xmlns="http://schemas.openxmlformats.org/spreadsheetml/2006/main">
  <c r="D39" i="25" l="1"/>
  <c r="D41" i="25"/>
  <c r="E45" i="25" s="1"/>
  <c r="D17" i="25"/>
  <c r="E19" i="25" s="1"/>
  <c r="E35" i="25"/>
  <c r="E34" i="25"/>
  <c r="E23" i="25"/>
  <c r="E14" i="25"/>
  <c r="E47" i="25" l="1"/>
  <c r="E25" i="25"/>
  <c r="D41" i="24"/>
  <c r="E45" i="24" s="1"/>
  <c r="E34" i="24"/>
  <c r="E35" i="24" s="1"/>
  <c r="E23" i="24"/>
  <c r="D17" i="24"/>
  <c r="E19" i="24" s="1"/>
  <c r="E14" i="24"/>
  <c r="D29" i="23"/>
  <c r="D25" i="23"/>
  <c r="D16" i="23"/>
  <c r="D13" i="23"/>
  <c r="D18" i="23" s="1"/>
  <c r="D31" i="23" s="1"/>
  <c r="D41" i="22"/>
  <c r="E45" i="22" s="1"/>
  <c r="E34" i="22"/>
  <c r="E35" i="22" s="1"/>
  <c r="E23" i="22"/>
  <c r="D17" i="22"/>
  <c r="E19" i="22" s="1"/>
  <c r="E14" i="22"/>
  <c r="D29" i="21"/>
  <c r="D25" i="21"/>
  <c r="D16" i="21"/>
  <c r="D13" i="21"/>
  <c r="D18" i="21" s="1"/>
  <c r="D31" i="21" s="1"/>
  <c r="D41" i="20"/>
  <c r="E45" i="20" s="1"/>
  <c r="E34" i="20"/>
  <c r="E35" i="20" s="1"/>
  <c r="E23" i="20"/>
  <c r="D17" i="20"/>
  <c r="E19" i="20" s="1"/>
  <c r="E14" i="20"/>
  <c r="D29" i="19"/>
  <c r="D25" i="19"/>
  <c r="D16" i="19"/>
  <c r="D13" i="19"/>
  <c r="D18" i="19" s="1"/>
  <c r="F47" i="25" l="1"/>
  <c r="E47" i="24"/>
  <c r="E47" i="22"/>
  <c r="E47" i="20"/>
  <c r="E25" i="24"/>
  <c r="F47" i="24" s="1"/>
  <c r="E25" i="22"/>
  <c r="F47" i="22" s="1"/>
  <c r="D31" i="19"/>
  <c r="E25" i="20"/>
  <c r="F47" i="20" s="1"/>
  <c r="E19" i="10"/>
  <c r="E18" i="5"/>
  <c r="E32" i="5"/>
  <c r="E35" i="10"/>
  <c r="E19" i="14"/>
  <c r="E34" i="14"/>
  <c r="B7" i="17"/>
  <c r="D41" i="18"/>
  <c r="E45" i="18" s="1"/>
  <c r="E34" i="18"/>
  <c r="E35" i="18" s="1"/>
  <c r="E23" i="18"/>
  <c r="E19" i="18"/>
  <c r="D17" i="18"/>
  <c r="E14" i="18"/>
  <c r="E25" i="18" s="1"/>
  <c r="D29" i="17"/>
  <c r="D25" i="17"/>
  <c r="D16" i="17"/>
  <c r="D13" i="17"/>
  <c r="D18" i="17" s="1"/>
  <c r="D31" i="17" s="1"/>
  <c r="E34" i="16"/>
  <c r="E35" i="16" s="1"/>
  <c r="C11" i="15"/>
  <c r="B7" i="15"/>
  <c r="E60" i="16"/>
  <c r="D41" i="16"/>
  <c r="E45" i="16" s="1"/>
  <c r="E23" i="16"/>
  <c r="D17" i="16"/>
  <c r="E19" i="16" s="1"/>
  <c r="E14" i="16"/>
  <c r="D29" i="15"/>
  <c r="D25" i="15"/>
  <c r="D16" i="15"/>
  <c r="D13" i="15"/>
  <c r="D18" i="15" s="1"/>
  <c r="E47" i="18" l="1"/>
  <c r="F47" i="18"/>
  <c r="E47" i="16"/>
  <c r="F47" i="16" s="1"/>
  <c r="E25" i="16"/>
  <c r="D31" i="15"/>
  <c r="E62" i="16"/>
  <c r="E61" i="16"/>
  <c r="C11" i="13"/>
  <c r="B7" i="13"/>
  <c r="D41" i="14"/>
  <c r="E45" i="14" s="1"/>
  <c r="E35" i="14"/>
  <c r="E23" i="14"/>
  <c r="D17" i="14"/>
  <c r="E14" i="14"/>
  <c r="D29" i="13"/>
  <c r="D25" i="13"/>
  <c r="D16" i="13"/>
  <c r="D13" i="13"/>
  <c r="D18" i="13" s="1"/>
  <c r="D31" i="12"/>
  <c r="D30" i="12"/>
  <c r="E33" i="12" s="1"/>
  <c r="E34" i="12" s="1"/>
  <c r="D17" i="12"/>
  <c r="E19" i="12" s="1"/>
  <c r="D13" i="11"/>
  <c r="B7" i="11"/>
  <c r="E58" i="12"/>
  <c r="D40" i="12"/>
  <c r="E43" i="12" s="1"/>
  <c r="E23" i="12"/>
  <c r="E14" i="12"/>
  <c r="D29" i="11"/>
  <c r="D25" i="11"/>
  <c r="D16" i="11"/>
  <c r="D18" i="11" s="1"/>
  <c r="D31" i="11" s="1"/>
  <c r="B7" i="9"/>
  <c r="E59" i="10"/>
  <c r="D42" i="10"/>
  <c r="E36" i="10"/>
  <c r="E24" i="10"/>
  <c r="E14" i="10"/>
  <c r="D28" i="9"/>
  <c r="D24" i="9"/>
  <c r="D16" i="9"/>
  <c r="D13" i="9"/>
  <c r="E60" i="10" l="1"/>
  <c r="E61" i="10" s="1"/>
  <c r="E26" i="10"/>
  <c r="E47" i="14"/>
  <c r="E25" i="14"/>
  <c r="D18" i="9"/>
  <c r="D31" i="13"/>
  <c r="E45" i="12"/>
  <c r="E25" i="12"/>
  <c r="E59" i="12"/>
  <c r="E60" i="12" s="1"/>
  <c r="D30" i="9"/>
  <c r="F45" i="12" l="1"/>
  <c r="F47" i="14"/>
  <c r="B7" i="6"/>
  <c r="D28" i="6"/>
  <c r="D24" i="6"/>
  <c r="D16" i="6"/>
  <c r="D13" i="6"/>
  <c r="E56" i="5"/>
  <c r="E57" i="5" s="1"/>
  <c r="E58" i="5" s="1"/>
  <c r="E33" i="5"/>
  <c r="E22" i="5"/>
  <c r="E13" i="5"/>
  <c r="E24" i="5" l="1"/>
  <c r="E44" i="10"/>
  <c r="E46" i="10" s="1"/>
  <c r="F46" i="10" s="1"/>
  <c r="D39" i="5"/>
  <c r="D18" i="6"/>
  <c r="D30" i="6" l="1"/>
  <c r="E41" i="5" l="1"/>
  <c r="E43" i="5" s="1"/>
  <c r="F43" i="5" s="1"/>
</calcChain>
</file>

<file path=xl/sharedStrings.xml><?xml version="1.0" encoding="utf-8"?>
<sst xmlns="http://schemas.openxmlformats.org/spreadsheetml/2006/main" count="567" uniqueCount="77">
  <si>
    <t>ACTIVO</t>
  </si>
  <si>
    <t>TOTAL ACTIVO</t>
  </si>
  <si>
    <t>PATRIMONIO</t>
  </si>
  <si>
    <t>CAPITAL SOCIAL</t>
  </si>
  <si>
    <t>TOTAL CAPITAL SOCIAL</t>
  </si>
  <si>
    <t>TOTAL PATRIMONIO</t>
  </si>
  <si>
    <t>TOTAL PASIVO Y PATRIMONIO</t>
  </si>
  <si>
    <t xml:space="preserve">TOTAL PASIVO </t>
  </si>
  <si>
    <t>CAPITAL SUSCRITO</t>
  </si>
  <si>
    <t>CAPITAL NO PAGADO</t>
  </si>
  <si>
    <t>INGRESOS</t>
  </si>
  <si>
    <t>OTROS INGRESOS Y EGRESOS NO OPERACIONALES</t>
  </si>
  <si>
    <t>OTROS INGRESOS FINANCIEROS</t>
  </si>
  <si>
    <t>ACTIVO CORRIENTE</t>
  </si>
  <si>
    <t>ACTIVO NO CORRIENTE</t>
  </si>
  <si>
    <t xml:space="preserve">OTROS ACTIVOS NO CORRIENTES </t>
  </si>
  <si>
    <t>TOTAL ACTIVO NO CORRIENTE</t>
  </si>
  <si>
    <t xml:space="preserve">PASIVO </t>
  </si>
  <si>
    <t>TOTAL PASIVO CORRIENTE</t>
  </si>
  <si>
    <t>TOTAL ACTIVO CORRIENTE</t>
  </si>
  <si>
    <t>PASIVO CORRIENTE</t>
  </si>
  <si>
    <t xml:space="preserve">Creditos Fiscales </t>
  </si>
  <si>
    <t>Superavit o (Deficit) acumulado</t>
  </si>
  <si>
    <t>PASIVO Y PATRIMONIO</t>
  </si>
  <si>
    <t>COSTO DE VENTAS</t>
  </si>
  <si>
    <t xml:space="preserve">UTILIDAD BRUTA </t>
  </si>
  <si>
    <t>GASTOS OPERATIVOS</t>
  </si>
  <si>
    <t>TOTAL GASTOS OPERATIVOS</t>
  </si>
  <si>
    <t>TOTAL INGRESOS Y EGRESOS NO OPERACIONALES</t>
  </si>
  <si>
    <t>OTROS EGRESOS FINANCIEROS</t>
  </si>
  <si>
    <t>EXPRESADO EN BOLIVARES  HISTORICOS</t>
  </si>
  <si>
    <t xml:space="preserve">Efectivo En caja Y Bancos </t>
  </si>
  <si>
    <t xml:space="preserve">EXPRESADO EN BOLIVARES HISTORICOS </t>
  </si>
  <si>
    <t xml:space="preserve">Total Ingresos </t>
  </si>
  <si>
    <t xml:space="preserve">ESTADO DE SITUACION FINANCIERA </t>
  </si>
  <si>
    <t xml:space="preserve">Propiedad Planta y Equipo Neto </t>
  </si>
  <si>
    <t>Mejoras a Propiedades Arrendadas</t>
  </si>
  <si>
    <t>TOTAL OTROS ACTIVOS NO CORRIENTES</t>
  </si>
  <si>
    <t>Gastos acumulados  Por Pagar</t>
  </si>
  <si>
    <t>RESERVA LEGAL</t>
  </si>
  <si>
    <t>Total Costo de Ventas</t>
  </si>
  <si>
    <t xml:space="preserve">SUELDOS Y SALARIOS </t>
  </si>
  <si>
    <t>DEPRECIACIONES</t>
  </si>
  <si>
    <t>VENTAS</t>
  </si>
  <si>
    <t>DESCUENTOS Y REBAJAS</t>
  </si>
  <si>
    <t>mesones</t>
  </si>
  <si>
    <t>cestas</t>
  </si>
  <si>
    <t>pesos</t>
  </si>
  <si>
    <t>Utilidad del Ejercicio</t>
  </si>
  <si>
    <t>NOTAS</t>
  </si>
  <si>
    <t>Ver informe de compilacion de informacion financiera emitido en papel de seguridad MI 7654110</t>
  </si>
  <si>
    <t>cxp socios</t>
  </si>
  <si>
    <t>INVERSIONES Y VALORES LOS TEQUES, C.A.</t>
  </si>
  <si>
    <t>AL 31 DE DICIEMBRE DE 2009</t>
  </si>
  <si>
    <t>OTROS GASTOS</t>
  </si>
  <si>
    <t>AL 31 DE DICIEMBRE DE 2010</t>
  </si>
  <si>
    <t>AL 31 DE DICIEMBRE DE 2011</t>
  </si>
  <si>
    <t>OTROS INGRESOS</t>
  </si>
  <si>
    <t>BONIFICACION</t>
  </si>
  <si>
    <t>Cuentas Por Cobrar</t>
  </si>
  <si>
    <t>Depreciacion</t>
  </si>
  <si>
    <t>Cuentas por Pagar Proveedores</t>
  </si>
  <si>
    <t>Cuentas por Pagar Socios</t>
  </si>
  <si>
    <t>Debito Fiscal</t>
  </si>
  <si>
    <t>AL 31 DE DICIEMBRE DE 2012</t>
  </si>
  <si>
    <t>RESULTADO DEL EJERCICIO</t>
  </si>
  <si>
    <t>AL 31 DE DICIEMBRE DE 2013</t>
  </si>
  <si>
    <t>ISLR por Pagar</t>
  </si>
  <si>
    <t>AL 31 DE DICIEMBRE DE 2014</t>
  </si>
  <si>
    <t>TRIBUTOS PAGADOS</t>
  </si>
  <si>
    <t>HONORARIOS PROFESIONALES</t>
  </si>
  <si>
    <t>ESTADO DE RESULTADO INTEGRAL</t>
  </si>
  <si>
    <t>Cuentas por Cobrar Socios</t>
  </si>
  <si>
    <t>AL 31 DE DICIEMBRE DE 2015</t>
  </si>
  <si>
    <t>AL 31 DE DICIEMBRE DE 2016</t>
  </si>
  <si>
    <t>AL 31 DE DICIEMBRE DE 2017</t>
  </si>
  <si>
    <t>AL 31 DE ENERO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</si>
</sst>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???,??0.00"/>
    <numFmt numFmtId="165" formatCode="??,??0.00"/>
    <numFmt numFmtId="166" formatCode="?,???,??0.00"/>
  </numFmts>
  <fonts count="16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1"/>
      <color rgb="FFFF0000"/>
      <name val="Arial"/>
      <family val="2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122">
    <xf numFmtId="0" fontId="0" fillId="0" borderId="0" xfId="0"/>
    <xf numFmtId="0" fontId="5" fillId="0" borderId="0" xfId="2" applyFont="1"/>
    <xf numFmtId="0" fontId="2" fillId="0" borderId="0" xfId="0" applyFont="1"/>
    <xf numFmtId="0" fontId="2" fillId="0" borderId="0" xfId="0" applyFont="1" applyBorder="1"/>
    <xf numFmtId="166" fontId="7" fillId="0" borderId="0" xfId="1" applyNumberFormat="1" applyFont="1" applyBorder="1" applyAlignment="1">
      <alignment horizontal="right" vertical="center"/>
    </xf>
    <xf numFmtId="165" fontId="7" fillId="0" borderId="0" xfId="1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0" fontId="7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4" fontId="6" fillId="0" borderId="0" xfId="0" applyNumberFormat="1" applyFont="1" applyFill="1" applyAlignment="1">
      <alignment vertical="center" wrapText="1"/>
    </xf>
    <xf numFmtId="0" fontId="11" fillId="0" borderId="0" xfId="1" applyFont="1" applyAlignment="1">
      <alignment horizontal="left" vertical="center"/>
    </xf>
    <xf numFmtId="4" fontId="6" fillId="0" borderId="0" xfId="0" applyNumberFormat="1" applyFont="1" applyFill="1" applyBorder="1" applyAlignment="1">
      <alignment vertical="center" wrapText="1"/>
    </xf>
    <xf numFmtId="4" fontId="11" fillId="0" borderId="0" xfId="1" applyNumberFormat="1" applyFont="1" applyFill="1" applyBorder="1" applyAlignment="1">
      <alignment horizontal="right" vertical="center"/>
    </xf>
    <xf numFmtId="4" fontId="6" fillId="0" borderId="0" xfId="0" applyNumberFormat="1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0" xfId="1" applyFont="1" applyFill="1" applyAlignment="1">
      <alignment horizontal="center" vertical="center" wrapText="1"/>
    </xf>
    <xf numFmtId="0" fontId="9" fillId="0" borderId="0" xfId="0" applyFont="1"/>
    <xf numFmtId="0" fontId="10" fillId="0" borderId="0" xfId="1" applyFont="1" applyAlignment="1">
      <alignment horizontal="left" vertical="top"/>
    </xf>
    <xf numFmtId="4" fontId="12" fillId="0" borderId="0" xfId="0" applyNumberFormat="1" applyFont="1" applyFill="1" applyBorder="1" applyAlignment="1">
      <alignment vertical="center" wrapText="1"/>
    </xf>
    <xf numFmtId="0" fontId="2" fillId="0" borderId="0" xfId="2" applyFont="1"/>
    <xf numFmtId="0" fontId="7" fillId="0" borderId="0" xfId="3" applyFont="1" applyAlignment="1">
      <alignment horizontal="right" vertical="center"/>
    </xf>
    <xf numFmtId="0" fontId="8" fillId="0" borderId="0" xfId="3" applyFont="1" applyAlignment="1">
      <alignment horizontal="center" vertical="top"/>
    </xf>
    <xf numFmtId="0" fontId="8" fillId="0" borderId="0" xfId="3" applyFont="1" applyAlignment="1">
      <alignment horizontal="left" vertical="top"/>
    </xf>
    <xf numFmtId="4" fontId="2" fillId="0" borderId="0" xfId="2" applyNumberFormat="1" applyFont="1"/>
    <xf numFmtId="0" fontId="7" fillId="0" borderId="0" xfId="3" applyFont="1" applyAlignment="1">
      <alignment horizontal="left" vertical="top"/>
    </xf>
    <xf numFmtId="4" fontId="7" fillId="0" borderId="0" xfId="3" applyNumberFormat="1" applyFont="1" applyAlignment="1">
      <alignment horizontal="right" vertical="center"/>
    </xf>
    <xf numFmtId="164" fontId="7" fillId="0" borderId="0" xfId="3" applyNumberFormat="1" applyFont="1" applyAlignment="1">
      <alignment horizontal="right" vertical="center"/>
    </xf>
    <xf numFmtId="4" fontId="7" fillId="0" borderId="0" xfId="3" applyNumberFormat="1" applyFont="1" applyBorder="1" applyAlignment="1">
      <alignment horizontal="right" vertical="center"/>
    </xf>
    <xf numFmtId="4" fontId="2" fillId="0" borderId="0" xfId="2" applyNumberFormat="1" applyFont="1" applyBorder="1"/>
    <xf numFmtId="2" fontId="7" fillId="0" borderId="0" xfId="3" applyNumberFormat="1" applyFont="1" applyAlignment="1">
      <alignment horizontal="right" vertical="center"/>
    </xf>
    <xf numFmtId="4" fontId="8" fillId="0" borderId="0" xfId="3" applyNumberFormat="1" applyFont="1" applyBorder="1" applyAlignment="1">
      <alignment horizontal="right" vertical="center"/>
    </xf>
    <xf numFmtId="4" fontId="5" fillId="0" borderId="0" xfId="2" applyNumberFormat="1" applyFont="1" applyBorder="1"/>
    <xf numFmtId="4" fontId="8" fillId="0" borderId="0" xfId="3" applyNumberFormat="1" applyFont="1" applyBorder="1" applyAlignment="1">
      <alignment horizontal="center" vertical="center"/>
    </xf>
    <xf numFmtId="4" fontId="8" fillId="0" borderId="0" xfId="3" applyNumberFormat="1" applyFont="1" applyBorder="1" applyAlignment="1">
      <alignment horizontal="center" vertical="top"/>
    </xf>
    <xf numFmtId="4" fontId="7" fillId="0" borderId="0" xfId="3" applyNumberFormat="1" applyFont="1" applyBorder="1" applyAlignment="1">
      <alignment horizontal="center" vertical="top"/>
    </xf>
    <xf numFmtId="0" fontId="2" fillId="0" borderId="0" xfId="2" applyFont="1" applyBorder="1"/>
    <xf numFmtId="0" fontId="2" fillId="0" borderId="0" xfId="3" applyFont="1" applyBorder="1"/>
    <xf numFmtId="0" fontId="5" fillId="0" borderId="0" xfId="2" applyFont="1" applyAlignment="1">
      <alignment horizontal="center"/>
    </xf>
    <xf numFmtId="0" fontId="2" fillId="0" borderId="0" xfId="1" applyFont="1" applyBorder="1"/>
    <xf numFmtId="4" fontId="12" fillId="0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wrapText="1"/>
    </xf>
    <xf numFmtId="165" fontId="11" fillId="0" borderId="0" xfId="1" applyNumberFormat="1" applyFont="1" applyFill="1" applyAlignment="1">
      <alignment horizontal="right" vertical="center" wrapText="1"/>
    </xf>
    <xf numFmtId="164" fontId="11" fillId="0" borderId="0" xfId="1" applyNumberFormat="1" applyFont="1" applyFill="1" applyAlignment="1">
      <alignment horizontal="right" vertical="center" wrapText="1"/>
    </xf>
    <xf numFmtId="0" fontId="6" fillId="0" borderId="0" xfId="0" applyFont="1" applyFill="1"/>
    <xf numFmtId="165" fontId="11" fillId="0" borderId="0" xfId="1" applyNumberFormat="1" applyFont="1" applyFill="1" applyAlignment="1">
      <alignment horizontal="right" vertical="center"/>
    </xf>
    <xf numFmtId="164" fontId="11" fillId="0" borderId="0" xfId="1" applyNumberFormat="1" applyFont="1" applyFill="1" applyAlignment="1">
      <alignment horizontal="right" vertical="center"/>
    </xf>
    <xf numFmtId="0" fontId="5" fillId="0" borderId="0" xfId="2" applyFont="1" applyBorder="1" applyAlignment="1">
      <alignment horizontal="center"/>
    </xf>
    <xf numFmtId="4" fontId="5" fillId="0" borderId="0" xfId="2" applyNumberFormat="1" applyFont="1"/>
    <xf numFmtId="4" fontId="5" fillId="0" borderId="2" xfId="2" applyNumberFormat="1" applyFont="1" applyBorder="1"/>
    <xf numFmtId="4" fontId="2" fillId="0" borderId="0" xfId="0" applyNumberFormat="1" applyFont="1" applyAlignment="1">
      <alignment vertical="center"/>
    </xf>
    <xf numFmtId="4" fontId="14" fillId="0" borderId="0" xfId="1" applyNumberFormat="1" applyFont="1" applyFill="1" applyBorder="1" applyAlignment="1">
      <alignment horizontal="right" vertical="center"/>
    </xf>
    <xf numFmtId="4" fontId="14" fillId="0" borderId="0" xfId="0" applyNumberFormat="1" applyFont="1" applyFill="1" applyBorder="1" applyAlignment="1">
      <alignment vertical="center"/>
    </xf>
    <xf numFmtId="4" fontId="12" fillId="0" borderId="0" xfId="1" applyNumberFormat="1" applyFont="1" applyFill="1" applyAlignment="1">
      <alignment horizontal="right" vertical="center" wrapText="1"/>
    </xf>
    <xf numFmtId="4" fontId="6" fillId="0" borderId="0" xfId="1" applyNumberFormat="1" applyFont="1" applyFill="1" applyAlignment="1">
      <alignment horizontal="right" vertical="center" wrapText="1"/>
    </xf>
    <xf numFmtId="4" fontId="6" fillId="0" borderId="1" xfId="1" applyNumberFormat="1" applyFont="1" applyFill="1" applyBorder="1" applyAlignment="1">
      <alignment horizontal="right" vertical="center" wrapText="1"/>
    </xf>
    <xf numFmtId="0" fontId="4" fillId="0" borderId="0" xfId="1" applyFont="1" applyBorder="1" applyAlignment="1">
      <alignment horizontal="left" vertical="center"/>
    </xf>
    <xf numFmtId="4" fontId="11" fillId="0" borderId="0" xfId="1" applyNumberFormat="1" applyFont="1" applyBorder="1" applyAlignment="1">
      <alignment horizontal="left" vertical="center"/>
    </xf>
    <xf numFmtId="4" fontId="4" fillId="0" borderId="0" xfId="1" applyNumberFormat="1" applyFont="1" applyBorder="1" applyAlignment="1">
      <alignment horizontal="left" vertical="center"/>
    </xf>
    <xf numFmtId="4" fontId="11" fillId="0" borderId="0" xfId="1" applyNumberFormat="1" applyFont="1" applyFill="1" applyBorder="1" applyAlignment="1">
      <alignment horizontal="left" vertical="center"/>
    </xf>
    <xf numFmtId="4" fontId="4" fillId="0" borderId="0" xfId="1" applyNumberFormat="1" applyFont="1" applyFill="1" applyBorder="1" applyAlignment="1">
      <alignment horizontal="left" vertical="center"/>
    </xf>
    <xf numFmtId="4" fontId="12" fillId="0" borderId="0" xfId="1" applyNumberFormat="1" applyFont="1" applyFill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vertical="center"/>
    </xf>
    <xf numFmtId="4" fontId="12" fillId="0" borderId="1" xfId="0" applyNumberFormat="1" applyFont="1" applyFill="1" applyBorder="1" applyAlignment="1">
      <alignment vertical="center" wrapText="1"/>
    </xf>
    <xf numFmtId="4" fontId="12" fillId="0" borderId="2" xfId="0" applyNumberFormat="1" applyFont="1" applyFill="1" applyBorder="1" applyAlignment="1">
      <alignment vertical="center"/>
    </xf>
    <xf numFmtId="0" fontId="1" fillId="0" borderId="0" xfId="2" applyFont="1"/>
    <xf numFmtId="4" fontId="1" fillId="0" borderId="0" xfId="2" applyNumberFormat="1" applyFont="1" applyBorder="1"/>
    <xf numFmtId="0" fontId="9" fillId="0" borderId="0" xfId="0" applyFont="1" applyAlignment="1">
      <alignment horizontal="center" vertical="center"/>
    </xf>
    <xf numFmtId="0" fontId="3" fillId="0" borderId="0" xfId="1" applyFont="1" applyFill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Border="1" applyAlignment="1"/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/>
    <xf numFmtId="0" fontId="6" fillId="0" borderId="0" xfId="1" applyFont="1" applyAlignment="1">
      <alignment horizontal="left" vertical="center"/>
    </xf>
    <xf numFmtId="4" fontId="12" fillId="0" borderId="3" xfId="1" applyNumberFormat="1" applyFont="1" applyFill="1" applyBorder="1" applyAlignment="1">
      <alignment horizontal="right" vertical="center" wrapText="1"/>
    </xf>
    <xf numFmtId="4" fontId="12" fillId="0" borderId="1" xfId="0" applyNumberFormat="1" applyFont="1" applyFill="1" applyBorder="1" applyAlignment="1">
      <alignment vertical="center"/>
    </xf>
    <xf numFmtId="4" fontId="4" fillId="0" borderId="0" xfId="1" applyNumberFormat="1" applyFont="1" applyFill="1" applyBorder="1" applyAlignment="1">
      <alignment horizontal="right" vertical="center"/>
    </xf>
    <xf numFmtId="4" fontId="12" fillId="0" borderId="2" xfId="0" applyNumberFormat="1" applyFont="1" applyFill="1" applyBorder="1" applyAlignment="1">
      <alignment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0" fontId="1" fillId="0" borderId="0" xfId="2" applyFont="1" applyBorder="1"/>
    <xf numFmtId="4" fontId="1" fillId="0" borderId="0" xfId="2" applyNumberFormat="1" applyFont="1"/>
    <xf numFmtId="4" fontId="1" fillId="0" borderId="1" xfId="2" applyNumberFormat="1" applyFont="1" applyBorder="1"/>
    <xf numFmtId="4" fontId="1" fillId="0" borderId="0" xfId="3" applyNumberFormat="1" applyFont="1" applyAlignment="1">
      <alignment horizontal="right" vertical="center"/>
    </xf>
    <xf numFmtId="4" fontId="1" fillId="0" borderId="1" xfId="3" applyNumberFormat="1" applyFont="1" applyBorder="1" applyAlignment="1">
      <alignment horizontal="right" vertical="center"/>
    </xf>
    <xf numFmtId="4" fontId="6" fillId="0" borderId="0" xfId="0" applyNumberFormat="1" applyFont="1" applyFill="1"/>
    <xf numFmtId="4" fontId="6" fillId="0" borderId="3" xfId="0" applyNumberFormat="1" applyFont="1" applyFill="1" applyBorder="1"/>
    <xf numFmtId="4" fontId="1" fillId="0" borderId="3" xfId="2" applyNumberFormat="1" applyFont="1" applyBorder="1"/>
    <xf numFmtId="0" fontId="8" fillId="0" borderId="0" xfId="1" applyFont="1" applyAlignment="1">
      <alignment horizontal="left" vertical="center"/>
    </xf>
    <xf numFmtId="0" fontId="4" fillId="0" borderId="0" xfId="1" applyNumberFormat="1" applyFont="1" applyAlignment="1">
      <alignment horizontal="center" vertical="center"/>
    </xf>
    <xf numFmtId="0" fontId="11" fillId="0" borderId="0" xfId="1" applyNumberFormat="1" applyFont="1" applyAlignment="1">
      <alignment horizontal="center" vertical="center"/>
    </xf>
    <xf numFmtId="0" fontId="4" fillId="0" borderId="0" xfId="1" applyNumberFormat="1" applyFont="1" applyBorder="1" applyAlignment="1">
      <alignment horizontal="center" vertical="center"/>
    </xf>
    <xf numFmtId="0" fontId="11" fillId="0" borderId="0" xfId="1" applyNumberFormat="1" applyFont="1" applyBorder="1" applyAlignment="1">
      <alignment horizontal="center" vertical="center"/>
    </xf>
    <xf numFmtId="0" fontId="11" fillId="0" borderId="0" xfId="1" applyNumberFormat="1" applyFont="1" applyFill="1" applyBorder="1" applyAlignment="1">
      <alignment horizontal="center" vertical="center"/>
    </xf>
    <xf numFmtId="0" fontId="11" fillId="0" borderId="0" xfId="1" applyNumberFormat="1" applyFont="1" applyFill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right" vertical="center"/>
    </xf>
    <xf numFmtId="0" fontId="3" fillId="0" borderId="0" xfId="1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0" borderId="0" xfId="1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" fontId="2" fillId="0" borderId="0" xfId="0" applyNumberFormat="1" applyFont="1"/>
    <xf numFmtId="4" fontId="1" fillId="0" borderId="0" xfId="0" applyNumberFormat="1" applyFont="1"/>
    <xf numFmtId="4" fontId="5" fillId="0" borderId="0" xfId="2" applyNumberFormat="1" applyFont="1" applyFill="1" applyBorder="1"/>
    <xf numFmtId="4" fontId="8" fillId="0" borderId="1" xfId="3" applyNumberFormat="1" applyFont="1" applyBorder="1" applyAlignment="1">
      <alignment horizontal="right" vertical="center"/>
    </xf>
    <xf numFmtId="4" fontId="6" fillId="0" borderId="0" xfId="0" applyNumberFormat="1" applyFont="1" applyFill="1" applyBorder="1"/>
    <xf numFmtId="0" fontId="3" fillId="0" borderId="0" xfId="1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0" borderId="0" xfId="1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0" xfId="1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8" fillId="0" borderId="0" xfId="1" applyFont="1" applyAlignment="1">
      <alignment horizontal="center" vertical="top"/>
    </xf>
    <xf numFmtId="0" fontId="7" fillId="0" borderId="0" xfId="1" applyFont="1" applyAlignment="1">
      <alignment horizontal="center" vertical="top"/>
    </xf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1"/>
  <sheetViews>
    <sheetView tabSelected="1" topLeftCell="A29" workbookViewId="0">
      <selection activeCell="D48" sqref="D48"/>
    </sheetView>
  </sheetViews>
  <sheetFormatPr baseColWidth="10" defaultRowHeight="14.25" x14ac:dyDescent="0.2"/>
  <cols>
    <col min="1" max="1" width="3.5703125" style="2" customWidth="1"/>
    <col min="2" max="2" width="50.28515625" style="2" bestFit="1" customWidth="1"/>
    <col min="3" max="3" width="7.42578125" style="75" hidden="1" customWidth="1"/>
    <col min="4" max="4" width="18.28515625" style="42" customWidth="1"/>
    <col min="5" max="5" width="18.140625" style="45" customWidth="1"/>
    <col min="6" max="6" width="15.5703125" style="2" customWidth="1"/>
    <col min="7" max="7" width="15.28515625" style="2" customWidth="1"/>
    <col min="8" max="8" width="4.42578125" style="2" customWidth="1"/>
    <col min="9" max="9" width="11.85546875" style="2" customWidth="1"/>
    <col min="10" max="10" width="9.5703125" style="2" customWidth="1"/>
    <col min="11" max="16384" width="11.42578125" style="2"/>
  </cols>
  <sheetData>
    <row r="1" spans="2:10" customFormat="1" ht="12.75" x14ac:dyDescent="0.2">
      <c r="B1" s="97"/>
      <c r="C1" s="97"/>
      <c r="D1" s="97"/>
      <c r="E1" s="98"/>
      <c r="F1" s="99"/>
    </row>
    <row r="2" spans="2:10" customFormat="1" ht="12.75" x14ac:dyDescent="0.2">
      <c r="B2" s="98"/>
      <c r="C2" s="98"/>
      <c r="D2" s="98"/>
      <c r="E2" s="98"/>
      <c r="F2" s="100"/>
    </row>
    <row r="3" spans="2:10" customFormat="1" ht="12.75" x14ac:dyDescent="0.2">
      <c r="B3" s="98"/>
      <c r="C3" s="98"/>
      <c r="D3" s="98"/>
      <c r="E3" s="98"/>
      <c r="F3" s="100"/>
    </row>
    <row r="4" spans="2:10" customFormat="1" ht="12.75" x14ac:dyDescent="0.2">
      <c r="B4" s="101"/>
      <c r="C4" s="101"/>
      <c r="D4" s="101"/>
      <c r="E4" s="101"/>
      <c r="F4" s="100"/>
    </row>
    <row r="5" spans="2:10" ht="15" customHeight="1" x14ac:dyDescent="0.2">
      <c r="B5" s="116" t="s">
        <v>52</v>
      </c>
      <c r="C5" s="116"/>
      <c r="D5" s="116"/>
      <c r="E5" s="116"/>
      <c r="F5" s="113"/>
      <c r="G5" s="113"/>
      <c r="H5" s="116"/>
      <c r="I5" s="116"/>
      <c r="J5" s="116"/>
    </row>
    <row r="6" spans="2:10" ht="15" customHeight="1" x14ac:dyDescent="0.2">
      <c r="B6" s="117" t="s">
        <v>34</v>
      </c>
      <c r="C6" s="117"/>
      <c r="D6" s="117"/>
      <c r="E6" s="117"/>
      <c r="F6" s="114"/>
      <c r="G6" s="114"/>
      <c r="H6" s="117"/>
      <c r="I6" s="117"/>
      <c r="J6" s="117"/>
    </row>
    <row r="7" spans="2:10" ht="15" customHeight="1" x14ac:dyDescent="0.2">
      <c r="B7" s="116" t="s">
        <v>76</v>
      </c>
      <c r="C7" s="116"/>
      <c r="D7" s="116"/>
      <c r="E7" s="116"/>
      <c r="F7" s="113"/>
      <c r="G7" s="113"/>
      <c r="H7" s="116"/>
      <c r="I7" s="116"/>
      <c r="J7" s="116"/>
    </row>
    <row r="8" spans="2:10" ht="15" customHeight="1" x14ac:dyDescent="0.2">
      <c r="B8" s="115" t="s">
        <v>32</v>
      </c>
      <c r="C8" s="115"/>
      <c r="D8" s="115"/>
      <c r="E8" s="115"/>
      <c r="F8" s="6"/>
      <c r="H8" s="16"/>
      <c r="I8" s="17"/>
      <c r="J8" s="7"/>
    </row>
    <row r="9" spans="2:10" ht="15" customHeight="1" x14ac:dyDescent="0.25">
      <c r="B9" s="70"/>
      <c r="C9" s="70"/>
      <c r="D9" s="71"/>
      <c r="E9" s="72"/>
      <c r="F9" s="73"/>
      <c r="I9" s="3"/>
    </row>
    <row r="10" spans="2:10" ht="15" customHeight="1" x14ac:dyDescent="0.2">
      <c r="B10" s="9" t="s">
        <v>0</v>
      </c>
      <c r="C10" s="90" t="s">
        <v>49</v>
      </c>
      <c r="D10" s="10"/>
      <c r="E10" s="14"/>
      <c r="F10" s="73"/>
      <c r="I10" s="3"/>
    </row>
    <row r="11" spans="2:10" ht="15" customHeight="1" x14ac:dyDescent="0.2">
      <c r="B11" s="9" t="s">
        <v>13</v>
      </c>
      <c r="C11" s="91"/>
      <c r="D11" s="10"/>
      <c r="E11" s="14"/>
      <c r="F11" s="73"/>
      <c r="I11" s="3"/>
    </row>
    <row r="12" spans="2:10" ht="15" customHeight="1" x14ac:dyDescent="0.2">
      <c r="B12" s="11" t="s">
        <v>31</v>
      </c>
      <c r="C12" s="92"/>
      <c r="D12" s="10">
        <v>21645.89</v>
      </c>
      <c r="E12" s="52"/>
      <c r="F12" s="73"/>
      <c r="I12" s="3"/>
    </row>
    <row r="13" spans="2:10" ht="15" customHeight="1" x14ac:dyDescent="0.2">
      <c r="B13" s="11" t="s">
        <v>59</v>
      </c>
      <c r="C13" s="92"/>
      <c r="D13" s="15">
        <v>2067503.16</v>
      </c>
      <c r="E13" s="53"/>
      <c r="F13" s="73"/>
      <c r="I13" s="3"/>
    </row>
    <row r="14" spans="2:10" ht="15" customHeight="1" x14ac:dyDescent="0.2">
      <c r="B14" s="9" t="s">
        <v>19</v>
      </c>
      <c r="C14" s="91"/>
      <c r="D14" s="54"/>
      <c r="E14" s="62">
        <f>SUM(D12:D13)</f>
        <v>2089149.0499999998</v>
      </c>
      <c r="F14" s="73"/>
      <c r="I14" s="3"/>
    </row>
    <row r="15" spans="2:10" ht="15" customHeight="1" x14ac:dyDescent="0.2">
      <c r="B15" s="9"/>
      <c r="C15" s="91"/>
      <c r="D15" s="55"/>
      <c r="E15" s="53"/>
      <c r="F15" s="73"/>
      <c r="I15" s="3"/>
    </row>
    <row r="16" spans="2:10" ht="15" customHeight="1" x14ac:dyDescent="0.2">
      <c r="B16" s="9" t="s">
        <v>14</v>
      </c>
      <c r="C16" s="91"/>
      <c r="D16" s="10"/>
      <c r="E16" s="13"/>
      <c r="F16" s="73"/>
      <c r="G16" s="106"/>
      <c r="I16" s="3"/>
    </row>
    <row r="17" spans="2:9" x14ac:dyDescent="0.2">
      <c r="B17" s="11" t="s">
        <v>35</v>
      </c>
      <c r="C17" s="92">
        <v>2</v>
      </c>
      <c r="D17" s="10">
        <f>353321.21+500000+999500000</f>
        <v>1000353321.21</v>
      </c>
      <c r="E17" s="53"/>
      <c r="F17" s="73"/>
      <c r="G17" s="107"/>
      <c r="I17" s="3"/>
    </row>
    <row r="18" spans="2:9" x14ac:dyDescent="0.2">
      <c r="B18" s="11" t="s">
        <v>60</v>
      </c>
      <c r="C18" s="92"/>
      <c r="D18" s="10">
        <v>0</v>
      </c>
      <c r="E18" s="53"/>
      <c r="F18" s="73"/>
      <c r="G18" s="106"/>
      <c r="I18" s="3"/>
    </row>
    <row r="19" spans="2:9" ht="15" customHeight="1" x14ac:dyDescent="0.2">
      <c r="B19" s="9" t="s">
        <v>16</v>
      </c>
      <c r="C19" s="91"/>
      <c r="D19" s="75"/>
      <c r="E19" s="54">
        <f>+D17-D18</f>
        <v>1000353321.21</v>
      </c>
      <c r="F19" s="74"/>
      <c r="G19" s="106"/>
      <c r="I19" s="3"/>
    </row>
    <row r="20" spans="2:9" ht="15" x14ac:dyDescent="0.2">
      <c r="B20" s="9"/>
      <c r="C20" s="91"/>
      <c r="D20" s="55"/>
      <c r="E20" s="14"/>
      <c r="F20" s="73"/>
      <c r="G20" s="106"/>
      <c r="I20" s="3"/>
    </row>
    <row r="21" spans="2:9" ht="15" x14ac:dyDescent="0.2">
      <c r="B21" s="9" t="s">
        <v>15</v>
      </c>
      <c r="C21" s="91"/>
      <c r="D21" s="10"/>
      <c r="E21" s="13"/>
      <c r="F21" s="73"/>
    </row>
    <row r="22" spans="2:9" x14ac:dyDescent="0.2">
      <c r="B22" s="11" t="s">
        <v>21</v>
      </c>
      <c r="C22" s="92">
        <v>3</v>
      </c>
      <c r="D22" s="10">
        <v>0</v>
      </c>
      <c r="E22" s="14"/>
      <c r="F22" s="74"/>
    </row>
    <row r="23" spans="2:9" ht="15" x14ac:dyDescent="0.2">
      <c r="B23" s="9" t="s">
        <v>37</v>
      </c>
      <c r="C23" s="91"/>
      <c r="D23" s="77"/>
      <c r="E23" s="78">
        <f>SUM(D22:D22)</f>
        <v>0</v>
      </c>
      <c r="F23" s="74"/>
    </row>
    <row r="24" spans="2:9" ht="15" x14ac:dyDescent="0.2">
      <c r="B24" s="9"/>
      <c r="C24" s="91"/>
      <c r="D24" s="20"/>
      <c r="E24" s="79"/>
      <c r="F24" s="73"/>
    </row>
    <row r="25" spans="2:9" ht="15.75" thickBot="1" x14ac:dyDescent="0.25">
      <c r="B25" s="9" t="s">
        <v>1</v>
      </c>
      <c r="C25" s="91"/>
      <c r="D25" s="75"/>
      <c r="E25" s="80">
        <f>SUM(E14:E23)</f>
        <v>1002442470.26</v>
      </c>
      <c r="F25" s="73"/>
    </row>
    <row r="26" spans="2:9" ht="15.75" thickTop="1" x14ac:dyDescent="0.2">
      <c r="B26" s="9"/>
      <c r="C26" s="91"/>
      <c r="D26" s="20"/>
      <c r="E26" s="79"/>
      <c r="F26" s="73"/>
    </row>
    <row r="27" spans="2:9" ht="15" x14ac:dyDescent="0.2">
      <c r="B27" s="57" t="s">
        <v>23</v>
      </c>
      <c r="C27" s="93"/>
      <c r="D27" s="12"/>
      <c r="E27" s="14"/>
      <c r="F27" s="75"/>
    </row>
    <row r="28" spans="2:9" ht="15" x14ac:dyDescent="0.2">
      <c r="B28" s="57" t="s">
        <v>17</v>
      </c>
      <c r="C28" s="93"/>
      <c r="D28" s="12"/>
      <c r="E28" s="14"/>
      <c r="F28" s="75"/>
    </row>
    <row r="29" spans="2:9" ht="15" x14ac:dyDescent="0.2">
      <c r="B29" s="57" t="s">
        <v>20</v>
      </c>
      <c r="C29" s="93"/>
      <c r="D29" s="12"/>
      <c r="E29" s="14"/>
      <c r="F29" s="75"/>
    </row>
    <row r="30" spans="2:9" x14ac:dyDescent="0.2">
      <c r="B30" s="58" t="s">
        <v>61</v>
      </c>
      <c r="C30" s="94">
        <v>3</v>
      </c>
      <c r="D30" s="12">
        <v>903376.58</v>
      </c>
      <c r="E30" s="14"/>
      <c r="F30" s="75"/>
    </row>
    <row r="31" spans="2:9" hidden="1" x14ac:dyDescent="0.2">
      <c r="B31" s="58" t="s">
        <v>62</v>
      </c>
      <c r="C31" s="94">
        <v>3</v>
      </c>
      <c r="D31" s="81">
        <v>0</v>
      </c>
      <c r="E31" s="14"/>
      <c r="F31" s="75"/>
    </row>
    <row r="32" spans="2:9" x14ac:dyDescent="0.2">
      <c r="B32" s="58" t="s">
        <v>63</v>
      </c>
      <c r="C32" s="94"/>
      <c r="D32" s="81">
        <v>1381.17</v>
      </c>
      <c r="E32" s="14"/>
      <c r="F32" s="75"/>
    </row>
    <row r="33" spans="2:6" x14ac:dyDescent="0.2">
      <c r="B33" s="58" t="s">
        <v>67</v>
      </c>
      <c r="C33" s="94"/>
      <c r="D33" s="81">
        <v>20676.650000000001</v>
      </c>
      <c r="E33" s="14"/>
      <c r="F33" s="75"/>
    </row>
    <row r="34" spans="2:6" ht="15" x14ac:dyDescent="0.2">
      <c r="B34" s="59" t="s">
        <v>18</v>
      </c>
      <c r="C34" s="93"/>
      <c r="D34" s="81"/>
      <c r="E34" s="63">
        <f>D30+D31+D32+D33</f>
        <v>925434.4</v>
      </c>
      <c r="F34" s="75"/>
    </row>
    <row r="35" spans="2:6" ht="15" x14ac:dyDescent="0.2">
      <c r="B35" s="59" t="s">
        <v>7</v>
      </c>
      <c r="C35" s="93"/>
      <c r="D35" s="20"/>
      <c r="E35" s="41">
        <f>SUM(E34)</f>
        <v>925434.4</v>
      </c>
      <c r="F35" s="75"/>
    </row>
    <row r="36" spans="2:6" ht="15" x14ac:dyDescent="0.2">
      <c r="B36" s="59"/>
      <c r="C36" s="93"/>
      <c r="D36" s="12"/>
      <c r="E36" s="14"/>
      <c r="F36" s="75"/>
    </row>
    <row r="37" spans="2:6" ht="15" x14ac:dyDescent="0.2">
      <c r="B37" s="59" t="s">
        <v>2</v>
      </c>
      <c r="C37" s="93"/>
      <c r="D37" s="81"/>
      <c r="E37" s="14"/>
      <c r="F37" s="75"/>
    </row>
    <row r="38" spans="2:6" ht="15" x14ac:dyDescent="0.2">
      <c r="B38" s="59" t="s">
        <v>3</v>
      </c>
      <c r="C38" s="93"/>
      <c r="D38" s="12"/>
      <c r="E38" s="13"/>
      <c r="F38" s="75"/>
    </row>
    <row r="39" spans="2:6" x14ac:dyDescent="0.2">
      <c r="B39" s="60" t="s">
        <v>8</v>
      </c>
      <c r="C39" s="95">
        <v>4</v>
      </c>
      <c r="D39" s="15">
        <f>500000+999500000</f>
        <v>1000000000</v>
      </c>
      <c r="E39" s="14"/>
      <c r="F39" s="75"/>
    </row>
    <row r="40" spans="2:6" hidden="1" x14ac:dyDescent="0.2">
      <c r="B40" s="60" t="s">
        <v>9</v>
      </c>
      <c r="C40" s="95"/>
      <c r="D40" s="15">
        <v>0</v>
      </c>
      <c r="E40" s="14"/>
      <c r="F40" s="75"/>
    </row>
    <row r="41" spans="2:6" ht="15" x14ac:dyDescent="0.2">
      <c r="B41" s="59" t="s">
        <v>4</v>
      </c>
      <c r="C41" s="93"/>
      <c r="D41" s="20">
        <f>SUM(D39-D40)</f>
        <v>1000000000</v>
      </c>
      <c r="E41" s="41"/>
      <c r="F41" s="75"/>
    </row>
    <row r="42" spans="2:6" x14ac:dyDescent="0.2">
      <c r="B42" s="58" t="s">
        <v>39</v>
      </c>
      <c r="C42" s="94"/>
      <c r="D42" s="81">
        <v>50000</v>
      </c>
      <c r="E42" s="14"/>
      <c r="F42" s="75"/>
    </row>
    <row r="43" spans="2:6" x14ac:dyDescent="0.2">
      <c r="B43" s="60" t="s">
        <v>22</v>
      </c>
      <c r="C43" s="96"/>
      <c r="D43" s="12">
        <v>789842.13</v>
      </c>
      <c r="E43" s="14"/>
      <c r="F43" s="75"/>
    </row>
    <row r="44" spans="2:6" x14ac:dyDescent="0.2">
      <c r="B44" s="60" t="s">
        <v>48</v>
      </c>
      <c r="C44" s="96"/>
      <c r="D44" s="12">
        <v>677193.73</v>
      </c>
      <c r="E44" s="14"/>
      <c r="F44" s="75"/>
    </row>
    <row r="45" spans="2:6" ht="15" x14ac:dyDescent="0.2">
      <c r="B45" s="61" t="s">
        <v>5</v>
      </c>
      <c r="C45" s="61"/>
      <c r="D45" s="20"/>
      <c r="E45" s="64">
        <f>SUM(D41:D44)</f>
        <v>1001517035.86</v>
      </c>
      <c r="F45" s="75"/>
    </row>
    <row r="46" spans="2:6" ht="15" x14ac:dyDescent="0.2">
      <c r="B46" s="61"/>
      <c r="C46" s="61"/>
      <c r="D46" s="12"/>
      <c r="E46" s="14"/>
      <c r="F46" s="75"/>
    </row>
    <row r="47" spans="2:6" ht="15.75" thickBot="1" x14ac:dyDescent="0.25">
      <c r="B47" s="59" t="s">
        <v>6</v>
      </c>
      <c r="C47" s="59"/>
      <c r="D47" s="20"/>
      <c r="E47" s="65">
        <f>SUM(E35+E45)</f>
        <v>1002442470.26</v>
      </c>
      <c r="F47" s="5">
        <f>E25-E47</f>
        <v>0</v>
      </c>
    </row>
    <row r="48" spans="2:6" ht="15.75" thickTop="1" x14ac:dyDescent="0.2">
      <c r="B48" s="59"/>
      <c r="C48" s="59"/>
      <c r="D48" s="20"/>
      <c r="E48" s="41"/>
      <c r="F48" s="5"/>
    </row>
    <row r="49" spans="2:7" x14ac:dyDescent="0.2">
      <c r="B49" s="8"/>
      <c r="C49" s="8"/>
      <c r="F49" s="4"/>
    </row>
    <row r="50" spans="2:7" ht="15" x14ac:dyDescent="0.2">
      <c r="B50" s="19"/>
      <c r="C50" s="19"/>
      <c r="D50" s="44"/>
    </row>
    <row r="51" spans="2:7" ht="15" x14ac:dyDescent="0.2">
      <c r="B51" s="19"/>
      <c r="C51" s="19"/>
      <c r="E51" s="47"/>
    </row>
    <row r="52" spans="2:7" ht="15" x14ac:dyDescent="0.2">
      <c r="B52" s="19"/>
      <c r="C52" s="19"/>
    </row>
    <row r="53" spans="2:7" ht="15" x14ac:dyDescent="0.2">
      <c r="B53" s="19"/>
      <c r="C53" s="19"/>
      <c r="D53" s="43"/>
    </row>
    <row r="54" spans="2:7" ht="15" x14ac:dyDescent="0.2">
      <c r="B54" s="19"/>
      <c r="C54" s="19"/>
      <c r="E54" s="46"/>
    </row>
    <row r="55" spans="2:7" ht="15" x14ac:dyDescent="0.2">
      <c r="B55" s="19"/>
      <c r="C55" s="19"/>
    </row>
    <row r="56" spans="2:7" ht="15" x14ac:dyDescent="0.2">
      <c r="B56" s="19"/>
      <c r="C56" s="19"/>
      <c r="D56" s="44"/>
    </row>
    <row r="57" spans="2:7" ht="15" x14ac:dyDescent="0.2">
      <c r="D57" s="19"/>
      <c r="E57" s="87"/>
    </row>
    <row r="58" spans="2:7" ht="15" x14ac:dyDescent="0.2">
      <c r="D58" s="19"/>
      <c r="E58" s="87"/>
    </row>
    <row r="59" spans="2:7" ht="15" x14ac:dyDescent="0.2">
      <c r="D59" s="18"/>
      <c r="E59" s="110"/>
      <c r="F59" s="4"/>
      <c r="G59" s="3"/>
    </row>
    <row r="60" spans="2:7" ht="15" x14ac:dyDescent="0.2">
      <c r="D60" s="18"/>
      <c r="E60" s="110"/>
      <c r="F60" s="3"/>
      <c r="G60" s="4"/>
    </row>
    <row r="61" spans="2:7" ht="15" x14ac:dyDescent="0.2">
      <c r="B61" s="18"/>
      <c r="C61" s="18"/>
      <c r="E61" s="87"/>
      <c r="F61" s="3"/>
      <c r="G61" s="40"/>
    </row>
    <row r="62" spans="2:7" ht="15" x14ac:dyDescent="0.2">
      <c r="B62" s="18"/>
      <c r="C62" s="18"/>
      <c r="E62" s="87"/>
      <c r="F62" s="3"/>
      <c r="G62" s="4"/>
    </row>
    <row r="63" spans="2:7" x14ac:dyDescent="0.2">
      <c r="F63" s="3"/>
      <c r="G63" s="3"/>
    </row>
    <row r="64" spans="2:7" x14ac:dyDescent="0.2">
      <c r="F64" s="3"/>
      <c r="G64" s="3"/>
    </row>
    <row r="65" spans="4:5" ht="12.75" x14ac:dyDescent="0.2">
      <c r="D65" s="2"/>
      <c r="E65" s="2"/>
    </row>
    <row r="66" spans="4:5" ht="12.75" x14ac:dyDescent="0.2">
      <c r="D66" s="2"/>
      <c r="E66" s="2"/>
    </row>
    <row r="67" spans="4:5" ht="12.75" x14ac:dyDescent="0.2">
      <c r="D67" s="2"/>
      <c r="E67" s="2"/>
    </row>
    <row r="79" spans="4:5" ht="12.75" x14ac:dyDescent="0.2">
      <c r="D79" s="2"/>
      <c r="E79" s="2"/>
    </row>
    <row r="80" spans="4:5" ht="12.75" x14ac:dyDescent="0.2">
      <c r="D80" s="2"/>
      <c r="E80" s="2"/>
    </row>
    <row r="81" spans="4:5" ht="12.75" x14ac:dyDescent="0.2">
      <c r="D81" s="2"/>
      <c r="E81" s="2"/>
    </row>
    <row r="82" spans="4:5" ht="12.75" x14ac:dyDescent="0.2">
      <c r="D82" s="2"/>
      <c r="E82" s="2"/>
    </row>
    <row r="83" spans="4:5" ht="12.75" x14ac:dyDescent="0.2">
      <c r="D83" s="2"/>
      <c r="E83" s="2"/>
    </row>
    <row r="84" spans="4:5" ht="12.75" x14ac:dyDescent="0.2">
      <c r="D84" s="2"/>
      <c r="E84" s="2"/>
    </row>
    <row r="85" spans="4:5" ht="12.75" x14ac:dyDescent="0.2">
      <c r="D85" s="2"/>
      <c r="E85" s="2"/>
    </row>
    <row r="86" spans="4:5" ht="12.75" x14ac:dyDescent="0.2">
      <c r="D86" s="2"/>
      <c r="E86" s="2"/>
    </row>
    <row r="87" spans="4:5" ht="12.75" x14ac:dyDescent="0.2">
      <c r="D87" s="2"/>
      <c r="E87" s="2"/>
    </row>
    <row r="88" spans="4:5" ht="12.75" x14ac:dyDescent="0.2">
      <c r="D88" s="2"/>
      <c r="E88" s="2"/>
    </row>
    <row r="89" spans="4:5" ht="12.75" x14ac:dyDescent="0.2">
      <c r="D89" s="2"/>
      <c r="E89" s="2"/>
    </row>
    <row r="90" spans="4:5" ht="12.75" x14ac:dyDescent="0.2">
      <c r="D90" s="2"/>
      <c r="E90" s="2"/>
    </row>
    <row r="91" spans="4:5" ht="12.75" x14ac:dyDescent="0.2">
      <c r="D91" s="2"/>
      <c r="E91" s="2"/>
    </row>
    <row r="92" spans="4:5" ht="12.75" x14ac:dyDescent="0.2">
      <c r="D92" s="2"/>
      <c r="E92" s="2"/>
    </row>
    <row r="93" spans="4:5" ht="12.75" x14ac:dyDescent="0.2">
      <c r="D93" s="2"/>
      <c r="E93" s="2"/>
    </row>
    <row r="94" spans="4:5" ht="12.75" x14ac:dyDescent="0.2">
      <c r="D94" s="2"/>
      <c r="E94" s="2"/>
    </row>
    <row r="95" spans="4:5" ht="12.75" x14ac:dyDescent="0.2">
      <c r="D95" s="2"/>
      <c r="E95" s="2"/>
    </row>
    <row r="96" spans="4:5" ht="12.75" x14ac:dyDescent="0.2">
      <c r="D96" s="2"/>
      <c r="E96" s="2"/>
    </row>
    <row r="97" spans="4:5" ht="12.75" x14ac:dyDescent="0.2">
      <c r="D97" s="2"/>
      <c r="E97" s="2"/>
    </row>
    <row r="111" spans="4:5" ht="12.75" x14ac:dyDescent="0.2">
      <c r="D111" s="2"/>
      <c r="E111" s="2"/>
    </row>
  </sheetData>
  <mergeCells count="7">
    <mergeCell ref="B8:E8"/>
    <mergeCell ref="B5:E5"/>
    <mergeCell ref="H5:J5"/>
    <mergeCell ref="B6:E6"/>
    <mergeCell ref="H6:J6"/>
    <mergeCell ref="B7:E7"/>
    <mergeCell ref="H7:J7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1"/>
  <sheetViews>
    <sheetView topLeftCell="A26" workbookViewId="0">
      <selection sqref="A1:E48"/>
    </sheetView>
  </sheetViews>
  <sheetFormatPr baseColWidth="10" defaultRowHeight="14.25" x14ac:dyDescent="0.2"/>
  <cols>
    <col min="1" max="1" width="3.5703125" style="2" customWidth="1"/>
    <col min="2" max="2" width="50.28515625" style="2" bestFit="1" customWidth="1"/>
    <col min="3" max="3" width="7.42578125" style="75" hidden="1" customWidth="1"/>
    <col min="4" max="4" width="14.7109375" style="42" customWidth="1"/>
    <col min="5" max="5" width="15.140625" style="45" customWidth="1"/>
    <col min="6" max="6" width="15.5703125" style="2" customWidth="1"/>
    <col min="7" max="7" width="15.28515625" style="2" customWidth="1"/>
    <col min="8" max="8" width="4.42578125" style="2" customWidth="1"/>
    <col min="9" max="9" width="11.85546875" style="2" customWidth="1"/>
    <col min="10" max="10" width="9.5703125" style="2" customWidth="1"/>
    <col min="11" max="16384" width="11.42578125" style="2"/>
  </cols>
  <sheetData>
    <row r="1" spans="2:10" customFormat="1" ht="12.75" x14ac:dyDescent="0.2">
      <c r="B1" s="97"/>
      <c r="C1" s="97"/>
      <c r="D1" s="97"/>
      <c r="E1" s="98"/>
      <c r="F1" s="99"/>
    </row>
    <row r="2" spans="2:10" customFormat="1" ht="12.75" x14ac:dyDescent="0.2">
      <c r="B2" s="98"/>
      <c r="C2" s="98"/>
      <c r="D2" s="98"/>
      <c r="E2" s="98"/>
      <c r="F2" s="100"/>
    </row>
    <row r="3" spans="2:10" customFormat="1" ht="12.75" x14ac:dyDescent="0.2">
      <c r="B3" s="98"/>
      <c r="C3" s="98"/>
      <c r="D3" s="98"/>
      <c r="E3" s="98"/>
      <c r="F3" s="100"/>
    </row>
    <row r="4" spans="2:10" customFormat="1" ht="12.75" x14ac:dyDescent="0.2">
      <c r="B4" s="101"/>
      <c r="C4" s="101"/>
      <c r="D4" s="101"/>
      <c r="E4" s="101"/>
      <c r="F4" s="100"/>
    </row>
    <row r="5" spans="2:10" ht="15" customHeight="1" x14ac:dyDescent="0.2">
      <c r="B5" s="116" t="s">
        <v>52</v>
      </c>
      <c r="C5" s="116"/>
      <c r="D5" s="116"/>
      <c r="E5" s="116"/>
      <c r="F5" s="104"/>
      <c r="G5" s="104"/>
      <c r="H5" s="116"/>
      <c r="I5" s="116"/>
      <c r="J5" s="116"/>
    </row>
    <row r="6" spans="2:10" ht="15" customHeight="1" x14ac:dyDescent="0.2">
      <c r="B6" s="117" t="s">
        <v>34</v>
      </c>
      <c r="C6" s="117"/>
      <c r="D6" s="117"/>
      <c r="E6" s="117"/>
      <c r="F6" s="105"/>
      <c r="G6" s="105"/>
      <c r="H6" s="117"/>
      <c r="I6" s="117"/>
      <c r="J6" s="117"/>
    </row>
    <row r="7" spans="2:10" ht="15" customHeight="1" x14ac:dyDescent="0.2">
      <c r="B7" s="116" t="s">
        <v>66</v>
      </c>
      <c r="C7" s="116"/>
      <c r="D7" s="116"/>
      <c r="E7" s="116"/>
      <c r="F7" s="104"/>
      <c r="G7" s="104"/>
      <c r="H7" s="116"/>
      <c r="I7" s="116"/>
      <c r="J7" s="116"/>
    </row>
    <row r="8" spans="2:10" ht="15" customHeight="1" x14ac:dyDescent="0.2">
      <c r="B8" s="115" t="s">
        <v>32</v>
      </c>
      <c r="C8" s="115"/>
      <c r="D8" s="115"/>
      <c r="E8" s="115"/>
      <c r="F8" s="6"/>
      <c r="H8" s="16"/>
      <c r="I8" s="17"/>
      <c r="J8" s="7"/>
    </row>
    <row r="9" spans="2:10" ht="15" customHeight="1" x14ac:dyDescent="0.25">
      <c r="B9" s="70"/>
      <c r="C9" s="70"/>
      <c r="D9" s="71"/>
      <c r="E9" s="72"/>
      <c r="F9" s="73"/>
      <c r="I9" s="3"/>
    </row>
    <row r="10" spans="2:10" ht="15" customHeight="1" x14ac:dyDescent="0.2">
      <c r="B10" s="9" t="s">
        <v>0</v>
      </c>
      <c r="C10" s="90" t="s">
        <v>49</v>
      </c>
      <c r="D10" s="10"/>
      <c r="E10" s="14"/>
      <c r="F10" s="73"/>
      <c r="I10" s="3"/>
    </row>
    <row r="11" spans="2:10" ht="15" customHeight="1" x14ac:dyDescent="0.2">
      <c r="B11" s="9" t="s">
        <v>13</v>
      </c>
      <c r="C11" s="91"/>
      <c r="D11" s="10"/>
      <c r="E11" s="14"/>
      <c r="F11" s="73"/>
      <c r="I11" s="3"/>
    </row>
    <row r="12" spans="2:10" ht="15" customHeight="1" x14ac:dyDescent="0.2">
      <c r="B12" s="11" t="s">
        <v>31</v>
      </c>
      <c r="C12" s="92"/>
      <c r="D12" s="10">
        <v>197256.13</v>
      </c>
      <c r="E12" s="52"/>
      <c r="F12" s="73"/>
      <c r="I12" s="3"/>
    </row>
    <row r="13" spans="2:10" ht="15" customHeight="1" x14ac:dyDescent="0.2">
      <c r="B13" s="11" t="s">
        <v>59</v>
      </c>
      <c r="C13" s="92"/>
      <c r="D13" s="15">
        <v>3692735.65</v>
      </c>
      <c r="E13" s="53"/>
      <c r="F13" s="73"/>
      <c r="I13" s="3"/>
    </row>
    <row r="14" spans="2:10" ht="15" customHeight="1" x14ac:dyDescent="0.2">
      <c r="B14" s="9" t="s">
        <v>19</v>
      </c>
      <c r="C14" s="91"/>
      <c r="D14" s="54"/>
      <c r="E14" s="62">
        <f>SUM(D12:D13)</f>
        <v>3889991.78</v>
      </c>
      <c r="F14" s="73"/>
      <c r="I14" s="3"/>
    </row>
    <row r="15" spans="2:10" ht="15" customHeight="1" x14ac:dyDescent="0.2">
      <c r="B15" s="9"/>
      <c r="C15" s="91"/>
      <c r="D15" s="55"/>
      <c r="E15" s="53"/>
      <c r="F15" s="73"/>
      <c r="I15" s="3"/>
    </row>
    <row r="16" spans="2:10" ht="15" customHeight="1" x14ac:dyDescent="0.2">
      <c r="B16" s="9" t="s">
        <v>14</v>
      </c>
      <c r="C16" s="91"/>
      <c r="D16" s="10"/>
      <c r="E16" s="13"/>
      <c r="F16" s="73"/>
      <c r="G16" s="106"/>
      <c r="I16" s="3"/>
    </row>
    <row r="17" spans="2:9" x14ac:dyDescent="0.2">
      <c r="B17" s="11" t="s">
        <v>35</v>
      </c>
      <c r="C17" s="92">
        <v>2</v>
      </c>
      <c r="D17" s="10">
        <f>353321.21+500000</f>
        <v>853321.21</v>
      </c>
      <c r="E17" s="53"/>
      <c r="F17" s="73"/>
      <c r="G17" s="107"/>
      <c r="I17" s="3"/>
    </row>
    <row r="18" spans="2:9" x14ac:dyDescent="0.2">
      <c r="B18" s="11" t="s">
        <v>60</v>
      </c>
      <c r="C18" s="92"/>
      <c r="D18" s="10">
        <v>382103.42</v>
      </c>
      <c r="E18" s="53"/>
      <c r="F18" s="73"/>
      <c r="G18" s="106"/>
      <c r="I18" s="3"/>
    </row>
    <row r="19" spans="2:9" ht="15" customHeight="1" x14ac:dyDescent="0.2">
      <c r="B19" s="9" t="s">
        <v>16</v>
      </c>
      <c r="C19" s="91"/>
      <c r="D19" s="75"/>
      <c r="E19" s="54">
        <f>+D17-D18</f>
        <v>471217.79</v>
      </c>
      <c r="F19" s="74"/>
      <c r="G19" s="106"/>
      <c r="I19" s="3"/>
    </row>
    <row r="20" spans="2:9" ht="15" x14ac:dyDescent="0.2">
      <c r="B20" s="9"/>
      <c r="C20" s="91"/>
      <c r="D20" s="55"/>
      <c r="E20" s="14"/>
      <c r="F20" s="73"/>
      <c r="G20" s="106"/>
      <c r="I20" s="3"/>
    </row>
    <row r="21" spans="2:9" ht="15" x14ac:dyDescent="0.2">
      <c r="B21" s="9" t="s">
        <v>15</v>
      </c>
      <c r="C21" s="91"/>
      <c r="D21" s="10"/>
      <c r="E21" s="13"/>
      <c r="F21" s="73"/>
    </row>
    <row r="22" spans="2:9" x14ac:dyDescent="0.2">
      <c r="B22" s="11" t="s">
        <v>21</v>
      </c>
      <c r="C22" s="92">
        <v>3</v>
      </c>
      <c r="D22" s="10">
        <v>0</v>
      </c>
      <c r="E22" s="14"/>
      <c r="F22" s="74"/>
    </row>
    <row r="23" spans="2:9" ht="15" x14ac:dyDescent="0.2">
      <c r="B23" s="9" t="s">
        <v>37</v>
      </c>
      <c r="C23" s="91"/>
      <c r="D23" s="77"/>
      <c r="E23" s="78">
        <f>SUM(D22:D22)</f>
        <v>0</v>
      </c>
      <c r="F23" s="74"/>
    </row>
    <row r="24" spans="2:9" ht="15" x14ac:dyDescent="0.2">
      <c r="B24" s="9"/>
      <c r="C24" s="91"/>
      <c r="D24" s="20"/>
      <c r="E24" s="79"/>
      <c r="F24" s="73"/>
    </row>
    <row r="25" spans="2:9" ht="15.75" thickBot="1" x14ac:dyDescent="0.25">
      <c r="B25" s="9" t="s">
        <v>1</v>
      </c>
      <c r="C25" s="91"/>
      <c r="D25" s="75"/>
      <c r="E25" s="80">
        <f>SUM(E14:E23)</f>
        <v>4361209.5699999994</v>
      </c>
      <c r="F25" s="73"/>
    </row>
    <row r="26" spans="2:9" ht="15.75" thickTop="1" x14ac:dyDescent="0.2">
      <c r="B26" s="9"/>
      <c r="C26" s="91"/>
      <c r="D26" s="20"/>
      <c r="E26" s="79"/>
      <c r="F26" s="73"/>
    </row>
    <row r="27" spans="2:9" ht="15" x14ac:dyDescent="0.2">
      <c r="B27" s="57" t="s">
        <v>23</v>
      </c>
      <c r="C27" s="93"/>
      <c r="D27" s="12"/>
      <c r="E27" s="14"/>
      <c r="F27" s="75"/>
    </row>
    <row r="28" spans="2:9" ht="15" x14ac:dyDescent="0.2">
      <c r="B28" s="57" t="s">
        <v>17</v>
      </c>
      <c r="C28" s="93"/>
      <c r="D28" s="12"/>
      <c r="E28" s="14"/>
      <c r="F28" s="75"/>
    </row>
    <row r="29" spans="2:9" ht="15" x14ac:dyDescent="0.2">
      <c r="B29" s="57" t="s">
        <v>20</v>
      </c>
      <c r="C29" s="93"/>
      <c r="D29" s="12"/>
      <c r="E29" s="14"/>
      <c r="F29" s="75"/>
    </row>
    <row r="30" spans="2:9" x14ac:dyDescent="0.2">
      <c r="B30" s="58" t="s">
        <v>61</v>
      </c>
      <c r="C30" s="94">
        <v>3</v>
      </c>
      <c r="D30" s="12">
        <v>2196296.7400000002</v>
      </c>
      <c r="E30" s="14"/>
      <c r="F30" s="75"/>
    </row>
    <row r="31" spans="2:9" x14ac:dyDescent="0.2">
      <c r="B31" s="58" t="s">
        <v>62</v>
      </c>
      <c r="C31" s="94">
        <v>3</v>
      </c>
      <c r="D31" s="81">
        <v>752711.86</v>
      </c>
      <c r="E31" s="14"/>
      <c r="F31" s="75"/>
    </row>
    <row r="32" spans="2:9" x14ac:dyDescent="0.2">
      <c r="B32" s="58" t="s">
        <v>63</v>
      </c>
      <c r="C32" s="94"/>
      <c r="D32" s="81">
        <v>39235.519999999997</v>
      </c>
      <c r="E32" s="14"/>
      <c r="F32" s="75"/>
    </row>
    <row r="33" spans="2:6" x14ac:dyDescent="0.2">
      <c r="B33" s="58" t="s">
        <v>67</v>
      </c>
      <c r="C33" s="94"/>
      <c r="D33" s="81">
        <v>33123.32</v>
      </c>
      <c r="E33" s="14"/>
      <c r="F33" s="75"/>
    </row>
    <row r="34" spans="2:6" ht="15" x14ac:dyDescent="0.2">
      <c r="B34" s="59" t="s">
        <v>18</v>
      </c>
      <c r="C34" s="93"/>
      <c r="D34" s="81"/>
      <c r="E34" s="63">
        <f>D30+D31+D32+D33</f>
        <v>3021367.44</v>
      </c>
      <c r="F34" s="75"/>
    </row>
    <row r="35" spans="2:6" ht="15" x14ac:dyDescent="0.2">
      <c r="B35" s="59" t="s">
        <v>7</v>
      </c>
      <c r="C35" s="93"/>
      <c r="D35" s="20"/>
      <c r="E35" s="41">
        <f>SUM(E34)</f>
        <v>3021367.44</v>
      </c>
      <c r="F35" s="75"/>
    </row>
    <row r="36" spans="2:6" ht="15" x14ac:dyDescent="0.2">
      <c r="B36" s="59"/>
      <c r="C36" s="93"/>
      <c r="D36" s="12"/>
      <c r="E36" s="14"/>
      <c r="F36" s="75"/>
    </row>
    <row r="37" spans="2:6" ht="15" x14ac:dyDescent="0.2">
      <c r="B37" s="59" t="s">
        <v>2</v>
      </c>
      <c r="C37" s="93"/>
      <c r="D37" s="81"/>
      <c r="E37" s="14"/>
      <c r="F37" s="75"/>
    </row>
    <row r="38" spans="2:6" ht="15" x14ac:dyDescent="0.2">
      <c r="B38" s="59" t="s">
        <v>3</v>
      </c>
      <c r="C38" s="93"/>
      <c r="D38" s="12"/>
      <c r="E38" s="13"/>
      <c r="F38" s="75"/>
    </row>
    <row r="39" spans="2:6" x14ac:dyDescent="0.2">
      <c r="B39" s="60" t="s">
        <v>8</v>
      </c>
      <c r="C39" s="95">
        <v>4</v>
      </c>
      <c r="D39" s="15">
        <v>500000</v>
      </c>
      <c r="E39" s="14"/>
      <c r="F39" s="75"/>
    </row>
    <row r="40" spans="2:6" hidden="1" x14ac:dyDescent="0.2">
      <c r="B40" s="60" t="s">
        <v>9</v>
      </c>
      <c r="C40" s="95"/>
      <c r="D40" s="15">
        <v>0</v>
      </c>
      <c r="E40" s="14"/>
      <c r="F40" s="75"/>
    </row>
    <row r="41" spans="2:6" ht="15" x14ac:dyDescent="0.2">
      <c r="B41" s="59" t="s">
        <v>4</v>
      </c>
      <c r="C41" s="93"/>
      <c r="D41" s="20">
        <f>SUM(D39-D40)</f>
        <v>500000</v>
      </c>
      <c r="E41" s="41"/>
      <c r="F41" s="75"/>
    </row>
    <row r="42" spans="2:6" x14ac:dyDescent="0.2">
      <c r="B42" s="58" t="s">
        <v>39</v>
      </c>
      <c r="C42" s="94"/>
      <c r="D42" s="81">
        <v>50000</v>
      </c>
      <c r="E42" s="14"/>
      <c r="F42" s="75"/>
    </row>
    <row r="43" spans="2:6" x14ac:dyDescent="0.2">
      <c r="B43" s="60" t="s">
        <v>22</v>
      </c>
      <c r="C43" s="96"/>
      <c r="D43" s="12">
        <v>-52024.74</v>
      </c>
      <c r="E43" s="14"/>
      <c r="F43" s="75"/>
    </row>
    <row r="44" spans="2:6" x14ac:dyDescent="0.2">
      <c r="B44" s="60" t="s">
        <v>48</v>
      </c>
      <c r="C44" s="96"/>
      <c r="D44" s="12">
        <v>841866.87</v>
      </c>
      <c r="E44" s="14"/>
      <c r="F44" s="75"/>
    </row>
    <row r="45" spans="2:6" ht="15" x14ac:dyDescent="0.2">
      <c r="B45" s="61" t="s">
        <v>5</v>
      </c>
      <c r="C45" s="61"/>
      <c r="D45" s="20"/>
      <c r="E45" s="64">
        <f>SUM(D41:D44)</f>
        <v>1339842.1299999999</v>
      </c>
      <c r="F45" s="75"/>
    </row>
    <row r="46" spans="2:6" ht="15" x14ac:dyDescent="0.2">
      <c r="B46" s="61"/>
      <c r="C46" s="61"/>
      <c r="D46" s="12"/>
      <c r="E46" s="14"/>
      <c r="F46" s="75"/>
    </row>
    <row r="47" spans="2:6" ht="15.75" thickBot="1" x14ac:dyDescent="0.25">
      <c r="B47" s="59" t="s">
        <v>6</v>
      </c>
      <c r="C47" s="59"/>
      <c r="D47" s="20"/>
      <c r="E47" s="65">
        <f>SUM(E35+E45)</f>
        <v>4361209.57</v>
      </c>
      <c r="F47" s="5">
        <f>E25-E47</f>
        <v>0</v>
      </c>
    </row>
    <row r="48" spans="2:6" ht="15.75" thickTop="1" x14ac:dyDescent="0.2">
      <c r="B48" s="59"/>
      <c r="C48" s="59"/>
      <c r="D48" s="20"/>
      <c r="E48" s="41"/>
      <c r="F48" s="5"/>
    </row>
    <row r="49" spans="2:7" x14ac:dyDescent="0.2">
      <c r="B49" s="8"/>
      <c r="C49" s="8"/>
      <c r="F49" s="4"/>
    </row>
    <row r="50" spans="2:7" ht="15" x14ac:dyDescent="0.2">
      <c r="B50" s="19"/>
      <c r="C50" s="19"/>
      <c r="D50" s="44"/>
    </row>
    <row r="51" spans="2:7" ht="15" x14ac:dyDescent="0.2">
      <c r="B51" s="19"/>
      <c r="C51" s="19"/>
      <c r="E51" s="47"/>
    </row>
    <row r="52" spans="2:7" ht="15" x14ac:dyDescent="0.2">
      <c r="B52" s="19"/>
      <c r="C52" s="19"/>
    </row>
    <row r="53" spans="2:7" ht="15" x14ac:dyDescent="0.2">
      <c r="B53" s="19"/>
      <c r="C53" s="19"/>
      <c r="D53" s="43"/>
    </row>
    <row r="54" spans="2:7" ht="15" x14ac:dyDescent="0.2">
      <c r="B54" s="19"/>
      <c r="C54" s="19"/>
      <c r="E54" s="46"/>
    </row>
    <row r="55" spans="2:7" ht="15" x14ac:dyDescent="0.2">
      <c r="B55" s="19"/>
      <c r="C55" s="19"/>
    </row>
    <row r="56" spans="2:7" ht="15" x14ac:dyDescent="0.2">
      <c r="B56" s="19"/>
      <c r="C56" s="19"/>
      <c r="D56" s="44"/>
    </row>
    <row r="57" spans="2:7" ht="15" x14ac:dyDescent="0.2">
      <c r="D57" s="19" t="s">
        <v>45</v>
      </c>
      <c r="E57" s="87">
        <v>10000000</v>
      </c>
    </row>
    <row r="58" spans="2:7" ht="15" x14ac:dyDescent="0.2">
      <c r="D58" s="19" t="s">
        <v>46</v>
      </c>
      <c r="E58" s="87">
        <v>20000000</v>
      </c>
    </row>
    <row r="59" spans="2:7" ht="15" x14ac:dyDescent="0.2">
      <c r="D59" s="18" t="s">
        <v>47</v>
      </c>
      <c r="E59" s="87">
        <v>5000000</v>
      </c>
      <c r="F59" s="4"/>
      <c r="G59" s="3"/>
    </row>
    <row r="60" spans="2:7" ht="15" x14ac:dyDescent="0.2">
      <c r="D60" s="18"/>
      <c r="E60" s="88">
        <f>SUM(E57:E59)</f>
        <v>35000000</v>
      </c>
      <c r="F60" s="3"/>
      <c r="G60" s="4"/>
    </row>
    <row r="61" spans="2:7" ht="15" x14ac:dyDescent="0.2">
      <c r="B61" s="18"/>
      <c r="C61" s="18"/>
      <c r="E61" s="87">
        <f>+E60*10%</f>
        <v>3500000</v>
      </c>
      <c r="F61" s="3"/>
      <c r="G61" s="40"/>
    </row>
    <row r="62" spans="2:7" ht="15" x14ac:dyDescent="0.2">
      <c r="B62" s="18"/>
      <c r="C62" s="18"/>
      <c r="E62" s="87">
        <f>+E60+E61</f>
        <v>38500000</v>
      </c>
      <c r="F62" s="3"/>
      <c r="G62" s="4"/>
    </row>
    <row r="63" spans="2:7" x14ac:dyDescent="0.2">
      <c r="F63" s="3"/>
      <c r="G63" s="3"/>
    </row>
    <row r="64" spans="2:7" x14ac:dyDescent="0.2">
      <c r="F64" s="3"/>
      <c r="G64" s="3"/>
    </row>
    <row r="65" spans="4:5" ht="12.75" x14ac:dyDescent="0.2">
      <c r="D65" s="2"/>
      <c r="E65" s="2"/>
    </row>
    <row r="66" spans="4:5" ht="12.75" x14ac:dyDescent="0.2">
      <c r="D66" s="2"/>
      <c r="E66" s="2"/>
    </row>
    <row r="67" spans="4:5" ht="12.75" x14ac:dyDescent="0.2">
      <c r="D67" s="2"/>
      <c r="E67" s="2"/>
    </row>
    <row r="79" spans="4:5" ht="12.75" x14ac:dyDescent="0.2">
      <c r="D79" s="2"/>
      <c r="E79" s="2"/>
    </row>
    <row r="80" spans="4:5" ht="12.75" x14ac:dyDescent="0.2">
      <c r="D80" s="2"/>
      <c r="E80" s="2"/>
    </row>
    <row r="81" spans="4:5" ht="12.75" x14ac:dyDescent="0.2">
      <c r="D81" s="2"/>
      <c r="E81" s="2"/>
    </row>
    <row r="82" spans="4:5" ht="12.75" x14ac:dyDescent="0.2">
      <c r="D82" s="2"/>
      <c r="E82" s="2"/>
    </row>
    <row r="83" spans="4:5" ht="12.75" x14ac:dyDescent="0.2">
      <c r="D83" s="2"/>
      <c r="E83" s="2"/>
    </row>
    <row r="84" spans="4:5" ht="12.75" x14ac:dyDescent="0.2">
      <c r="D84" s="2"/>
      <c r="E84" s="2"/>
    </row>
    <row r="85" spans="4:5" ht="12.75" x14ac:dyDescent="0.2">
      <c r="D85" s="2"/>
      <c r="E85" s="2"/>
    </row>
    <row r="86" spans="4:5" ht="12.75" x14ac:dyDescent="0.2">
      <c r="D86" s="2"/>
      <c r="E86" s="2"/>
    </row>
    <row r="87" spans="4:5" ht="12.75" x14ac:dyDescent="0.2">
      <c r="D87" s="2"/>
      <c r="E87" s="2"/>
    </row>
    <row r="88" spans="4:5" ht="12.75" x14ac:dyDescent="0.2">
      <c r="D88" s="2"/>
      <c r="E88" s="2"/>
    </row>
    <row r="89" spans="4:5" ht="12.75" x14ac:dyDescent="0.2">
      <c r="D89" s="2"/>
      <c r="E89" s="2"/>
    </row>
    <row r="90" spans="4:5" ht="12.75" x14ac:dyDescent="0.2">
      <c r="D90" s="2"/>
      <c r="E90" s="2"/>
    </row>
    <row r="91" spans="4:5" ht="12.75" x14ac:dyDescent="0.2">
      <c r="D91" s="2"/>
      <c r="E91" s="2"/>
    </row>
    <row r="92" spans="4:5" ht="12.75" x14ac:dyDescent="0.2">
      <c r="D92" s="2"/>
      <c r="E92" s="2"/>
    </row>
    <row r="93" spans="4:5" ht="12.75" x14ac:dyDescent="0.2">
      <c r="D93" s="2"/>
      <c r="E93" s="2"/>
    </row>
    <row r="94" spans="4:5" ht="12.75" x14ac:dyDescent="0.2">
      <c r="D94" s="2"/>
      <c r="E94" s="2"/>
    </row>
    <row r="95" spans="4:5" ht="12.75" x14ac:dyDescent="0.2">
      <c r="D95" s="2"/>
      <c r="E95" s="2"/>
    </row>
    <row r="96" spans="4:5" ht="12.75" x14ac:dyDescent="0.2">
      <c r="D96" s="2"/>
      <c r="E96" s="2"/>
    </row>
    <row r="97" spans="4:5" ht="12.75" x14ac:dyDescent="0.2">
      <c r="D97" s="2"/>
      <c r="E97" s="2"/>
    </row>
    <row r="111" spans="4:5" ht="12.75" x14ac:dyDescent="0.2">
      <c r="D111" s="2"/>
      <c r="E111" s="2"/>
    </row>
  </sheetData>
  <mergeCells count="7">
    <mergeCell ref="B8:E8"/>
    <mergeCell ref="B5:E5"/>
    <mergeCell ref="H5:J5"/>
    <mergeCell ref="B6:E6"/>
    <mergeCell ref="H6:J6"/>
    <mergeCell ref="B7:E7"/>
    <mergeCell ref="H7:J7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66"/>
  <sheetViews>
    <sheetView zoomScale="90" zoomScaleNormal="90" workbookViewId="0">
      <selection sqref="A1:D32"/>
    </sheetView>
  </sheetViews>
  <sheetFormatPr baseColWidth="10" defaultRowHeight="15" customHeight="1" x14ac:dyDescent="0.2"/>
  <cols>
    <col min="1" max="1" width="2.5703125" style="21" customWidth="1"/>
    <col min="2" max="2" width="47.5703125" style="21" customWidth="1" collapsed="1"/>
    <col min="3" max="3" width="15.7109375" style="21" customWidth="1" collapsed="1"/>
    <col min="4" max="4" width="15.28515625" style="21" customWidth="1"/>
    <col min="5" max="5" width="15.5703125" style="21" customWidth="1" collapsed="1"/>
    <col min="6" max="6" width="15.28515625" style="21" customWidth="1" collapsed="1"/>
    <col min="7" max="7" width="4.28515625" style="21" customWidth="1" collapsed="1"/>
    <col min="8" max="9" width="9.5703125" style="21" customWidth="1" collapsed="1"/>
    <col min="10" max="16384" width="11.42578125" style="21"/>
  </cols>
  <sheetData>
    <row r="1" spans="2:7" ht="12.75" x14ac:dyDescent="0.2">
      <c r="B1" s="66"/>
      <c r="D1" s="32"/>
    </row>
    <row r="2" spans="2:7" ht="12.75" x14ac:dyDescent="0.2">
      <c r="B2" s="66"/>
      <c r="D2" s="32"/>
    </row>
    <row r="3" spans="2:7" ht="12.75" x14ac:dyDescent="0.2">
      <c r="B3" s="66"/>
      <c r="D3" s="32"/>
    </row>
    <row r="4" spans="2:7" ht="12.75" x14ac:dyDescent="0.2">
      <c r="B4" s="66"/>
      <c r="D4" s="32"/>
    </row>
    <row r="5" spans="2:7" ht="15.75" x14ac:dyDescent="0.2">
      <c r="B5" s="116" t="s">
        <v>52</v>
      </c>
      <c r="C5" s="116"/>
      <c r="D5" s="116"/>
    </row>
    <row r="6" spans="2:7" ht="12.75" x14ac:dyDescent="0.2">
      <c r="B6" s="118" t="s">
        <v>71</v>
      </c>
      <c r="C6" s="119"/>
      <c r="D6" s="119"/>
      <c r="G6" s="22"/>
    </row>
    <row r="7" spans="2:7" ht="12.75" x14ac:dyDescent="0.2">
      <c r="B7" s="120" t="str">
        <f>'Balance Ganeral 2013'!B7:E7</f>
        <v>AL 31 DE DICIEMBRE DE 2013</v>
      </c>
      <c r="C7" s="120"/>
      <c r="D7" s="120"/>
    </row>
    <row r="8" spans="2:7" ht="12.75" x14ac:dyDescent="0.2">
      <c r="B8" s="121" t="s">
        <v>30</v>
      </c>
      <c r="C8" s="121"/>
      <c r="D8" s="121"/>
    </row>
    <row r="9" spans="2:7" ht="12.75" x14ac:dyDescent="0.2">
      <c r="B9" s="23"/>
      <c r="C9" s="39"/>
      <c r="D9" s="48"/>
    </row>
    <row r="10" spans="2:7" ht="12.75" x14ac:dyDescent="0.2">
      <c r="B10" s="24" t="s">
        <v>10</v>
      </c>
      <c r="C10" s="66"/>
      <c r="D10" s="82"/>
    </row>
    <row r="11" spans="2:7" ht="12.75" x14ac:dyDescent="0.2">
      <c r="B11" s="26" t="s">
        <v>43</v>
      </c>
      <c r="C11" s="83">
        <f>3118966.75+143301.66</f>
        <v>3262268.41</v>
      </c>
      <c r="D11" s="66"/>
    </row>
    <row r="12" spans="2:7" ht="12.75" x14ac:dyDescent="0.2">
      <c r="B12" s="26" t="s">
        <v>57</v>
      </c>
      <c r="C12" s="84">
        <v>37170.31</v>
      </c>
      <c r="D12" s="49"/>
    </row>
    <row r="13" spans="2:7" ht="12.75" x14ac:dyDescent="0.2">
      <c r="B13" s="26" t="s">
        <v>33</v>
      </c>
      <c r="C13" s="83"/>
      <c r="D13" s="33">
        <f>C11+C12</f>
        <v>3299438.72</v>
      </c>
    </row>
    <row r="14" spans="2:7" ht="12.75" x14ac:dyDescent="0.2">
      <c r="B14" s="23"/>
      <c r="C14" s="83"/>
      <c r="D14" s="67"/>
    </row>
    <row r="15" spans="2:7" ht="12.75" x14ac:dyDescent="0.2">
      <c r="B15" s="24" t="s">
        <v>24</v>
      </c>
      <c r="C15" s="67">
        <v>0</v>
      </c>
      <c r="D15" s="33"/>
      <c r="E15" s="25"/>
    </row>
    <row r="16" spans="2:7" ht="12.75" x14ac:dyDescent="0.2">
      <c r="B16" s="24" t="s">
        <v>40</v>
      </c>
      <c r="C16" s="89"/>
      <c r="D16" s="33">
        <f>+C15</f>
        <v>0</v>
      </c>
    </row>
    <row r="17" spans="2:4" ht="12.75" x14ac:dyDescent="0.2">
      <c r="B17" s="1"/>
      <c r="C17" s="83"/>
      <c r="D17" s="67"/>
    </row>
    <row r="18" spans="2:4" ht="13.5" thickBot="1" x14ac:dyDescent="0.25">
      <c r="B18" s="1" t="s">
        <v>25</v>
      </c>
      <c r="C18" s="32"/>
      <c r="D18" s="50">
        <f>D13-D16</f>
        <v>3299438.72</v>
      </c>
    </row>
    <row r="19" spans="2:4" ht="13.5" thickTop="1" x14ac:dyDescent="0.2">
      <c r="B19" s="66"/>
      <c r="C19" s="29"/>
      <c r="D19" s="67"/>
    </row>
    <row r="20" spans="2:4" ht="12.75" x14ac:dyDescent="0.2">
      <c r="B20" s="1" t="s">
        <v>26</v>
      </c>
      <c r="C20" s="27"/>
      <c r="D20" s="67"/>
    </row>
    <row r="21" spans="2:4" ht="12.75" x14ac:dyDescent="0.2">
      <c r="B21" s="66" t="s">
        <v>41</v>
      </c>
      <c r="C21" s="27">
        <v>2000000</v>
      </c>
      <c r="D21" s="67"/>
    </row>
    <row r="22" spans="2:4" ht="12.75" hidden="1" x14ac:dyDescent="0.2">
      <c r="B22" s="66" t="s">
        <v>58</v>
      </c>
      <c r="C22" s="27">
        <v>0</v>
      </c>
      <c r="D22" s="67"/>
    </row>
    <row r="23" spans="2:4" ht="12.75" x14ac:dyDescent="0.2">
      <c r="B23" s="66" t="s">
        <v>42</v>
      </c>
      <c r="C23" s="85">
        <v>120664.24</v>
      </c>
      <c r="D23" s="67"/>
    </row>
    <row r="24" spans="2:4" ht="12.75" x14ac:dyDescent="0.2">
      <c r="B24" s="66" t="s">
        <v>54</v>
      </c>
      <c r="C24" s="86">
        <v>253784.29</v>
      </c>
      <c r="D24" s="67"/>
    </row>
    <row r="25" spans="2:4" ht="12.75" x14ac:dyDescent="0.2">
      <c r="B25" s="1" t="s">
        <v>27</v>
      </c>
      <c r="C25" s="66"/>
      <c r="D25" s="32">
        <f>SUM(C21:C24)</f>
        <v>2374448.5300000003</v>
      </c>
    </row>
    <row r="26" spans="2:4" ht="12.75" x14ac:dyDescent="0.2">
      <c r="B26" s="1" t="s">
        <v>11</v>
      </c>
      <c r="C26" s="27"/>
      <c r="D26" s="67"/>
    </row>
    <row r="27" spans="2:4" ht="12.75" x14ac:dyDescent="0.2">
      <c r="B27" s="66" t="s">
        <v>12</v>
      </c>
      <c r="C27" s="85">
        <v>0</v>
      </c>
      <c r="D27" s="67"/>
    </row>
    <row r="28" spans="2:4" ht="12.75" x14ac:dyDescent="0.2">
      <c r="B28" s="66" t="s">
        <v>29</v>
      </c>
      <c r="C28" s="86">
        <v>0</v>
      </c>
      <c r="D28" s="67"/>
    </row>
    <row r="29" spans="2:4" ht="12.75" x14ac:dyDescent="0.2">
      <c r="B29" s="1" t="s">
        <v>28</v>
      </c>
      <c r="C29" s="66"/>
      <c r="D29" s="109">
        <f>C27-C28</f>
        <v>0</v>
      </c>
    </row>
    <row r="30" spans="2:4" ht="12.75" x14ac:dyDescent="0.2">
      <c r="B30" s="1"/>
      <c r="C30" s="29"/>
      <c r="D30" s="67"/>
    </row>
    <row r="31" spans="2:4" ht="13.5" thickBot="1" x14ac:dyDescent="0.25">
      <c r="B31" s="1" t="s">
        <v>65</v>
      </c>
      <c r="C31" s="29"/>
      <c r="D31" s="50">
        <f>D18-D25+D29</f>
        <v>924990.19</v>
      </c>
    </row>
    <row r="32" spans="2:4" ht="13.5" thickTop="1" x14ac:dyDescent="0.2">
      <c r="B32" s="66"/>
      <c r="C32" s="67"/>
      <c r="D32" s="29"/>
    </row>
    <row r="33" spans="2:6" ht="12.75" x14ac:dyDescent="0.2">
      <c r="B33" s="1"/>
      <c r="C33" s="66"/>
      <c r="D33" s="108"/>
    </row>
    <row r="34" spans="2:6" ht="12.75" x14ac:dyDescent="0.2">
      <c r="B34" s="26"/>
      <c r="C34" s="27"/>
      <c r="D34" s="67"/>
    </row>
    <row r="35" spans="2:6" ht="12.75" x14ac:dyDescent="0.2">
      <c r="B35" s="66"/>
      <c r="D35" s="32"/>
    </row>
    <row r="36" spans="2:6" ht="12.75" x14ac:dyDescent="0.2">
      <c r="B36" s="1"/>
      <c r="D36" s="32"/>
    </row>
    <row r="37" spans="2:6" ht="12.75" x14ac:dyDescent="0.2">
      <c r="B37" s="24"/>
      <c r="C37" s="27"/>
      <c r="D37" s="30"/>
    </row>
    <row r="38" spans="2:6" ht="12.75" x14ac:dyDescent="0.2">
      <c r="B38" s="1"/>
      <c r="C38" s="27"/>
      <c r="D38" s="30"/>
    </row>
    <row r="39" spans="2:6" ht="12.75" x14ac:dyDescent="0.2">
      <c r="C39" s="27"/>
      <c r="D39" s="30"/>
    </row>
    <row r="40" spans="2:6" ht="12.75" x14ac:dyDescent="0.2">
      <c r="C40" s="29"/>
      <c r="D40" s="30"/>
    </row>
    <row r="41" spans="2:6" ht="12.75" x14ac:dyDescent="0.2">
      <c r="B41" s="1"/>
      <c r="C41" s="37"/>
      <c r="D41" s="32"/>
    </row>
    <row r="42" spans="2:6" ht="12.75" x14ac:dyDescent="0.2">
      <c r="B42" s="1"/>
      <c r="C42" s="29"/>
      <c r="D42" s="30"/>
    </row>
    <row r="43" spans="2:6" ht="12.75" x14ac:dyDescent="0.2">
      <c r="B43" s="1"/>
      <c r="C43" s="29"/>
      <c r="D43" s="33"/>
    </row>
    <row r="44" spans="2:6" ht="12.75" x14ac:dyDescent="0.2">
      <c r="C44" s="30"/>
      <c r="D44" s="29"/>
    </row>
    <row r="45" spans="2:6" ht="12.75" x14ac:dyDescent="0.2">
      <c r="B45" s="1"/>
      <c r="C45" s="37"/>
      <c r="D45" s="33"/>
    </row>
    <row r="46" spans="2:6" ht="12.75" x14ac:dyDescent="0.2">
      <c r="B46" s="26"/>
      <c r="C46" s="27"/>
      <c r="D46" s="30"/>
    </row>
    <row r="47" spans="2:6" ht="12.75" x14ac:dyDescent="0.2">
      <c r="B47" s="26"/>
      <c r="C47" s="25"/>
      <c r="D47" s="27"/>
      <c r="E47" s="28"/>
    </row>
    <row r="48" spans="2:6" ht="12.75" x14ac:dyDescent="0.2">
      <c r="C48" s="25"/>
      <c r="D48" s="25"/>
      <c r="F48" s="28"/>
    </row>
    <row r="49" spans="2:7" ht="12.75" x14ac:dyDescent="0.2">
      <c r="C49" s="30"/>
      <c r="D49" s="30"/>
      <c r="F49" s="38"/>
    </row>
    <row r="50" spans="2:7" ht="12.75" x14ac:dyDescent="0.2">
      <c r="B50" s="8"/>
      <c r="C50" s="30"/>
      <c r="D50" s="30"/>
      <c r="F50" s="31"/>
    </row>
    <row r="51" spans="2:7" ht="12.75" x14ac:dyDescent="0.2">
      <c r="B51" s="1"/>
      <c r="C51" s="30"/>
      <c r="D51" s="30"/>
      <c r="F51" s="28"/>
    </row>
    <row r="52" spans="2:7" ht="12.75" x14ac:dyDescent="0.2">
      <c r="C52" s="30"/>
      <c r="D52" s="30"/>
    </row>
    <row r="53" spans="2:7" ht="12.75" x14ac:dyDescent="0.2">
      <c r="C53" s="30"/>
      <c r="D53" s="30"/>
      <c r="F53" s="28"/>
    </row>
    <row r="54" spans="2:7" ht="12.75" x14ac:dyDescent="0.2">
      <c r="C54" s="30"/>
      <c r="D54" s="30"/>
      <c r="G54" s="22"/>
    </row>
    <row r="55" spans="2:7" ht="12.75" x14ac:dyDescent="0.2">
      <c r="B55" s="1"/>
      <c r="C55" s="30"/>
      <c r="D55" s="30"/>
    </row>
    <row r="56" spans="2:7" ht="12.75" x14ac:dyDescent="0.2">
      <c r="C56" s="34"/>
      <c r="D56" s="30"/>
    </row>
    <row r="57" spans="2:7" ht="12.75" x14ac:dyDescent="0.2">
      <c r="C57" s="35"/>
      <c r="D57" s="30"/>
    </row>
    <row r="58" spans="2:7" ht="12.75" x14ac:dyDescent="0.2">
      <c r="C58" s="36"/>
      <c r="D58" s="30"/>
    </row>
    <row r="59" spans="2:7" ht="12.75" x14ac:dyDescent="0.2">
      <c r="C59" s="30"/>
      <c r="D59" s="30"/>
    </row>
    <row r="60" spans="2:7" ht="12.75" x14ac:dyDescent="0.2">
      <c r="C60" s="37"/>
      <c r="D60" s="37"/>
    </row>
    <row r="61" spans="2:7" ht="12.75" x14ac:dyDescent="0.2">
      <c r="C61" s="37"/>
      <c r="D61" s="37"/>
    </row>
    <row r="62" spans="2:7" ht="12.75" x14ac:dyDescent="0.2">
      <c r="C62" s="37"/>
      <c r="D62" s="37"/>
    </row>
    <row r="63" spans="2:7" ht="12.75" x14ac:dyDescent="0.2">
      <c r="C63" s="37"/>
      <c r="D63" s="37"/>
    </row>
    <row r="64" spans="2:7" ht="12.75" x14ac:dyDescent="0.2">
      <c r="C64" s="37"/>
      <c r="D64" s="37"/>
    </row>
    <row r="65" spans="3:4" ht="12.75" x14ac:dyDescent="0.2">
      <c r="C65" s="37"/>
      <c r="D65" s="37"/>
    </row>
    <row r="66" spans="3:4" ht="15" customHeight="1" x14ac:dyDescent="0.2">
      <c r="C66" s="37"/>
      <c r="D66" s="37"/>
    </row>
  </sheetData>
  <mergeCells count="4">
    <mergeCell ref="B5:D5"/>
    <mergeCell ref="B6:D6"/>
    <mergeCell ref="B7:D7"/>
    <mergeCell ref="B8:D8"/>
  </mergeCells>
  <pageMargins left="0.70866141732283472" right="0.70866141732283472" top="0.74803149606299213" bottom="0.74803149606299213" header="0.31496062992125984" footer="0.31496062992125984"/>
  <pageSetup scale="11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1"/>
  <sheetViews>
    <sheetView topLeftCell="A29" workbookViewId="0">
      <selection sqref="A1:E48"/>
    </sheetView>
  </sheetViews>
  <sheetFormatPr baseColWidth="10" defaultRowHeight="14.25" x14ac:dyDescent="0.2"/>
  <cols>
    <col min="1" max="1" width="3.5703125" style="2" customWidth="1"/>
    <col min="2" max="2" width="50.28515625" style="2" bestFit="1" customWidth="1"/>
    <col min="3" max="3" width="7.42578125" style="75" hidden="1" customWidth="1"/>
    <col min="4" max="4" width="14.7109375" style="42" customWidth="1"/>
    <col min="5" max="5" width="15.140625" style="45" customWidth="1"/>
    <col min="6" max="6" width="15.5703125" style="2" customWidth="1"/>
    <col min="7" max="7" width="15.28515625" style="2" customWidth="1"/>
    <col min="8" max="8" width="4.42578125" style="2" customWidth="1"/>
    <col min="9" max="9" width="11.85546875" style="2" customWidth="1"/>
    <col min="10" max="10" width="9.5703125" style="2" customWidth="1"/>
    <col min="11" max="16384" width="11.42578125" style="2"/>
  </cols>
  <sheetData>
    <row r="1" spans="2:10" customFormat="1" ht="12.75" x14ac:dyDescent="0.2">
      <c r="B1" s="97"/>
      <c r="C1" s="97"/>
      <c r="D1" s="97"/>
      <c r="E1" s="98"/>
      <c r="F1" s="99"/>
    </row>
    <row r="2" spans="2:10" customFormat="1" ht="12.75" x14ac:dyDescent="0.2">
      <c r="B2" s="98"/>
      <c r="C2" s="98"/>
      <c r="D2" s="98"/>
      <c r="E2" s="98"/>
      <c r="F2" s="100"/>
    </row>
    <row r="3" spans="2:10" customFormat="1" ht="12.75" x14ac:dyDescent="0.2">
      <c r="B3" s="98"/>
      <c r="C3" s="98"/>
      <c r="D3" s="98"/>
      <c r="E3" s="98"/>
      <c r="F3" s="100"/>
    </row>
    <row r="4" spans="2:10" customFormat="1" ht="12.75" x14ac:dyDescent="0.2">
      <c r="B4" s="101"/>
      <c r="C4" s="101"/>
      <c r="D4" s="101"/>
      <c r="E4" s="101"/>
      <c r="F4" s="100"/>
    </row>
    <row r="5" spans="2:10" ht="15" customHeight="1" x14ac:dyDescent="0.2">
      <c r="B5" s="116" t="s">
        <v>52</v>
      </c>
      <c r="C5" s="116"/>
      <c r="D5" s="116"/>
      <c r="E5" s="116"/>
      <c r="F5" s="102"/>
      <c r="G5" s="102"/>
      <c r="H5" s="116"/>
      <c r="I5" s="116"/>
      <c r="J5" s="116"/>
    </row>
    <row r="6" spans="2:10" ht="15" customHeight="1" x14ac:dyDescent="0.2">
      <c r="B6" s="117" t="s">
        <v>34</v>
      </c>
      <c r="C6" s="117"/>
      <c r="D6" s="117"/>
      <c r="E6" s="117"/>
      <c r="F6" s="103"/>
      <c r="G6" s="103"/>
      <c r="H6" s="117"/>
      <c r="I6" s="117"/>
      <c r="J6" s="117"/>
    </row>
    <row r="7" spans="2:10" ht="15" customHeight="1" x14ac:dyDescent="0.2">
      <c r="B7" s="116" t="s">
        <v>64</v>
      </c>
      <c r="C7" s="116"/>
      <c r="D7" s="116"/>
      <c r="E7" s="116"/>
      <c r="F7" s="102"/>
      <c r="G7" s="102"/>
      <c r="H7" s="116"/>
      <c r="I7" s="116"/>
      <c r="J7" s="116"/>
    </row>
    <row r="8" spans="2:10" ht="15" customHeight="1" x14ac:dyDescent="0.2">
      <c r="B8" s="115" t="s">
        <v>32</v>
      </c>
      <c r="C8" s="115"/>
      <c r="D8" s="115"/>
      <c r="E8" s="115"/>
      <c r="F8" s="6"/>
      <c r="H8" s="16"/>
      <c r="I8" s="17"/>
      <c r="J8" s="7"/>
    </row>
    <row r="9" spans="2:10" ht="15" customHeight="1" x14ac:dyDescent="0.25">
      <c r="B9" s="70"/>
      <c r="C9" s="70"/>
      <c r="D9" s="71"/>
      <c r="E9" s="72"/>
      <c r="F9" s="73"/>
      <c r="I9" s="3"/>
    </row>
    <row r="10" spans="2:10" ht="15" customHeight="1" x14ac:dyDescent="0.2">
      <c r="B10" s="9" t="s">
        <v>0</v>
      </c>
      <c r="C10" s="90" t="s">
        <v>49</v>
      </c>
      <c r="D10" s="10"/>
      <c r="E10" s="14"/>
      <c r="F10" s="73"/>
      <c r="I10" s="3"/>
    </row>
    <row r="11" spans="2:10" ht="15" customHeight="1" x14ac:dyDescent="0.2">
      <c r="B11" s="9" t="s">
        <v>13</v>
      </c>
      <c r="C11" s="91"/>
      <c r="D11" s="10"/>
      <c r="E11" s="14"/>
      <c r="F11" s="73"/>
      <c r="I11" s="3"/>
    </row>
    <row r="12" spans="2:10" ht="15" customHeight="1" x14ac:dyDescent="0.2">
      <c r="B12" s="11" t="s">
        <v>31</v>
      </c>
      <c r="C12" s="92"/>
      <c r="D12" s="10">
        <v>1530712.02</v>
      </c>
      <c r="E12" s="52"/>
      <c r="F12" s="73"/>
      <c r="I12" s="3"/>
    </row>
    <row r="13" spans="2:10" ht="15" customHeight="1" x14ac:dyDescent="0.2">
      <c r="B13" s="11" t="s">
        <v>59</v>
      </c>
      <c r="C13" s="92"/>
      <c r="D13" s="15">
        <v>490778</v>
      </c>
      <c r="E13" s="53"/>
      <c r="F13" s="73"/>
      <c r="I13" s="3"/>
    </row>
    <row r="14" spans="2:10" ht="15" customHeight="1" x14ac:dyDescent="0.2">
      <c r="B14" s="9" t="s">
        <v>19</v>
      </c>
      <c r="C14" s="91"/>
      <c r="D14" s="54"/>
      <c r="E14" s="62">
        <f>SUM(D12:D13)</f>
        <v>2021490.02</v>
      </c>
      <c r="F14" s="73"/>
      <c r="I14" s="3"/>
    </row>
    <row r="15" spans="2:10" ht="15" customHeight="1" x14ac:dyDescent="0.2">
      <c r="B15" s="9"/>
      <c r="C15" s="91"/>
      <c r="D15" s="55"/>
      <c r="E15" s="53"/>
      <c r="F15" s="73"/>
      <c r="I15" s="3"/>
    </row>
    <row r="16" spans="2:10" ht="15" customHeight="1" x14ac:dyDescent="0.2">
      <c r="B16" s="9" t="s">
        <v>14</v>
      </c>
      <c r="C16" s="91"/>
      <c r="D16" s="10"/>
      <c r="E16" s="13"/>
      <c r="F16" s="73"/>
      <c r="G16" s="106"/>
      <c r="I16" s="3"/>
    </row>
    <row r="17" spans="2:9" x14ac:dyDescent="0.2">
      <c r="B17" s="11" t="s">
        <v>35</v>
      </c>
      <c r="C17" s="92">
        <v>2</v>
      </c>
      <c r="D17" s="10">
        <f>353321.21+500000</f>
        <v>853321.21</v>
      </c>
      <c r="E17" s="53"/>
      <c r="F17" s="73"/>
      <c r="G17" s="107"/>
      <c r="I17" s="3"/>
    </row>
    <row r="18" spans="2:9" x14ac:dyDescent="0.2">
      <c r="B18" s="11" t="s">
        <v>60</v>
      </c>
      <c r="C18" s="92"/>
      <c r="D18" s="10">
        <v>-261439.18</v>
      </c>
      <c r="E18" s="53"/>
      <c r="F18" s="73"/>
      <c r="G18" s="106"/>
      <c r="I18" s="3"/>
    </row>
    <row r="19" spans="2:9" ht="15" customHeight="1" x14ac:dyDescent="0.2">
      <c r="B19" s="9" t="s">
        <v>16</v>
      </c>
      <c r="C19" s="91"/>
      <c r="D19" s="75"/>
      <c r="E19" s="54">
        <f>+D17+D18</f>
        <v>591882.03</v>
      </c>
      <c r="F19" s="74"/>
      <c r="G19" s="106"/>
      <c r="I19" s="3"/>
    </row>
    <row r="20" spans="2:9" ht="15" x14ac:dyDescent="0.2">
      <c r="B20" s="9"/>
      <c r="C20" s="91"/>
      <c r="D20" s="55"/>
      <c r="E20" s="14"/>
      <c r="F20" s="73"/>
      <c r="G20" s="106"/>
      <c r="I20" s="3"/>
    </row>
    <row r="21" spans="2:9" ht="15" x14ac:dyDescent="0.2">
      <c r="B21" s="9" t="s">
        <v>15</v>
      </c>
      <c r="C21" s="91"/>
      <c r="D21" s="10"/>
      <c r="E21" s="13"/>
      <c r="F21" s="73"/>
    </row>
    <row r="22" spans="2:9" x14ac:dyDescent="0.2">
      <c r="B22" s="11" t="s">
        <v>21</v>
      </c>
      <c r="C22" s="92">
        <v>3</v>
      </c>
      <c r="D22" s="10">
        <v>0</v>
      </c>
      <c r="E22" s="14"/>
      <c r="F22" s="74"/>
    </row>
    <row r="23" spans="2:9" ht="15" x14ac:dyDescent="0.2">
      <c r="B23" s="9" t="s">
        <v>37</v>
      </c>
      <c r="C23" s="91"/>
      <c r="D23" s="77"/>
      <c r="E23" s="78">
        <f>SUM(D22:D22)</f>
        <v>0</v>
      </c>
      <c r="F23" s="74"/>
    </row>
    <row r="24" spans="2:9" ht="15" x14ac:dyDescent="0.2">
      <c r="B24" s="9"/>
      <c r="C24" s="91"/>
      <c r="D24" s="20"/>
      <c r="E24" s="79"/>
      <c r="F24" s="73"/>
    </row>
    <row r="25" spans="2:9" ht="15.75" thickBot="1" x14ac:dyDescent="0.25">
      <c r="B25" s="9" t="s">
        <v>1</v>
      </c>
      <c r="C25" s="91"/>
      <c r="D25" s="75"/>
      <c r="E25" s="80">
        <f>SUM(E14:E23)</f>
        <v>2613372.0499999998</v>
      </c>
      <c r="F25" s="73"/>
    </row>
    <row r="26" spans="2:9" ht="15.75" thickTop="1" x14ac:dyDescent="0.2">
      <c r="B26" s="9"/>
      <c r="C26" s="91"/>
      <c r="D26" s="20"/>
      <c r="E26" s="79"/>
      <c r="F26" s="73"/>
    </row>
    <row r="27" spans="2:9" ht="15" x14ac:dyDescent="0.2">
      <c r="B27" s="57" t="s">
        <v>23</v>
      </c>
      <c r="C27" s="93"/>
      <c r="D27" s="12"/>
      <c r="E27" s="14"/>
      <c r="F27" s="75"/>
    </row>
    <row r="28" spans="2:9" ht="15" x14ac:dyDescent="0.2">
      <c r="B28" s="57" t="s">
        <v>17</v>
      </c>
      <c r="C28" s="93"/>
      <c r="D28" s="12"/>
      <c r="E28" s="14"/>
      <c r="F28" s="75"/>
    </row>
    <row r="29" spans="2:9" ht="15" x14ac:dyDescent="0.2">
      <c r="B29" s="57" t="s">
        <v>20</v>
      </c>
      <c r="C29" s="93"/>
      <c r="D29" s="12"/>
      <c r="E29" s="14"/>
      <c r="F29" s="75"/>
    </row>
    <row r="30" spans="2:9" x14ac:dyDescent="0.2">
      <c r="B30" s="58" t="s">
        <v>61</v>
      </c>
      <c r="C30" s="94">
        <v>3</v>
      </c>
      <c r="D30" s="12">
        <v>1248754.46</v>
      </c>
      <c r="E30" s="14"/>
      <c r="F30" s="75"/>
    </row>
    <row r="31" spans="2:9" x14ac:dyDescent="0.2">
      <c r="B31" s="58" t="s">
        <v>62</v>
      </c>
      <c r="C31" s="94">
        <v>3</v>
      </c>
      <c r="D31" s="81">
        <v>887031.2</v>
      </c>
      <c r="E31" s="14"/>
      <c r="F31" s="75"/>
    </row>
    <row r="32" spans="2:9" x14ac:dyDescent="0.2">
      <c r="B32" s="58" t="s">
        <v>63</v>
      </c>
      <c r="C32" s="94"/>
      <c r="D32" s="81">
        <v>29272.13</v>
      </c>
      <c r="E32" s="14"/>
      <c r="F32" s="75"/>
    </row>
    <row r="33" spans="2:6" x14ac:dyDescent="0.2">
      <c r="B33" s="58" t="s">
        <v>67</v>
      </c>
      <c r="C33" s="94"/>
      <c r="D33" s="81">
        <v>0</v>
      </c>
      <c r="E33" s="14"/>
      <c r="F33" s="75"/>
    </row>
    <row r="34" spans="2:6" ht="15" hidden="1" x14ac:dyDescent="0.2">
      <c r="B34" s="59" t="s">
        <v>18</v>
      </c>
      <c r="C34" s="93"/>
      <c r="D34" s="81"/>
      <c r="E34" s="63">
        <f>D30+D31+D32+D33</f>
        <v>2165057.79</v>
      </c>
      <c r="F34" s="75"/>
    </row>
    <row r="35" spans="2:6" ht="15" x14ac:dyDescent="0.2">
      <c r="B35" s="59" t="s">
        <v>7</v>
      </c>
      <c r="C35" s="93"/>
      <c r="D35" s="20"/>
      <c r="E35" s="41">
        <f>SUM(E34)</f>
        <v>2165057.79</v>
      </c>
      <c r="F35" s="75"/>
    </row>
    <row r="36" spans="2:6" ht="15" x14ac:dyDescent="0.2">
      <c r="B36" s="59"/>
      <c r="C36" s="93"/>
      <c r="D36" s="12"/>
      <c r="E36" s="14"/>
      <c r="F36" s="75"/>
    </row>
    <row r="37" spans="2:6" ht="15" x14ac:dyDescent="0.2">
      <c r="B37" s="59" t="s">
        <v>2</v>
      </c>
      <c r="C37" s="93"/>
      <c r="D37" s="81"/>
      <c r="E37" s="14"/>
      <c r="F37" s="75"/>
    </row>
    <row r="38" spans="2:6" ht="15" x14ac:dyDescent="0.2">
      <c r="B38" s="59" t="s">
        <v>3</v>
      </c>
      <c r="C38" s="93"/>
      <c r="D38" s="12"/>
      <c r="E38" s="13"/>
      <c r="F38" s="75"/>
    </row>
    <row r="39" spans="2:6" x14ac:dyDescent="0.2">
      <c r="B39" s="60" t="s">
        <v>8</v>
      </c>
      <c r="C39" s="95">
        <v>4</v>
      </c>
      <c r="D39" s="15">
        <v>500000</v>
      </c>
      <c r="E39" s="14"/>
      <c r="F39" s="75"/>
    </row>
    <row r="40" spans="2:6" hidden="1" x14ac:dyDescent="0.2">
      <c r="B40" s="60" t="s">
        <v>9</v>
      </c>
      <c r="C40" s="95"/>
      <c r="D40" s="15">
        <v>0</v>
      </c>
      <c r="E40" s="14"/>
      <c r="F40" s="75"/>
    </row>
    <row r="41" spans="2:6" ht="15" x14ac:dyDescent="0.2">
      <c r="B41" s="59" t="s">
        <v>4</v>
      </c>
      <c r="C41" s="93"/>
      <c r="D41" s="20">
        <f>SUM(D39-D40)</f>
        <v>500000</v>
      </c>
      <c r="E41" s="41"/>
      <c r="F41" s="75"/>
    </row>
    <row r="42" spans="2:6" x14ac:dyDescent="0.2">
      <c r="B42" s="58" t="s">
        <v>39</v>
      </c>
      <c r="C42" s="94"/>
      <c r="D42" s="81">
        <v>339</v>
      </c>
      <c r="E42" s="14"/>
      <c r="F42" s="75"/>
    </row>
    <row r="43" spans="2:6" x14ac:dyDescent="0.2">
      <c r="B43" s="60" t="s">
        <v>22</v>
      </c>
      <c r="C43" s="96"/>
      <c r="D43" s="12">
        <v>-923979.83</v>
      </c>
      <c r="E43" s="14"/>
      <c r="F43" s="75"/>
    </row>
    <row r="44" spans="2:6" x14ac:dyDescent="0.2">
      <c r="B44" s="60" t="s">
        <v>48</v>
      </c>
      <c r="C44" s="96"/>
      <c r="D44" s="12">
        <v>871955.09</v>
      </c>
      <c r="E44" s="14"/>
      <c r="F44" s="75"/>
    </row>
    <row r="45" spans="2:6" ht="15" x14ac:dyDescent="0.2">
      <c r="B45" s="61" t="s">
        <v>5</v>
      </c>
      <c r="C45" s="61"/>
      <c r="D45" s="20"/>
      <c r="E45" s="64">
        <f>SUM(D41:D44)</f>
        <v>448314.26</v>
      </c>
      <c r="F45" s="75"/>
    </row>
    <row r="46" spans="2:6" ht="15" x14ac:dyDescent="0.2">
      <c r="B46" s="61"/>
      <c r="C46" s="61"/>
      <c r="D46" s="12"/>
      <c r="E46" s="14"/>
      <c r="F46" s="75"/>
    </row>
    <row r="47" spans="2:6" ht="15.75" thickBot="1" x14ac:dyDescent="0.25">
      <c r="B47" s="59" t="s">
        <v>6</v>
      </c>
      <c r="C47" s="59"/>
      <c r="D47" s="20"/>
      <c r="E47" s="65">
        <f>SUM(E35+E45)</f>
        <v>2613372.0499999998</v>
      </c>
      <c r="F47" s="5">
        <f>E25-E47</f>
        <v>0</v>
      </c>
    </row>
    <row r="48" spans="2:6" ht="15.75" thickTop="1" x14ac:dyDescent="0.2">
      <c r="B48" s="59"/>
      <c r="C48" s="59"/>
      <c r="D48" s="20"/>
      <c r="E48" s="41"/>
      <c r="F48" s="5"/>
    </row>
    <row r="49" spans="2:7" x14ac:dyDescent="0.2">
      <c r="B49" s="8"/>
      <c r="C49" s="8"/>
      <c r="F49" s="4"/>
    </row>
    <row r="50" spans="2:7" ht="15" x14ac:dyDescent="0.2">
      <c r="B50" s="19"/>
      <c r="C50" s="19"/>
      <c r="D50" s="44"/>
    </row>
    <row r="51" spans="2:7" ht="15" x14ac:dyDescent="0.2">
      <c r="B51" s="19"/>
      <c r="C51" s="19"/>
      <c r="E51" s="47"/>
    </row>
    <row r="52" spans="2:7" ht="15" x14ac:dyDescent="0.2">
      <c r="B52" s="19"/>
      <c r="C52" s="19"/>
    </row>
    <row r="53" spans="2:7" ht="15" x14ac:dyDescent="0.2">
      <c r="B53" s="19"/>
      <c r="C53" s="19"/>
      <c r="D53" s="43"/>
    </row>
    <row r="54" spans="2:7" ht="15" x14ac:dyDescent="0.2">
      <c r="B54" s="19"/>
      <c r="C54" s="19"/>
      <c r="E54" s="46"/>
    </row>
    <row r="55" spans="2:7" ht="15" x14ac:dyDescent="0.2">
      <c r="B55" s="19"/>
      <c r="C55" s="19"/>
    </row>
    <row r="56" spans="2:7" ht="15" x14ac:dyDescent="0.2">
      <c r="B56" s="19"/>
      <c r="C56" s="19"/>
      <c r="D56" s="44"/>
    </row>
    <row r="57" spans="2:7" ht="15" x14ac:dyDescent="0.2">
      <c r="D57" s="19"/>
      <c r="E57" s="87"/>
    </row>
    <row r="58" spans="2:7" ht="15" x14ac:dyDescent="0.2">
      <c r="D58" s="19"/>
      <c r="E58" s="87"/>
    </row>
    <row r="59" spans="2:7" ht="15" x14ac:dyDescent="0.2">
      <c r="D59" s="18"/>
      <c r="E59" s="87"/>
      <c r="F59" s="4"/>
      <c r="G59" s="3"/>
    </row>
    <row r="60" spans="2:7" ht="15" x14ac:dyDescent="0.2">
      <c r="D60" s="18"/>
      <c r="E60" s="88"/>
      <c r="F60" s="3"/>
      <c r="G60" s="4"/>
    </row>
    <row r="61" spans="2:7" ht="15" x14ac:dyDescent="0.2">
      <c r="B61" s="18"/>
      <c r="C61" s="18"/>
      <c r="E61" s="87"/>
      <c r="F61" s="3"/>
      <c r="G61" s="40"/>
    </row>
    <row r="62" spans="2:7" ht="15" x14ac:dyDescent="0.2">
      <c r="B62" s="18"/>
      <c r="C62" s="18"/>
      <c r="E62" s="87"/>
      <c r="F62" s="3"/>
      <c r="G62" s="4"/>
    </row>
    <row r="63" spans="2:7" x14ac:dyDescent="0.2">
      <c r="F63" s="3"/>
      <c r="G63" s="3"/>
    </row>
    <row r="64" spans="2:7" x14ac:dyDescent="0.2">
      <c r="F64" s="3"/>
      <c r="G64" s="3"/>
    </row>
    <row r="65" spans="4:5" ht="12.75" x14ac:dyDescent="0.2">
      <c r="D65" s="2"/>
      <c r="E65" s="2"/>
    </row>
    <row r="66" spans="4:5" ht="12.75" x14ac:dyDescent="0.2">
      <c r="D66" s="2"/>
      <c r="E66" s="2"/>
    </row>
    <row r="67" spans="4:5" ht="12.75" x14ac:dyDescent="0.2">
      <c r="D67" s="2"/>
      <c r="E67" s="2"/>
    </row>
    <row r="79" spans="4:5" ht="12.75" x14ac:dyDescent="0.2">
      <c r="D79" s="2"/>
      <c r="E79" s="2"/>
    </row>
    <row r="80" spans="4:5" ht="12.75" x14ac:dyDescent="0.2">
      <c r="D80" s="2"/>
      <c r="E80" s="2"/>
    </row>
    <row r="81" spans="4:5" ht="12.75" x14ac:dyDescent="0.2">
      <c r="D81" s="2"/>
      <c r="E81" s="2"/>
    </row>
    <row r="82" spans="4:5" ht="12.75" x14ac:dyDescent="0.2">
      <c r="D82" s="2"/>
      <c r="E82" s="2"/>
    </row>
    <row r="83" spans="4:5" ht="12.75" x14ac:dyDescent="0.2">
      <c r="D83" s="2"/>
      <c r="E83" s="2"/>
    </row>
    <row r="84" spans="4:5" ht="12.75" x14ac:dyDescent="0.2">
      <c r="D84" s="2"/>
      <c r="E84" s="2"/>
    </row>
    <row r="85" spans="4:5" ht="12.75" x14ac:dyDescent="0.2">
      <c r="D85" s="2"/>
      <c r="E85" s="2"/>
    </row>
    <row r="86" spans="4:5" ht="12.75" x14ac:dyDescent="0.2">
      <c r="D86" s="2"/>
      <c r="E86" s="2"/>
    </row>
    <row r="87" spans="4:5" ht="12.75" x14ac:dyDescent="0.2">
      <c r="D87" s="2"/>
      <c r="E87" s="2"/>
    </row>
    <row r="88" spans="4:5" ht="12.75" x14ac:dyDescent="0.2">
      <c r="D88" s="2"/>
      <c r="E88" s="2"/>
    </row>
    <row r="89" spans="4:5" ht="12.75" x14ac:dyDescent="0.2">
      <c r="D89" s="2"/>
      <c r="E89" s="2"/>
    </row>
    <row r="90" spans="4:5" ht="12.75" x14ac:dyDescent="0.2">
      <c r="D90" s="2"/>
      <c r="E90" s="2"/>
    </row>
    <row r="91" spans="4:5" ht="12.75" x14ac:dyDescent="0.2">
      <c r="D91" s="2"/>
      <c r="E91" s="2"/>
    </row>
    <row r="92" spans="4:5" ht="12.75" x14ac:dyDescent="0.2">
      <c r="D92" s="2"/>
      <c r="E92" s="2"/>
    </row>
    <row r="93" spans="4:5" ht="12.75" x14ac:dyDescent="0.2">
      <c r="D93" s="2"/>
      <c r="E93" s="2"/>
    </row>
    <row r="94" spans="4:5" ht="12.75" x14ac:dyDescent="0.2">
      <c r="D94" s="2"/>
      <c r="E94" s="2"/>
    </row>
    <row r="95" spans="4:5" ht="12.75" x14ac:dyDescent="0.2">
      <c r="D95" s="2"/>
      <c r="E95" s="2"/>
    </row>
    <row r="96" spans="4:5" ht="12.75" x14ac:dyDescent="0.2">
      <c r="D96" s="2"/>
      <c r="E96" s="2"/>
    </row>
    <row r="97" spans="4:5" ht="12.75" x14ac:dyDescent="0.2">
      <c r="D97" s="2"/>
      <c r="E97" s="2"/>
    </row>
    <row r="111" spans="4:5" ht="12.75" x14ac:dyDescent="0.2">
      <c r="D111" s="2"/>
      <c r="E111" s="2"/>
    </row>
  </sheetData>
  <mergeCells count="7">
    <mergeCell ref="B8:E8"/>
    <mergeCell ref="B5:E5"/>
    <mergeCell ref="H5:J5"/>
    <mergeCell ref="B6:E6"/>
    <mergeCell ref="H6:J6"/>
    <mergeCell ref="B7:E7"/>
    <mergeCell ref="H7:J7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66"/>
  <sheetViews>
    <sheetView topLeftCell="A10" zoomScale="90" zoomScaleNormal="90" workbookViewId="0">
      <selection sqref="A1:D33"/>
    </sheetView>
  </sheetViews>
  <sheetFormatPr baseColWidth="10" defaultRowHeight="15" customHeight="1" x14ac:dyDescent="0.2"/>
  <cols>
    <col min="1" max="1" width="2.5703125" style="21" customWidth="1"/>
    <col min="2" max="2" width="47.5703125" style="21" customWidth="1" collapsed="1"/>
    <col min="3" max="3" width="15.7109375" style="21" customWidth="1" collapsed="1"/>
    <col min="4" max="4" width="15.28515625" style="21" customWidth="1"/>
    <col min="5" max="5" width="15.5703125" style="21" customWidth="1" collapsed="1"/>
    <col min="6" max="6" width="15.28515625" style="21" customWidth="1" collapsed="1"/>
    <col min="7" max="7" width="4.28515625" style="21" customWidth="1" collapsed="1"/>
    <col min="8" max="9" width="9.5703125" style="21" customWidth="1" collapsed="1"/>
    <col min="10" max="16384" width="11.42578125" style="21"/>
  </cols>
  <sheetData>
    <row r="1" spans="2:7" ht="12.75" x14ac:dyDescent="0.2">
      <c r="B1" s="66"/>
      <c r="D1" s="32"/>
    </row>
    <row r="2" spans="2:7" ht="12.75" x14ac:dyDescent="0.2">
      <c r="B2" s="66"/>
      <c r="D2" s="32"/>
    </row>
    <row r="3" spans="2:7" ht="12.75" x14ac:dyDescent="0.2">
      <c r="B3" s="66"/>
      <c r="D3" s="32"/>
    </row>
    <row r="4" spans="2:7" ht="12.75" x14ac:dyDescent="0.2">
      <c r="B4" s="66"/>
      <c r="D4" s="32"/>
    </row>
    <row r="5" spans="2:7" ht="15.75" x14ac:dyDescent="0.2">
      <c r="B5" s="116" t="s">
        <v>52</v>
      </c>
      <c r="C5" s="116"/>
      <c r="D5" s="116"/>
    </row>
    <row r="6" spans="2:7" ht="12.75" x14ac:dyDescent="0.2">
      <c r="B6" s="118" t="s">
        <v>71</v>
      </c>
      <c r="C6" s="119"/>
      <c r="D6" s="119"/>
      <c r="G6" s="22"/>
    </row>
    <row r="7" spans="2:7" ht="12.75" x14ac:dyDescent="0.2">
      <c r="B7" s="120" t="str">
        <f>'Balance Ganeral 2012'!B7:E7</f>
        <v>AL 31 DE DICIEMBRE DE 2012</v>
      </c>
      <c r="C7" s="120"/>
      <c r="D7" s="120"/>
    </row>
    <row r="8" spans="2:7" ht="12.75" x14ac:dyDescent="0.2">
      <c r="B8" s="121" t="s">
        <v>30</v>
      </c>
      <c r="C8" s="121"/>
      <c r="D8" s="121"/>
    </row>
    <row r="9" spans="2:7" ht="12.75" x14ac:dyDescent="0.2">
      <c r="B9" s="23"/>
      <c r="C9" s="39"/>
      <c r="D9" s="48"/>
    </row>
    <row r="10" spans="2:7" ht="12.75" x14ac:dyDescent="0.2">
      <c r="B10" s="24" t="s">
        <v>10</v>
      </c>
      <c r="C10" s="66"/>
      <c r="D10" s="82"/>
    </row>
    <row r="11" spans="2:7" ht="12.75" x14ac:dyDescent="0.2">
      <c r="B11" s="26" t="s">
        <v>43</v>
      </c>
      <c r="C11" s="83">
        <f>1688059.65+40976.45</f>
        <v>1729036.0999999999</v>
      </c>
      <c r="D11" s="66"/>
    </row>
    <row r="12" spans="2:7" ht="12.75" x14ac:dyDescent="0.2">
      <c r="B12" s="26" t="s">
        <v>57</v>
      </c>
      <c r="C12" s="84">
        <v>17174.150000000001</v>
      </c>
      <c r="D12" s="49"/>
    </row>
    <row r="13" spans="2:7" ht="12.75" x14ac:dyDescent="0.2">
      <c r="B13" s="26" t="s">
        <v>33</v>
      </c>
      <c r="C13" s="83"/>
      <c r="D13" s="33">
        <f>C11+C12</f>
        <v>1746210.2499999998</v>
      </c>
    </row>
    <row r="14" spans="2:7" ht="12.75" x14ac:dyDescent="0.2">
      <c r="B14" s="23"/>
      <c r="C14" s="83"/>
      <c r="D14" s="67"/>
    </row>
    <row r="15" spans="2:7" ht="12.75" x14ac:dyDescent="0.2">
      <c r="B15" s="24" t="s">
        <v>24</v>
      </c>
      <c r="C15" s="67">
        <v>0</v>
      </c>
      <c r="D15" s="33"/>
      <c r="E15" s="25"/>
    </row>
    <row r="16" spans="2:7" ht="12.75" x14ac:dyDescent="0.2">
      <c r="B16" s="24" t="s">
        <v>40</v>
      </c>
      <c r="C16" s="89"/>
      <c r="D16" s="33">
        <f>+C15</f>
        <v>0</v>
      </c>
    </row>
    <row r="17" spans="2:4" ht="12.75" x14ac:dyDescent="0.2">
      <c r="B17" s="1"/>
      <c r="C17" s="83"/>
      <c r="D17" s="67"/>
    </row>
    <row r="18" spans="2:4" ht="13.5" thickBot="1" x14ac:dyDescent="0.25">
      <c r="B18" s="1" t="s">
        <v>25</v>
      </c>
      <c r="C18" s="32"/>
      <c r="D18" s="50">
        <f>D13-D16</f>
        <v>1746210.2499999998</v>
      </c>
    </row>
    <row r="19" spans="2:4" ht="13.5" thickTop="1" x14ac:dyDescent="0.2">
      <c r="B19" s="66"/>
      <c r="C19" s="29"/>
      <c r="D19" s="67"/>
    </row>
    <row r="20" spans="2:4" ht="12.75" x14ac:dyDescent="0.2">
      <c r="B20" s="1" t="s">
        <v>26</v>
      </c>
      <c r="C20" s="27"/>
      <c r="D20" s="67"/>
    </row>
    <row r="21" spans="2:4" ht="12.75" x14ac:dyDescent="0.2">
      <c r="B21" s="66" t="s">
        <v>41</v>
      </c>
      <c r="C21" s="27">
        <v>0</v>
      </c>
      <c r="D21" s="67"/>
    </row>
    <row r="22" spans="2:4" ht="12.75" x14ac:dyDescent="0.2">
      <c r="B22" s="66" t="s">
        <v>58</v>
      </c>
      <c r="C22" s="27">
        <v>0</v>
      </c>
      <c r="D22" s="67"/>
    </row>
    <row r="23" spans="2:4" ht="12.75" x14ac:dyDescent="0.2">
      <c r="B23" s="66" t="s">
        <v>42</v>
      </c>
      <c r="C23" s="85">
        <v>120664.24</v>
      </c>
      <c r="D23" s="67"/>
    </row>
    <row r="24" spans="2:4" ht="12.75" x14ac:dyDescent="0.2">
      <c r="B24" s="66" t="s">
        <v>54</v>
      </c>
      <c r="C24" s="86">
        <v>753590.92</v>
      </c>
      <c r="D24" s="67"/>
    </row>
    <row r="25" spans="2:4" ht="12.75" x14ac:dyDescent="0.2">
      <c r="B25" s="1" t="s">
        <v>27</v>
      </c>
      <c r="C25" s="66"/>
      <c r="D25" s="32">
        <f>SUM(C21:C24)</f>
        <v>874255.16</v>
      </c>
    </row>
    <row r="26" spans="2:4" ht="12.75" x14ac:dyDescent="0.2">
      <c r="B26" s="1" t="s">
        <v>11</v>
      </c>
      <c r="C26" s="27"/>
      <c r="D26" s="67"/>
    </row>
    <row r="27" spans="2:4" ht="12.75" x14ac:dyDescent="0.2">
      <c r="B27" s="66" t="s">
        <v>12</v>
      </c>
      <c r="C27" s="85">
        <v>0</v>
      </c>
      <c r="D27" s="67"/>
    </row>
    <row r="28" spans="2:4" ht="12.75" x14ac:dyDescent="0.2">
      <c r="B28" s="66" t="s">
        <v>29</v>
      </c>
      <c r="C28" s="86">
        <v>0</v>
      </c>
      <c r="D28" s="67"/>
    </row>
    <row r="29" spans="2:4" ht="12.75" x14ac:dyDescent="0.2">
      <c r="B29" s="1" t="s">
        <v>28</v>
      </c>
      <c r="C29" s="66"/>
      <c r="D29" s="109">
        <f>C27-C28</f>
        <v>0</v>
      </c>
    </row>
    <row r="30" spans="2:4" ht="12.75" x14ac:dyDescent="0.2">
      <c r="B30" s="1"/>
      <c r="C30" s="29"/>
      <c r="D30" s="67"/>
    </row>
    <row r="31" spans="2:4" ht="13.5" thickBot="1" x14ac:dyDescent="0.25">
      <c r="B31" s="1" t="s">
        <v>65</v>
      </c>
      <c r="C31" s="29"/>
      <c r="D31" s="50">
        <f>D18-D25+D29</f>
        <v>871955.08999999973</v>
      </c>
    </row>
    <row r="32" spans="2:4" ht="13.5" thickTop="1" x14ac:dyDescent="0.2">
      <c r="B32" s="66"/>
      <c r="C32" s="67"/>
      <c r="D32" s="29"/>
    </row>
    <row r="33" spans="2:6" ht="12.75" x14ac:dyDescent="0.2">
      <c r="B33" s="1"/>
      <c r="C33" s="66"/>
      <c r="D33" s="108"/>
    </row>
    <row r="34" spans="2:6" ht="12.75" x14ac:dyDescent="0.2">
      <c r="B34" s="26"/>
      <c r="C34" s="27"/>
      <c r="D34" s="67"/>
    </row>
    <row r="35" spans="2:6" ht="12.75" x14ac:dyDescent="0.2">
      <c r="B35" s="66"/>
      <c r="D35" s="32"/>
    </row>
    <row r="36" spans="2:6" ht="12.75" x14ac:dyDescent="0.2">
      <c r="B36" s="1"/>
      <c r="D36" s="32"/>
    </row>
    <row r="37" spans="2:6" ht="12.75" x14ac:dyDescent="0.2">
      <c r="B37" s="24"/>
      <c r="C37" s="27"/>
      <c r="D37" s="30"/>
    </row>
    <row r="38" spans="2:6" ht="12.75" x14ac:dyDescent="0.2">
      <c r="B38" s="1"/>
      <c r="C38" s="27"/>
      <c r="D38" s="30"/>
    </row>
    <row r="39" spans="2:6" ht="12.75" x14ac:dyDescent="0.2">
      <c r="C39" s="27"/>
      <c r="D39" s="30"/>
    </row>
    <row r="40" spans="2:6" ht="12.75" x14ac:dyDescent="0.2">
      <c r="C40" s="29"/>
      <c r="D40" s="30"/>
    </row>
    <row r="41" spans="2:6" ht="12.75" x14ac:dyDescent="0.2">
      <c r="B41" s="1"/>
      <c r="C41" s="37"/>
      <c r="D41" s="32"/>
    </row>
    <row r="42" spans="2:6" ht="12.75" x14ac:dyDescent="0.2">
      <c r="B42" s="1"/>
      <c r="C42" s="29"/>
      <c r="D42" s="30"/>
    </row>
    <row r="43" spans="2:6" ht="12.75" x14ac:dyDescent="0.2">
      <c r="B43" s="1"/>
      <c r="C43" s="29"/>
      <c r="D43" s="33"/>
    </row>
    <row r="44" spans="2:6" ht="12.75" x14ac:dyDescent="0.2">
      <c r="C44" s="30"/>
      <c r="D44" s="29"/>
    </row>
    <row r="45" spans="2:6" ht="12.75" x14ac:dyDescent="0.2">
      <c r="B45" s="1"/>
      <c r="C45" s="37"/>
      <c r="D45" s="33"/>
    </row>
    <row r="46" spans="2:6" ht="12.75" x14ac:dyDescent="0.2">
      <c r="B46" s="26"/>
      <c r="C46" s="27"/>
      <c r="D46" s="30"/>
    </row>
    <row r="47" spans="2:6" ht="12.75" x14ac:dyDescent="0.2">
      <c r="B47" s="26"/>
      <c r="C47" s="25"/>
      <c r="D47" s="27"/>
      <c r="E47" s="28"/>
    </row>
    <row r="48" spans="2:6" ht="12.75" x14ac:dyDescent="0.2">
      <c r="C48" s="25"/>
      <c r="D48" s="25"/>
      <c r="F48" s="28"/>
    </row>
    <row r="49" spans="2:7" ht="12.75" x14ac:dyDescent="0.2">
      <c r="C49" s="30"/>
      <c r="D49" s="30"/>
      <c r="F49" s="38"/>
    </row>
    <row r="50" spans="2:7" ht="12.75" x14ac:dyDescent="0.2">
      <c r="B50" s="8"/>
      <c r="C50" s="30"/>
      <c r="D50" s="30"/>
      <c r="F50" s="31"/>
    </row>
    <row r="51" spans="2:7" ht="12.75" x14ac:dyDescent="0.2">
      <c r="B51" s="1"/>
      <c r="C51" s="30"/>
      <c r="D51" s="30"/>
      <c r="F51" s="28"/>
    </row>
    <row r="52" spans="2:7" ht="12.75" x14ac:dyDescent="0.2">
      <c r="C52" s="30"/>
      <c r="D52" s="30"/>
    </row>
    <row r="53" spans="2:7" ht="12.75" x14ac:dyDescent="0.2">
      <c r="C53" s="30"/>
      <c r="D53" s="30"/>
      <c r="F53" s="28"/>
    </row>
    <row r="54" spans="2:7" ht="12.75" x14ac:dyDescent="0.2">
      <c r="C54" s="30"/>
      <c r="D54" s="30"/>
      <c r="G54" s="22"/>
    </row>
    <row r="55" spans="2:7" ht="12.75" x14ac:dyDescent="0.2">
      <c r="B55" s="1"/>
      <c r="C55" s="30"/>
      <c r="D55" s="30"/>
    </row>
    <row r="56" spans="2:7" ht="12.75" x14ac:dyDescent="0.2">
      <c r="C56" s="34"/>
      <c r="D56" s="30"/>
    </row>
    <row r="57" spans="2:7" ht="12.75" x14ac:dyDescent="0.2">
      <c r="C57" s="35"/>
      <c r="D57" s="30"/>
    </row>
    <row r="58" spans="2:7" ht="12.75" x14ac:dyDescent="0.2">
      <c r="C58" s="36"/>
      <c r="D58" s="30"/>
    </row>
    <row r="59" spans="2:7" ht="12.75" x14ac:dyDescent="0.2">
      <c r="C59" s="30"/>
      <c r="D59" s="30"/>
    </row>
    <row r="60" spans="2:7" ht="12.75" x14ac:dyDescent="0.2">
      <c r="C60" s="37"/>
      <c r="D60" s="37"/>
    </row>
    <row r="61" spans="2:7" ht="12.75" x14ac:dyDescent="0.2">
      <c r="C61" s="37"/>
      <c r="D61" s="37"/>
    </row>
    <row r="62" spans="2:7" ht="12.75" x14ac:dyDescent="0.2">
      <c r="C62" s="37"/>
      <c r="D62" s="37"/>
    </row>
    <row r="63" spans="2:7" ht="12.75" x14ac:dyDescent="0.2">
      <c r="C63" s="37"/>
      <c r="D63" s="37"/>
    </row>
    <row r="64" spans="2:7" ht="12.75" x14ac:dyDescent="0.2">
      <c r="C64" s="37"/>
      <c r="D64" s="37"/>
    </row>
    <row r="65" spans="3:4" ht="12.75" x14ac:dyDescent="0.2">
      <c r="C65" s="37"/>
      <c r="D65" s="37"/>
    </row>
    <row r="66" spans="3:4" ht="15" customHeight="1" x14ac:dyDescent="0.2">
      <c r="C66" s="37"/>
      <c r="D66" s="37"/>
    </row>
  </sheetData>
  <mergeCells count="4">
    <mergeCell ref="B5:D5"/>
    <mergeCell ref="B6:D6"/>
    <mergeCell ref="B7:D7"/>
    <mergeCell ref="B8:D8"/>
  </mergeCells>
  <pageMargins left="0.70866141732283472" right="0.70866141732283472" top="0.74803149606299213" bottom="0.74803149606299213" header="0.31496062992125984" footer="0.31496062992125984"/>
  <pageSetup scale="11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09"/>
  <sheetViews>
    <sheetView topLeftCell="A24" workbookViewId="0">
      <selection sqref="A1:E45"/>
    </sheetView>
  </sheetViews>
  <sheetFormatPr baseColWidth="10" defaultRowHeight="14.25" x14ac:dyDescent="0.2"/>
  <cols>
    <col min="1" max="1" width="3.5703125" style="2" customWidth="1"/>
    <col min="2" max="2" width="50.28515625" style="2" bestFit="1" customWidth="1"/>
    <col min="3" max="3" width="7.42578125" style="75" hidden="1" customWidth="1"/>
    <col min="4" max="4" width="14.7109375" style="42" customWidth="1"/>
    <col min="5" max="5" width="15.140625" style="45" customWidth="1"/>
    <col min="6" max="6" width="15.5703125" style="2" customWidth="1"/>
    <col min="7" max="7" width="15.28515625" style="2" customWidth="1"/>
    <col min="8" max="8" width="4.42578125" style="2" customWidth="1"/>
    <col min="9" max="9" width="11.85546875" style="2" customWidth="1"/>
    <col min="10" max="10" width="9.5703125" style="2" customWidth="1"/>
    <col min="11" max="16384" width="11.42578125" style="2"/>
  </cols>
  <sheetData>
    <row r="1" spans="2:10" customFormat="1" ht="12.75" x14ac:dyDescent="0.2">
      <c r="B1" s="97"/>
      <c r="C1" s="97"/>
      <c r="D1" s="97"/>
      <c r="E1" s="98"/>
      <c r="F1" s="99"/>
    </row>
    <row r="2" spans="2:10" customFormat="1" ht="12.75" x14ac:dyDescent="0.2">
      <c r="B2" s="98"/>
      <c r="C2" s="98"/>
      <c r="D2" s="98"/>
      <c r="E2" s="98"/>
      <c r="F2" s="100"/>
    </row>
    <row r="3" spans="2:10" customFormat="1" ht="12.75" x14ac:dyDescent="0.2">
      <c r="B3" s="98"/>
      <c r="C3" s="98"/>
      <c r="D3" s="98"/>
      <c r="E3" s="98"/>
      <c r="F3" s="100"/>
    </row>
    <row r="4" spans="2:10" customFormat="1" ht="12.75" x14ac:dyDescent="0.2">
      <c r="B4" s="101"/>
      <c r="C4" s="101"/>
      <c r="D4" s="101"/>
      <c r="E4" s="101"/>
      <c r="F4" s="100"/>
    </row>
    <row r="5" spans="2:10" ht="15" customHeight="1" x14ac:dyDescent="0.2">
      <c r="B5" s="116" t="s">
        <v>52</v>
      </c>
      <c r="C5" s="116"/>
      <c r="D5" s="116"/>
      <c r="E5" s="116"/>
      <c r="F5" s="102"/>
      <c r="G5" s="102"/>
      <c r="H5" s="116"/>
      <c r="I5" s="116"/>
      <c r="J5" s="116"/>
    </row>
    <row r="6" spans="2:10" ht="15" customHeight="1" x14ac:dyDescent="0.2">
      <c r="B6" s="117" t="s">
        <v>34</v>
      </c>
      <c r="C6" s="117"/>
      <c r="D6" s="117"/>
      <c r="E6" s="117"/>
      <c r="F6" s="103"/>
      <c r="G6" s="103"/>
      <c r="H6" s="117"/>
      <c r="I6" s="117"/>
      <c r="J6" s="117"/>
    </row>
    <row r="7" spans="2:10" ht="15" customHeight="1" x14ac:dyDescent="0.2">
      <c r="B7" s="116" t="s">
        <v>56</v>
      </c>
      <c r="C7" s="116"/>
      <c r="D7" s="116"/>
      <c r="E7" s="116"/>
      <c r="F7" s="102"/>
      <c r="G7" s="102"/>
      <c r="H7" s="116"/>
      <c r="I7" s="116"/>
      <c r="J7" s="116"/>
    </row>
    <row r="8" spans="2:10" ht="15" customHeight="1" x14ac:dyDescent="0.2">
      <c r="B8" s="115" t="s">
        <v>32</v>
      </c>
      <c r="C8" s="115"/>
      <c r="D8" s="115"/>
      <c r="E8" s="115"/>
      <c r="F8" s="6"/>
      <c r="H8" s="16"/>
      <c r="I8" s="17"/>
      <c r="J8" s="7"/>
    </row>
    <row r="9" spans="2:10" ht="15" customHeight="1" x14ac:dyDescent="0.25">
      <c r="B9" s="70"/>
      <c r="C9" s="70"/>
      <c r="D9" s="71"/>
      <c r="E9" s="72"/>
      <c r="F9" s="73"/>
      <c r="I9" s="3"/>
    </row>
    <row r="10" spans="2:10" ht="15" customHeight="1" x14ac:dyDescent="0.2">
      <c r="B10" s="9" t="s">
        <v>0</v>
      </c>
      <c r="C10" s="90" t="s">
        <v>49</v>
      </c>
      <c r="D10" s="10"/>
      <c r="E10" s="14"/>
      <c r="F10" s="73"/>
      <c r="I10" s="3"/>
    </row>
    <row r="11" spans="2:10" ht="15" customHeight="1" x14ac:dyDescent="0.2">
      <c r="B11" s="9" t="s">
        <v>13</v>
      </c>
      <c r="C11" s="91"/>
      <c r="D11" s="10"/>
      <c r="E11" s="14"/>
      <c r="F11" s="73"/>
      <c r="I11" s="3"/>
    </row>
    <row r="12" spans="2:10" ht="15" customHeight="1" x14ac:dyDescent="0.2">
      <c r="B12" s="11" t="s">
        <v>31</v>
      </c>
      <c r="C12" s="92"/>
      <c r="D12" s="10">
        <v>84211.42</v>
      </c>
      <c r="E12" s="52"/>
      <c r="F12" s="73"/>
      <c r="I12" s="3"/>
    </row>
    <row r="13" spans="2:10" ht="15" hidden="1" customHeight="1" x14ac:dyDescent="0.2">
      <c r="B13" s="11" t="s">
        <v>59</v>
      </c>
      <c r="C13" s="92"/>
      <c r="D13" s="15">
        <v>0</v>
      </c>
      <c r="E13" s="53"/>
      <c r="F13" s="73"/>
      <c r="I13" s="3"/>
    </row>
    <row r="14" spans="2:10" ht="15" customHeight="1" x14ac:dyDescent="0.2">
      <c r="B14" s="9" t="s">
        <v>19</v>
      </c>
      <c r="C14" s="91"/>
      <c r="D14" s="54"/>
      <c r="E14" s="62">
        <f>SUM(D12:D13)</f>
        <v>84211.42</v>
      </c>
      <c r="F14" s="73"/>
      <c r="I14" s="3"/>
    </row>
    <row r="15" spans="2:10" ht="15" customHeight="1" x14ac:dyDescent="0.2">
      <c r="B15" s="9"/>
      <c r="C15" s="91"/>
      <c r="D15" s="55"/>
      <c r="E15" s="53"/>
      <c r="F15" s="73"/>
      <c r="I15" s="3"/>
    </row>
    <row r="16" spans="2:10" ht="15" customHeight="1" x14ac:dyDescent="0.2">
      <c r="B16" s="9" t="s">
        <v>14</v>
      </c>
      <c r="C16" s="91"/>
      <c r="D16" s="10"/>
      <c r="E16" s="13"/>
      <c r="F16" s="73"/>
      <c r="G16" s="106"/>
      <c r="I16" s="3"/>
    </row>
    <row r="17" spans="2:9" x14ac:dyDescent="0.2">
      <c r="B17" s="11" t="s">
        <v>35</v>
      </c>
      <c r="C17" s="92">
        <v>2</v>
      </c>
      <c r="D17" s="10">
        <f>353321.21+500000</f>
        <v>853321.21</v>
      </c>
      <c r="E17" s="53"/>
      <c r="F17" s="73"/>
      <c r="G17" s="107"/>
      <c r="I17" s="3"/>
    </row>
    <row r="18" spans="2:9" x14ac:dyDescent="0.2">
      <c r="B18" s="11" t="s">
        <v>60</v>
      </c>
      <c r="C18" s="92"/>
      <c r="D18" s="10">
        <v>-140774.94</v>
      </c>
      <c r="E18" s="53"/>
      <c r="F18" s="73"/>
      <c r="G18" s="106"/>
      <c r="I18" s="3"/>
    </row>
    <row r="19" spans="2:9" ht="15" customHeight="1" x14ac:dyDescent="0.2">
      <c r="B19" s="9" t="s">
        <v>16</v>
      </c>
      <c r="C19" s="91"/>
      <c r="D19" s="75"/>
      <c r="E19" s="54">
        <f>+D17+D18</f>
        <v>712546.27</v>
      </c>
      <c r="F19" s="74"/>
      <c r="G19" s="106"/>
      <c r="I19" s="3"/>
    </row>
    <row r="20" spans="2:9" ht="15" x14ac:dyDescent="0.2">
      <c r="B20" s="9"/>
      <c r="C20" s="91"/>
      <c r="D20" s="55"/>
      <c r="E20" s="14"/>
      <c r="F20" s="73"/>
      <c r="G20" s="106"/>
      <c r="I20" s="3"/>
    </row>
    <row r="21" spans="2:9" ht="15" x14ac:dyDescent="0.2">
      <c r="B21" s="9" t="s">
        <v>15</v>
      </c>
      <c r="C21" s="91"/>
      <c r="D21" s="10"/>
      <c r="E21" s="13"/>
      <c r="F21" s="73"/>
    </row>
    <row r="22" spans="2:9" x14ac:dyDescent="0.2">
      <c r="B22" s="11" t="s">
        <v>21</v>
      </c>
      <c r="C22" s="92">
        <v>3</v>
      </c>
      <c r="D22" s="10">
        <v>0</v>
      </c>
      <c r="E22" s="14"/>
      <c r="F22" s="74"/>
    </row>
    <row r="23" spans="2:9" ht="15" x14ac:dyDescent="0.2">
      <c r="B23" s="9" t="s">
        <v>37</v>
      </c>
      <c r="C23" s="91"/>
      <c r="D23" s="77"/>
      <c r="E23" s="78">
        <f>SUM(D22:D22)</f>
        <v>0</v>
      </c>
      <c r="F23" s="74"/>
    </row>
    <row r="24" spans="2:9" ht="15" x14ac:dyDescent="0.2">
      <c r="B24" s="9"/>
      <c r="C24" s="91"/>
      <c r="D24" s="20"/>
      <c r="E24" s="79"/>
      <c r="F24" s="73"/>
    </row>
    <row r="25" spans="2:9" ht="15.75" thickBot="1" x14ac:dyDescent="0.25">
      <c r="B25" s="9" t="s">
        <v>1</v>
      </c>
      <c r="C25" s="91"/>
      <c r="D25" s="75"/>
      <c r="E25" s="80">
        <f>SUM(E14:E23)</f>
        <v>796757.69000000006</v>
      </c>
      <c r="F25" s="73"/>
    </row>
    <row r="26" spans="2:9" ht="15.75" thickTop="1" x14ac:dyDescent="0.2">
      <c r="B26" s="9"/>
      <c r="C26" s="91"/>
      <c r="D26" s="20"/>
      <c r="E26" s="79"/>
      <c r="F26" s="73"/>
    </row>
    <row r="27" spans="2:9" ht="15" x14ac:dyDescent="0.2">
      <c r="B27" s="57" t="s">
        <v>23</v>
      </c>
      <c r="C27" s="93"/>
      <c r="D27" s="12"/>
      <c r="E27" s="14"/>
      <c r="F27" s="75"/>
    </row>
    <row r="28" spans="2:9" ht="15" x14ac:dyDescent="0.2">
      <c r="B28" s="57" t="s">
        <v>17</v>
      </c>
      <c r="C28" s="93"/>
      <c r="D28" s="12"/>
      <c r="E28" s="14"/>
      <c r="F28" s="75"/>
    </row>
    <row r="29" spans="2:9" ht="15" x14ac:dyDescent="0.2">
      <c r="B29" s="57" t="s">
        <v>20</v>
      </c>
      <c r="C29" s="93"/>
      <c r="D29" s="12"/>
      <c r="E29" s="14"/>
      <c r="F29" s="75"/>
    </row>
    <row r="30" spans="2:9" x14ac:dyDescent="0.2">
      <c r="B30" s="58" t="s">
        <v>61</v>
      </c>
      <c r="C30" s="94">
        <v>3</v>
      </c>
      <c r="D30" s="12">
        <f>887992.91+896+0.05</f>
        <v>888888.96000000008</v>
      </c>
      <c r="E30" s="14"/>
      <c r="F30" s="75"/>
    </row>
    <row r="31" spans="2:9" x14ac:dyDescent="0.2">
      <c r="B31" s="58" t="s">
        <v>62</v>
      </c>
      <c r="C31" s="94">
        <v>3</v>
      </c>
      <c r="D31" s="81">
        <f>208.89+326405.8</f>
        <v>326614.69</v>
      </c>
      <c r="E31" s="14"/>
      <c r="F31" s="75"/>
    </row>
    <row r="32" spans="2:9" x14ac:dyDescent="0.2">
      <c r="B32" s="58" t="s">
        <v>63</v>
      </c>
      <c r="C32" s="94"/>
      <c r="D32" s="81">
        <v>5233.87</v>
      </c>
      <c r="E32" s="14"/>
      <c r="F32" s="75"/>
    </row>
    <row r="33" spans="2:6" ht="15" x14ac:dyDescent="0.2">
      <c r="B33" s="59" t="s">
        <v>18</v>
      </c>
      <c r="C33" s="93"/>
      <c r="D33" s="81"/>
      <c r="E33" s="63">
        <f>D30+D31+D32</f>
        <v>1220737.5200000003</v>
      </c>
      <c r="F33" s="75"/>
    </row>
    <row r="34" spans="2:6" ht="15" x14ac:dyDescent="0.2">
      <c r="B34" s="59" t="s">
        <v>7</v>
      </c>
      <c r="C34" s="93"/>
      <c r="D34" s="20"/>
      <c r="E34" s="41">
        <f>SUM(E33)</f>
        <v>1220737.5200000003</v>
      </c>
      <c r="F34" s="75"/>
    </row>
    <row r="35" spans="2:6" ht="15" x14ac:dyDescent="0.2">
      <c r="B35" s="59"/>
      <c r="C35" s="93"/>
      <c r="D35" s="12"/>
      <c r="E35" s="14"/>
      <c r="F35" s="75"/>
    </row>
    <row r="36" spans="2:6" ht="15" x14ac:dyDescent="0.2">
      <c r="B36" s="59" t="s">
        <v>2</v>
      </c>
      <c r="C36" s="93"/>
      <c r="D36" s="81"/>
      <c r="E36" s="14"/>
      <c r="F36" s="75"/>
    </row>
    <row r="37" spans="2:6" ht="15" x14ac:dyDescent="0.2">
      <c r="B37" s="59" t="s">
        <v>3</v>
      </c>
      <c r="C37" s="93"/>
      <c r="D37" s="12"/>
      <c r="E37" s="13"/>
      <c r="F37" s="75"/>
    </row>
    <row r="38" spans="2:6" x14ac:dyDescent="0.2">
      <c r="B38" s="60" t="s">
        <v>8</v>
      </c>
      <c r="C38" s="95">
        <v>4</v>
      </c>
      <c r="D38" s="15">
        <v>500000</v>
      </c>
      <c r="E38" s="14"/>
      <c r="F38" s="75"/>
    </row>
    <row r="39" spans="2:6" hidden="1" x14ac:dyDescent="0.2">
      <c r="B39" s="60" t="s">
        <v>9</v>
      </c>
      <c r="C39" s="95"/>
      <c r="D39" s="15">
        <v>0</v>
      </c>
      <c r="E39" s="14"/>
      <c r="F39" s="75"/>
    </row>
    <row r="40" spans="2:6" ht="15" x14ac:dyDescent="0.2">
      <c r="B40" s="59" t="s">
        <v>4</v>
      </c>
      <c r="C40" s="93"/>
      <c r="D40" s="20">
        <f>SUM(D38-D39)</f>
        <v>500000</v>
      </c>
      <c r="E40" s="41"/>
      <c r="F40" s="75"/>
    </row>
    <row r="41" spans="2:6" x14ac:dyDescent="0.2">
      <c r="B41" s="60" t="s">
        <v>22</v>
      </c>
      <c r="C41" s="96"/>
      <c r="D41" s="12">
        <v>6771.93</v>
      </c>
      <c r="E41" s="14"/>
      <c r="F41" s="75"/>
    </row>
    <row r="42" spans="2:6" x14ac:dyDescent="0.2">
      <c r="B42" s="60" t="s">
        <v>48</v>
      </c>
      <c r="C42" s="96"/>
      <c r="D42" s="12">
        <v>-930751.76</v>
      </c>
      <c r="E42" s="14"/>
      <c r="F42" s="75"/>
    </row>
    <row r="43" spans="2:6" ht="15" x14ac:dyDescent="0.2">
      <c r="B43" s="61" t="s">
        <v>5</v>
      </c>
      <c r="C43" s="61"/>
      <c r="D43" s="20"/>
      <c r="E43" s="64">
        <f>SUM(D40:D42)</f>
        <v>-423979.83</v>
      </c>
      <c r="F43" s="75"/>
    </row>
    <row r="44" spans="2:6" ht="15" x14ac:dyDescent="0.2">
      <c r="B44" s="61"/>
      <c r="C44" s="61"/>
      <c r="D44" s="12"/>
      <c r="E44" s="14"/>
      <c r="F44" s="75"/>
    </row>
    <row r="45" spans="2:6" ht="15.75" thickBot="1" x14ac:dyDescent="0.25">
      <c r="B45" s="59" t="s">
        <v>6</v>
      </c>
      <c r="C45" s="59"/>
      <c r="D45" s="20"/>
      <c r="E45" s="65">
        <f>SUM(E34+E43)</f>
        <v>796757.69000000018</v>
      </c>
      <c r="F45" s="5">
        <f>E25-E45</f>
        <v>0</v>
      </c>
    </row>
    <row r="46" spans="2:6" ht="15.75" thickTop="1" x14ac:dyDescent="0.2">
      <c r="B46" s="59"/>
      <c r="C46" s="59"/>
      <c r="D46" s="20"/>
      <c r="E46" s="41"/>
      <c r="F46" s="5"/>
    </row>
    <row r="47" spans="2:6" x14ac:dyDescent="0.2">
      <c r="B47" s="8" t="s">
        <v>50</v>
      </c>
      <c r="C47" s="8"/>
      <c r="F47" s="4"/>
    </row>
    <row r="48" spans="2:6" ht="15" x14ac:dyDescent="0.2">
      <c r="B48" s="19"/>
      <c r="C48" s="19"/>
      <c r="D48" s="44"/>
    </row>
    <row r="49" spans="2:7" ht="15" x14ac:dyDescent="0.2">
      <c r="B49" s="19"/>
      <c r="C49" s="19"/>
      <c r="E49" s="47"/>
    </row>
    <row r="50" spans="2:7" ht="15" x14ac:dyDescent="0.2">
      <c r="B50" s="19"/>
      <c r="C50" s="19"/>
    </row>
    <row r="51" spans="2:7" ht="15" x14ac:dyDescent="0.2">
      <c r="B51" s="19"/>
      <c r="C51" s="19"/>
      <c r="D51" s="43"/>
    </row>
    <row r="52" spans="2:7" ht="15" x14ac:dyDescent="0.2">
      <c r="B52" s="19"/>
      <c r="C52" s="19"/>
      <c r="E52" s="46"/>
    </row>
    <row r="53" spans="2:7" ht="15" x14ac:dyDescent="0.2">
      <c r="B53" s="19"/>
      <c r="C53" s="19"/>
    </row>
    <row r="54" spans="2:7" ht="15" x14ac:dyDescent="0.2">
      <c r="B54" s="19"/>
      <c r="C54" s="19"/>
      <c r="D54" s="44"/>
    </row>
    <row r="55" spans="2:7" ht="15" x14ac:dyDescent="0.2">
      <c r="D55" s="19" t="s">
        <v>45</v>
      </c>
      <c r="E55" s="87">
        <v>10000000</v>
      </c>
    </row>
    <row r="56" spans="2:7" ht="15" x14ac:dyDescent="0.2">
      <c r="D56" s="19" t="s">
        <v>46</v>
      </c>
      <c r="E56" s="87">
        <v>20000000</v>
      </c>
    </row>
    <row r="57" spans="2:7" ht="15" x14ac:dyDescent="0.2">
      <c r="D57" s="18" t="s">
        <v>47</v>
      </c>
      <c r="E57" s="87">
        <v>5000000</v>
      </c>
      <c r="F57" s="4"/>
      <c r="G57" s="3"/>
    </row>
    <row r="58" spans="2:7" ht="15" x14ac:dyDescent="0.2">
      <c r="D58" s="18"/>
      <c r="E58" s="88">
        <f>SUM(E55:E57)</f>
        <v>35000000</v>
      </c>
      <c r="F58" s="3"/>
      <c r="G58" s="4"/>
    </row>
    <row r="59" spans="2:7" ht="15" x14ac:dyDescent="0.2">
      <c r="B59" s="18"/>
      <c r="C59" s="18"/>
      <c r="E59" s="87">
        <f>+E58*10%</f>
        <v>3500000</v>
      </c>
      <c r="F59" s="3"/>
      <c r="G59" s="40"/>
    </row>
    <row r="60" spans="2:7" ht="15" x14ac:dyDescent="0.2">
      <c r="B60" s="18"/>
      <c r="C60" s="18"/>
      <c r="E60" s="87">
        <f>+E58+E59</f>
        <v>38500000</v>
      </c>
      <c r="F60" s="3"/>
      <c r="G60" s="4"/>
    </row>
    <row r="61" spans="2:7" x14ac:dyDescent="0.2">
      <c r="F61" s="3"/>
      <c r="G61" s="3"/>
    </row>
    <row r="62" spans="2:7" x14ac:dyDescent="0.2">
      <c r="F62" s="3"/>
      <c r="G62" s="3"/>
    </row>
    <row r="63" spans="2:7" ht="12.75" x14ac:dyDescent="0.2">
      <c r="D63" s="2"/>
      <c r="E63" s="2"/>
    </row>
    <row r="64" spans="2:7" ht="12.75" x14ac:dyDescent="0.2">
      <c r="D64" s="2"/>
      <c r="E64" s="2"/>
    </row>
    <row r="65" spans="4:5" ht="12.75" x14ac:dyDescent="0.2">
      <c r="D65" s="2"/>
      <c r="E65" s="2"/>
    </row>
    <row r="77" spans="4:5" ht="12.75" x14ac:dyDescent="0.2">
      <c r="D77" s="2"/>
      <c r="E77" s="2"/>
    </row>
    <row r="78" spans="4:5" ht="12.75" x14ac:dyDescent="0.2">
      <c r="D78" s="2"/>
      <c r="E78" s="2"/>
    </row>
    <row r="79" spans="4:5" ht="12.75" x14ac:dyDescent="0.2">
      <c r="D79" s="2"/>
      <c r="E79" s="2"/>
    </row>
    <row r="80" spans="4:5" ht="12.75" x14ac:dyDescent="0.2">
      <c r="D80" s="2"/>
      <c r="E80" s="2"/>
    </row>
    <row r="81" spans="4:5" ht="12.75" x14ac:dyDescent="0.2">
      <c r="D81" s="2"/>
      <c r="E81" s="2"/>
    </row>
    <row r="82" spans="4:5" ht="12.75" x14ac:dyDescent="0.2">
      <c r="D82" s="2"/>
      <c r="E82" s="2"/>
    </row>
    <row r="83" spans="4:5" ht="12.75" x14ac:dyDescent="0.2">
      <c r="D83" s="2"/>
      <c r="E83" s="2"/>
    </row>
    <row r="84" spans="4:5" ht="12.75" x14ac:dyDescent="0.2">
      <c r="D84" s="2"/>
      <c r="E84" s="2"/>
    </row>
    <row r="85" spans="4:5" ht="12.75" x14ac:dyDescent="0.2">
      <c r="D85" s="2"/>
      <c r="E85" s="2"/>
    </row>
    <row r="86" spans="4:5" ht="12.75" x14ac:dyDescent="0.2">
      <c r="D86" s="2"/>
      <c r="E86" s="2"/>
    </row>
    <row r="87" spans="4:5" ht="12.75" x14ac:dyDescent="0.2">
      <c r="D87" s="2"/>
      <c r="E87" s="2"/>
    </row>
    <row r="88" spans="4:5" ht="12.75" x14ac:dyDescent="0.2">
      <c r="D88" s="2"/>
      <c r="E88" s="2"/>
    </row>
    <row r="89" spans="4:5" ht="12.75" x14ac:dyDescent="0.2">
      <c r="D89" s="2"/>
      <c r="E89" s="2"/>
    </row>
    <row r="90" spans="4:5" ht="12.75" x14ac:dyDescent="0.2">
      <c r="D90" s="2"/>
      <c r="E90" s="2"/>
    </row>
    <row r="91" spans="4:5" ht="12.75" x14ac:dyDescent="0.2">
      <c r="D91" s="2"/>
      <c r="E91" s="2"/>
    </row>
    <row r="92" spans="4:5" ht="12.75" x14ac:dyDescent="0.2">
      <c r="D92" s="2"/>
      <c r="E92" s="2"/>
    </row>
    <row r="93" spans="4:5" ht="12.75" x14ac:dyDescent="0.2">
      <c r="D93" s="2"/>
      <c r="E93" s="2"/>
    </row>
    <row r="94" spans="4:5" ht="12.75" x14ac:dyDescent="0.2">
      <c r="D94" s="2"/>
      <c r="E94" s="2"/>
    </row>
    <row r="95" spans="4:5" ht="12.75" x14ac:dyDescent="0.2">
      <c r="D95" s="2"/>
      <c r="E95" s="2"/>
    </row>
    <row r="109" spans="4:5" ht="12.75" x14ac:dyDescent="0.2">
      <c r="D109" s="2"/>
      <c r="E109" s="2"/>
    </row>
  </sheetData>
  <mergeCells count="7">
    <mergeCell ref="B8:E8"/>
    <mergeCell ref="B5:E5"/>
    <mergeCell ref="H5:J5"/>
    <mergeCell ref="B6:E6"/>
    <mergeCell ref="H6:J6"/>
    <mergeCell ref="B7:E7"/>
    <mergeCell ref="H7:J7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66"/>
  <sheetViews>
    <sheetView topLeftCell="A7" zoomScale="90" zoomScaleNormal="90" workbookViewId="0">
      <selection sqref="A1:D33"/>
    </sheetView>
  </sheetViews>
  <sheetFormatPr baseColWidth="10" defaultRowHeight="15" customHeight="1" x14ac:dyDescent="0.2"/>
  <cols>
    <col min="1" max="1" width="2.5703125" style="21" customWidth="1"/>
    <col min="2" max="2" width="47.5703125" style="21" customWidth="1" collapsed="1"/>
    <col min="3" max="3" width="15.7109375" style="21" customWidth="1" collapsed="1"/>
    <col min="4" max="4" width="15.28515625" style="21" customWidth="1"/>
    <col min="5" max="5" width="15.5703125" style="21" customWidth="1" collapsed="1"/>
    <col min="6" max="6" width="15.28515625" style="21" customWidth="1" collapsed="1"/>
    <col min="7" max="7" width="4.28515625" style="21" customWidth="1" collapsed="1"/>
    <col min="8" max="9" width="9.5703125" style="21" customWidth="1" collapsed="1"/>
    <col min="10" max="16384" width="11.42578125" style="21"/>
  </cols>
  <sheetData>
    <row r="1" spans="2:7" ht="12.75" x14ac:dyDescent="0.2">
      <c r="B1" s="66"/>
      <c r="D1" s="32"/>
    </row>
    <row r="2" spans="2:7" ht="12.75" x14ac:dyDescent="0.2">
      <c r="B2" s="66"/>
      <c r="D2" s="32"/>
    </row>
    <row r="3" spans="2:7" ht="12.75" x14ac:dyDescent="0.2">
      <c r="B3" s="66"/>
      <c r="D3" s="32"/>
    </row>
    <row r="4" spans="2:7" ht="12.75" x14ac:dyDescent="0.2">
      <c r="B4" s="66"/>
      <c r="D4" s="32"/>
    </row>
    <row r="5" spans="2:7" ht="15.75" x14ac:dyDescent="0.2">
      <c r="B5" s="116" t="s">
        <v>52</v>
      </c>
      <c r="C5" s="116"/>
      <c r="D5" s="116"/>
    </row>
    <row r="6" spans="2:7" ht="12.75" x14ac:dyDescent="0.2">
      <c r="B6" s="118" t="s">
        <v>71</v>
      </c>
      <c r="C6" s="119"/>
      <c r="D6" s="119"/>
      <c r="G6" s="22"/>
    </row>
    <row r="7" spans="2:7" ht="12.75" x14ac:dyDescent="0.2">
      <c r="B7" s="120" t="str">
        <f>'Balance Ganeral 2011'!B7:E7</f>
        <v>AL 31 DE DICIEMBRE DE 2011</v>
      </c>
      <c r="C7" s="120"/>
      <c r="D7" s="120"/>
    </row>
    <row r="8" spans="2:7" ht="12.75" x14ac:dyDescent="0.2">
      <c r="B8" s="121" t="s">
        <v>30</v>
      </c>
      <c r="C8" s="121"/>
      <c r="D8" s="121"/>
    </row>
    <row r="9" spans="2:7" ht="12.75" x14ac:dyDescent="0.2">
      <c r="B9" s="23"/>
      <c r="C9" s="39"/>
      <c r="D9" s="48"/>
    </row>
    <row r="10" spans="2:7" ht="12.75" x14ac:dyDescent="0.2">
      <c r="B10" s="24" t="s">
        <v>10</v>
      </c>
      <c r="C10" s="66"/>
      <c r="D10" s="82"/>
    </row>
    <row r="11" spans="2:7" ht="12.75" x14ac:dyDescent="0.2">
      <c r="B11" s="26" t="s">
        <v>43</v>
      </c>
      <c r="C11" s="83">
        <v>959269.56</v>
      </c>
      <c r="D11" s="66"/>
    </row>
    <row r="12" spans="2:7" ht="12.75" x14ac:dyDescent="0.2">
      <c r="B12" s="26" t="s">
        <v>57</v>
      </c>
      <c r="C12" s="84">
        <v>172819.3</v>
      </c>
      <c r="D12" s="49"/>
    </row>
    <row r="13" spans="2:7" ht="12.75" x14ac:dyDescent="0.2">
      <c r="B13" s="26" t="s">
        <v>33</v>
      </c>
      <c r="C13" s="83"/>
      <c r="D13" s="33">
        <f>C11+C12</f>
        <v>1132088.8600000001</v>
      </c>
    </row>
    <row r="14" spans="2:7" ht="12.75" x14ac:dyDescent="0.2">
      <c r="B14" s="23"/>
      <c r="C14" s="83"/>
      <c r="D14" s="67"/>
    </row>
    <row r="15" spans="2:7" ht="12.75" x14ac:dyDescent="0.2">
      <c r="B15" s="24" t="s">
        <v>24</v>
      </c>
      <c r="C15" s="67">
        <v>0</v>
      </c>
      <c r="D15" s="33"/>
      <c r="E15" s="25"/>
    </row>
    <row r="16" spans="2:7" ht="12.75" x14ac:dyDescent="0.2">
      <c r="B16" s="24" t="s">
        <v>40</v>
      </c>
      <c r="C16" s="89"/>
      <c r="D16" s="33">
        <f>+C15</f>
        <v>0</v>
      </c>
    </row>
    <row r="17" spans="2:4" ht="12.75" x14ac:dyDescent="0.2">
      <c r="B17" s="1"/>
      <c r="C17" s="83"/>
      <c r="D17" s="67"/>
    </row>
    <row r="18" spans="2:4" ht="13.5" thickBot="1" x14ac:dyDescent="0.25">
      <c r="B18" s="1" t="s">
        <v>25</v>
      </c>
      <c r="C18" s="32"/>
      <c r="D18" s="50">
        <f>D13-D16</f>
        <v>1132088.8600000001</v>
      </c>
    </row>
    <row r="19" spans="2:4" ht="13.5" thickTop="1" x14ac:dyDescent="0.2">
      <c r="B19" s="66"/>
      <c r="C19" s="29"/>
      <c r="D19" s="67"/>
    </row>
    <row r="20" spans="2:4" ht="12.75" x14ac:dyDescent="0.2">
      <c r="B20" s="1" t="s">
        <v>26</v>
      </c>
      <c r="C20" s="27"/>
      <c r="D20" s="67"/>
    </row>
    <row r="21" spans="2:4" ht="12.75" x14ac:dyDescent="0.2">
      <c r="B21" s="66" t="s">
        <v>41</v>
      </c>
      <c r="C21" s="27">
        <v>630912.39</v>
      </c>
      <c r="D21" s="67"/>
    </row>
    <row r="22" spans="2:4" ht="12.75" x14ac:dyDescent="0.2">
      <c r="B22" s="66" t="s">
        <v>58</v>
      </c>
      <c r="C22" s="27">
        <v>57680.17</v>
      </c>
      <c r="D22" s="67"/>
    </row>
    <row r="23" spans="2:4" ht="12.75" x14ac:dyDescent="0.2">
      <c r="B23" s="66" t="s">
        <v>42</v>
      </c>
      <c r="C23" s="85">
        <v>120664.24</v>
      </c>
      <c r="D23" s="67"/>
    </row>
    <row r="24" spans="2:4" ht="12.75" x14ac:dyDescent="0.2">
      <c r="B24" s="66" t="s">
        <v>54</v>
      </c>
      <c r="C24" s="86">
        <v>1253583.82</v>
      </c>
      <c r="D24" s="67"/>
    </row>
    <row r="25" spans="2:4" ht="12.75" x14ac:dyDescent="0.2">
      <c r="B25" s="1" t="s">
        <v>27</v>
      </c>
      <c r="C25" s="66"/>
      <c r="D25" s="32">
        <f>SUM(C21:C24)</f>
        <v>2062840.62</v>
      </c>
    </row>
    <row r="26" spans="2:4" ht="12.75" x14ac:dyDescent="0.2">
      <c r="B26" s="1" t="s">
        <v>11</v>
      </c>
      <c r="C26" s="27"/>
      <c r="D26" s="67"/>
    </row>
    <row r="27" spans="2:4" ht="12.75" x14ac:dyDescent="0.2">
      <c r="B27" s="66" t="s">
        <v>12</v>
      </c>
      <c r="C27" s="85">
        <v>0</v>
      </c>
      <c r="D27" s="67"/>
    </row>
    <row r="28" spans="2:4" ht="12.75" x14ac:dyDescent="0.2">
      <c r="B28" s="66" t="s">
        <v>29</v>
      </c>
      <c r="C28" s="86">
        <v>0</v>
      </c>
      <c r="D28" s="67"/>
    </row>
    <row r="29" spans="2:4" ht="12.75" x14ac:dyDescent="0.2">
      <c r="B29" s="1" t="s">
        <v>28</v>
      </c>
      <c r="C29" s="66"/>
      <c r="D29" s="109">
        <f>C27-C28</f>
        <v>0</v>
      </c>
    </row>
    <row r="30" spans="2:4" ht="12.75" x14ac:dyDescent="0.2">
      <c r="B30" s="1"/>
      <c r="C30" s="29"/>
      <c r="D30" s="67"/>
    </row>
    <row r="31" spans="2:4" ht="13.5" thickBot="1" x14ac:dyDescent="0.25">
      <c r="B31" s="1" t="s">
        <v>65</v>
      </c>
      <c r="C31" s="29"/>
      <c r="D31" s="50">
        <f>D18-D25+D29</f>
        <v>-930751.76</v>
      </c>
    </row>
    <row r="32" spans="2:4" ht="13.5" thickTop="1" x14ac:dyDescent="0.2">
      <c r="B32" s="66"/>
      <c r="C32" s="67"/>
      <c r="D32" s="29"/>
    </row>
    <row r="33" spans="2:6" ht="12.75" x14ac:dyDescent="0.2">
      <c r="B33" s="1"/>
      <c r="C33" s="66"/>
      <c r="D33" s="108"/>
    </row>
    <row r="34" spans="2:6" ht="12.75" x14ac:dyDescent="0.2">
      <c r="B34" s="26"/>
      <c r="C34" s="27"/>
      <c r="D34" s="67"/>
    </row>
    <row r="35" spans="2:6" ht="12.75" x14ac:dyDescent="0.2">
      <c r="B35" s="66"/>
      <c r="D35" s="32"/>
    </row>
    <row r="36" spans="2:6" ht="12.75" x14ac:dyDescent="0.2">
      <c r="B36" s="1"/>
      <c r="D36" s="32"/>
    </row>
    <row r="37" spans="2:6" ht="12.75" x14ac:dyDescent="0.2">
      <c r="B37" s="24"/>
      <c r="C37" s="27"/>
      <c r="D37" s="30"/>
    </row>
    <row r="38" spans="2:6" ht="12.75" x14ac:dyDescent="0.2">
      <c r="B38" s="1"/>
      <c r="C38" s="27"/>
      <c r="D38" s="30"/>
    </row>
    <row r="39" spans="2:6" ht="12.75" x14ac:dyDescent="0.2">
      <c r="C39" s="27"/>
      <c r="D39" s="30"/>
    </row>
    <row r="40" spans="2:6" ht="12.75" x14ac:dyDescent="0.2">
      <c r="C40" s="29"/>
      <c r="D40" s="30"/>
    </row>
    <row r="41" spans="2:6" ht="12.75" x14ac:dyDescent="0.2">
      <c r="B41" s="1"/>
      <c r="C41" s="37"/>
      <c r="D41" s="32"/>
    </row>
    <row r="42" spans="2:6" ht="12.75" x14ac:dyDescent="0.2">
      <c r="B42" s="1"/>
      <c r="C42" s="29"/>
      <c r="D42" s="30"/>
    </row>
    <row r="43" spans="2:6" ht="12.75" x14ac:dyDescent="0.2">
      <c r="B43" s="1"/>
      <c r="C43" s="29"/>
      <c r="D43" s="33"/>
    </row>
    <row r="44" spans="2:6" ht="12.75" x14ac:dyDescent="0.2">
      <c r="C44" s="30"/>
      <c r="D44" s="29"/>
    </row>
    <row r="45" spans="2:6" ht="12.75" x14ac:dyDescent="0.2">
      <c r="B45" s="1"/>
      <c r="C45" s="37"/>
      <c r="D45" s="33"/>
    </row>
    <row r="46" spans="2:6" ht="12.75" x14ac:dyDescent="0.2">
      <c r="B46" s="26"/>
      <c r="C46" s="27"/>
      <c r="D46" s="30"/>
    </row>
    <row r="47" spans="2:6" ht="12.75" x14ac:dyDescent="0.2">
      <c r="B47" s="26"/>
      <c r="C47" s="25"/>
      <c r="D47" s="27"/>
      <c r="E47" s="28"/>
    </row>
    <row r="48" spans="2:6" ht="12.75" x14ac:dyDescent="0.2">
      <c r="C48" s="25"/>
      <c r="D48" s="25"/>
      <c r="F48" s="28"/>
    </row>
    <row r="49" spans="2:7" ht="12.75" x14ac:dyDescent="0.2">
      <c r="C49" s="30"/>
      <c r="D49" s="30"/>
      <c r="F49" s="38"/>
    </row>
    <row r="50" spans="2:7" ht="12.75" x14ac:dyDescent="0.2">
      <c r="B50" s="8"/>
      <c r="C50" s="30"/>
      <c r="D50" s="30"/>
      <c r="F50" s="31"/>
    </row>
    <row r="51" spans="2:7" ht="12.75" x14ac:dyDescent="0.2">
      <c r="B51" s="1"/>
      <c r="C51" s="30"/>
      <c r="D51" s="30"/>
      <c r="F51" s="28"/>
    </row>
    <row r="52" spans="2:7" ht="12.75" x14ac:dyDescent="0.2">
      <c r="C52" s="30"/>
      <c r="D52" s="30"/>
    </row>
    <row r="53" spans="2:7" ht="12.75" x14ac:dyDescent="0.2">
      <c r="C53" s="30"/>
      <c r="D53" s="30"/>
      <c r="F53" s="28"/>
    </row>
    <row r="54" spans="2:7" ht="12.75" x14ac:dyDescent="0.2">
      <c r="C54" s="30"/>
      <c r="D54" s="30"/>
      <c r="G54" s="22"/>
    </row>
    <row r="55" spans="2:7" ht="12.75" x14ac:dyDescent="0.2">
      <c r="B55" s="1"/>
      <c r="C55" s="30"/>
      <c r="D55" s="30"/>
    </row>
    <row r="56" spans="2:7" ht="12.75" x14ac:dyDescent="0.2">
      <c r="C56" s="34"/>
      <c r="D56" s="30"/>
    </row>
    <row r="57" spans="2:7" ht="12.75" x14ac:dyDescent="0.2">
      <c r="C57" s="35"/>
      <c r="D57" s="30"/>
    </row>
    <row r="58" spans="2:7" ht="12.75" x14ac:dyDescent="0.2">
      <c r="C58" s="36"/>
      <c r="D58" s="30"/>
    </row>
    <row r="59" spans="2:7" ht="12.75" x14ac:dyDescent="0.2">
      <c r="C59" s="30"/>
      <c r="D59" s="30"/>
    </row>
    <row r="60" spans="2:7" ht="12.75" x14ac:dyDescent="0.2">
      <c r="C60" s="37"/>
      <c r="D60" s="37"/>
    </row>
    <row r="61" spans="2:7" ht="12.75" x14ac:dyDescent="0.2">
      <c r="C61" s="37"/>
      <c r="D61" s="37"/>
    </row>
    <row r="62" spans="2:7" ht="12.75" x14ac:dyDescent="0.2">
      <c r="C62" s="37"/>
      <c r="D62" s="37"/>
    </row>
    <row r="63" spans="2:7" ht="12.75" x14ac:dyDescent="0.2">
      <c r="C63" s="37"/>
      <c r="D63" s="37"/>
    </row>
    <row r="64" spans="2:7" ht="12.75" x14ac:dyDescent="0.2">
      <c r="C64" s="37"/>
      <c r="D64" s="37"/>
    </row>
    <row r="65" spans="3:4" ht="12.75" x14ac:dyDescent="0.2">
      <c r="C65" s="37"/>
      <c r="D65" s="37"/>
    </row>
    <row r="66" spans="3:4" ht="15" customHeight="1" x14ac:dyDescent="0.2">
      <c r="C66" s="37"/>
      <c r="D66" s="37"/>
    </row>
  </sheetData>
  <mergeCells count="4">
    <mergeCell ref="B5:D5"/>
    <mergeCell ref="B6:D6"/>
    <mergeCell ref="B7:D7"/>
    <mergeCell ref="B8:D8"/>
  </mergeCells>
  <pageMargins left="0.70866141732283472" right="0.70866141732283472" top="0.74803149606299213" bottom="0.74803149606299213" header="0.31496062992125984" footer="0.31496062992125984"/>
  <pageSetup scale="11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0"/>
  <sheetViews>
    <sheetView topLeftCell="A6" workbookViewId="0">
      <selection sqref="A1:E47"/>
    </sheetView>
  </sheetViews>
  <sheetFormatPr baseColWidth="10" defaultRowHeight="14.25" x14ac:dyDescent="0.2"/>
  <cols>
    <col min="1" max="1" width="3.5703125" style="2" customWidth="1"/>
    <col min="2" max="2" width="50.28515625" style="2" bestFit="1" customWidth="1"/>
    <col min="3" max="3" width="7.42578125" style="75" hidden="1" customWidth="1"/>
    <col min="4" max="4" width="14.7109375" style="42" customWidth="1"/>
    <col min="5" max="5" width="15.140625" style="45" customWidth="1"/>
    <col min="6" max="6" width="15.5703125" style="2" customWidth="1"/>
    <col min="7" max="7" width="15.28515625" style="2" customWidth="1"/>
    <col min="8" max="8" width="4.42578125" style="2" customWidth="1"/>
    <col min="9" max="9" width="11.85546875" style="2" customWidth="1"/>
    <col min="10" max="10" width="9.5703125" style="2" customWidth="1"/>
    <col min="11" max="16384" width="11.42578125" style="2"/>
  </cols>
  <sheetData>
    <row r="1" spans="2:10" customFormat="1" ht="12.75" x14ac:dyDescent="0.2">
      <c r="B1" s="97"/>
      <c r="C1" s="97"/>
      <c r="D1" s="97"/>
      <c r="E1" s="98"/>
      <c r="F1" s="99"/>
    </row>
    <row r="2" spans="2:10" customFormat="1" ht="12.75" x14ac:dyDescent="0.2">
      <c r="B2" s="98"/>
      <c r="C2" s="98"/>
      <c r="D2" s="98"/>
      <c r="E2" s="98"/>
      <c r="F2" s="100"/>
    </row>
    <row r="3" spans="2:10" customFormat="1" ht="12.75" x14ac:dyDescent="0.2">
      <c r="B3" s="98"/>
      <c r="C3" s="98"/>
      <c r="D3" s="98"/>
      <c r="E3" s="98"/>
      <c r="F3" s="100"/>
    </row>
    <row r="4" spans="2:10" customFormat="1" ht="12.75" x14ac:dyDescent="0.2">
      <c r="B4" s="101"/>
      <c r="C4" s="101"/>
      <c r="D4" s="101"/>
      <c r="E4" s="101"/>
      <c r="F4" s="100"/>
    </row>
    <row r="5" spans="2:10" ht="15" customHeight="1" x14ac:dyDescent="0.2">
      <c r="B5" s="116" t="s">
        <v>52</v>
      </c>
      <c r="C5" s="116"/>
      <c r="D5" s="116"/>
      <c r="E5" s="116"/>
      <c r="F5" s="102"/>
      <c r="G5" s="102"/>
      <c r="H5" s="116"/>
      <c r="I5" s="116"/>
      <c r="J5" s="116"/>
    </row>
    <row r="6" spans="2:10" ht="15" customHeight="1" x14ac:dyDescent="0.2">
      <c r="B6" s="117" t="s">
        <v>34</v>
      </c>
      <c r="C6" s="117"/>
      <c r="D6" s="117"/>
      <c r="E6" s="117"/>
      <c r="F6" s="103"/>
      <c r="G6" s="103"/>
      <c r="H6" s="117"/>
      <c r="I6" s="117"/>
      <c r="J6" s="117"/>
    </row>
    <row r="7" spans="2:10" ht="15" customHeight="1" x14ac:dyDescent="0.2">
      <c r="B7" s="116" t="s">
        <v>55</v>
      </c>
      <c r="C7" s="116"/>
      <c r="D7" s="116"/>
      <c r="E7" s="116"/>
      <c r="F7" s="102"/>
      <c r="G7" s="102"/>
      <c r="H7" s="116"/>
      <c r="I7" s="116"/>
      <c r="J7" s="116"/>
    </row>
    <row r="8" spans="2:10" ht="15" customHeight="1" x14ac:dyDescent="0.2">
      <c r="B8" s="115" t="s">
        <v>32</v>
      </c>
      <c r="C8" s="115"/>
      <c r="D8" s="115"/>
      <c r="E8" s="115"/>
      <c r="F8" s="6"/>
      <c r="H8" s="16"/>
      <c r="I8" s="17"/>
      <c r="J8" s="7"/>
    </row>
    <row r="9" spans="2:10" ht="15" customHeight="1" x14ac:dyDescent="0.25">
      <c r="B9" s="70"/>
      <c r="C9" s="70"/>
      <c r="D9" s="71"/>
      <c r="E9" s="72"/>
      <c r="F9" s="73"/>
      <c r="I9" s="3"/>
    </row>
    <row r="10" spans="2:10" ht="15" customHeight="1" x14ac:dyDescent="0.2">
      <c r="B10" s="9" t="s">
        <v>0</v>
      </c>
      <c r="C10" s="90" t="s">
        <v>49</v>
      </c>
      <c r="D10" s="10"/>
      <c r="E10" s="14"/>
      <c r="F10" s="73"/>
      <c r="I10" s="3"/>
    </row>
    <row r="11" spans="2:10" ht="15" customHeight="1" x14ac:dyDescent="0.2">
      <c r="B11" s="9" t="s">
        <v>13</v>
      </c>
      <c r="C11" s="91"/>
      <c r="D11" s="10"/>
      <c r="E11" s="14"/>
      <c r="F11" s="73"/>
      <c r="I11" s="3"/>
    </row>
    <row r="12" spans="2:10" ht="15" customHeight="1" x14ac:dyDescent="0.2">
      <c r="B12" s="11" t="s">
        <v>31</v>
      </c>
      <c r="C12" s="92"/>
      <c r="D12" s="10">
        <v>191923.19</v>
      </c>
      <c r="E12" s="52"/>
      <c r="F12" s="73"/>
      <c r="I12" s="3"/>
    </row>
    <row r="13" spans="2:10" ht="15" hidden="1" customHeight="1" x14ac:dyDescent="0.2">
      <c r="B13" s="11" t="s">
        <v>72</v>
      </c>
      <c r="C13" s="92"/>
      <c r="D13" s="15">
        <v>0</v>
      </c>
      <c r="E13" s="53"/>
      <c r="F13" s="73"/>
      <c r="I13" s="3"/>
    </row>
    <row r="14" spans="2:10" ht="15" customHeight="1" x14ac:dyDescent="0.2">
      <c r="B14" s="9" t="s">
        <v>19</v>
      </c>
      <c r="C14" s="91"/>
      <c r="D14" s="54"/>
      <c r="E14" s="62">
        <f>SUM(D12:D13)</f>
        <v>191923.19</v>
      </c>
      <c r="F14" s="73"/>
      <c r="I14" s="3"/>
    </row>
    <row r="15" spans="2:10" ht="15" customHeight="1" x14ac:dyDescent="0.2">
      <c r="B15" s="9"/>
      <c r="C15" s="91"/>
      <c r="D15" s="55"/>
      <c r="E15" s="53"/>
      <c r="F15" s="73"/>
      <c r="I15" s="3"/>
    </row>
    <row r="16" spans="2:10" ht="15" customHeight="1" x14ac:dyDescent="0.2">
      <c r="B16" s="9" t="s">
        <v>14</v>
      </c>
      <c r="C16" s="91"/>
      <c r="D16" s="10"/>
      <c r="E16" s="13"/>
      <c r="F16" s="73"/>
      <c r="G16" s="106"/>
      <c r="I16" s="3"/>
    </row>
    <row r="17" spans="2:9" x14ac:dyDescent="0.2">
      <c r="B17" s="11" t="s">
        <v>35</v>
      </c>
      <c r="C17" s="92">
        <v>2</v>
      </c>
      <c r="D17" s="10">
        <v>353321.21</v>
      </c>
      <c r="E17" s="53"/>
      <c r="F17" s="73"/>
      <c r="G17" s="107"/>
      <c r="I17" s="3"/>
    </row>
    <row r="18" spans="2:9" x14ac:dyDescent="0.2">
      <c r="B18" s="11" t="s">
        <v>60</v>
      </c>
      <c r="C18" s="92"/>
      <c r="D18" s="10">
        <v>-22529.79</v>
      </c>
      <c r="E18" s="53"/>
      <c r="F18" s="73"/>
      <c r="G18" s="106"/>
      <c r="I18" s="3"/>
    </row>
    <row r="19" spans="2:9" ht="15" customHeight="1" x14ac:dyDescent="0.2">
      <c r="B19" s="9" t="s">
        <v>16</v>
      </c>
      <c r="C19" s="91"/>
      <c r="D19" s="75"/>
      <c r="E19" s="54">
        <f>+D17+D18</f>
        <v>330791.42000000004</v>
      </c>
      <c r="F19" s="74"/>
      <c r="G19" s="106"/>
      <c r="I19" s="3"/>
    </row>
    <row r="20" spans="2:9" ht="15" x14ac:dyDescent="0.2">
      <c r="B20" s="9"/>
      <c r="C20" s="91"/>
      <c r="D20" s="55"/>
      <c r="E20" s="14"/>
      <c r="F20" s="73"/>
      <c r="G20" s="106"/>
      <c r="I20" s="3"/>
    </row>
    <row r="21" spans="2:9" ht="15" x14ac:dyDescent="0.2">
      <c r="B21" s="9" t="s">
        <v>15</v>
      </c>
      <c r="C21" s="91"/>
      <c r="D21" s="10"/>
      <c r="E21" s="13"/>
      <c r="F21" s="73"/>
    </row>
    <row r="22" spans="2:9" x14ac:dyDescent="0.2">
      <c r="B22" s="11" t="s">
        <v>21</v>
      </c>
      <c r="C22" s="92">
        <v>3</v>
      </c>
      <c r="D22" s="10">
        <v>0</v>
      </c>
      <c r="E22" s="14"/>
      <c r="F22" s="74"/>
    </row>
    <row r="23" spans="2:9" ht="15" customHeight="1" x14ac:dyDescent="0.2">
      <c r="B23" s="76" t="s">
        <v>36</v>
      </c>
      <c r="C23" s="92"/>
      <c r="D23" s="81">
        <v>0</v>
      </c>
      <c r="E23" s="41"/>
      <c r="F23" s="51"/>
    </row>
    <row r="24" spans="2:9" ht="15" x14ac:dyDescent="0.2">
      <c r="B24" s="9" t="s">
        <v>37</v>
      </c>
      <c r="C24" s="91"/>
      <c r="D24" s="77"/>
      <c r="E24" s="78">
        <f>SUM(D22:D23)</f>
        <v>0</v>
      </c>
      <c r="F24" s="74"/>
    </row>
    <row r="25" spans="2:9" ht="15" x14ac:dyDescent="0.2">
      <c r="B25" s="9"/>
      <c r="C25" s="91"/>
      <c r="D25" s="20"/>
      <c r="E25" s="79"/>
      <c r="F25" s="73"/>
    </row>
    <row r="26" spans="2:9" ht="15.75" thickBot="1" x14ac:dyDescent="0.25">
      <c r="B26" s="9" t="s">
        <v>1</v>
      </c>
      <c r="C26" s="91"/>
      <c r="D26" s="75"/>
      <c r="E26" s="80">
        <f>SUM(E14:E24)</f>
        <v>522714.61000000004</v>
      </c>
      <c r="F26" s="73"/>
    </row>
    <row r="27" spans="2:9" ht="15.75" thickTop="1" x14ac:dyDescent="0.2">
      <c r="B27" s="9"/>
      <c r="C27" s="91"/>
      <c r="D27" s="20"/>
      <c r="E27" s="79"/>
      <c r="F27" s="73"/>
    </row>
    <row r="28" spans="2:9" ht="15" x14ac:dyDescent="0.2">
      <c r="B28" s="57" t="s">
        <v>23</v>
      </c>
      <c r="C28" s="93"/>
      <c r="D28" s="12"/>
      <c r="E28" s="14"/>
      <c r="F28" s="75"/>
    </row>
    <row r="29" spans="2:9" ht="15" x14ac:dyDescent="0.2">
      <c r="B29" s="57" t="s">
        <v>17</v>
      </c>
      <c r="C29" s="93"/>
      <c r="D29" s="12"/>
      <c r="E29" s="14"/>
      <c r="F29" s="75"/>
    </row>
    <row r="30" spans="2:9" ht="15" x14ac:dyDescent="0.2">
      <c r="B30" s="57" t="s">
        <v>20</v>
      </c>
      <c r="C30" s="93"/>
      <c r="D30" s="12"/>
      <c r="E30" s="14"/>
      <c r="F30" s="75"/>
    </row>
    <row r="31" spans="2:9" hidden="1" x14ac:dyDescent="0.2">
      <c r="B31" s="58" t="s">
        <v>51</v>
      </c>
      <c r="C31" s="94">
        <v>3</v>
      </c>
      <c r="D31" s="12">
        <v>0</v>
      </c>
      <c r="E31" s="14"/>
      <c r="F31" s="75"/>
    </row>
    <row r="32" spans="2:9" hidden="1" x14ac:dyDescent="0.2">
      <c r="B32" s="58" t="s">
        <v>38</v>
      </c>
      <c r="C32" s="94">
        <v>3</v>
      </c>
      <c r="D32" s="81">
        <v>0</v>
      </c>
      <c r="E32" s="14"/>
      <c r="F32" s="75"/>
    </row>
    <row r="33" spans="2:6" x14ac:dyDescent="0.2">
      <c r="B33" s="58" t="s">
        <v>63</v>
      </c>
      <c r="C33" s="94"/>
      <c r="D33" s="81">
        <v>9850.44</v>
      </c>
      <c r="E33" s="14"/>
      <c r="F33" s="75"/>
    </row>
    <row r="34" spans="2:6" x14ac:dyDescent="0.2">
      <c r="B34" s="58" t="s">
        <v>67</v>
      </c>
      <c r="C34" s="94"/>
      <c r="D34" s="56">
        <v>6092.24</v>
      </c>
      <c r="E34" s="14"/>
      <c r="F34" s="75"/>
    </row>
    <row r="35" spans="2:6" ht="15" x14ac:dyDescent="0.2">
      <c r="B35" s="59" t="s">
        <v>18</v>
      </c>
      <c r="C35" s="93"/>
      <c r="D35" s="81"/>
      <c r="E35" s="63">
        <f>D31+D32+D33+D34</f>
        <v>15942.68</v>
      </c>
      <c r="F35" s="75"/>
    </row>
    <row r="36" spans="2:6" ht="15" x14ac:dyDescent="0.2">
      <c r="B36" s="59" t="s">
        <v>7</v>
      </c>
      <c r="C36" s="93"/>
      <c r="D36" s="20"/>
      <c r="E36" s="41">
        <f>SUM(E35)</f>
        <v>15942.68</v>
      </c>
      <c r="F36" s="75"/>
    </row>
    <row r="37" spans="2:6" ht="15" x14ac:dyDescent="0.2">
      <c r="B37" s="59"/>
      <c r="C37" s="93"/>
      <c r="D37" s="12"/>
      <c r="E37" s="14"/>
      <c r="F37" s="75"/>
    </row>
    <row r="38" spans="2:6" ht="15" x14ac:dyDescent="0.2">
      <c r="B38" s="59" t="s">
        <v>2</v>
      </c>
      <c r="C38" s="93"/>
      <c r="D38" s="81"/>
      <c r="E38" s="14"/>
      <c r="F38" s="75"/>
    </row>
    <row r="39" spans="2:6" ht="15" x14ac:dyDescent="0.2">
      <c r="B39" s="59" t="s">
        <v>3</v>
      </c>
      <c r="C39" s="93"/>
      <c r="D39" s="12"/>
      <c r="E39" s="13"/>
      <c r="F39" s="75"/>
    </row>
    <row r="40" spans="2:6" x14ac:dyDescent="0.2">
      <c r="B40" s="60" t="s">
        <v>8</v>
      </c>
      <c r="C40" s="95">
        <v>4</v>
      </c>
      <c r="D40" s="15">
        <v>500000</v>
      </c>
      <c r="E40" s="14"/>
      <c r="F40" s="75"/>
    </row>
    <row r="41" spans="2:6" hidden="1" x14ac:dyDescent="0.2">
      <c r="B41" s="60" t="s">
        <v>9</v>
      </c>
      <c r="C41" s="95"/>
      <c r="D41" s="15">
        <v>0</v>
      </c>
      <c r="E41" s="14"/>
      <c r="F41" s="75"/>
    </row>
    <row r="42" spans="2:6" ht="15" x14ac:dyDescent="0.2">
      <c r="B42" s="59" t="s">
        <v>4</v>
      </c>
      <c r="C42" s="93"/>
      <c r="D42" s="20">
        <f>SUM(D40-D41)</f>
        <v>500000</v>
      </c>
      <c r="E42" s="41"/>
      <c r="F42" s="75"/>
    </row>
    <row r="43" spans="2:6" x14ac:dyDescent="0.2">
      <c r="B43" s="60" t="s">
        <v>22</v>
      </c>
      <c r="C43" s="96"/>
      <c r="D43" s="12">
        <v>6771.93</v>
      </c>
      <c r="E43" s="14"/>
      <c r="F43" s="75"/>
    </row>
    <row r="44" spans="2:6" ht="15" x14ac:dyDescent="0.2">
      <c r="B44" s="61" t="s">
        <v>5</v>
      </c>
      <c r="C44" s="61"/>
      <c r="D44" s="20"/>
      <c r="E44" s="64">
        <f>SUM(D42:D43)</f>
        <v>506771.93</v>
      </c>
      <c r="F44" s="75"/>
    </row>
    <row r="45" spans="2:6" ht="15" x14ac:dyDescent="0.2">
      <c r="B45" s="61"/>
      <c r="C45" s="61"/>
      <c r="D45" s="12"/>
      <c r="E45" s="14"/>
      <c r="F45" s="75"/>
    </row>
    <row r="46" spans="2:6" ht="15.75" thickBot="1" x14ac:dyDescent="0.25">
      <c r="B46" s="59" t="s">
        <v>6</v>
      </c>
      <c r="C46" s="59"/>
      <c r="D46" s="20"/>
      <c r="E46" s="65">
        <f>SUM(E36+E44)</f>
        <v>522714.61</v>
      </c>
      <c r="F46" s="5">
        <f>E26-E46</f>
        <v>0</v>
      </c>
    </row>
    <row r="47" spans="2:6" ht="15.75" thickTop="1" x14ac:dyDescent="0.2">
      <c r="B47" s="59"/>
      <c r="C47" s="59"/>
      <c r="D47" s="20"/>
      <c r="E47" s="41"/>
      <c r="F47" s="5"/>
    </row>
    <row r="48" spans="2:6" x14ac:dyDescent="0.2">
      <c r="B48" s="8"/>
      <c r="C48" s="8"/>
      <c r="F48" s="4"/>
    </row>
    <row r="49" spans="2:7" ht="15" x14ac:dyDescent="0.2">
      <c r="B49" s="19"/>
      <c r="C49" s="19"/>
      <c r="D49" s="44"/>
    </row>
    <row r="50" spans="2:7" ht="15" x14ac:dyDescent="0.2">
      <c r="B50" s="19"/>
      <c r="C50" s="19"/>
      <c r="E50" s="47"/>
    </row>
    <row r="51" spans="2:7" ht="15" x14ac:dyDescent="0.2">
      <c r="B51" s="19"/>
      <c r="C51" s="19"/>
    </row>
    <row r="52" spans="2:7" ht="15" x14ac:dyDescent="0.2">
      <c r="B52" s="19"/>
      <c r="C52" s="19"/>
      <c r="D52" s="43"/>
    </row>
    <row r="53" spans="2:7" ht="15" x14ac:dyDescent="0.2">
      <c r="B53" s="19"/>
      <c r="C53" s="19"/>
      <c r="E53" s="46"/>
    </row>
    <row r="54" spans="2:7" ht="15" x14ac:dyDescent="0.2">
      <c r="B54" s="19"/>
      <c r="C54" s="19"/>
    </row>
    <row r="55" spans="2:7" ht="15" x14ac:dyDescent="0.2">
      <c r="B55" s="19"/>
      <c r="C55" s="19"/>
      <c r="D55" s="44"/>
    </row>
    <row r="56" spans="2:7" ht="15" x14ac:dyDescent="0.2">
      <c r="D56" s="19" t="s">
        <v>45</v>
      </c>
      <c r="E56" s="87">
        <v>10000000</v>
      </c>
    </row>
    <row r="57" spans="2:7" ht="15" x14ac:dyDescent="0.2">
      <c r="D57" s="19" t="s">
        <v>46</v>
      </c>
      <c r="E57" s="87">
        <v>20000000</v>
      </c>
    </row>
    <row r="58" spans="2:7" ht="15" x14ac:dyDescent="0.2">
      <c r="D58" s="18" t="s">
        <v>47</v>
      </c>
      <c r="E58" s="87">
        <v>5000000</v>
      </c>
      <c r="F58" s="4"/>
      <c r="G58" s="3"/>
    </row>
    <row r="59" spans="2:7" ht="15" x14ac:dyDescent="0.2">
      <c r="D59" s="18"/>
      <c r="E59" s="88">
        <f>SUM(E56:E58)</f>
        <v>35000000</v>
      </c>
      <c r="F59" s="3"/>
      <c r="G59" s="4"/>
    </row>
    <row r="60" spans="2:7" ht="15" x14ac:dyDescent="0.2">
      <c r="B60" s="18"/>
      <c r="C60" s="18"/>
      <c r="E60" s="87">
        <f>+E59*10%</f>
        <v>3500000</v>
      </c>
      <c r="F60" s="3"/>
      <c r="G60" s="40"/>
    </row>
    <row r="61" spans="2:7" ht="15" x14ac:dyDescent="0.2">
      <c r="B61" s="18"/>
      <c r="C61" s="18"/>
      <c r="E61" s="87">
        <f>+E59+E60</f>
        <v>38500000</v>
      </c>
      <c r="F61" s="3"/>
      <c r="G61" s="4"/>
    </row>
    <row r="62" spans="2:7" x14ac:dyDescent="0.2">
      <c r="F62" s="3"/>
      <c r="G62" s="3"/>
    </row>
    <row r="63" spans="2:7" x14ac:dyDescent="0.2">
      <c r="F63" s="3"/>
      <c r="G63" s="3"/>
    </row>
    <row r="64" spans="2:7" ht="12.75" x14ac:dyDescent="0.2">
      <c r="D64" s="2"/>
      <c r="E64" s="2"/>
    </row>
    <row r="65" spans="4:5" ht="12.75" x14ac:dyDescent="0.2">
      <c r="D65" s="2"/>
      <c r="E65" s="2"/>
    </row>
    <row r="66" spans="4:5" ht="12.75" x14ac:dyDescent="0.2">
      <c r="D66" s="2"/>
      <c r="E66" s="2"/>
    </row>
    <row r="78" spans="4:5" ht="12.75" x14ac:dyDescent="0.2">
      <c r="D78" s="2"/>
      <c r="E78" s="2"/>
    </row>
    <row r="79" spans="4:5" ht="12.75" x14ac:dyDescent="0.2">
      <c r="D79" s="2"/>
      <c r="E79" s="2"/>
    </row>
    <row r="80" spans="4:5" ht="12.75" x14ac:dyDescent="0.2">
      <c r="D80" s="2"/>
      <c r="E80" s="2"/>
    </row>
    <row r="81" spans="4:5" ht="12.75" x14ac:dyDescent="0.2">
      <c r="D81" s="2"/>
      <c r="E81" s="2"/>
    </row>
    <row r="82" spans="4:5" ht="12.75" x14ac:dyDescent="0.2">
      <c r="D82" s="2"/>
      <c r="E82" s="2"/>
    </row>
    <row r="83" spans="4:5" ht="12.75" x14ac:dyDescent="0.2">
      <c r="D83" s="2"/>
      <c r="E83" s="2"/>
    </row>
    <row r="84" spans="4:5" ht="12.75" x14ac:dyDescent="0.2">
      <c r="D84" s="2"/>
      <c r="E84" s="2"/>
    </row>
    <row r="85" spans="4:5" ht="12.75" x14ac:dyDescent="0.2">
      <c r="D85" s="2"/>
      <c r="E85" s="2"/>
    </row>
    <row r="86" spans="4:5" ht="12.75" x14ac:dyDescent="0.2">
      <c r="D86" s="2"/>
      <c r="E86" s="2"/>
    </row>
    <row r="87" spans="4:5" ht="12.75" x14ac:dyDescent="0.2">
      <c r="D87" s="2"/>
      <c r="E87" s="2"/>
    </row>
    <row r="88" spans="4:5" ht="12.75" x14ac:dyDescent="0.2">
      <c r="D88" s="2"/>
      <c r="E88" s="2"/>
    </row>
    <row r="89" spans="4:5" ht="12.75" x14ac:dyDescent="0.2">
      <c r="D89" s="2"/>
      <c r="E89" s="2"/>
    </row>
    <row r="90" spans="4:5" ht="12.75" x14ac:dyDescent="0.2">
      <c r="D90" s="2"/>
      <c r="E90" s="2"/>
    </row>
    <row r="91" spans="4:5" ht="12.75" x14ac:dyDescent="0.2">
      <c r="D91" s="2"/>
      <c r="E91" s="2"/>
    </row>
    <row r="92" spans="4:5" ht="12.75" x14ac:dyDescent="0.2">
      <c r="D92" s="2"/>
      <c r="E92" s="2"/>
    </row>
    <row r="93" spans="4:5" ht="12.75" x14ac:dyDescent="0.2">
      <c r="D93" s="2"/>
      <c r="E93" s="2"/>
    </row>
    <row r="94" spans="4:5" ht="12.75" x14ac:dyDescent="0.2">
      <c r="D94" s="2"/>
      <c r="E94" s="2"/>
    </row>
    <row r="95" spans="4:5" ht="12.75" x14ac:dyDescent="0.2">
      <c r="D95" s="2"/>
      <c r="E95" s="2"/>
    </row>
    <row r="96" spans="4:5" ht="12.75" x14ac:dyDescent="0.2">
      <c r="D96" s="2"/>
      <c r="E96" s="2"/>
    </row>
    <row r="110" spans="4:5" ht="12.75" x14ac:dyDescent="0.2">
      <c r="D110" s="2"/>
      <c r="E110" s="2"/>
    </row>
  </sheetData>
  <mergeCells count="7">
    <mergeCell ref="B8:E8"/>
    <mergeCell ref="B5:E5"/>
    <mergeCell ref="H5:J5"/>
    <mergeCell ref="B6:E6"/>
    <mergeCell ref="H6:J6"/>
    <mergeCell ref="B7:E7"/>
    <mergeCell ref="H7:J7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63"/>
  <sheetViews>
    <sheetView topLeftCell="A3" zoomScale="90" zoomScaleNormal="90" workbookViewId="0">
      <selection sqref="A1:D31"/>
    </sheetView>
  </sheetViews>
  <sheetFormatPr baseColWidth="10" defaultRowHeight="15" customHeight="1" x14ac:dyDescent="0.2"/>
  <cols>
    <col min="1" max="1" width="2.5703125" style="21" customWidth="1"/>
    <col min="2" max="2" width="47.5703125" style="21" customWidth="1" collapsed="1"/>
    <col min="3" max="3" width="15.7109375" style="21" customWidth="1" collapsed="1"/>
    <col min="4" max="4" width="15.28515625" style="21" customWidth="1"/>
    <col min="5" max="5" width="15.5703125" style="21" customWidth="1" collapsed="1"/>
    <col min="6" max="6" width="15.28515625" style="21" customWidth="1" collapsed="1"/>
    <col min="7" max="7" width="4.28515625" style="21" customWidth="1" collapsed="1"/>
    <col min="8" max="9" width="9.5703125" style="21" customWidth="1" collapsed="1"/>
    <col min="10" max="16384" width="11.42578125" style="21"/>
  </cols>
  <sheetData>
    <row r="1" spans="2:7" ht="12.75" x14ac:dyDescent="0.2">
      <c r="B1" s="66"/>
      <c r="D1" s="32"/>
    </row>
    <row r="2" spans="2:7" ht="12.75" x14ac:dyDescent="0.2">
      <c r="B2" s="66"/>
      <c r="D2" s="32"/>
    </row>
    <row r="3" spans="2:7" ht="12.75" x14ac:dyDescent="0.2">
      <c r="B3" s="66"/>
      <c r="D3" s="32"/>
    </row>
    <row r="4" spans="2:7" ht="12.75" x14ac:dyDescent="0.2">
      <c r="B4" s="66"/>
      <c r="D4" s="32"/>
    </row>
    <row r="5" spans="2:7" ht="15.75" x14ac:dyDescent="0.2">
      <c r="B5" s="116" t="s">
        <v>52</v>
      </c>
      <c r="C5" s="116"/>
      <c r="D5" s="116"/>
    </row>
    <row r="6" spans="2:7" ht="12.75" x14ac:dyDescent="0.2">
      <c r="B6" s="118" t="s">
        <v>71</v>
      </c>
      <c r="C6" s="119"/>
      <c r="D6" s="119"/>
      <c r="G6" s="22"/>
    </row>
    <row r="7" spans="2:7" ht="12.75" x14ac:dyDescent="0.2">
      <c r="B7" s="120" t="str">
        <f>'Balance Ganeral 2010'!B7:E7</f>
        <v>AL 31 DE DICIEMBRE DE 2010</v>
      </c>
      <c r="C7" s="120"/>
      <c r="D7" s="120"/>
    </row>
    <row r="8" spans="2:7" ht="12.75" x14ac:dyDescent="0.2">
      <c r="B8" s="121" t="s">
        <v>30</v>
      </c>
      <c r="C8" s="121"/>
      <c r="D8" s="121"/>
    </row>
    <row r="9" spans="2:7" ht="12.75" x14ac:dyDescent="0.2">
      <c r="B9" s="23"/>
      <c r="C9" s="39"/>
      <c r="D9" s="48"/>
    </row>
    <row r="10" spans="2:7" ht="12.75" x14ac:dyDescent="0.2">
      <c r="B10" s="24" t="s">
        <v>10</v>
      </c>
      <c r="C10" s="66"/>
      <c r="D10" s="82"/>
    </row>
    <row r="11" spans="2:7" ht="12.75" x14ac:dyDescent="0.2">
      <c r="B11" s="26" t="s">
        <v>43</v>
      </c>
      <c r="C11" s="83">
        <v>1055842.71</v>
      </c>
      <c r="D11" s="66"/>
    </row>
    <row r="12" spans="2:7" ht="12.75" x14ac:dyDescent="0.2">
      <c r="B12" s="26" t="s">
        <v>44</v>
      </c>
      <c r="C12" s="84">
        <v>0</v>
      </c>
      <c r="D12" s="49"/>
    </row>
    <row r="13" spans="2:7" ht="12.75" x14ac:dyDescent="0.2">
      <c r="B13" s="26" t="s">
        <v>33</v>
      </c>
      <c r="C13" s="83"/>
      <c r="D13" s="33">
        <f>+C11-C12</f>
        <v>1055842.71</v>
      </c>
    </row>
    <row r="14" spans="2:7" ht="12.75" x14ac:dyDescent="0.2">
      <c r="B14" s="23"/>
      <c r="C14" s="83"/>
      <c r="D14" s="67"/>
    </row>
    <row r="15" spans="2:7" ht="12.75" x14ac:dyDescent="0.2">
      <c r="B15" s="24" t="s">
        <v>24</v>
      </c>
      <c r="C15" s="67">
        <v>0</v>
      </c>
      <c r="D15" s="33"/>
      <c r="E15" s="25"/>
    </row>
    <row r="16" spans="2:7" ht="12.75" x14ac:dyDescent="0.2">
      <c r="B16" s="24" t="s">
        <v>40</v>
      </c>
      <c r="C16" s="89"/>
      <c r="D16" s="33">
        <f>+C15</f>
        <v>0</v>
      </c>
    </row>
    <row r="17" spans="2:4" ht="12.75" x14ac:dyDescent="0.2">
      <c r="B17" s="1"/>
      <c r="C17" s="83"/>
      <c r="D17" s="67"/>
    </row>
    <row r="18" spans="2:4" ht="13.5" thickBot="1" x14ac:dyDescent="0.25">
      <c r="B18" s="1" t="s">
        <v>25</v>
      </c>
      <c r="C18" s="32"/>
      <c r="D18" s="50">
        <f>D13-D16</f>
        <v>1055842.71</v>
      </c>
    </row>
    <row r="19" spans="2:4" ht="13.5" thickTop="1" x14ac:dyDescent="0.2">
      <c r="B19" s="66"/>
      <c r="C19" s="29"/>
      <c r="D19" s="67"/>
    </row>
    <row r="20" spans="2:4" ht="12.75" x14ac:dyDescent="0.2">
      <c r="B20" s="1" t="s">
        <v>26</v>
      </c>
      <c r="C20" s="27"/>
      <c r="D20" s="67"/>
    </row>
    <row r="21" spans="2:4" ht="12.75" x14ac:dyDescent="0.2">
      <c r="B21" s="66" t="s">
        <v>41</v>
      </c>
      <c r="C21" s="27">
        <v>482033.04</v>
      </c>
      <c r="D21" s="67"/>
    </row>
    <row r="22" spans="2:4" ht="12.75" x14ac:dyDescent="0.2">
      <c r="B22" s="66" t="s">
        <v>42</v>
      </c>
      <c r="C22" s="85">
        <v>22529.79</v>
      </c>
      <c r="D22" s="67"/>
    </row>
    <row r="23" spans="2:4" ht="12.75" x14ac:dyDescent="0.2">
      <c r="B23" s="66" t="s">
        <v>54</v>
      </c>
      <c r="C23" s="86">
        <v>545220.81000000006</v>
      </c>
      <c r="D23" s="67"/>
    </row>
    <row r="24" spans="2:4" ht="12.75" x14ac:dyDescent="0.2">
      <c r="B24" s="1" t="s">
        <v>27</v>
      </c>
      <c r="C24" s="66"/>
      <c r="D24" s="32">
        <f>SUM(C21:C23)</f>
        <v>1049783.6400000001</v>
      </c>
    </row>
    <row r="25" spans="2:4" ht="12.75" x14ac:dyDescent="0.2">
      <c r="B25" s="1" t="s">
        <v>11</v>
      </c>
      <c r="C25" s="27"/>
      <c r="D25" s="67"/>
    </row>
    <row r="26" spans="2:4" ht="12.75" x14ac:dyDescent="0.2">
      <c r="B26" s="66" t="s">
        <v>12</v>
      </c>
      <c r="C26" s="85">
        <v>0</v>
      </c>
      <c r="D26" s="67"/>
    </row>
    <row r="27" spans="2:4" ht="12.75" x14ac:dyDescent="0.2">
      <c r="B27" s="66" t="s">
        <v>29</v>
      </c>
      <c r="C27" s="86">
        <v>0</v>
      </c>
      <c r="D27" s="67"/>
    </row>
    <row r="28" spans="2:4" ht="12.75" x14ac:dyDescent="0.2">
      <c r="B28" s="1" t="s">
        <v>28</v>
      </c>
      <c r="C28" s="66"/>
      <c r="D28" s="109">
        <f>C26-C27</f>
        <v>0</v>
      </c>
    </row>
    <row r="29" spans="2:4" ht="12.75" x14ac:dyDescent="0.2">
      <c r="B29" s="1"/>
      <c r="C29" s="29"/>
      <c r="D29" s="67"/>
    </row>
    <row r="30" spans="2:4" ht="13.5" thickBot="1" x14ac:dyDescent="0.25">
      <c r="B30" s="1" t="s">
        <v>65</v>
      </c>
      <c r="C30" s="29"/>
      <c r="D30" s="50">
        <f>D18-D24+D28</f>
        <v>6059.0699999998324</v>
      </c>
    </row>
    <row r="31" spans="2:4" ht="13.5" thickTop="1" x14ac:dyDescent="0.2">
      <c r="B31" s="26"/>
      <c r="C31" s="27"/>
      <c r="D31" s="67"/>
    </row>
    <row r="32" spans="2:4" ht="12.75" x14ac:dyDescent="0.2">
      <c r="B32" s="66"/>
      <c r="D32" s="32"/>
    </row>
    <row r="33" spans="2:6" ht="12.75" x14ac:dyDescent="0.2">
      <c r="B33" s="1"/>
      <c r="D33" s="32"/>
    </row>
    <row r="34" spans="2:6" ht="12.75" x14ac:dyDescent="0.2">
      <c r="B34" s="24"/>
      <c r="C34" s="27"/>
      <c r="D34" s="30"/>
    </row>
    <row r="35" spans="2:6" ht="12.75" x14ac:dyDescent="0.2">
      <c r="B35" s="1"/>
      <c r="C35" s="27"/>
      <c r="D35" s="30"/>
    </row>
    <row r="36" spans="2:6" ht="12.75" x14ac:dyDescent="0.2">
      <c r="C36" s="27"/>
      <c r="D36" s="30"/>
    </row>
    <row r="37" spans="2:6" ht="12.75" x14ac:dyDescent="0.2">
      <c r="C37" s="29"/>
      <c r="D37" s="30"/>
    </row>
    <row r="38" spans="2:6" ht="12.75" x14ac:dyDescent="0.2">
      <c r="B38" s="1"/>
      <c r="C38" s="37"/>
      <c r="D38" s="32"/>
    </row>
    <row r="39" spans="2:6" ht="12.75" x14ac:dyDescent="0.2">
      <c r="B39" s="1"/>
      <c r="C39" s="29"/>
      <c r="D39" s="30"/>
    </row>
    <row r="40" spans="2:6" ht="12.75" x14ac:dyDescent="0.2">
      <c r="B40" s="1"/>
      <c r="C40" s="29"/>
      <c r="D40" s="33"/>
    </row>
    <row r="41" spans="2:6" ht="12.75" x14ac:dyDescent="0.2">
      <c r="C41" s="30"/>
      <c r="D41" s="29"/>
    </row>
    <row r="42" spans="2:6" ht="12.75" x14ac:dyDescent="0.2">
      <c r="B42" s="1"/>
      <c r="C42" s="37"/>
      <c r="D42" s="33"/>
    </row>
    <row r="43" spans="2:6" ht="12.75" x14ac:dyDescent="0.2">
      <c r="B43" s="26"/>
      <c r="C43" s="27"/>
      <c r="D43" s="30"/>
    </row>
    <row r="44" spans="2:6" ht="12.75" x14ac:dyDescent="0.2">
      <c r="B44" s="26"/>
      <c r="C44" s="25"/>
      <c r="D44" s="27"/>
      <c r="E44" s="28"/>
    </row>
    <row r="45" spans="2:6" ht="12.75" x14ac:dyDescent="0.2">
      <c r="C45" s="25"/>
      <c r="D45" s="25"/>
      <c r="F45" s="28"/>
    </row>
    <row r="46" spans="2:6" ht="12.75" x14ac:dyDescent="0.2">
      <c r="C46" s="30"/>
      <c r="D46" s="30"/>
      <c r="F46" s="38"/>
    </row>
    <row r="47" spans="2:6" ht="12.75" x14ac:dyDescent="0.2">
      <c r="B47" s="8"/>
      <c r="C47" s="30"/>
      <c r="D47" s="30"/>
      <c r="F47" s="31"/>
    </row>
    <row r="48" spans="2:6" ht="12.75" x14ac:dyDescent="0.2">
      <c r="B48" s="1"/>
      <c r="C48" s="30"/>
      <c r="D48" s="30"/>
      <c r="F48" s="28"/>
    </row>
    <row r="49" spans="2:7" ht="12.75" x14ac:dyDescent="0.2">
      <c r="C49" s="30"/>
      <c r="D49" s="30"/>
    </row>
    <row r="50" spans="2:7" ht="12.75" x14ac:dyDescent="0.2">
      <c r="C50" s="30"/>
      <c r="D50" s="30"/>
      <c r="F50" s="28"/>
    </row>
    <row r="51" spans="2:7" ht="12.75" x14ac:dyDescent="0.2">
      <c r="C51" s="30"/>
      <c r="D51" s="30"/>
      <c r="G51" s="22"/>
    </row>
    <row r="52" spans="2:7" ht="12.75" x14ac:dyDescent="0.2">
      <c r="B52" s="1"/>
      <c r="C52" s="30"/>
      <c r="D52" s="30"/>
    </row>
    <row r="53" spans="2:7" ht="12.75" x14ac:dyDescent="0.2">
      <c r="C53" s="34"/>
      <c r="D53" s="30"/>
    </row>
    <row r="54" spans="2:7" ht="12.75" x14ac:dyDescent="0.2">
      <c r="C54" s="35"/>
      <c r="D54" s="30"/>
    </row>
    <row r="55" spans="2:7" ht="12.75" x14ac:dyDescent="0.2">
      <c r="C55" s="36"/>
      <c r="D55" s="30"/>
    </row>
    <row r="56" spans="2:7" ht="12.75" x14ac:dyDescent="0.2">
      <c r="C56" s="30"/>
      <c r="D56" s="30"/>
    </row>
    <row r="57" spans="2:7" ht="12.75" x14ac:dyDescent="0.2">
      <c r="C57" s="37"/>
      <c r="D57" s="37"/>
    </row>
    <row r="58" spans="2:7" ht="12.75" x14ac:dyDescent="0.2">
      <c r="C58" s="37"/>
      <c r="D58" s="37"/>
    </row>
    <row r="59" spans="2:7" ht="12.75" x14ac:dyDescent="0.2">
      <c r="C59" s="37"/>
      <c r="D59" s="37"/>
    </row>
    <row r="60" spans="2:7" ht="12.75" x14ac:dyDescent="0.2">
      <c r="C60" s="37"/>
      <c r="D60" s="37"/>
    </row>
    <row r="61" spans="2:7" ht="12.75" x14ac:dyDescent="0.2">
      <c r="C61" s="37"/>
      <c r="D61" s="37"/>
    </row>
    <row r="62" spans="2:7" ht="12.75" x14ac:dyDescent="0.2">
      <c r="C62" s="37"/>
      <c r="D62" s="37"/>
    </row>
    <row r="63" spans="2:7" ht="15" customHeight="1" x14ac:dyDescent="0.2">
      <c r="C63" s="37"/>
      <c r="D63" s="37"/>
    </row>
  </sheetData>
  <mergeCells count="4">
    <mergeCell ref="B5:D5"/>
    <mergeCell ref="B6:D6"/>
    <mergeCell ref="B7:D7"/>
    <mergeCell ref="B8:D8"/>
  </mergeCells>
  <pageMargins left="0.70866141732283472" right="0.70866141732283472" top="0.74803149606299213" bottom="0.74803149606299213" header="0.31496062992125984" footer="0.31496062992125984"/>
  <pageSetup scale="11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07"/>
  <sheetViews>
    <sheetView topLeftCell="A37" workbookViewId="0">
      <selection sqref="A1:E47"/>
    </sheetView>
  </sheetViews>
  <sheetFormatPr baseColWidth="10" defaultRowHeight="14.25" x14ac:dyDescent="0.2"/>
  <cols>
    <col min="1" max="1" width="3.5703125" style="2" customWidth="1"/>
    <col min="2" max="2" width="50.28515625" style="2" bestFit="1" customWidth="1"/>
    <col min="3" max="3" width="7.42578125" style="75" hidden="1" customWidth="1"/>
    <col min="4" max="4" width="14.7109375" style="42" customWidth="1"/>
    <col min="5" max="5" width="15.140625" style="45" customWidth="1"/>
    <col min="6" max="6" width="15.5703125" style="2" customWidth="1"/>
    <col min="7" max="7" width="15.28515625" style="2" customWidth="1"/>
    <col min="8" max="8" width="4.42578125" style="2" customWidth="1"/>
    <col min="9" max="9" width="11.85546875" style="2" customWidth="1"/>
    <col min="10" max="10" width="9.5703125" style="2" customWidth="1"/>
    <col min="11" max="16384" width="11.42578125" style="2"/>
  </cols>
  <sheetData>
    <row r="1" spans="2:10" customFormat="1" ht="12.75" x14ac:dyDescent="0.2">
      <c r="B1" s="97"/>
      <c r="C1" s="97"/>
      <c r="D1" s="97"/>
      <c r="E1" s="98"/>
      <c r="F1" s="99"/>
    </row>
    <row r="2" spans="2:10" customFormat="1" ht="12.75" x14ac:dyDescent="0.2">
      <c r="B2" s="98"/>
      <c r="C2" s="98"/>
      <c r="D2" s="98"/>
      <c r="E2" s="98"/>
      <c r="F2" s="100"/>
    </row>
    <row r="3" spans="2:10" customFormat="1" ht="12.75" x14ac:dyDescent="0.2">
      <c r="B3" s="98"/>
      <c r="C3" s="98"/>
      <c r="D3" s="98"/>
      <c r="E3" s="98"/>
      <c r="F3" s="100"/>
    </row>
    <row r="4" spans="2:10" customFormat="1" ht="12.75" x14ac:dyDescent="0.2">
      <c r="B4" s="101"/>
      <c r="C4" s="101"/>
      <c r="D4" s="101"/>
      <c r="E4" s="101"/>
      <c r="F4" s="100"/>
    </row>
    <row r="5" spans="2:10" ht="15" customHeight="1" x14ac:dyDescent="0.2">
      <c r="B5" s="116" t="s">
        <v>52</v>
      </c>
      <c r="C5" s="116"/>
      <c r="D5" s="116"/>
      <c r="E5" s="116"/>
      <c r="F5" s="69"/>
      <c r="G5" s="69"/>
      <c r="H5" s="116"/>
      <c r="I5" s="116"/>
      <c r="J5" s="116"/>
    </row>
    <row r="6" spans="2:10" ht="15" customHeight="1" x14ac:dyDescent="0.2">
      <c r="B6" s="117" t="s">
        <v>34</v>
      </c>
      <c r="C6" s="117"/>
      <c r="D6" s="117"/>
      <c r="E6" s="117"/>
      <c r="F6" s="68"/>
      <c r="G6" s="68"/>
      <c r="H6" s="117"/>
      <c r="I6" s="117"/>
      <c r="J6" s="117"/>
    </row>
    <row r="7" spans="2:10" ht="15" customHeight="1" x14ac:dyDescent="0.2">
      <c r="B7" s="116" t="s">
        <v>53</v>
      </c>
      <c r="C7" s="116"/>
      <c r="D7" s="116"/>
      <c r="E7" s="116"/>
      <c r="F7" s="69"/>
      <c r="G7" s="69"/>
      <c r="H7" s="116"/>
      <c r="I7" s="116"/>
      <c r="J7" s="116"/>
    </row>
    <row r="8" spans="2:10" ht="15" customHeight="1" x14ac:dyDescent="0.2">
      <c r="B8" s="115" t="s">
        <v>32</v>
      </c>
      <c r="C8" s="115"/>
      <c r="D8" s="115"/>
      <c r="E8" s="115"/>
      <c r="F8" s="6"/>
      <c r="H8" s="16"/>
      <c r="I8" s="17"/>
      <c r="J8" s="7"/>
    </row>
    <row r="9" spans="2:10" ht="15" customHeight="1" x14ac:dyDescent="0.25">
      <c r="B9" s="70"/>
      <c r="C9" s="70"/>
      <c r="D9" s="71"/>
      <c r="E9" s="72"/>
      <c r="F9" s="73"/>
      <c r="I9" s="3"/>
    </row>
    <row r="10" spans="2:10" ht="15" customHeight="1" x14ac:dyDescent="0.2">
      <c r="B10" s="9" t="s">
        <v>0</v>
      </c>
      <c r="C10" s="90" t="s">
        <v>49</v>
      </c>
      <c r="D10" s="10"/>
      <c r="E10" s="14"/>
      <c r="F10" s="73"/>
      <c r="I10" s="3"/>
    </row>
    <row r="11" spans="2:10" ht="15" customHeight="1" x14ac:dyDescent="0.2">
      <c r="B11" s="9" t="s">
        <v>13</v>
      </c>
      <c r="C11" s="91"/>
      <c r="D11" s="10"/>
      <c r="E11" s="14"/>
      <c r="F11" s="73"/>
      <c r="I11" s="3"/>
    </row>
    <row r="12" spans="2:10" ht="15" customHeight="1" x14ac:dyDescent="0.2">
      <c r="B12" s="11" t="s">
        <v>31</v>
      </c>
      <c r="C12" s="92"/>
      <c r="D12" s="10">
        <v>175805.55</v>
      </c>
      <c r="E12" s="52"/>
      <c r="F12" s="73"/>
      <c r="I12" s="3"/>
    </row>
    <row r="13" spans="2:10" ht="15" customHeight="1" x14ac:dyDescent="0.2">
      <c r="B13" s="9" t="s">
        <v>19</v>
      </c>
      <c r="C13" s="91"/>
      <c r="D13" s="54"/>
      <c r="E13" s="62">
        <f>SUM(D12:D12)</f>
        <v>175805.55</v>
      </c>
      <c r="F13" s="73"/>
      <c r="I13" s="3"/>
    </row>
    <row r="14" spans="2:10" ht="15" customHeight="1" x14ac:dyDescent="0.2">
      <c r="B14" s="9"/>
      <c r="C14" s="91"/>
      <c r="D14" s="55"/>
      <c r="E14" s="53"/>
      <c r="F14" s="73"/>
      <c r="I14" s="3"/>
    </row>
    <row r="15" spans="2:10" ht="15" customHeight="1" x14ac:dyDescent="0.2">
      <c r="B15" s="9" t="s">
        <v>14</v>
      </c>
      <c r="C15" s="91"/>
      <c r="D15" s="10"/>
      <c r="E15" s="13"/>
      <c r="F15" s="73"/>
      <c r="G15" s="106"/>
      <c r="I15" s="3"/>
    </row>
    <row r="16" spans="2:10" x14ac:dyDescent="0.2">
      <c r="B16" s="11" t="s">
        <v>35</v>
      </c>
      <c r="C16" s="92">
        <v>2</v>
      </c>
      <c r="D16" s="10">
        <v>353321.21</v>
      </c>
      <c r="E16" s="53"/>
      <c r="F16" s="73"/>
      <c r="G16" s="107"/>
      <c r="I16" s="3"/>
    </row>
    <row r="17" spans="2:9" x14ac:dyDescent="0.2">
      <c r="B17" s="11" t="s">
        <v>60</v>
      </c>
      <c r="C17" s="92"/>
      <c r="D17" s="10">
        <v>-9821.9500000000007</v>
      </c>
      <c r="E17" s="53"/>
      <c r="F17" s="73"/>
      <c r="G17" s="106"/>
      <c r="I17" s="3"/>
    </row>
    <row r="18" spans="2:9" ht="15" customHeight="1" x14ac:dyDescent="0.2">
      <c r="B18" s="9" t="s">
        <v>16</v>
      </c>
      <c r="C18" s="91"/>
      <c r="D18" s="75"/>
      <c r="E18" s="54">
        <f>+D16+D17</f>
        <v>343499.26</v>
      </c>
      <c r="F18" s="74"/>
      <c r="G18" s="106"/>
      <c r="I18" s="3"/>
    </row>
    <row r="19" spans="2:9" ht="15" x14ac:dyDescent="0.2">
      <c r="B19" s="9"/>
      <c r="C19" s="91"/>
      <c r="D19" s="55"/>
      <c r="E19" s="14"/>
      <c r="F19" s="73"/>
      <c r="G19" s="106"/>
      <c r="I19" s="3"/>
    </row>
    <row r="20" spans="2:9" ht="15" x14ac:dyDescent="0.2">
      <c r="B20" s="9" t="s">
        <v>15</v>
      </c>
      <c r="C20" s="91"/>
      <c r="D20" s="10"/>
      <c r="E20" s="13"/>
      <c r="F20" s="73"/>
    </row>
    <row r="21" spans="2:9" x14ac:dyDescent="0.2">
      <c r="B21" s="11" t="s">
        <v>21</v>
      </c>
      <c r="C21" s="92">
        <v>3</v>
      </c>
      <c r="D21" s="10">
        <v>0</v>
      </c>
      <c r="E21" s="14"/>
      <c r="F21" s="74"/>
    </row>
    <row r="22" spans="2:9" ht="15" x14ac:dyDescent="0.2">
      <c r="B22" s="9" t="s">
        <v>37</v>
      </c>
      <c r="C22" s="91"/>
      <c r="D22" s="77"/>
      <c r="E22" s="78">
        <f>SUM(D21:D21)</f>
        <v>0</v>
      </c>
      <c r="F22" s="74"/>
    </row>
    <row r="23" spans="2:9" ht="15" x14ac:dyDescent="0.2">
      <c r="B23" s="9"/>
      <c r="C23" s="91"/>
      <c r="D23" s="20"/>
      <c r="E23" s="79"/>
      <c r="F23" s="73"/>
    </row>
    <row r="24" spans="2:9" ht="15.75" thickBot="1" x14ac:dyDescent="0.25">
      <c r="B24" s="9" t="s">
        <v>1</v>
      </c>
      <c r="C24" s="91"/>
      <c r="D24" s="75"/>
      <c r="E24" s="80">
        <f>SUM(E13:E22)</f>
        <v>519304.81</v>
      </c>
      <c r="F24" s="73"/>
    </row>
    <row r="25" spans="2:9" ht="15.75" thickTop="1" x14ac:dyDescent="0.2">
      <c r="B25" s="9"/>
      <c r="C25" s="91"/>
      <c r="D25" s="20"/>
      <c r="E25" s="79"/>
      <c r="F25" s="73"/>
    </row>
    <row r="26" spans="2:9" ht="15" x14ac:dyDescent="0.2">
      <c r="B26" s="57" t="s">
        <v>23</v>
      </c>
      <c r="C26" s="93"/>
      <c r="D26" s="12"/>
      <c r="E26" s="14"/>
      <c r="F26" s="75"/>
    </row>
    <row r="27" spans="2:9" ht="15" x14ac:dyDescent="0.2">
      <c r="B27" s="57" t="s">
        <v>17</v>
      </c>
      <c r="C27" s="93"/>
      <c r="D27" s="12"/>
      <c r="E27" s="14"/>
      <c r="F27" s="75"/>
    </row>
    <row r="28" spans="2:9" ht="15" x14ac:dyDescent="0.2">
      <c r="B28" s="57" t="s">
        <v>20</v>
      </c>
      <c r="C28" s="93"/>
      <c r="D28" s="12"/>
      <c r="E28" s="14"/>
      <c r="F28" s="75"/>
    </row>
    <row r="29" spans="2:9" hidden="1" x14ac:dyDescent="0.2">
      <c r="B29" s="58" t="s">
        <v>51</v>
      </c>
      <c r="C29" s="94">
        <v>3</v>
      </c>
      <c r="D29" s="12">
        <v>0</v>
      </c>
      <c r="E29" s="14"/>
      <c r="F29" s="75"/>
    </row>
    <row r="30" spans="2:9" x14ac:dyDescent="0.2">
      <c r="B30" s="58" t="s">
        <v>63</v>
      </c>
      <c r="C30" s="94">
        <v>3</v>
      </c>
      <c r="D30" s="81">
        <v>11337.84</v>
      </c>
      <c r="E30" s="14"/>
      <c r="F30" s="75"/>
    </row>
    <row r="31" spans="2:9" x14ac:dyDescent="0.2">
      <c r="B31" s="58" t="s">
        <v>67</v>
      </c>
      <c r="C31" s="94"/>
      <c r="D31" s="56">
        <v>1195.04</v>
      </c>
      <c r="E31" s="14"/>
      <c r="F31" s="75"/>
    </row>
    <row r="32" spans="2:9" ht="15" x14ac:dyDescent="0.2">
      <c r="B32" s="59" t="s">
        <v>18</v>
      </c>
      <c r="C32" s="93"/>
      <c r="D32" s="81"/>
      <c r="E32" s="63">
        <f>D29+D30+D31</f>
        <v>12532.880000000001</v>
      </c>
      <c r="F32" s="75"/>
    </row>
    <row r="33" spans="2:6" ht="15" x14ac:dyDescent="0.2">
      <c r="B33" s="59" t="s">
        <v>7</v>
      </c>
      <c r="C33" s="93"/>
      <c r="D33" s="20"/>
      <c r="E33" s="41">
        <f>SUM(E32)</f>
        <v>12532.880000000001</v>
      </c>
      <c r="F33" s="75"/>
    </row>
    <row r="34" spans="2:6" ht="15" x14ac:dyDescent="0.2">
      <c r="B34" s="59"/>
      <c r="C34" s="93"/>
      <c r="D34" s="12"/>
      <c r="E34" s="14"/>
      <c r="F34" s="75"/>
    </row>
    <row r="35" spans="2:6" ht="15" x14ac:dyDescent="0.2">
      <c r="B35" s="59" t="s">
        <v>2</v>
      </c>
      <c r="C35" s="93"/>
      <c r="D35" s="81"/>
      <c r="E35" s="14"/>
      <c r="F35" s="75"/>
    </row>
    <row r="36" spans="2:6" ht="15" x14ac:dyDescent="0.2">
      <c r="B36" s="59" t="s">
        <v>3</v>
      </c>
      <c r="C36" s="93"/>
      <c r="D36" s="12"/>
      <c r="E36" s="13"/>
      <c r="F36" s="75"/>
    </row>
    <row r="37" spans="2:6" x14ac:dyDescent="0.2">
      <c r="B37" s="60" t="s">
        <v>8</v>
      </c>
      <c r="C37" s="95">
        <v>4</v>
      </c>
      <c r="D37" s="15">
        <v>500000</v>
      </c>
      <c r="E37" s="14"/>
      <c r="F37" s="75"/>
    </row>
    <row r="38" spans="2:6" hidden="1" x14ac:dyDescent="0.2">
      <c r="B38" s="60" t="s">
        <v>9</v>
      </c>
      <c r="C38" s="95"/>
      <c r="D38" s="15">
        <v>0</v>
      </c>
      <c r="E38" s="14"/>
      <c r="F38" s="75"/>
    </row>
    <row r="39" spans="2:6" ht="15" x14ac:dyDescent="0.2">
      <c r="B39" s="59" t="s">
        <v>4</v>
      </c>
      <c r="C39" s="93"/>
      <c r="D39" s="20">
        <f>SUM(D37-D38)</f>
        <v>500000</v>
      </c>
      <c r="E39" s="41"/>
      <c r="F39" s="75"/>
    </row>
    <row r="40" spans="2:6" x14ac:dyDescent="0.2">
      <c r="B40" s="60" t="s">
        <v>48</v>
      </c>
      <c r="C40" s="96"/>
      <c r="D40" s="12">
        <v>6771.93</v>
      </c>
      <c r="E40" s="14"/>
      <c r="F40" s="75"/>
    </row>
    <row r="41" spans="2:6" ht="15" x14ac:dyDescent="0.2">
      <c r="B41" s="61" t="s">
        <v>5</v>
      </c>
      <c r="C41" s="61"/>
      <c r="D41" s="20"/>
      <c r="E41" s="64">
        <f>SUM(D39:D40)</f>
        <v>506771.93</v>
      </c>
      <c r="F41" s="75"/>
    </row>
    <row r="42" spans="2:6" ht="15" x14ac:dyDescent="0.2">
      <c r="B42" s="61"/>
      <c r="C42" s="61"/>
      <c r="D42" s="12"/>
      <c r="E42" s="14"/>
      <c r="F42" s="75"/>
    </row>
    <row r="43" spans="2:6" ht="15.75" thickBot="1" x14ac:dyDescent="0.25">
      <c r="B43" s="59" t="s">
        <v>6</v>
      </c>
      <c r="C43" s="59"/>
      <c r="D43" s="20"/>
      <c r="E43" s="65">
        <f>SUM(E33+E41)</f>
        <v>519304.81</v>
      </c>
      <c r="F43" s="5">
        <f>E24-E43</f>
        <v>0</v>
      </c>
    </row>
    <row r="44" spans="2:6" ht="15.75" thickTop="1" x14ac:dyDescent="0.2">
      <c r="B44" s="59"/>
      <c r="C44" s="59"/>
      <c r="D44" s="20"/>
      <c r="E44" s="41"/>
      <c r="F44" s="5"/>
    </row>
    <row r="45" spans="2:6" x14ac:dyDescent="0.2">
      <c r="B45" s="8"/>
      <c r="C45" s="8"/>
      <c r="F45" s="4"/>
    </row>
    <row r="46" spans="2:6" ht="15" x14ac:dyDescent="0.2">
      <c r="B46" s="19"/>
      <c r="C46" s="19"/>
      <c r="D46" s="44"/>
    </row>
    <row r="47" spans="2:6" ht="15" x14ac:dyDescent="0.2">
      <c r="B47" s="19"/>
      <c r="C47" s="19"/>
      <c r="E47" s="47"/>
    </row>
    <row r="48" spans="2:6" ht="15" x14ac:dyDescent="0.2">
      <c r="B48" s="19"/>
      <c r="C48" s="19"/>
    </row>
    <row r="49" spans="2:7" ht="15" x14ac:dyDescent="0.2">
      <c r="B49" s="19"/>
      <c r="C49" s="19"/>
      <c r="D49" s="43"/>
    </row>
    <row r="50" spans="2:7" ht="15" x14ac:dyDescent="0.2">
      <c r="B50" s="19"/>
      <c r="C50" s="19"/>
      <c r="E50" s="46"/>
    </row>
    <row r="51" spans="2:7" ht="15" x14ac:dyDescent="0.2">
      <c r="B51" s="19"/>
      <c r="C51" s="19"/>
    </row>
    <row r="52" spans="2:7" ht="15" x14ac:dyDescent="0.2">
      <c r="B52" s="19"/>
      <c r="C52" s="19"/>
      <c r="D52" s="44"/>
    </row>
    <row r="53" spans="2:7" ht="15" x14ac:dyDescent="0.2">
      <c r="D53" s="19" t="s">
        <v>45</v>
      </c>
      <c r="E53" s="87">
        <v>10000000</v>
      </c>
    </row>
    <row r="54" spans="2:7" ht="15" x14ac:dyDescent="0.2">
      <c r="D54" s="19" t="s">
        <v>46</v>
      </c>
      <c r="E54" s="87">
        <v>20000000</v>
      </c>
    </row>
    <row r="55" spans="2:7" ht="15" x14ac:dyDescent="0.2">
      <c r="D55" s="18" t="s">
        <v>47</v>
      </c>
      <c r="E55" s="87">
        <v>5000000</v>
      </c>
      <c r="F55" s="4"/>
      <c r="G55" s="3"/>
    </row>
    <row r="56" spans="2:7" ht="15" x14ac:dyDescent="0.2">
      <c r="D56" s="18"/>
      <c r="E56" s="88">
        <f>SUM(E53:E55)</f>
        <v>35000000</v>
      </c>
      <c r="F56" s="3"/>
      <c r="G56" s="4"/>
    </row>
    <row r="57" spans="2:7" ht="15" x14ac:dyDescent="0.2">
      <c r="B57" s="18"/>
      <c r="C57" s="18"/>
      <c r="E57" s="87">
        <f>+E56*10%</f>
        <v>3500000</v>
      </c>
      <c r="F57" s="3"/>
      <c r="G57" s="40"/>
    </row>
    <row r="58" spans="2:7" ht="15" x14ac:dyDescent="0.2">
      <c r="B58" s="18"/>
      <c r="C58" s="18"/>
      <c r="E58" s="87">
        <f>+E56+E57</f>
        <v>38500000</v>
      </c>
      <c r="F58" s="3"/>
      <c r="G58" s="4"/>
    </row>
    <row r="59" spans="2:7" x14ac:dyDescent="0.2">
      <c r="F59" s="3"/>
      <c r="G59" s="3"/>
    </row>
    <row r="60" spans="2:7" x14ac:dyDescent="0.2">
      <c r="F60" s="3"/>
      <c r="G60" s="3"/>
    </row>
    <row r="61" spans="2:7" ht="12.75" x14ac:dyDescent="0.2">
      <c r="D61" s="2"/>
      <c r="E61" s="2"/>
    </row>
    <row r="62" spans="2:7" ht="12.75" x14ac:dyDescent="0.2">
      <c r="D62" s="2"/>
      <c r="E62" s="2"/>
    </row>
    <row r="63" spans="2:7" ht="12.75" x14ac:dyDescent="0.2">
      <c r="D63" s="2"/>
      <c r="E63" s="2"/>
    </row>
    <row r="75" spans="4:5" ht="12.75" x14ac:dyDescent="0.2">
      <c r="D75" s="2"/>
      <c r="E75" s="2"/>
    </row>
    <row r="76" spans="4:5" ht="12.75" x14ac:dyDescent="0.2">
      <c r="D76" s="2"/>
      <c r="E76" s="2"/>
    </row>
    <row r="77" spans="4:5" ht="12.75" x14ac:dyDescent="0.2">
      <c r="D77" s="2"/>
      <c r="E77" s="2"/>
    </row>
    <row r="78" spans="4:5" ht="12.75" x14ac:dyDescent="0.2">
      <c r="D78" s="2"/>
      <c r="E78" s="2"/>
    </row>
    <row r="79" spans="4:5" ht="12.75" x14ac:dyDescent="0.2">
      <c r="D79" s="2"/>
      <c r="E79" s="2"/>
    </row>
    <row r="80" spans="4:5" ht="12.75" x14ac:dyDescent="0.2">
      <c r="D80" s="2"/>
      <c r="E80" s="2"/>
    </row>
    <row r="81" spans="4:5" ht="12.75" x14ac:dyDescent="0.2">
      <c r="D81" s="2"/>
      <c r="E81" s="2"/>
    </row>
    <row r="82" spans="4:5" ht="12.75" x14ac:dyDescent="0.2">
      <c r="D82" s="2"/>
      <c r="E82" s="2"/>
    </row>
    <row r="83" spans="4:5" ht="12.75" x14ac:dyDescent="0.2">
      <c r="D83" s="2"/>
      <c r="E83" s="2"/>
    </row>
    <row r="84" spans="4:5" ht="12.75" x14ac:dyDescent="0.2">
      <c r="D84" s="2"/>
      <c r="E84" s="2"/>
    </row>
    <row r="85" spans="4:5" ht="12.75" x14ac:dyDescent="0.2">
      <c r="D85" s="2"/>
      <c r="E85" s="2"/>
    </row>
    <row r="86" spans="4:5" ht="12.75" x14ac:dyDescent="0.2">
      <c r="D86" s="2"/>
      <c r="E86" s="2"/>
    </row>
    <row r="87" spans="4:5" ht="12.75" x14ac:dyDescent="0.2">
      <c r="D87" s="2"/>
      <c r="E87" s="2"/>
    </row>
    <row r="88" spans="4:5" ht="12.75" x14ac:dyDescent="0.2">
      <c r="D88" s="2"/>
      <c r="E88" s="2"/>
    </row>
    <row r="89" spans="4:5" ht="12.75" x14ac:dyDescent="0.2">
      <c r="D89" s="2"/>
      <c r="E89" s="2"/>
    </row>
    <row r="90" spans="4:5" ht="12.75" x14ac:dyDescent="0.2">
      <c r="D90" s="2"/>
      <c r="E90" s="2"/>
    </row>
    <row r="91" spans="4:5" ht="12.75" x14ac:dyDescent="0.2">
      <c r="D91" s="2"/>
      <c r="E91" s="2"/>
    </row>
    <row r="92" spans="4:5" ht="12.75" x14ac:dyDescent="0.2">
      <c r="D92" s="2"/>
      <c r="E92" s="2"/>
    </row>
    <row r="93" spans="4:5" ht="12.75" x14ac:dyDescent="0.2">
      <c r="D93" s="2"/>
      <c r="E93" s="2"/>
    </row>
    <row r="107" spans="4:5" ht="12.75" x14ac:dyDescent="0.2">
      <c r="D107" s="2"/>
      <c r="E107" s="2"/>
    </row>
  </sheetData>
  <mergeCells count="7">
    <mergeCell ref="B8:E8"/>
    <mergeCell ref="B5:E5"/>
    <mergeCell ref="H5:J5"/>
    <mergeCell ref="B6:E6"/>
    <mergeCell ref="H6:J6"/>
    <mergeCell ref="B7:E7"/>
    <mergeCell ref="H7:J7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65"/>
  <sheetViews>
    <sheetView zoomScale="90" zoomScaleNormal="90" workbookViewId="0">
      <selection sqref="A1:D32"/>
    </sheetView>
  </sheetViews>
  <sheetFormatPr baseColWidth="10" defaultRowHeight="15" customHeight="1" x14ac:dyDescent="0.2"/>
  <cols>
    <col min="1" max="1" width="2.5703125" style="21" customWidth="1"/>
    <col min="2" max="2" width="47.5703125" style="21" customWidth="1" collapsed="1"/>
    <col min="3" max="3" width="15.7109375" style="21" customWidth="1" collapsed="1"/>
    <col min="4" max="4" width="15.28515625" style="21" customWidth="1"/>
    <col min="5" max="5" width="15.5703125" style="21" customWidth="1" collapsed="1"/>
    <col min="6" max="6" width="15.28515625" style="21" customWidth="1" collapsed="1"/>
    <col min="7" max="7" width="4.28515625" style="21" customWidth="1" collapsed="1"/>
    <col min="8" max="9" width="9.5703125" style="21" customWidth="1" collapsed="1"/>
    <col min="10" max="16384" width="11.42578125" style="21"/>
  </cols>
  <sheetData>
    <row r="1" spans="2:7" ht="12.75" x14ac:dyDescent="0.2">
      <c r="B1" s="66"/>
      <c r="D1" s="32"/>
    </row>
    <row r="2" spans="2:7" ht="12.75" x14ac:dyDescent="0.2">
      <c r="B2" s="66"/>
      <c r="D2" s="32"/>
    </row>
    <row r="3" spans="2:7" ht="12.75" x14ac:dyDescent="0.2">
      <c r="B3" s="66"/>
      <c r="D3" s="32"/>
    </row>
    <row r="4" spans="2:7" ht="12.75" x14ac:dyDescent="0.2">
      <c r="B4" s="66"/>
      <c r="D4" s="32"/>
    </row>
    <row r="5" spans="2:7" ht="15.75" x14ac:dyDescent="0.2">
      <c r="B5" s="116" t="s">
        <v>52</v>
      </c>
      <c r="C5" s="116"/>
      <c r="D5" s="116"/>
    </row>
    <row r="6" spans="2:7" ht="12.75" x14ac:dyDescent="0.2">
      <c r="B6" s="118" t="s">
        <v>71</v>
      </c>
      <c r="C6" s="119"/>
      <c r="D6" s="119"/>
      <c r="G6" s="22"/>
    </row>
    <row r="7" spans="2:7" ht="12.75" x14ac:dyDescent="0.2">
      <c r="B7" s="120" t="str">
        <f>+'Balance Ganeral 2009'!B7:E7</f>
        <v>AL 31 DE DICIEMBRE DE 2009</v>
      </c>
      <c r="C7" s="120"/>
      <c r="D7" s="120"/>
    </row>
    <row r="8" spans="2:7" ht="12.75" x14ac:dyDescent="0.2">
      <c r="B8" s="121" t="s">
        <v>30</v>
      </c>
      <c r="C8" s="121"/>
      <c r="D8" s="121"/>
    </row>
    <row r="9" spans="2:7" ht="12.75" x14ac:dyDescent="0.2">
      <c r="B9" s="23"/>
      <c r="C9" s="39"/>
      <c r="D9" s="48"/>
    </row>
    <row r="10" spans="2:7" ht="12.75" x14ac:dyDescent="0.2">
      <c r="B10" s="24" t="s">
        <v>10</v>
      </c>
      <c r="C10" s="66"/>
      <c r="D10" s="82"/>
    </row>
    <row r="11" spans="2:7" ht="12.75" x14ac:dyDescent="0.2">
      <c r="B11" s="26" t="s">
        <v>43</v>
      </c>
      <c r="C11" s="83">
        <v>506011.02</v>
      </c>
      <c r="D11" s="66"/>
    </row>
    <row r="12" spans="2:7" ht="12.75" x14ac:dyDescent="0.2">
      <c r="B12" s="26" t="s">
        <v>44</v>
      </c>
      <c r="C12" s="84">
        <v>0</v>
      </c>
      <c r="D12" s="49"/>
    </row>
    <row r="13" spans="2:7" ht="12.75" x14ac:dyDescent="0.2">
      <c r="B13" s="26" t="s">
        <v>33</v>
      </c>
      <c r="C13" s="83"/>
      <c r="D13" s="33">
        <f>+C11-C12</f>
        <v>506011.02</v>
      </c>
    </row>
    <row r="14" spans="2:7" ht="12.75" x14ac:dyDescent="0.2">
      <c r="B14" s="23"/>
      <c r="C14" s="83"/>
      <c r="D14" s="67"/>
    </row>
    <row r="15" spans="2:7" ht="12.75" x14ac:dyDescent="0.2">
      <c r="B15" s="24" t="s">
        <v>24</v>
      </c>
      <c r="C15" s="67">
        <v>0</v>
      </c>
      <c r="D15" s="33"/>
      <c r="E15" s="25"/>
    </row>
    <row r="16" spans="2:7" ht="12.75" x14ac:dyDescent="0.2">
      <c r="B16" s="24" t="s">
        <v>40</v>
      </c>
      <c r="C16" s="89"/>
      <c r="D16" s="33">
        <f>+C15</f>
        <v>0</v>
      </c>
    </row>
    <row r="17" spans="2:4" ht="12.75" x14ac:dyDescent="0.2">
      <c r="B17" s="1"/>
      <c r="C17" s="83"/>
      <c r="D17" s="67"/>
    </row>
    <row r="18" spans="2:4" ht="13.5" thickBot="1" x14ac:dyDescent="0.25">
      <c r="B18" s="1" t="s">
        <v>25</v>
      </c>
      <c r="C18" s="32"/>
      <c r="D18" s="50">
        <f>D13-D16</f>
        <v>506011.02</v>
      </c>
    </row>
    <row r="19" spans="2:4" ht="13.5" thickTop="1" x14ac:dyDescent="0.2">
      <c r="B19" s="66"/>
      <c r="C19" s="29"/>
      <c r="D19" s="67"/>
    </row>
    <row r="20" spans="2:4" ht="12.75" x14ac:dyDescent="0.2">
      <c r="B20" s="1" t="s">
        <v>26</v>
      </c>
      <c r="C20" s="27"/>
      <c r="D20" s="67"/>
    </row>
    <row r="21" spans="2:4" ht="12.75" x14ac:dyDescent="0.2">
      <c r="B21" s="66" t="s">
        <v>41</v>
      </c>
      <c r="C21" s="27">
        <v>199420.13</v>
      </c>
      <c r="D21" s="67"/>
    </row>
    <row r="22" spans="2:4" ht="12.75" x14ac:dyDescent="0.2">
      <c r="B22" s="66" t="s">
        <v>42</v>
      </c>
      <c r="C22" s="85">
        <v>9821.9500000000007</v>
      </c>
      <c r="D22" s="67"/>
    </row>
    <row r="23" spans="2:4" ht="12.75" x14ac:dyDescent="0.2">
      <c r="B23" s="66" t="s">
        <v>54</v>
      </c>
      <c r="C23" s="86">
        <v>288801.96999999997</v>
      </c>
      <c r="D23" s="67"/>
    </row>
    <row r="24" spans="2:4" ht="12.75" x14ac:dyDescent="0.2">
      <c r="B24" s="1" t="s">
        <v>27</v>
      </c>
      <c r="C24" s="66"/>
      <c r="D24" s="32">
        <f>SUM(C21:C23)</f>
        <v>498044.05</v>
      </c>
    </row>
    <row r="25" spans="2:4" ht="12.75" x14ac:dyDescent="0.2">
      <c r="B25" s="1" t="s">
        <v>11</v>
      </c>
      <c r="C25" s="27"/>
      <c r="D25" s="67"/>
    </row>
    <row r="26" spans="2:4" ht="12.75" x14ac:dyDescent="0.2">
      <c r="B26" s="66" t="s">
        <v>12</v>
      </c>
      <c r="C26" s="85">
        <v>0</v>
      </c>
      <c r="D26" s="67"/>
    </row>
    <row r="27" spans="2:4" ht="12.75" x14ac:dyDescent="0.2">
      <c r="B27" s="66" t="s">
        <v>29</v>
      </c>
      <c r="C27" s="86">
        <v>0</v>
      </c>
      <c r="D27" s="67"/>
    </row>
    <row r="28" spans="2:4" ht="12.75" x14ac:dyDescent="0.2">
      <c r="B28" s="1" t="s">
        <v>28</v>
      </c>
      <c r="C28" s="66"/>
      <c r="D28" s="109">
        <f>C26-C27</f>
        <v>0</v>
      </c>
    </row>
    <row r="29" spans="2:4" ht="12.75" x14ac:dyDescent="0.2">
      <c r="B29" s="1"/>
      <c r="C29" s="29"/>
      <c r="D29" s="67"/>
    </row>
    <row r="30" spans="2:4" ht="13.5" thickBot="1" x14ac:dyDescent="0.25">
      <c r="B30" s="1" t="s">
        <v>65</v>
      </c>
      <c r="C30" s="29"/>
      <c r="D30" s="50">
        <f>D18-D24+D28</f>
        <v>7966.9700000000303</v>
      </c>
    </row>
    <row r="31" spans="2:4" ht="13.5" thickTop="1" x14ac:dyDescent="0.2">
      <c r="B31" s="66"/>
      <c r="C31" s="67"/>
      <c r="D31" s="29"/>
    </row>
    <row r="32" spans="2:4" ht="12.75" x14ac:dyDescent="0.2">
      <c r="B32" s="1"/>
      <c r="C32" s="66"/>
      <c r="D32" s="33"/>
    </row>
    <row r="33" spans="2:6" ht="12.75" x14ac:dyDescent="0.2">
      <c r="B33" s="26"/>
      <c r="C33" s="27"/>
      <c r="D33" s="67"/>
    </row>
    <row r="34" spans="2:6" ht="12.75" x14ac:dyDescent="0.2">
      <c r="B34" s="66"/>
      <c r="D34" s="32"/>
    </row>
    <row r="35" spans="2:6" ht="12.75" x14ac:dyDescent="0.2">
      <c r="B35" s="1"/>
      <c r="D35" s="32"/>
    </row>
    <row r="36" spans="2:6" ht="12.75" x14ac:dyDescent="0.2">
      <c r="B36" s="24"/>
      <c r="C36" s="27"/>
      <c r="D36" s="30"/>
    </row>
    <row r="37" spans="2:6" ht="12.75" x14ac:dyDescent="0.2">
      <c r="B37" s="1"/>
      <c r="C37" s="27"/>
      <c r="D37" s="30"/>
    </row>
    <row r="38" spans="2:6" ht="12.75" x14ac:dyDescent="0.2">
      <c r="C38" s="27"/>
      <c r="D38" s="30"/>
    </row>
    <row r="39" spans="2:6" ht="12.75" x14ac:dyDescent="0.2">
      <c r="C39" s="29"/>
      <c r="D39" s="30"/>
    </row>
    <row r="40" spans="2:6" ht="12.75" x14ac:dyDescent="0.2">
      <c r="B40" s="1"/>
      <c r="C40" s="37"/>
      <c r="D40" s="32"/>
    </row>
    <row r="41" spans="2:6" ht="12.75" x14ac:dyDescent="0.2">
      <c r="B41" s="1"/>
      <c r="C41" s="29"/>
      <c r="D41" s="30"/>
    </row>
    <row r="42" spans="2:6" ht="12.75" x14ac:dyDescent="0.2">
      <c r="B42" s="1"/>
      <c r="C42" s="29"/>
      <c r="D42" s="33"/>
    </row>
    <row r="43" spans="2:6" ht="12.75" x14ac:dyDescent="0.2">
      <c r="C43" s="30"/>
      <c r="D43" s="29"/>
    </row>
    <row r="44" spans="2:6" ht="12.75" x14ac:dyDescent="0.2">
      <c r="B44" s="1"/>
      <c r="C44" s="37"/>
      <c r="D44" s="33"/>
    </row>
    <row r="45" spans="2:6" ht="12.75" x14ac:dyDescent="0.2">
      <c r="B45" s="26"/>
      <c r="C45" s="27"/>
      <c r="D45" s="30"/>
    </row>
    <row r="46" spans="2:6" ht="12.75" x14ac:dyDescent="0.2">
      <c r="B46" s="26"/>
      <c r="C46" s="25"/>
      <c r="D46" s="27"/>
      <c r="E46" s="28"/>
    </row>
    <row r="47" spans="2:6" ht="12.75" x14ac:dyDescent="0.2">
      <c r="C47" s="25"/>
      <c r="D47" s="25"/>
      <c r="F47" s="28"/>
    </row>
    <row r="48" spans="2:6" ht="12.75" x14ac:dyDescent="0.2">
      <c r="C48" s="30"/>
      <c r="D48" s="30"/>
      <c r="F48" s="38"/>
    </row>
    <row r="49" spans="2:7" ht="12.75" x14ac:dyDescent="0.2">
      <c r="B49" s="8"/>
      <c r="C49" s="30"/>
      <c r="D49" s="30"/>
      <c r="F49" s="31"/>
    </row>
    <row r="50" spans="2:7" ht="12.75" x14ac:dyDescent="0.2">
      <c r="B50" s="1"/>
      <c r="C50" s="30"/>
      <c r="D50" s="30"/>
      <c r="F50" s="28"/>
    </row>
    <row r="51" spans="2:7" ht="12.75" x14ac:dyDescent="0.2">
      <c r="C51" s="30"/>
      <c r="D51" s="30"/>
    </row>
    <row r="52" spans="2:7" ht="12.75" x14ac:dyDescent="0.2">
      <c r="C52" s="30"/>
      <c r="D52" s="30"/>
      <c r="F52" s="28"/>
    </row>
    <row r="53" spans="2:7" ht="12.75" x14ac:dyDescent="0.2">
      <c r="C53" s="30"/>
      <c r="D53" s="30"/>
      <c r="G53" s="22"/>
    </row>
    <row r="54" spans="2:7" ht="12.75" x14ac:dyDescent="0.2">
      <c r="B54" s="1"/>
      <c r="C54" s="30"/>
      <c r="D54" s="30"/>
    </row>
    <row r="55" spans="2:7" ht="12.75" x14ac:dyDescent="0.2">
      <c r="C55" s="34"/>
      <c r="D55" s="30"/>
    </row>
    <row r="56" spans="2:7" ht="12.75" x14ac:dyDescent="0.2">
      <c r="C56" s="35"/>
      <c r="D56" s="30"/>
    </row>
    <row r="57" spans="2:7" ht="12.75" x14ac:dyDescent="0.2">
      <c r="C57" s="36"/>
      <c r="D57" s="30"/>
    </row>
    <row r="58" spans="2:7" ht="12.75" x14ac:dyDescent="0.2">
      <c r="C58" s="30"/>
      <c r="D58" s="30"/>
    </row>
    <row r="59" spans="2:7" ht="12.75" x14ac:dyDescent="0.2">
      <c r="C59" s="37"/>
      <c r="D59" s="37"/>
    </row>
    <row r="60" spans="2:7" ht="12.75" x14ac:dyDescent="0.2">
      <c r="C60" s="37"/>
      <c r="D60" s="37"/>
    </row>
    <row r="61" spans="2:7" ht="12.75" x14ac:dyDescent="0.2">
      <c r="C61" s="37"/>
      <c r="D61" s="37"/>
    </row>
    <row r="62" spans="2:7" ht="12.75" x14ac:dyDescent="0.2">
      <c r="C62" s="37"/>
      <c r="D62" s="37"/>
    </row>
    <row r="63" spans="2:7" ht="12.75" x14ac:dyDescent="0.2">
      <c r="C63" s="37"/>
      <c r="D63" s="37"/>
    </row>
    <row r="64" spans="2:7" ht="12.75" x14ac:dyDescent="0.2">
      <c r="C64" s="37"/>
      <c r="D64" s="37"/>
    </row>
    <row r="65" spans="3:4" ht="15" customHeight="1" x14ac:dyDescent="0.2">
      <c r="C65" s="37"/>
      <c r="D65" s="37"/>
    </row>
  </sheetData>
  <mergeCells count="4">
    <mergeCell ref="B6:D6"/>
    <mergeCell ref="B7:D7"/>
    <mergeCell ref="B8:D8"/>
    <mergeCell ref="B5:D5"/>
  </mergeCells>
  <pageMargins left="0.70866141732283472" right="0.70866141732283472" top="0.74803149606299213" bottom="0.74803149606299213" header="0.31496062992125984" footer="0.31496062992125984"/>
  <pageSetup scale="1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1"/>
  <sheetViews>
    <sheetView topLeftCell="A28" workbookViewId="0">
      <selection activeCell="B1" sqref="B1:E49"/>
    </sheetView>
  </sheetViews>
  <sheetFormatPr baseColWidth="10" defaultRowHeight="14.25" x14ac:dyDescent="0.2"/>
  <cols>
    <col min="1" max="1" width="3.5703125" style="2" customWidth="1"/>
    <col min="2" max="2" width="50.28515625" style="2" bestFit="1" customWidth="1"/>
    <col min="3" max="3" width="7.42578125" style="75" hidden="1" customWidth="1"/>
    <col min="4" max="4" width="14.7109375" style="42" customWidth="1"/>
    <col min="5" max="5" width="15.140625" style="45" customWidth="1"/>
    <col min="6" max="6" width="15.5703125" style="2" customWidth="1"/>
    <col min="7" max="7" width="15.28515625" style="2" customWidth="1"/>
    <col min="8" max="8" width="4.42578125" style="2" customWidth="1"/>
    <col min="9" max="9" width="11.85546875" style="2" customWidth="1"/>
    <col min="10" max="10" width="9.5703125" style="2" customWidth="1"/>
    <col min="11" max="16384" width="11.42578125" style="2"/>
  </cols>
  <sheetData>
    <row r="1" spans="2:10" customFormat="1" ht="12.75" x14ac:dyDescent="0.2">
      <c r="B1" s="97"/>
      <c r="C1" s="97"/>
      <c r="D1" s="97"/>
      <c r="E1" s="98"/>
      <c r="F1" s="99"/>
    </row>
    <row r="2" spans="2:10" customFormat="1" ht="12.75" x14ac:dyDescent="0.2">
      <c r="B2" s="98"/>
      <c r="C2" s="98"/>
      <c r="D2" s="98"/>
      <c r="E2" s="98"/>
      <c r="F2" s="100"/>
    </row>
    <row r="3" spans="2:10" customFormat="1" ht="12.75" x14ac:dyDescent="0.2">
      <c r="B3" s="98"/>
      <c r="C3" s="98"/>
      <c r="D3" s="98"/>
      <c r="E3" s="98"/>
      <c r="F3" s="100"/>
    </row>
    <row r="4" spans="2:10" customFormat="1" ht="12.75" x14ac:dyDescent="0.2">
      <c r="B4" s="101"/>
      <c r="C4" s="101"/>
      <c r="D4" s="101"/>
      <c r="E4" s="101"/>
      <c r="F4" s="100"/>
    </row>
    <row r="5" spans="2:10" ht="15" customHeight="1" x14ac:dyDescent="0.2">
      <c r="B5" s="116" t="s">
        <v>52</v>
      </c>
      <c r="C5" s="116"/>
      <c r="D5" s="116"/>
      <c r="E5" s="116"/>
      <c r="F5" s="111"/>
      <c r="G5" s="111"/>
      <c r="H5" s="116"/>
      <c r="I5" s="116"/>
      <c r="J5" s="116"/>
    </row>
    <row r="6" spans="2:10" ht="15" customHeight="1" x14ac:dyDescent="0.2">
      <c r="B6" s="117" t="s">
        <v>34</v>
      </c>
      <c r="C6" s="117"/>
      <c r="D6" s="117"/>
      <c r="E6" s="117"/>
      <c r="F6" s="112"/>
      <c r="G6" s="112"/>
      <c r="H6" s="117"/>
      <c r="I6" s="117"/>
      <c r="J6" s="117"/>
    </row>
    <row r="7" spans="2:10" ht="15" customHeight="1" x14ac:dyDescent="0.2">
      <c r="B7" s="116" t="s">
        <v>75</v>
      </c>
      <c r="C7" s="116"/>
      <c r="D7" s="116"/>
      <c r="E7" s="116"/>
      <c r="F7" s="111"/>
      <c r="G7" s="111"/>
      <c r="H7" s="116"/>
      <c r="I7" s="116"/>
      <c r="J7" s="116"/>
    </row>
    <row r="8" spans="2:10" ht="15" customHeight="1" x14ac:dyDescent="0.2">
      <c r="B8" s="115" t="s">
        <v>32</v>
      </c>
      <c r="C8" s="115"/>
      <c r="D8" s="115"/>
      <c r="E8" s="115"/>
      <c r="F8" s="6"/>
      <c r="H8" s="16"/>
      <c r="I8" s="17"/>
      <c r="J8" s="7"/>
    </row>
    <row r="9" spans="2:10" ht="15" customHeight="1" x14ac:dyDescent="0.25">
      <c r="B9" s="70"/>
      <c r="C9" s="70"/>
      <c r="D9" s="71"/>
      <c r="E9" s="72"/>
      <c r="F9" s="73"/>
      <c r="I9" s="3"/>
    </row>
    <row r="10" spans="2:10" ht="15" customHeight="1" x14ac:dyDescent="0.2">
      <c r="B10" s="9" t="s">
        <v>0</v>
      </c>
      <c r="C10" s="90" t="s">
        <v>49</v>
      </c>
      <c r="D10" s="10"/>
      <c r="E10" s="14"/>
      <c r="F10" s="73"/>
      <c r="I10" s="3"/>
    </row>
    <row r="11" spans="2:10" ht="15" customHeight="1" x14ac:dyDescent="0.2">
      <c r="B11" s="9" t="s">
        <v>13</v>
      </c>
      <c r="C11" s="91"/>
      <c r="D11" s="10"/>
      <c r="E11" s="14"/>
      <c r="F11" s="73"/>
      <c r="I11" s="3"/>
    </row>
    <row r="12" spans="2:10" ht="15" customHeight="1" x14ac:dyDescent="0.2">
      <c r="B12" s="11" t="s">
        <v>31</v>
      </c>
      <c r="C12" s="92"/>
      <c r="D12" s="10">
        <v>21645.89</v>
      </c>
      <c r="E12" s="52"/>
      <c r="F12" s="73"/>
      <c r="I12" s="3"/>
    </row>
    <row r="13" spans="2:10" ht="15" customHeight="1" x14ac:dyDescent="0.2">
      <c r="B13" s="11" t="s">
        <v>59</v>
      </c>
      <c r="C13" s="92"/>
      <c r="D13" s="15">
        <v>2067503.16</v>
      </c>
      <c r="E13" s="53"/>
      <c r="F13" s="73"/>
      <c r="I13" s="3"/>
    </row>
    <row r="14" spans="2:10" ht="15" customHeight="1" x14ac:dyDescent="0.2">
      <c r="B14" s="9" t="s">
        <v>19</v>
      </c>
      <c r="C14" s="91"/>
      <c r="D14" s="54"/>
      <c r="E14" s="62">
        <f>SUM(D12:D13)</f>
        <v>2089149.0499999998</v>
      </c>
      <c r="F14" s="73"/>
      <c r="I14" s="3"/>
    </row>
    <row r="15" spans="2:10" ht="15" customHeight="1" x14ac:dyDescent="0.2">
      <c r="B15" s="9"/>
      <c r="C15" s="91"/>
      <c r="D15" s="55"/>
      <c r="E15" s="53"/>
      <c r="F15" s="73"/>
      <c r="I15" s="3"/>
    </row>
    <row r="16" spans="2:10" ht="15" customHeight="1" x14ac:dyDescent="0.2">
      <c r="B16" s="9" t="s">
        <v>14</v>
      </c>
      <c r="C16" s="91"/>
      <c r="D16" s="10"/>
      <c r="E16" s="13"/>
      <c r="F16" s="73"/>
      <c r="G16" s="106"/>
      <c r="I16" s="3"/>
    </row>
    <row r="17" spans="2:9" x14ac:dyDescent="0.2">
      <c r="B17" s="11" t="s">
        <v>35</v>
      </c>
      <c r="C17" s="92">
        <v>2</v>
      </c>
      <c r="D17" s="10">
        <f>353321.21+500000</f>
        <v>853321.21</v>
      </c>
      <c r="E17" s="53"/>
      <c r="F17" s="73"/>
      <c r="G17" s="107"/>
      <c r="I17" s="3"/>
    </row>
    <row r="18" spans="2:9" x14ac:dyDescent="0.2">
      <c r="B18" s="11" t="s">
        <v>60</v>
      </c>
      <c r="C18" s="92"/>
      <c r="D18" s="10">
        <v>0</v>
      </c>
      <c r="E18" s="53"/>
      <c r="F18" s="73"/>
      <c r="G18" s="106"/>
      <c r="I18" s="3"/>
    </row>
    <row r="19" spans="2:9" ht="15" customHeight="1" x14ac:dyDescent="0.2">
      <c r="B19" s="9" t="s">
        <v>16</v>
      </c>
      <c r="C19" s="91"/>
      <c r="D19" s="75"/>
      <c r="E19" s="54">
        <f>+D17-D18</f>
        <v>853321.21</v>
      </c>
      <c r="F19" s="74"/>
      <c r="G19" s="106"/>
      <c r="I19" s="3"/>
    </row>
    <row r="20" spans="2:9" ht="15" x14ac:dyDescent="0.2">
      <c r="B20" s="9"/>
      <c r="C20" s="91"/>
      <c r="D20" s="55"/>
      <c r="E20" s="14"/>
      <c r="F20" s="73"/>
      <c r="G20" s="106"/>
      <c r="I20" s="3"/>
    </row>
    <row r="21" spans="2:9" ht="15" x14ac:dyDescent="0.2">
      <c r="B21" s="9" t="s">
        <v>15</v>
      </c>
      <c r="C21" s="91"/>
      <c r="D21" s="10"/>
      <c r="E21" s="13"/>
      <c r="F21" s="73"/>
    </row>
    <row r="22" spans="2:9" x14ac:dyDescent="0.2">
      <c r="B22" s="11" t="s">
        <v>21</v>
      </c>
      <c r="C22" s="92">
        <v>3</v>
      </c>
      <c r="D22" s="10">
        <v>0</v>
      </c>
      <c r="E22" s="14"/>
      <c r="F22" s="74"/>
    </row>
    <row r="23" spans="2:9" ht="15" x14ac:dyDescent="0.2">
      <c r="B23" s="9" t="s">
        <v>37</v>
      </c>
      <c r="C23" s="91"/>
      <c r="D23" s="77"/>
      <c r="E23" s="78">
        <f>SUM(D22:D22)</f>
        <v>0</v>
      </c>
      <c r="F23" s="74"/>
    </row>
    <row r="24" spans="2:9" ht="15" x14ac:dyDescent="0.2">
      <c r="B24" s="9"/>
      <c r="C24" s="91"/>
      <c r="D24" s="20"/>
      <c r="E24" s="79"/>
      <c r="F24" s="73"/>
    </row>
    <row r="25" spans="2:9" ht="15.75" thickBot="1" x14ac:dyDescent="0.25">
      <c r="B25" s="9" t="s">
        <v>1</v>
      </c>
      <c r="C25" s="91"/>
      <c r="D25" s="75"/>
      <c r="E25" s="80">
        <f>SUM(E14:E23)</f>
        <v>2942470.26</v>
      </c>
      <c r="F25" s="73"/>
    </row>
    <row r="26" spans="2:9" ht="15.75" thickTop="1" x14ac:dyDescent="0.2">
      <c r="B26" s="9"/>
      <c r="C26" s="91"/>
      <c r="D26" s="20"/>
      <c r="E26" s="79"/>
      <c r="F26" s="73"/>
    </row>
    <row r="27" spans="2:9" ht="15" x14ac:dyDescent="0.2">
      <c r="B27" s="57" t="s">
        <v>23</v>
      </c>
      <c r="C27" s="93"/>
      <c r="D27" s="12"/>
      <c r="E27" s="14"/>
      <c r="F27" s="75"/>
    </row>
    <row r="28" spans="2:9" ht="15" x14ac:dyDescent="0.2">
      <c r="B28" s="57" t="s">
        <v>17</v>
      </c>
      <c r="C28" s="93"/>
      <c r="D28" s="12"/>
      <c r="E28" s="14"/>
      <c r="F28" s="75"/>
    </row>
    <row r="29" spans="2:9" ht="15" x14ac:dyDescent="0.2">
      <c r="B29" s="57" t="s">
        <v>20</v>
      </c>
      <c r="C29" s="93"/>
      <c r="D29" s="12"/>
      <c r="E29" s="14"/>
      <c r="F29" s="75"/>
    </row>
    <row r="30" spans="2:9" x14ac:dyDescent="0.2">
      <c r="B30" s="58" t="s">
        <v>61</v>
      </c>
      <c r="C30" s="94">
        <v>3</v>
      </c>
      <c r="D30" s="12">
        <v>903376.58</v>
      </c>
      <c r="E30" s="14"/>
      <c r="F30" s="75"/>
    </row>
    <row r="31" spans="2:9" hidden="1" x14ac:dyDescent="0.2">
      <c r="B31" s="58" t="s">
        <v>62</v>
      </c>
      <c r="C31" s="94">
        <v>3</v>
      </c>
      <c r="D31" s="81">
        <v>0</v>
      </c>
      <c r="E31" s="14"/>
      <c r="F31" s="75"/>
    </row>
    <row r="32" spans="2:9" x14ac:dyDescent="0.2">
      <c r="B32" s="58" t="s">
        <v>63</v>
      </c>
      <c r="C32" s="94"/>
      <c r="D32" s="81">
        <v>1381.17</v>
      </c>
      <c r="E32" s="14"/>
      <c r="F32" s="75"/>
    </row>
    <row r="33" spans="2:6" x14ac:dyDescent="0.2">
      <c r="B33" s="58" t="s">
        <v>67</v>
      </c>
      <c r="C33" s="94"/>
      <c r="D33" s="81">
        <v>20676.650000000001</v>
      </c>
      <c r="E33" s="14"/>
      <c r="F33" s="75"/>
    </row>
    <row r="34" spans="2:6" ht="15" x14ac:dyDescent="0.2">
      <c r="B34" s="59" t="s">
        <v>18</v>
      </c>
      <c r="C34" s="93"/>
      <c r="D34" s="81"/>
      <c r="E34" s="63">
        <f>D30+D31+D32+D33</f>
        <v>925434.4</v>
      </c>
      <c r="F34" s="75"/>
    </row>
    <row r="35" spans="2:6" ht="15" x14ac:dyDescent="0.2">
      <c r="B35" s="59" t="s">
        <v>7</v>
      </c>
      <c r="C35" s="93"/>
      <c r="D35" s="20"/>
      <c r="E35" s="41">
        <f>SUM(E34)</f>
        <v>925434.4</v>
      </c>
      <c r="F35" s="75"/>
    </row>
    <row r="36" spans="2:6" ht="15" x14ac:dyDescent="0.2">
      <c r="B36" s="59"/>
      <c r="C36" s="93"/>
      <c r="D36" s="12"/>
      <c r="E36" s="14"/>
      <c r="F36" s="75"/>
    </row>
    <row r="37" spans="2:6" ht="15" x14ac:dyDescent="0.2">
      <c r="B37" s="59" t="s">
        <v>2</v>
      </c>
      <c r="C37" s="93"/>
      <c r="D37" s="81"/>
      <c r="E37" s="14"/>
      <c r="F37" s="75"/>
    </row>
    <row r="38" spans="2:6" ht="15" x14ac:dyDescent="0.2">
      <c r="B38" s="59" t="s">
        <v>3</v>
      </c>
      <c r="C38" s="93"/>
      <c r="D38" s="12"/>
      <c r="E38" s="13"/>
      <c r="F38" s="75"/>
    </row>
    <row r="39" spans="2:6" x14ac:dyDescent="0.2">
      <c r="B39" s="60" t="s">
        <v>8</v>
      </c>
      <c r="C39" s="95">
        <v>4</v>
      </c>
      <c r="D39" s="15">
        <v>500000</v>
      </c>
      <c r="E39" s="14"/>
      <c r="F39" s="75"/>
    </row>
    <row r="40" spans="2:6" hidden="1" x14ac:dyDescent="0.2">
      <c r="B40" s="60" t="s">
        <v>9</v>
      </c>
      <c r="C40" s="95"/>
      <c r="D40" s="15">
        <v>0</v>
      </c>
      <c r="E40" s="14"/>
      <c r="F40" s="75"/>
    </row>
    <row r="41" spans="2:6" ht="15" x14ac:dyDescent="0.2">
      <c r="B41" s="59" t="s">
        <v>4</v>
      </c>
      <c r="C41" s="93"/>
      <c r="D41" s="20">
        <f>SUM(D39-D40)</f>
        <v>500000</v>
      </c>
      <c r="E41" s="41"/>
      <c r="F41" s="75"/>
    </row>
    <row r="42" spans="2:6" x14ac:dyDescent="0.2">
      <c r="B42" s="58" t="s">
        <v>39</v>
      </c>
      <c r="C42" s="94"/>
      <c r="D42" s="81">
        <v>50000</v>
      </c>
      <c r="E42" s="14"/>
      <c r="F42" s="75"/>
    </row>
    <row r="43" spans="2:6" x14ac:dyDescent="0.2">
      <c r="B43" s="60" t="s">
        <v>22</v>
      </c>
      <c r="C43" s="96"/>
      <c r="D43" s="12">
        <v>789842.13</v>
      </c>
      <c r="E43" s="14"/>
      <c r="F43" s="75"/>
    </row>
    <row r="44" spans="2:6" x14ac:dyDescent="0.2">
      <c r="B44" s="60" t="s">
        <v>48</v>
      </c>
      <c r="C44" s="96"/>
      <c r="D44" s="12">
        <v>677193.73</v>
      </c>
      <c r="E44" s="14"/>
      <c r="F44" s="75"/>
    </row>
    <row r="45" spans="2:6" ht="15" x14ac:dyDescent="0.2">
      <c r="B45" s="61" t="s">
        <v>5</v>
      </c>
      <c r="C45" s="61"/>
      <c r="D45" s="20"/>
      <c r="E45" s="64">
        <f>SUM(D41:D44)</f>
        <v>2017035.8599999999</v>
      </c>
      <c r="F45" s="75"/>
    </row>
    <row r="46" spans="2:6" ht="15" x14ac:dyDescent="0.2">
      <c r="B46" s="61"/>
      <c r="C46" s="61"/>
      <c r="D46" s="12"/>
      <c r="E46" s="14"/>
      <c r="F46" s="75"/>
    </row>
    <row r="47" spans="2:6" ht="15.75" thickBot="1" x14ac:dyDescent="0.25">
      <c r="B47" s="59" t="s">
        <v>6</v>
      </c>
      <c r="C47" s="59"/>
      <c r="D47" s="20"/>
      <c r="E47" s="65">
        <f>SUM(E35+E45)</f>
        <v>2942470.26</v>
      </c>
      <c r="F47" s="5">
        <f>E25-E47</f>
        <v>0</v>
      </c>
    </row>
    <row r="48" spans="2:6" ht="15.75" thickTop="1" x14ac:dyDescent="0.2">
      <c r="B48" s="59"/>
      <c r="C48" s="59"/>
      <c r="D48" s="20"/>
      <c r="E48" s="41"/>
      <c r="F48" s="5"/>
    </row>
    <row r="49" spans="2:7" x14ac:dyDescent="0.2">
      <c r="B49" s="8"/>
      <c r="C49" s="8"/>
      <c r="F49" s="4"/>
    </row>
    <row r="50" spans="2:7" ht="15" x14ac:dyDescent="0.2">
      <c r="B50" s="19"/>
      <c r="C50" s="19"/>
      <c r="D50" s="44"/>
    </row>
    <row r="51" spans="2:7" ht="15" x14ac:dyDescent="0.2">
      <c r="B51" s="19"/>
      <c r="C51" s="19"/>
      <c r="E51" s="47"/>
    </row>
    <row r="52" spans="2:7" ht="15" x14ac:dyDescent="0.2">
      <c r="B52" s="19"/>
      <c r="C52" s="19"/>
    </row>
    <row r="53" spans="2:7" ht="15" x14ac:dyDescent="0.2">
      <c r="B53" s="19"/>
      <c r="C53" s="19"/>
      <c r="D53" s="43"/>
    </row>
    <row r="54" spans="2:7" ht="15" x14ac:dyDescent="0.2">
      <c r="B54" s="19"/>
      <c r="C54" s="19"/>
      <c r="E54" s="46"/>
    </row>
    <row r="55" spans="2:7" ht="15" x14ac:dyDescent="0.2">
      <c r="B55" s="19"/>
      <c r="C55" s="19"/>
    </row>
    <row r="56" spans="2:7" ht="15" x14ac:dyDescent="0.2">
      <c r="B56" s="19"/>
      <c r="C56" s="19"/>
      <c r="D56" s="44"/>
    </row>
    <row r="57" spans="2:7" ht="15" x14ac:dyDescent="0.2">
      <c r="D57" s="19"/>
      <c r="E57" s="87"/>
    </row>
    <row r="58" spans="2:7" ht="15" x14ac:dyDescent="0.2">
      <c r="D58" s="19"/>
      <c r="E58" s="87"/>
    </row>
    <row r="59" spans="2:7" ht="15" x14ac:dyDescent="0.2">
      <c r="D59" s="18"/>
      <c r="E59" s="110"/>
      <c r="F59" s="4"/>
      <c r="G59" s="3"/>
    </row>
    <row r="60" spans="2:7" ht="15" x14ac:dyDescent="0.2">
      <c r="D60" s="18"/>
      <c r="E60" s="110"/>
      <c r="F60" s="3"/>
      <c r="G60" s="4"/>
    </row>
    <row r="61" spans="2:7" ht="15" x14ac:dyDescent="0.2">
      <c r="B61" s="18"/>
      <c r="C61" s="18"/>
      <c r="E61" s="87"/>
      <c r="F61" s="3"/>
      <c r="G61" s="40"/>
    </row>
    <row r="62" spans="2:7" ht="15" x14ac:dyDescent="0.2">
      <c r="B62" s="18"/>
      <c r="C62" s="18"/>
      <c r="E62" s="87"/>
      <c r="F62" s="3"/>
      <c r="G62" s="4"/>
    </row>
    <row r="63" spans="2:7" x14ac:dyDescent="0.2">
      <c r="F63" s="3"/>
      <c r="G63" s="3"/>
    </row>
    <row r="64" spans="2:7" x14ac:dyDescent="0.2">
      <c r="F64" s="3"/>
      <c r="G64" s="3"/>
    </row>
    <row r="65" spans="4:5" ht="12.75" x14ac:dyDescent="0.2">
      <c r="D65" s="2"/>
      <c r="E65" s="2"/>
    </row>
    <row r="66" spans="4:5" ht="12.75" x14ac:dyDescent="0.2">
      <c r="D66" s="2"/>
      <c r="E66" s="2"/>
    </row>
    <row r="67" spans="4:5" ht="12.75" x14ac:dyDescent="0.2">
      <c r="D67" s="2"/>
      <c r="E67" s="2"/>
    </row>
    <row r="79" spans="4:5" ht="12.75" x14ac:dyDescent="0.2">
      <c r="D79" s="2"/>
      <c r="E79" s="2"/>
    </row>
    <row r="80" spans="4:5" ht="12.75" x14ac:dyDescent="0.2">
      <c r="D80" s="2"/>
      <c r="E80" s="2"/>
    </row>
    <row r="81" spans="4:5" ht="12.75" x14ac:dyDescent="0.2">
      <c r="D81" s="2"/>
      <c r="E81" s="2"/>
    </row>
    <row r="82" spans="4:5" ht="12.75" x14ac:dyDescent="0.2">
      <c r="D82" s="2"/>
      <c r="E82" s="2"/>
    </row>
    <row r="83" spans="4:5" ht="12.75" x14ac:dyDescent="0.2">
      <c r="D83" s="2"/>
      <c r="E83" s="2"/>
    </row>
    <row r="84" spans="4:5" ht="12.75" x14ac:dyDescent="0.2">
      <c r="D84" s="2"/>
      <c r="E84" s="2"/>
    </row>
    <row r="85" spans="4:5" ht="12.75" x14ac:dyDescent="0.2">
      <c r="D85" s="2"/>
      <c r="E85" s="2"/>
    </row>
    <row r="86" spans="4:5" ht="12.75" x14ac:dyDescent="0.2">
      <c r="D86" s="2"/>
      <c r="E86" s="2"/>
    </row>
    <row r="87" spans="4:5" ht="12.75" x14ac:dyDescent="0.2">
      <c r="D87" s="2"/>
      <c r="E87" s="2"/>
    </row>
    <row r="88" spans="4:5" ht="12.75" x14ac:dyDescent="0.2">
      <c r="D88" s="2"/>
      <c r="E88" s="2"/>
    </row>
    <row r="89" spans="4:5" ht="12.75" x14ac:dyDescent="0.2">
      <c r="D89" s="2"/>
      <c r="E89" s="2"/>
    </row>
    <row r="90" spans="4:5" ht="12.75" x14ac:dyDescent="0.2">
      <c r="D90" s="2"/>
      <c r="E90" s="2"/>
    </row>
    <row r="91" spans="4:5" ht="12.75" x14ac:dyDescent="0.2">
      <c r="D91" s="2"/>
      <c r="E91" s="2"/>
    </row>
    <row r="92" spans="4:5" ht="12.75" x14ac:dyDescent="0.2">
      <c r="D92" s="2"/>
      <c r="E92" s="2"/>
    </row>
    <row r="93" spans="4:5" ht="12.75" x14ac:dyDescent="0.2">
      <c r="D93" s="2"/>
      <c r="E93" s="2"/>
    </row>
    <row r="94" spans="4:5" ht="12.75" x14ac:dyDescent="0.2">
      <c r="D94" s="2"/>
      <c r="E94" s="2"/>
    </row>
    <row r="95" spans="4:5" ht="12.75" x14ac:dyDescent="0.2">
      <c r="D95" s="2"/>
      <c r="E95" s="2"/>
    </row>
    <row r="96" spans="4:5" ht="12.75" x14ac:dyDescent="0.2">
      <c r="D96" s="2"/>
      <c r="E96" s="2"/>
    </row>
    <row r="97" spans="4:5" ht="12.75" x14ac:dyDescent="0.2">
      <c r="D97" s="2"/>
      <c r="E97" s="2"/>
    </row>
    <row r="111" spans="4:5" ht="12.75" x14ac:dyDescent="0.2">
      <c r="D111" s="2"/>
      <c r="E111" s="2"/>
    </row>
  </sheetData>
  <mergeCells count="7">
    <mergeCell ref="B8:E8"/>
    <mergeCell ref="B5:E5"/>
    <mergeCell ref="H5:J5"/>
    <mergeCell ref="B6:E6"/>
    <mergeCell ref="H6:J6"/>
    <mergeCell ref="B7:E7"/>
    <mergeCell ref="H7:J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66"/>
  <sheetViews>
    <sheetView zoomScale="90" zoomScaleNormal="90" workbookViewId="0">
      <selection activeCell="E20" sqref="E20"/>
    </sheetView>
  </sheetViews>
  <sheetFormatPr baseColWidth="10" defaultRowHeight="15" customHeight="1" x14ac:dyDescent="0.2"/>
  <cols>
    <col min="1" max="1" width="2.5703125" style="21" customWidth="1"/>
    <col min="2" max="2" width="47.5703125" style="21" customWidth="1" collapsed="1"/>
    <col min="3" max="3" width="15.7109375" style="21" customWidth="1" collapsed="1"/>
    <col min="4" max="4" width="15.28515625" style="21" customWidth="1"/>
    <col min="5" max="5" width="15.5703125" style="21" customWidth="1" collapsed="1"/>
    <col min="6" max="6" width="15.28515625" style="21" customWidth="1" collapsed="1"/>
    <col min="7" max="7" width="4.28515625" style="21" customWidth="1" collapsed="1"/>
    <col min="8" max="9" width="9.5703125" style="21" customWidth="1" collapsed="1"/>
    <col min="10" max="16384" width="11.42578125" style="21"/>
  </cols>
  <sheetData>
    <row r="1" spans="2:7" ht="12.75" x14ac:dyDescent="0.2">
      <c r="B1" s="66"/>
      <c r="D1" s="32"/>
    </row>
    <row r="2" spans="2:7" ht="12.75" x14ac:dyDescent="0.2">
      <c r="B2" s="66"/>
      <c r="D2" s="32"/>
    </row>
    <row r="3" spans="2:7" ht="12.75" x14ac:dyDescent="0.2">
      <c r="B3" s="66"/>
      <c r="D3" s="32"/>
    </row>
    <row r="4" spans="2:7" ht="12.75" x14ac:dyDescent="0.2">
      <c r="B4" s="66"/>
      <c r="D4" s="32"/>
    </row>
    <row r="5" spans="2:7" ht="15.75" x14ac:dyDescent="0.2">
      <c r="B5" s="116" t="s">
        <v>52</v>
      </c>
      <c r="C5" s="116"/>
      <c r="D5" s="116"/>
    </row>
    <row r="6" spans="2:7" ht="12.75" x14ac:dyDescent="0.2">
      <c r="B6" s="118" t="s">
        <v>71</v>
      </c>
      <c r="C6" s="119"/>
      <c r="D6" s="119"/>
      <c r="G6" s="22"/>
    </row>
    <row r="7" spans="2:7" ht="12.75" x14ac:dyDescent="0.2">
      <c r="B7" s="120" t="s">
        <v>75</v>
      </c>
      <c r="C7" s="120"/>
      <c r="D7" s="120"/>
    </row>
    <row r="8" spans="2:7" ht="12.75" x14ac:dyDescent="0.2">
      <c r="B8" s="121" t="s">
        <v>30</v>
      </c>
      <c r="C8" s="121"/>
      <c r="D8" s="121"/>
    </row>
    <row r="9" spans="2:7" ht="12.75" x14ac:dyDescent="0.2">
      <c r="B9" s="23"/>
      <c r="C9" s="39"/>
      <c r="D9" s="48"/>
    </row>
    <row r="10" spans="2:7" ht="12.75" x14ac:dyDescent="0.2">
      <c r="B10" s="24" t="s">
        <v>10</v>
      </c>
      <c r="C10" s="66"/>
      <c r="D10" s="82"/>
    </row>
    <row r="11" spans="2:7" ht="12.75" x14ac:dyDescent="0.2">
      <c r="B11" s="26" t="s">
        <v>43</v>
      </c>
      <c r="C11" s="83">
        <v>0</v>
      </c>
      <c r="D11" s="66"/>
    </row>
    <row r="12" spans="2:7" ht="12.75" x14ac:dyDescent="0.2">
      <c r="B12" s="26" t="s">
        <v>57</v>
      </c>
      <c r="C12" s="84">
        <v>0</v>
      </c>
      <c r="D12" s="49"/>
    </row>
    <row r="13" spans="2:7" ht="12.75" x14ac:dyDescent="0.2">
      <c r="B13" s="26" t="s">
        <v>33</v>
      </c>
      <c r="C13" s="83"/>
      <c r="D13" s="33">
        <f>C11+C12</f>
        <v>0</v>
      </c>
    </row>
    <row r="14" spans="2:7" ht="12.75" x14ac:dyDescent="0.2">
      <c r="B14" s="23"/>
      <c r="C14" s="83"/>
      <c r="D14" s="67"/>
    </row>
    <row r="15" spans="2:7" ht="12.75" x14ac:dyDescent="0.2">
      <c r="B15" s="24" t="s">
        <v>24</v>
      </c>
      <c r="C15" s="67">
        <v>0</v>
      </c>
      <c r="D15" s="33"/>
      <c r="E15" s="25"/>
    </row>
    <row r="16" spans="2:7" ht="12.75" x14ac:dyDescent="0.2">
      <c r="B16" s="24" t="s">
        <v>40</v>
      </c>
      <c r="C16" s="89"/>
      <c r="D16" s="33">
        <f>+C15</f>
        <v>0</v>
      </c>
    </row>
    <row r="17" spans="2:4" ht="12.75" x14ac:dyDescent="0.2">
      <c r="B17" s="1"/>
      <c r="C17" s="83"/>
      <c r="D17" s="67"/>
    </row>
    <row r="18" spans="2:4" ht="13.5" thickBot="1" x14ac:dyDescent="0.25">
      <c r="B18" s="1" t="s">
        <v>25</v>
      </c>
      <c r="C18" s="32"/>
      <c r="D18" s="50">
        <f>D13-D16</f>
        <v>0</v>
      </c>
    </row>
    <row r="19" spans="2:4" ht="13.5" thickTop="1" x14ac:dyDescent="0.2">
      <c r="B19" s="66"/>
      <c r="C19" s="29"/>
      <c r="D19" s="67"/>
    </row>
    <row r="20" spans="2:4" ht="12.75" x14ac:dyDescent="0.2">
      <c r="B20" s="1" t="s">
        <v>26</v>
      </c>
      <c r="C20" s="27"/>
      <c r="D20" s="67"/>
    </row>
    <row r="21" spans="2:4" ht="12.75" hidden="1" x14ac:dyDescent="0.2">
      <c r="B21" s="66" t="s">
        <v>41</v>
      </c>
      <c r="C21" s="27">
        <v>0</v>
      </c>
      <c r="D21" s="67"/>
    </row>
    <row r="22" spans="2:4" ht="12.75" x14ac:dyDescent="0.2">
      <c r="B22" s="66" t="s">
        <v>69</v>
      </c>
      <c r="C22" s="27">
        <v>0</v>
      </c>
      <c r="D22" s="67"/>
    </row>
    <row r="23" spans="2:4" ht="12.75" x14ac:dyDescent="0.2">
      <c r="B23" s="66" t="s">
        <v>70</v>
      </c>
      <c r="C23" s="85">
        <v>0</v>
      </c>
      <c r="D23" s="67"/>
    </row>
    <row r="24" spans="2:4" ht="12.75" x14ac:dyDescent="0.2">
      <c r="B24" s="66" t="s">
        <v>54</v>
      </c>
      <c r="C24" s="86">
        <v>0</v>
      </c>
      <c r="D24" s="67"/>
    </row>
    <row r="25" spans="2:4" ht="12.75" x14ac:dyDescent="0.2">
      <c r="B25" s="1" t="s">
        <v>27</v>
      </c>
      <c r="C25" s="66"/>
      <c r="D25" s="32">
        <f>SUM(C21:C24)</f>
        <v>0</v>
      </c>
    </row>
    <row r="26" spans="2:4" ht="12.75" x14ac:dyDescent="0.2">
      <c r="B26" s="1" t="s">
        <v>11</v>
      </c>
      <c r="C26" s="27"/>
      <c r="D26" s="67"/>
    </row>
    <row r="27" spans="2:4" ht="12.75" x14ac:dyDescent="0.2">
      <c r="B27" s="66" t="s">
        <v>12</v>
      </c>
      <c r="C27" s="85">
        <v>0</v>
      </c>
      <c r="D27" s="67"/>
    </row>
    <row r="28" spans="2:4" ht="12.75" x14ac:dyDescent="0.2">
      <c r="B28" s="66" t="s">
        <v>29</v>
      </c>
      <c r="C28" s="86">
        <v>0</v>
      </c>
      <c r="D28" s="67"/>
    </row>
    <row r="29" spans="2:4" ht="12.75" x14ac:dyDescent="0.2">
      <c r="B29" s="1" t="s">
        <v>28</v>
      </c>
      <c r="C29" s="66"/>
      <c r="D29" s="109">
        <f>C27-C28</f>
        <v>0</v>
      </c>
    </row>
    <row r="30" spans="2:4" ht="12.75" x14ac:dyDescent="0.2">
      <c r="B30" s="1"/>
      <c r="C30" s="29"/>
      <c r="D30" s="67"/>
    </row>
    <row r="31" spans="2:4" ht="13.5" thickBot="1" x14ac:dyDescent="0.25">
      <c r="B31" s="1" t="s">
        <v>65</v>
      </c>
      <c r="C31" s="29"/>
      <c r="D31" s="50">
        <f>D18-D25+D29</f>
        <v>0</v>
      </c>
    </row>
    <row r="32" spans="2:4" ht="13.5" thickTop="1" x14ac:dyDescent="0.2">
      <c r="B32" s="66"/>
      <c r="C32" s="67"/>
      <c r="D32" s="29"/>
    </row>
    <row r="33" spans="2:6" ht="12.75" x14ac:dyDescent="0.2">
      <c r="B33" s="1"/>
      <c r="C33" s="66"/>
      <c r="D33" s="108"/>
    </row>
    <row r="34" spans="2:6" ht="12.75" x14ac:dyDescent="0.2">
      <c r="B34" s="26"/>
      <c r="C34" s="27"/>
      <c r="D34" s="67"/>
    </row>
    <row r="35" spans="2:6" ht="12.75" x14ac:dyDescent="0.2">
      <c r="B35" s="66"/>
      <c r="D35" s="32"/>
    </row>
    <row r="36" spans="2:6" ht="12.75" x14ac:dyDescent="0.2">
      <c r="B36" s="1"/>
      <c r="D36" s="32"/>
    </row>
    <row r="37" spans="2:6" ht="12.75" x14ac:dyDescent="0.2">
      <c r="B37" s="24"/>
      <c r="C37" s="27"/>
      <c r="D37" s="30"/>
    </row>
    <row r="38" spans="2:6" ht="12.75" x14ac:dyDescent="0.2">
      <c r="B38" s="1"/>
      <c r="C38" s="27"/>
      <c r="D38" s="30"/>
    </row>
    <row r="39" spans="2:6" ht="12.75" x14ac:dyDescent="0.2">
      <c r="C39" s="27"/>
      <c r="D39" s="30"/>
    </row>
    <row r="40" spans="2:6" ht="12.75" x14ac:dyDescent="0.2">
      <c r="C40" s="29"/>
      <c r="D40" s="30"/>
    </row>
    <row r="41" spans="2:6" ht="12.75" x14ac:dyDescent="0.2">
      <c r="B41" s="1"/>
      <c r="C41" s="37"/>
      <c r="D41" s="32"/>
    </row>
    <row r="42" spans="2:6" ht="12.75" x14ac:dyDescent="0.2">
      <c r="B42" s="1"/>
      <c r="C42" s="29"/>
      <c r="D42" s="30"/>
    </row>
    <row r="43" spans="2:6" ht="12.75" x14ac:dyDescent="0.2">
      <c r="B43" s="1"/>
      <c r="C43" s="29"/>
      <c r="D43" s="33"/>
    </row>
    <row r="44" spans="2:6" ht="12.75" x14ac:dyDescent="0.2">
      <c r="C44" s="30"/>
      <c r="D44" s="29"/>
    </row>
    <row r="45" spans="2:6" ht="12.75" x14ac:dyDescent="0.2">
      <c r="B45" s="1"/>
      <c r="C45" s="37"/>
      <c r="D45" s="33"/>
    </row>
    <row r="46" spans="2:6" ht="12.75" x14ac:dyDescent="0.2">
      <c r="B46" s="26"/>
      <c r="C46" s="27"/>
      <c r="D46" s="30"/>
    </row>
    <row r="47" spans="2:6" ht="12.75" x14ac:dyDescent="0.2">
      <c r="B47" s="26"/>
      <c r="C47" s="25"/>
      <c r="D47" s="27"/>
      <c r="E47" s="28"/>
    </row>
    <row r="48" spans="2:6" ht="12.75" x14ac:dyDescent="0.2">
      <c r="C48" s="25"/>
      <c r="D48" s="25"/>
      <c r="F48" s="28"/>
    </row>
    <row r="49" spans="2:7" ht="12.75" x14ac:dyDescent="0.2">
      <c r="C49" s="30"/>
      <c r="D49" s="30"/>
      <c r="F49" s="38"/>
    </row>
    <row r="50" spans="2:7" ht="12.75" x14ac:dyDescent="0.2">
      <c r="B50" s="8"/>
      <c r="C50" s="30"/>
      <c r="D50" s="30"/>
      <c r="F50" s="31"/>
    </row>
    <row r="51" spans="2:7" ht="12.75" x14ac:dyDescent="0.2">
      <c r="B51" s="1"/>
      <c r="C51" s="30"/>
      <c r="D51" s="30"/>
      <c r="F51" s="28"/>
    </row>
    <row r="52" spans="2:7" ht="12.75" x14ac:dyDescent="0.2">
      <c r="C52" s="30"/>
      <c r="D52" s="30"/>
    </row>
    <row r="53" spans="2:7" ht="12.75" x14ac:dyDescent="0.2">
      <c r="C53" s="30"/>
      <c r="D53" s="30"/>
      <c r="F53" s="28"/>
    </row>
    <row r="54" spans="2:7" ht="12.75" x14ac:dyDescent="0.2">
      <c r="C54" s="30"/>
      <c r="D54" s="30"/>
      <c r="G54" s="22"/>
    </row>
    <row r="55" spans="2:7" ht="12.75" x14ac:dyDescent="0.2">
      <c r="B55" s="1"/>
      <c r="C55" s="30"/>
      <c r="D55" s="30"/>
    </row>
    <row r="56" spans="2:7" ht="12.75" x14ac:dyDescent="0.2">
      <c r="C56" s="34"/>
      <c r="D56" s="30"/>
    </row>
    <row r="57" spans="2:7" ht="12.75" x14ac:dyDescent="0.2">
      <c r="C57" s="35"/>
      <c r="D57" s="30"/>
    </row>
    <row r="58" spans="2:7" ht="12.75" x14ac:dyDescent="0.2">
      <c r="C58" s="36"/>
      <c r="D58" s="30"/>
    </row>
    <row r="59" spans="2:7" ht="12.75" x14ac:dyDescent="0.2">
      <c r="C59" s="30"/>
      <c r="D59" s="30"/>
    </row>
    <row r="60" spans="2:7" ht="12.75" x14ac:dyDescent="0.2">
      <c r="C60" s="37"/>
      <c r="D60" s="37"/>
    </row>
    <row r="61" spans="2:7" ht="12.75" x14ac:dyDescent="0.2">
      <c r="C61" s="37"/>
      <c r="D61" s="37"/>
    </row>
    <row r="62" spans="2:7" ht="12.75" x14ac:dyDescent="0.2">
      <c r="C62" s="37"/>
      <c r="D62" s="37"/>
    </row>
    <row r="63" spans="2:7" ht="12.75" x14ac:dyDescent="0.2">
      <c r="C63" s="37"/>
      <c r="D63" s="37"/>
    </row>
    <row r="64" spans="2:7" ht="12.75" x14ac:dyDescent="0.2">
      <c r="C64" s="37"/>
      <c r="D64" s="37"/>
    </row>
    <row r="65" spans="3:4" ht="12.75" x14ac:dyDescent="0.2">
      <c r="C65" s="37"/>
      <c r="D65" s="37"/>
    </row>
    <row r="66" spans="3:4" ht="15" customHeight="1" x14ac:dyDescent="0.2">
      <c r="C66" s="37"/>
      <c r="D66" s="37"/>
    </row>
  </sheetData>
  <mergeCells count="4">
    <mergeCell ref="B5:D5"/>
    <mergeCell ref="B6:D6"/>
    <mergeCell ref="B7:D7"/>
    <mergeCell ref="B8:D8"/>
  </mergeCells>
  <pageMargins left="0.70866141732283472" right="0.70866141732283472" top="0.74803149606299213" bottom="0.74803149606299213" header="0.31496062992125984" footer="0.31496062992125984"/>
  <pageSetup scale="11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1"/>
  <sheetViews>
    <sheetView topLeftCell="A24" workbookViewId="0">
      <selection sqref="A1:E48"/>
    </sheetView>
  </sheetViews>
  <sheetFormatPr baseColWidth="10" defaultRowHeight="14.25" x14ac:dyDescent="0.2"/>
  <cols>
    <col min="1" max="1" width="3.5703125" style="2" customWidth="1"/>
    <col min="2" max="2" width="50.28515625" style="2" bestFit="1" customWidth="1"/>
    <col min="3" max="3" width="7.42578125" style="75" hidden="1" customWidth="1"/>
    <col min="4" max="4" width="14.7109375" style="42" customWidth="1"/>
    <col min="5" max="5" width="15.140625" style="45" customWidth="1"/>
    <col min="6" max="6" width="15.5703125" style="2" customWidth="1"/>
    <col min="7" max="7" width="15.28515625" style="2" customWidth="1"/>
    <col min="8" max="8" width="4.42578125" style="2" customWidth="1"/>
    <col min="9" max="9" width="11.85546875" style="2" customWidth="1"/>
    <col min="10" max="10" width="9.5703125" style="2" customWidth="1"/>
    <col min="11" max="16384" width="11.42578125" style="2"/>
  </cols>
  <sheetData>
    <row r="1" spans="2:10" customFormat="1" ht="12.75" x14ac:dyDescent="0.2">
      <c r="B1" s="97"/>
      <c r="C1" s="97"/>
      <c r="D1" s="97"/>
      <c r="E1" s="98"/>
      <c r="F1" s="99"/>
    </row>
    <row r="2" spans="2:10" customFormat="1" ht="12.75" x14ac:dyDescent="0.2">
      <c r="B2" s="98"/>
      <c r="C2" s="98"/>
      <c r="D2" s="98"/>
      <c r="E2" s="98"/>
      <c r="F2" s="100"/>
    </row>
    <row r="3" spans="2:10" customFormat="1" ht="12.75" x14ac:dyDescent="0.2">
      <c r="B3" s="98"/>
      <c r="C3" s="98"/>
      <c r="D3" s="98"/>
      <c r="E3" s="98"/>
      <c r="F3" s="100"/>
    </row>
    <row r="4" spans="2:10" customFormat="1" ht="12.75" x14ac:dyDescent="0.2">
      <c r="B4" s="101"/>
      <c r="C4" s="101"/>
      <c r="D4" s="101"/>
      <c r="E4" s="101"/>
      <c r="F4" s="100"/>
    </row>
    <row r="5" spans="2:10" ht="15" customHeight="1" x14ac:dyDescent="0.2">
      <c r="B5" s="116" t="s">
        <v>52</v>
      </c>
      <c r="C5" s="116"/>
      <c r="D5" s="116"/>
      <c r="E5" s="116"/>
      <c r="F5" s="111"/>
      <c r="G5" s="111"/>
      <c r="H5" s="116"/>
      <c r="I5" s="116"/>
      <c r="J5" s="116"/>
    </row>
    <row r="6" spans="2:10" ht="15" customHeight="1" x14ac:dyDescent="0.2">
      <c r="B6" s="117" t="s">
        <v>34</v>
      </c>
      <c r="C6" s="117"/>
      <c r="D6" s="117"/>
      <c r="E6" s="117"/>
      <c r="F6" s="112"/>
      <c r="G6" s="112"/>
      <c r="H6" s="117"/>
      <c r="I6" s="117"/>
      <c r="J6" s="117"/>
    </row>
    <row r="7" spans="2:10" ht="15" customHeight="1" x14ac:dyDescent="0.2">
      <c r="B7" s="116" t="s">
        <v>74</v>
      </c>
      <c r="C7" s="116"/>
      <c r="D7" s="116"/>
      <c r="E7" s="116"/>
      <c r="F7" s="111"/>
      <c r="G7" s="111"/>
      <c r="H7" s="116"/>
      <c r="I7" s="116"/>
      <c r="J7" s="116"/>
    </row>
    <row r="8" spans="2:10" ht="15" customHeight="1" x14ac:dyDescent="0.2">
      <c r="B8" s="115" t="s">
        <v>32</v>
      </c>
      <c r="C8" s="115"/>
      <c r="D8" s="115"/>
      <c r="E8" s="115"/>
      <c r="F8" s="6"/>
      <c r="H8" s="16"/>
      <c r="I8" s="17"/>
      <c r="J8" s="7"/>
    </row>
    <row r="9" spans="2:10" ht="15" customHeight="1" x14ac:dyDescent="0.25">
      <c r="B9" s="70"/>
      <c r="C9" s="70"/>
      <c r="D9" s="71"/>
      <c r="E9" s="72"/>
      <c r="F9" s="73"/>
      <c r="I9" s="3"/>
    </row>
    <row r="10" spans="2:10" ht="15" customHeight="1" x14ac:dyDescent="0.2">
      <c r="B10" s="9" t="s">
        <v>0</v>
      </c>
      <c r="C10" s="90" t="s">
        <v>49</v>
      </c>
      <c r="D10" s="10"/>
      <c r="E10" s="14"/>
      <c r="F10" s="73"/>
      <c r="I10" s="3"/>
    </row>
    <row r="11" spans="2:10" ht="15" customHeight="1" x14ac:dyDescent="0.2">
      <c r="B11" s="9" t="s">
        <v>13</v>
      </c>
      <c r="C11" s="91"/>
      <c r="D11" s="10"/>
      <c r="E11" s="14"/>
      <c r="F11" s="73"/>
      <c r="I11" s="3"/>
    </row>
    <row r="12" spans="2:10" ht="15" customHeight="1" x14ac:dyDescent="0.2">
      <c r="B12" s="11" t="s">
        <v>31</v>
      </c>
      <c r="C12" s="92"/>
      <c r="D12" s="10">
        <v>21645.89</v>
      </c>
      <c r="E12" s="52"/>
      <c r="F12" s="73"/>
      <c r="I12" s="3"/>
    </row>
    <row r="13" spans="2:10" ht="15" customHeight="1" x14ac:dyDescent="0.2">
      <c r="B13" s="11" t="s">
        <v>59</v>
      </c>
      <c r="C13" s="92"/>
      <c r="D13" s="15">
        <v>2067503.16</v>
      </c>
      <c r="E13" s="53"/>
      <c r="F13" s="73"/>
      <c r="I13" s="3"/>
    </row>
    <row r="14" spans="2:10" ht="15" customHeight="1" x14ac:dyDescent="0.2">
      <c r="B14" s="9" t="s">
        <v>19</v>
      </c>
      <c r="C14" s="91"/>
      <c r="D14" s="54"/>
      <c r="E14" s="62">
        <f>SUM(D12:D13)</f>
        <v>2089149.0499999998</v>
      </c>
      <c r="F14" s="73"/>
      <c r="I14" s="3"/>
    </row>
    <row r="15" spans="2:10" ht="15" customHeight="1" x14ac:dyDescent="0.2">
      <c r="B15" s="9"/>
      <c r="C15" s="91"/>
      <c r="D15" s="55"/>
      <c r="E15" s="53"/>
      <c r="F15" s="73"/>
      <c r="I15" s="3"/>
    </row>
    <row r="16" spans="2:10" ht="15" customHeight="1" x14ac:dyDescent="0.2">
      <c r="B16" s="9" t="s">
        <v>14</v>
      </c>
      <c r="C16" s="91"/>
      <c r="D16" s="10"/>
      <c r="E16" s="13"/>
      <c r="F16" s="73"/>
      <c r="G16" s="106"/>
      <c r="I16" s="3"/>
    </row>
    <row r="17" spans="2:9" x14ac:dyDescent="0.2">
      <c r="B17" s="11" t="s">
        <v>35</v>
      </c>
      <c r="C17" s="92">
        <v>2</v>
      </c>
      <c r="D17" s="10">
        <f>353321.21+500000</f>
        <v>853321.21</v>
      </c>
      <c r="E17" s="53"/>
      <c r="F17" s="73"/>
      <c r="G17" s="107"/>
      <c r="I17" s="3"/>
    </row>
    <row r="18" spans="2:9" x14ac:dyDescent="0.2">
      <c r="B18" s="11" t="s">
        <v>60</v>
      </c>
      <c r="C18" s="92"/>
      <c r="D18" s="10">
        <v>0</v>
      </c>
      <c r="E18" s="53"/>
      <c r="F18" s="73"/>
      <c r="G18" s="106"/>
      <c r="I18" s="3"/>
    </row>
    <row r="19" spans="2:9" ht="15" customHeight="1" x14ac:dyDescent="0.2">
      <c r="B19" s="9" t="s">
        <v>16</v>
      </c>
      <c r="C19" s="91"/>
      <c r="D19" s="75"/>
      <c r="E19" s="54">
        <f>+D17-D18</f>
        <v>853321.21</v>
      </c>
      <c r="F19" s="74"/>
      <c r="G19" s="106"/>
      <c r="I19" s="3"/>
    </row>
    <row r="20" spans="2:9" ht="15" x14ac:dyDescent="0.2">
      <c r="B20" s="9"/>
      <c r="C20" s="91"/>
      <c r="D20" s="55"/>
      <c r="E20" s="14"/>
      <c r="F20" s="73"/>
      <c r="G20" s="106"/>
      <c r="I20" s="3"/>
    </row>
    <row r="21" spans="2:9" ht="15" x14ac:dyDescent="0.2">
      <c r="B21" s="9" t="s">
        <v>15</v>
      </c>
      <c r="C21" s="91"/>
      <c r="D21" s="10"/>
      <c r="E21" s="13"/>
      <c r="F21" s="73"/>
    </row>
    <row r="22" spans="2:9" x14ac:dyDescent="0.2">
      <c r="B22" s="11" t="s">
        <v>21</v>
      </c>
      <c r="C22" s="92">
        <v>3</v>
      </c>
      <c r="D22" s="10">
        <v>0</v>
      </c>
      <c r="E22" s="14"/>
      <c r="F22" s="74"/>
    </row>
    <row r="23" spans="2:9" ht="15" x14ac:dyDescent="0.2">
      <c r="B23" s="9" t="s">
        <v>37</v>
      </c>
      <c r="C23" s="91"/>
      <c r="D23" s="77"/>
      <c r="E23" s="78">
        <f>SUM(D22:D22)</f>
        <v>0</v>
      </c>
      <c r="F23" s="74"/>
    </row>
    <row r="24" spans="2:9" ht="15" x14ac:dyDescent="0.2">
      <c r="B24" s="9"/>
      <c r="C24" s="91"/>
      <c r="D24" s="20"/>
      <c r="E24" s="79"/>
      <c r="F24" s="73"/>
    </row>
    <row r="25" spans="2:9" ht="15.75" thickBot="1" x14ac:dyDescent="0.25">
      <c r="B25" s="9" t="s">
        <v>1</v>
      </c>
      <c r="C25" s="91"/>
      <c r="D25" s="75"/>
      <c r="E25" s="80">
        <f>SUM(E14:E23)</f>
        <v>2942470.26</v>
      </c>
      <c r="F25" s="73"/>
    </row>
    <row r="26" spans="2:9" ht="15.75" thickTop="1" x14ac:dyDescent="0.2">
      <c r="B26" s="9"/>
      <c r="C26" s="91"/>
      <c r="D26" s="20"/>
      <c r="E26" s="79"/>
      <c r="F26" s="73"/>
    </row>
    <row r="27" spans="2:9" ht="15" x14ac:dyDescent="0.2">
      <c r="B27" s="57" t="s">
        <v>23</v>
      </c>
      <c r="C27" s="93"/>
      <c r="D27" s="12"/>
      <c r="E27" s="14"/>
      <c r="F27" s="75"/>
    </row>
    <row r="28" spans="2:9" ht="15" x14ac:dyDescent="0.2">
      <c r="B28" s="57" t="s">
        <v>17</v>
      </c>
      <c r="C28" s="93"/>
      <c r="D28" s="12"/>
      <c r="E28" s="14"/>
      <c r="F28" s="75"/>
    </row>
    <row r="29" spans="2:9" ht="15" x14ac:dyDescent="0.2">
      <c r="B29" s="57" t="s">
        <v>20</v>
      </c>
      <c r="C29" s="93"/>
      <c r="D29" s="12"/>
      <c r="E29" s="14"/>
      <c r="F29" s="75"/>
    </row>
    <row r="30" spans="2:9" x14ac:dyDescent="0.2">
      <c r="B30" s="58" t="s">
        <v>61</v>
      </c>
      <c r="C30" s="94">
        <v>3</v>
      </c>
      <c r="D30" s="12">
        <v>903376.58</v>
      </c>
      <c r="E30" s="14"/>
      <c r="F30" s="75"/>
    </row>
    <row r="31" spans="2:9" hidden="1" x14ac:dyDescent="0.2">
      <c r="B31" s="58" t="s">
        <v>62</v>
      </c>
      <c r="C31" s="94">
        <v>3</v>
      </c>
      <c r="D31" s="81">
        <v>0</v>
      </c>
      <c r="E31" s="14"/>
      <c r="F31" s="75"/>
    </row>
    <row r="32" spans="2:9" x14ac:dyDescent="0.2">
      <c r="B32" s="58" t="s">
        <v>63</v>
      </c>
      <c r="C32" s="94"/>
      <c r="D32" s="81">
        <v>1381.17</v>
      </c>
      <c r="E32" s="14"/>
      <c r="F32" s="75"/>
    </row>
    <row r="33" spans="2:6" x14ac:dyDescent="0.2">
      <c r="B33" s="58" t="s">
        <v>67</v>
      </c>
      <c r="C33" s="94"/>
      <c r="D33" s="81">
        <v>20676.650000000001</v>
      </c>
      <c r="E33" s="14"/>
      <c r="F33" s="75"/>
    </row>
    <row r="34" spans="2:6" ht="15" x14ac:dyDescent="0.2">
      <c r="B34" s="59" t="s">
        <v>18</v>
      </c>
      <c r="C34" s="93"/>
      <c r="D34" s="81"/>
      <c r="E34" s="63">
        <f>D30+D31+D32+D33</f>
        <v>925434.4</v>
      </c>
      <c r="F34" s="75"/>
    </row>
    <row r="35" spans="2:6" ht="15" x14ac:dyDescent="0.2">
      <c r="B35" s="59" t="s">
        <v>7</v>
      </c>
      <c r="C35" s="93"/>
      <c r="D35" s="20"/>
      <c r="E35" s="41">
        <f>SUM(E34)</f>
        <v>925434.4</v>
      </c>
      <c r="F35" s="75"/>
    </row>
    <row r="36" spans="2:6" ht="15" x14ac:dyDescent="0.2">
      <c r="B36" s="59"/>
      <c r="C36" s="93"/>
      <c r="D36" s="12"/>
      <c r="E36" s="14"/>
      <c r="F36" s="75"/>
    </row>
    <row r="37" spans="2:6" ht="15" x14ac:dyDescent="0.2">
      <c r="B37" s="59" t="s">
        <v>2</v>
      </c>
      <c r="C37" s="93"/>
      <c r="D37" s="81"/>
      <c r="E37" s="14"/>
      <c r="F37" s="75"/>
    </row>
    <row r="38" spans="2:6" ht="15" x14ac:dyDescent="0.2">
      <c r="B38" s="59" t="s">
        <v>3</v>
      </c>
      <c r="C38" s="93"/>
      <c r="D38" s="12"/>
      <c r="E38" s="13"/>
      <c r="F38" s="75"/>
    </row>
    <row r="39" spans="2:6" x14ac:dyDescent="0.2">
      <c r="B39" s="60" t="s">
        <v>8</v>
      </c>
      <c r="C39" s="95">
        <v>4</v>
      </c>
      <c r="D39" s="15">
        <v>500000</v>
      </c>
      <c r="E39" s="14"/>
      <c r="F39" s="75"/>
    </row>
    <row r="40" spans="2:6" hidden="1" x14ac:dyDescent="0.2">
      <c r="B40" s="60" t="s">
        <v>9</v>
      </c>
      <c r="C40" s="95"/>
      <c r="D40" s="15">
        <v>0</v>
      </c>
      <c r="E40" s="14"/>
      <c r="F40" s="75"/>
    </row>
    <row r="41" spans="2:6" ht="15" x14ac:dyDescent="0.2">
      <c r="B41" s="59" t="s">
        <v>4</v>
      </c>
      <c r="C41" s="93"/>
      <c r="D41" s="20">
        <f>SUM(D39-D40)</f>
        <v>500000</v>
      </c>
      <c r="E41" s="41"/>
      <c r="F41" s="75"/>
    </row>
    <row r="42" spans="2:6" x14ac:dyDescent="0.2">
      <c r="B42" s="58" t="s">
        <v>39</v>
      </c>
      <c r="C42" s="94"/>
      <c r="D42" s="81">
        <v>50000</v>
      </c>
      <c r="E42" s="14"/>
      <c r="F42" s="75"/>
    </row>
    <row r="43" spans="2:6" x14ac:dyDescent="0.2">
      <c r="B43" s="60" t="s">
        <v>22</v>
      </c>
      <c r="C43" s="96"/>
      <c r="D43" s="12">
        <v>789842.13</v>
      </c>
      <c r="E43" s="14"/>
      <c r="F43" s="75"/>
    </row>
    <row r="44" spans="2:6" x14ac:dyDescent="0.2">
      <c r="B44" s="60" t="s">
        <v>48</v>
      </c>
      <c r="C44" s="96"/>
      <c r="D44" s="12">
        <v>677193.73</v>
      </c>
      <c r="E44" s="14"/>
      <c r="F44" s="75"/>
    </row>
    <row r="45" spans="2:6" ht="15" x14ac:dyDescent="0.2">
      <c r="B45" s="61" t="s">
        <v>5</v>
      </c>
      <c r="C45" s="61"/>
      <c r="D45" s="20"/>
      <c r="E45" s="64">
        <f>SUM(D41:D44)</f>
        <v>2017035.8599999999</v>
      </c>
      <c r="F45" s="75"/>
    </row>
    <row r="46" spans="2:6" ht="15" x14ac:dyDescent="0.2">
      <c r="B46" s="61"/>
      <c r="C46" s="61"/>
      <c r="D46" s="12"/>
      <c r="E46" s="14"/>
      <c r="F46" s="75"/>
    </row>
    <row r="47" spans="2:6" ht="15.75" thickBot="1" x14ac:dyDescent="0.25">
      <c r="B47" s="59" t="s">
        <v>6</v>
      </c>
      <c r="C47" s="59"/>
      <c r="D47" s="20"/>
      <c r="E47" s="65">
        <f>SUM(E35+E45)</f>
        <v>2942470.26</v>
      </c>
      <c r="F47" s="5">
        <f>E25-E47</f>
        <v>0</v>
      </c>
    </row>
    <row r="48" spans="2:6" ht="15.75" thickTop="1" x14ac:dyDescent="0.2">
      <c r="B48" s="59"/>
      <c r="C48" s="59"/>
      <c r="D48" s="20"/>
      <c r="E48" s="41"/>
      <c r="F48" s="5"/>
    </row>
    <row r="49" spans="2:7" x14ac:dyDescent="0.2">
      <c r="B49" s="8"/>
      <c r="C49" s="8"/>
      <c r="F49" s="4"/>
    </row>
    <row r="50" spans="2:7" ht="15" x14ac:dyDescent="0.2">
      <c r="B50" s="19"/>
      <c r="C50" s="19"/>
      <c r="D50" s="44"/>
    </row>
    <row r="51" spans="2:7" ht="15" x14ac:dyDescent="0.2">
      <c r="B51" s="19"/>
      <c r="C51" s="19"/>
      <c r="E51" s="47"/>
    </row>
    <row r="52" spans="2:7" ht="15" x14ac:dyDescent="0.2">
      <c r="B52" s="19"/>
      <c r="C52" s="19"/>
    </row>
    <row r="53" spans="2:7" ht="15" x14ac:dyDescent="0.2">
      <c r="B53" s="19"/>
      <c r="C53" s="19"/>
      <c r="D53" s="43"/>
    </row>
    <row r="54" spans="2:7" ht="15" x14ac:dyDescent="0.2">
      <c r="B54" s="19"/>
      <c r="C54" s="19"/>
      <c r="E54" s="46"/>
    </row>
    <row r="55" spans="2:7" ht="15" x14ac:dyDescent="0.2">
      <c r="B55" s="19"/>
      <c r="C55" s="19"/>
    </row>
    <row r="56" spans="2:7" ht="15" x14ac:dyDescent="0.2">
      <c r="B56" s="19"/>
      <c r="C56" s="19"/>
      <c r="D56" s="44"/>
    </row>
    <row r="57" spans="2:7" ht="15" x14ac:dyDescent="0.2">
      <c r="D57" s="19"/>
      <c r="E57" s="87"/>
    </row>
    <row r="58" spans="2:7" ht="15" x14ac:dyDescent="0.2">
      <c r="D58" s="19"/>
      <c r="E58" s="87"/>
    </row>
    <row r="59" spans="2:7" ht="15" x14ac:dyDescent="0.2">
      <c r="D59" s="18"/>
      <c r="E59" s="110"/>
      <c r="F59" s="4"/>
      <c r="G59" s="3"/>
    </row>
    <row r="60" spans="2:7" ht="15" x14ac:dyDescent="0.2">
      <c r="D60" s="18"/>
      <c r="E60" s="110"/>
      <c r="F60" s="3"/>
      <c r="G60" s="4"/>
    </row>
    <row r="61" spans="2:7" ht="15" x14ac:dyDescent="0.2">
      <c r="B61" s="18"/>
      <c r="C61" s="18"/>
      <c r="E61" s="87"/>
      <c r="F61" s="3"/>
      <c r="G61" s="40"/>
    </row>
    <row r="62" spans="2:7" ht="15" x14ac:dyDescent="0.2">
      <c r="B62" s="18"/>
      <c r="C62" s="18"/>
      <c r="E62" s="87"/>
      <c r="F62" s="3"/>
      <c r="G62" s="4"/>
    </row>
    <row r="63" spans="2:7" x14ac:dyDescent="0.2">
      <c r="F63" s="3"/>
      <c r="G63" s="3"/>
    </row>
    <row r="64" spans="2:7" x14ac:dyDescent="0.2">
      <c r="F64" s="3"/>
      <c r="G64" s="3"/>
    </row>
    <row r="65" spans="4:5" ht="12.75" x14ac:dyDescent="0.2">
      <c r="D65" s="2"/>
      <c r="E65" s="2"/>
    </row>
    <row r="66" spans="4:5" ht="12.75" x14ac:dyDescent="0.2">
      <c r="D66" s="2"/>
      <c r="E66" s="2"/>
    </row>
    <row r="67" spans="4:5" ht="12.75" x14ac:dyDescent="0.2">
      <c r="D67" s="2"/>
      <c r="E67" s="2"/>
    </row>
    <row r="79" spans="4:5" ht="12.75" x14ac:dyDescent="0.2">
      <c r="D79" s="2"/>
      <c r="E79" s="2"/>
    </row>
    <row r="80" spans="4:5" ht="12.75" x14ac:dyDescent="0.2">
      <c r="D80" s="2"/>
      <c r="E80" s="2"/>
    </row>
    <row r="81" spans="4:5" ht="12.75" x14ac:dyDescent="0.2">
      <c r="D81" s="2"/>
      <c r="E81" s="2"/>
    </row>
    <row r="82" spans="4:5" ht="12.75" x14ac:dyDescent="0.2">
      <c r="D82" s="2"/>
      <c r="E82" s="2"/>
    </row>
    <row r="83" spans="4:5" ht="12.75" x14ac:dyDescent="0.2">
      <c r="D83" s="2"/>
      <c r="E83" s="2"/>
    </row>
    <row r="84" spans="4:5" ht="12.75" x14ac:dyDescent="0.2">
      <c r="D84" s="2"/>
      <c r="E84" s="2"/>
    </row>
    <row r="85" spans="4:5" ht="12.75" x14ac:dyDescent="0.2">
      <c r="D85" s="2"/>
      <c r="E85" s="2"/>
    </row>
    <row r="86" spans="4:5" ht="12.75" x14ac:dyDescent="0.2">
      <c r="D86" s="2"/>
      <c r="E86" s="2"/>
    </row>
    <row r="87" spans="4:5" ht="12.75" x14ac:dyDescent="0.2">
      <c r="D87" s="2"/>
      <c r="E87" s="2"/>
    </row>
    <row r="88" spans="4:5" ht="12.75" x14ac:dyDescent="0.2">
      <c r="D88" s="2"/>
      <c r="E88" s="2"/>
    </row>
    <row r="89" spans="4:5" ht="12.75" x14ac:dyDescent="0.2">
      <c r="D89" s="2"/>
      <c r="E89" s="2"/>
    </row>
    <row r="90" spans="4:5" ht="12.75" x14ac:dyDescent="0.2">
      <c r="D90" s="2"/>
      <c r="E90" s="2"/>
    </row>
    <row r="91" spans="4:5" ht="12.75" x14ac:dyDescent="0.2">
      <c r="D91" s="2"/>
      <c r="E91" s="2"/>
    </row>
    <row r="92" spans="4:5" ht="12.75" x14ac:dyDescent="0.2">
      <c r="D92" s="2"/>
      <c r="E92" s="2"/>
    </row>
    <row r="93" spans="4:5" ht="12.75" x14ac:dyDescent="0.2">
      <c r="D93" s="2"/>
      <c r="E93" s="2"/>
    </row>
    <row r="94" spans="4:5" ht="12.75" x14ac:dyDescent="0.2">
      <c r="D94" s="2"/>
      <c r="E94" s="2"/>
    </row>
    <row r="95" spans="4:5" ht="12.75" x14ac:dyDescent="0.2">
      <c r="D95" s="2"/>
      <c r="E95" s="2"/>
    </row>
    <row r="96" spans="4:5" ht="12.75" x14ac:dyDescent="0.2">
      <c r="D96" s="2"/>
      <c r="E96" s="2"/>
    </row>
    <row r="97" spans="4:5" ht="12.75" x14ac:dyDescent="0.2">
      <c r="D97" s="2"/>
      <c r="E97" s="2"/>
    </row>
    <row r="111" spans="4:5" ht="12.75" x14ac:dyDescent="0.2">
      <c r="D111" s="2"/>
      <c r="E111" s="2"/>
    </row>
  </sheetData>
  <mergeCells count="7">
    <mergeCell ref="B8:E8"/>
    <mergeCell ref="B5:E5"/>
    <mergeCell ref="H5:J5"/>
    <mergeCell ref="B6:E6"/>
    <mergeCell ref="H6:J6"/>
    <mergeCell ref="B7:E7"/>
    <mergeCell ref="H7:J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66"/>
  <sheetViews>
    <sheetView zoomScale="90" zoomScaleNormal="90" workbookViewId="0">
      <selection sqref="A1:D32"/>
    </sheetView>
  </sheetViews>
  <sheetFormatPr baseColWidth="10" defaultRowHeight="15" customHeight="1" x14ac:dyDescent="0.2"/>
  <cols>
    <col min="1" max="1" width="2.5703125" style="21" customWidth="1"/>
    <col min="2" max="2" width="47.5703125" style="21" customWidth="1" collapsed="1"/>
    <col min="3" max="3" width="15.7109375" style="21" customWidth="1" collapsed="1"/>
    <col min="4" max="4" width="15.28515625" style="21" customWidth="1"/>
    <col min="5" max="5" width="15.5703125" style="21" customWidth="1" collapsed="1"/>
    <col min="6" max="6" width="15.28515625" style="21" customWidth="1" collapsed="1"/>
    <col min="7" max="7" width="4.28515625" style="21" customWidth="1" collapsed="1"/>
    <col min="8" max="9" width="9.5703125" style="21" customWidth="1" collapsed="1"/>
    <col min="10" max="16384" width="11.42578125" style="21"/>
  </cols>
  <sheetData>
    <row r="1" spans="2:7" ht="12.75" x14ac:dyDescent="0.2">
      <c r="B1" s="66"/>
      <c r="D1" s="32"/>
    </row>
    <row r="2" spans="2:7" ht="12.75" x14ac:dyDescent="0.2">
      <c r="B2" s="66"/>
      <c r="D2" s="32"/>
    </row>
    <row r="3" spans="2:7" ht="12.75" x14ac:dyDescent="0.2">
      <c r="B3" s="66"/>
      <c r="D3" s="32"/>
    </row>
    <row r="4" spans="2:7" ht="12.75" x14ac:dyDescent="0.2">
      <c r="B4" s="66"/>
      <c r="D4" s="32"/>
    </row>
    <row r="5" spans="2:7" ht="15.75" x14ac:dyDescent="0.2">
      <c r="B5" s="116" t="s">
        <v>52</v>
      </c>
      <c r="C5" s="116"/>
      <c r="D5" s="116"/>
    </row>
    <row r="6" spans="2:7" ht="12.75" x14ac:dyDescent="0.2">
      <c r="B6" s="118" t="s">
        <v>71</v>
      </c>
      <c r="C6" s="119"/>
      <c r="D6" s="119"/>
      <c r="G6" s="22"/>
    </row>
    <row r="7" spans="2:7" ht="12.75" x14ac:dyDescent="0.2">
      <c r="B7" s="120" t="s">
        <v>74</v>
      </c>
      <c r="C7" s="120"/>
      <c r="D7" s="120"/>
    </row>
    <row r="8" spans="2:7" ht="12.75" x14ac:dyDescent="0.2">
      <c r="B8" s="121" t="s">
        <v>30</v>
      </c>
      <c r="C8" s="121"/>
      <c r="D8" s="121"/>
    </row>
    <row r="9" spans="2:7" ht="12.75" x14ac:dyDescent="0.2">
      <c r="B9" s="23"/>
      <c r="C9" s="39"/>
      <c r="D9" s="48"/>
    </row>
    <row r="10" spans="2:7" ht="12.75" x14ac:dyDescent="0.2">
      <c r="B10" s="24" t="s">
        <v>10</v>
      </c>
      <c r="C10" s="66"/>
      <c r="D10" s="82"/>
    </row>
    <row r="11" spans="2:7" ht="12.75" x14ac:dyDescent="0.2">
      <c r="B11" s="26" t="s">
        <v>43</v>
      </c>
      <c r="C11" s="83">
        <v>0</v>
      </c>
      <c r="D11" s="66"/>
    </row>
    <row r="12" spans="2:7" ht="12.75" x14ac:dyDescent="0.2">
      <c r="B12" s="26" t="s">
        <v>57</v>
      </c>
      <c r="C12" s="84">
        <v>0</v>
      </c>
      <c r="D12" s="49"/>
    </row>
    <row r="13" spans="2:7" ht="12.75" x14ac:dyDescent="0.2">
      <c r="B13" s="26" t="s">
        <v>33</v>
      </c>
      <c r="C13" s="83"/>
      <c r="D13" s="33">
        <f>C11+C12</f>
        <v>0</v>
      </c>
    </row>
    <row r="14" spans="2:7" ht="12.75" x14ac:dyDescent="0.2">
      <c r="B14" s="23"/>
      <c r="C14" s="83"/>
      <c r="D14" s="67"/>
    </row>
    <row r="15" spans="2:7" ht="12.75" x14ac:dyDescent="0.2">
      <c r="B15" s="24" t="s">
        <v>24</v>
      </c>
      <c r="C15" s="67">
        <v>0</v>
      </c>
      <c r="D15" s="33"/>
      <c r="E15" s="25"/>
    </row>
    <row r="16" spans="2:7" ht="12.75" x14ac:dyDescent="0.2">
      <c r="B16" s="24" t="s">
        <v>40</v>
      </c>
      <c r="C16" s="89"/>
      <c r="D16" s="33">
        <f>+C15</f>
        <v>0</v>
      </c>
    </row>
    <row r="17" spans="2:4" ht="12.75" x14ac:dyDescent="0.2">
      <c r="B17" s="1"/>
      <c r="C17" s="83"/>
      <c r="D17" s="67"/>
    </row>
    <row r="18" spans="2:4" ht="13.5" thickBot="1" x14ac:dyDescent="0.25">
      <c r="B18" s="1" t="s">
        <v>25</v>
      </c>
      <c r="C18" s="32"/>
      <c r="D18" s="50">
        <f>D13-D16</f>
        <v>0</v>
      </c>
    </row>
    <row r="19" spans="2:4" ht="13.5" thickTop="1" x14ac:dyDescent="0.2">
      <c r="B19" s="66"/>
      <c r="C19" s="29"/>
      <c r="D19" s="67"/>
    </row>
    <row r="20" spans="2:4" ht="12.75" x14ac:dyDescent="0.2">
      <c r="B20" s="1" t="s">
        <v>26</v>
      </c>
      <c r="C20" s="27"/>
      <c r="D20" s="67"/>
    </row>
    <row r="21" spans="2:4" ht="12.75" hidden="1" x14ac:dyDescent="0.2">
      <c r="B21" s="66" t="s">
        <v>41</v>
      </c>
      <c r="C21" s="27">
        <v>0</v>
      </c>
      <c r="D21" s="67"/>
    </row>
    <row r="22" spans="2:4" ht="12.75" x14ac:dyDescent="0.2">
      <c r="B22" s="66" t="s">
        <v>69</v>
      </c>
      <c r="C22" s="27">
        <v>0</v>
      </c>
      <c r="D22" s="67"/>
    </row>
    <row r="23" spans="2:4" ht="12.75" x14ac:dyDescent="0.2">
      <c r="B23" s="66" t="s">
        <v>70</v>
      </c>
      <c r="C23" s="85">
        <v>0</v>
      </c>
      <c r="D23" s="67"/>
    </row>
    <row r="24" spans="2:4" ht="12.75" x14ac:dyDescent="0.2">
      <c r="B24" s="66" t="s">
        <v>54</v>
      </c>
      <c r="C24" s="86">
        <v>0</v>
      </c>
      <c r="D24" s="67"/>
    </row>
    <row r="25" spans="2:4" ht="12.75" x14ac:dyDescent="0.2">
      <c r="B25" s="1" t="s">
        <v>27</v>
      </c>
      <c r="C25" s="66"/>
      <c r="D25" s="32">
        <f>SUM(C21:C24)</f>
        <v>0</v>
      </c>
    </row>
    <row r="26" spans="2:4" ht="12.75" x14ac:dyDescent="0.2">
      <c r="B26" s="1" t="s">
        <v>11</v>
      </c>
      <c r="C26" s="27"/>
      <c r="D26" s="67"/>
    </row>
    <row r="27" spans="2:4" ht="12.75" x14ac:dyDescent="0.2">
      <c r="B27" s="66" t="s">
        <v>12</v>
      </c>
      <c r="C27" s="85">
        <v>0</v>
      </c>
      <c r="D27" s="67"/>
    </row>
    <row r="28" spans="2:4" ht="12.75" x14ac:dyDescent="0.2">
      <c r="B28" s="66" t="s">
        <v>29</v>
      </c>
      <c r="C28" s="86">
        <v>0</v>
      </c>
      <c r="D28" s="67"/>
    </row>
    <row r="29" spans="2:4" ht="12.75" x14ac:dyDescent="0.2">
      <c r="B29" s="1" t="s">
        <v>28</v>
      </c>
      <c r="C29" s="66"/>
      <c r="D29" s="109">
        <f>C27-C28</f>
        <v>0</v>
      </c>
    </row>
    <row r="30" spans="2:4" ht="12.75" x14ac:dyDescent="0.2">
      <c r="B30" s="1"/>
      <c r="C30" s="29"/>
      <c r="D30" s="67"/>
    </row>
    <row r="31" spans="2:4" ht="13.5" thickBot="1" x14ac:dyDescent="0.25">
      <c r="B31" s="1" t="s">
        <v>65</v>
      </c>
      <c r="C31" s="29"/>
      <c r="D31" s="50">
        <f>D18-D25+D29</f>
        <v>0</v>
      </c>
    </row>
    <row r="32" spans="2:4" ht="13.5" thickTop="1" x14ac:dyDescent="0.2">
      <c r="B32" s="66"/>
      <c r="C32" s="67"/>
      <c r="D32" s="29"/>
    </row>
    <row r="33" spans="2:6" ht="12.75" x14ac:dyDescent="0.2">
      <c r="B33" s="1"/>
      <c r="C33" s="66"/>
      <c r="D33" s="108"/>
    </row>
    <row r="34" spans="2:6" ht="12.75" x14ac:dyDescent="0.2">
      <c r="B34" s="26"/>
      <c r="C34" s="27"/>
      <c r="D34" s="67"/>
    </row>
    <row r="35" spans="2:6" ht="12.75" x14ac:dyDescent="0.2">
      <c r="B35" s="66"/>
      <c r="D35" s="32"/>
    </row>
    <row r="36" spans="2:6" ht="12.75" x14ac:dyDescent="0.2">
      <c r="B36" s="1"/>
      <c r="D36" s="32"/>
    </row>
    <row r="37" spans="2:6" ht="12.75" x14ac:dyDescent="0.2">
      <c r="B37" s="24"/>
      <c r="C37" s="27"/>
      <c r="D37" s="30"/>
    </row>
    <row r="38" spans="2:6" ht="12.75" x14ac:dyDescent="0.2">
      <c r="B38" s="1"/>
      <c r="C38" s="27"/>
      <c r="D38" s="30"/>
    </row>
    <row r="39" spans="2:6" ht="12.75" x14ac:dyDescent="0.2">
      <c r="C39" s="27"/>
      <c r="D39" s="30"/>
    </row>
    <row r="40" spans="2:6" ht="12.75" x14ac:dyDescent="0.2">
      <c r="C40" s="29"/>
      <c r="D40" s="30"/>
    </row>
    <row r="41" spans="2:6" ht="12.75" x14ac:dyDescent="0.2">
      <c r="B41" s="1"/>
      <c r="C41" s="37"/>
      <c r="D41" s="32"/>
    </row>
    <row r="42" spans="2:6" ht="12.75" x14ac:dyDescent="0.2">
      <c r="B42" s="1"/>
      <c r="C42" s="29"/>
      <c r="D42" s="30"/>
    </row>
    <row r="43" spans="2:6" ht="12.75" x14ac:dyDescent="0.2">
      <c r="B43" s="1"/>
      <c r="C43" s="29"/>
      <c r="D43" s="33"/>
    </row>
    <row r="44" spans="2:6" ht="12.75" x14ac:dyDescent="0.2">
      <c r="C44" s="30"/>
      <c r="D44" s="29"/>
    </row>
    <row r="45" spans="2:6" ht="12.75" x14ac:dyDescent="0.2">
      <c r="B45" s="1"/>
      <c r="C45" s="37"/>
      <c r="D45" s="33"/>
    </row>
    <row r="46" spans="2:6" ht="12.75" x14ac:dyDescent="0.2">
      <c r="B46" s="26"/>
      <c r="C46" s="27"/>
      <c r="D46" s="30"/>
    </row>
    <row r="47" spans="2:6" ht="12.75" x14ac:dyDescent="0.2">
      <c r="B47" s="26"/>
      <c r="C47" s="25"/>
      <c r="D47" s="27"/>
      <c r="E47" s="28"/>
    </row>
    <row r="48" spans="2:6" ht="12.75" x14ac:dyDescent="0.2">
      <c r="C48" s="25"/>
      <c r="D48" s="25"/>
      <c r="F48" s="28"/>
    </row>
    <row r="49" spans="2:7" ht="12.75" x14ac:dyDescent="0.2">
      <c r="C49" s="30"/>
      <c r="D49" s="30"/>
      <c r="F49" s="38"/>
    </row>
    <row r="50" spans="2:7" ht="12.75" x14ac:dyDescent="0.2">
      <c r="B50" s="8"/>
      <c r="C50" s="30"/>
      <c r="D50" s="30"/>
      <c r="F50" s="31"/>
    </row>
    <row r="51" spans="2:7" ht="12.75" x14ac:dyDescent="0.2">
      <c r="B51" s="1"/>
      <c r="C51" s="30"/>
      <c r="D51" s="30"/>
      <c r="F51" s="28"/>
    </row>
    <row r="52" spans="2:7" ht="12.75" x14ac:dyDescent="0.2">
      <c r="C52" s="30"/>
      <c r="D52" s="30"/>
    </row>
    <row r="53" spans="2:7" ht="12.75" x14ac:dyDescent="0.2">
      <c r="C53" s="30"/>
      <c r="D53" s="30"/>
      <c r="F53" s="28"/>
    </row>
    <row r="54" spans="2:7" ht="12.75" x14ac:dyDescent="0.2">
      <c r="C54" s="30"/>
      <c r="D54" s="30"/>
      <c r="G54" s="22"/>
    </row>
    <row r="55" spans="2:7" ht="12.75" x14ac:dyDescent="0.2">
      <c r="B55" s="1"/>
      <c r="C55" s="30"/>
      <c r="D55" s="30"/>
    </row>
    <row r="56" spans="2:7" ht="12.75" x14ac:dyDescent="0.2">
      <c r="C56" s="34"/>
      <c r="D56" s="30"/>
    </row>
    <row r="57" spans="2:7" ht="12.75" x14ac:dyDescent="0.2">
      <c r="C57" s="35"/>
      <c r="D57" s="30"/>
    </row>
    <row r="58" spans="2:7" ht="12.75" x14ac:dyDescent="0.2">
      <c r="C58" s="36"/>
      <c r="D58" s="30"/>
    </row>
    <row r="59" spans="2:7" ht="12.75" x14ac:dyDescent="0.2">
      <c r="C59" s="30"/>
      <c r="D59" s="30"/>
    </row>
    <row r="60" spans="2:7" ht="12.75" x14ac:dyDescent="0.2">
      <c r="C60" s="37"/>
      <c r="D60" s="37"/>
    </row>
    <row r="61" spans="2:7" ht="12.75" x14ac:dyDescent="0.2">
      <c r="C61" s="37"/>
      <c r="D61" s="37"/>
    </row>
    <row r="62" spans="2:7" ht="12.75" x14ac:dyDescent="0.2">
      <c r="C62" s="37"/>
      <c r="D62" s="37"/>
    </row>
    <row r="63" spans="2:7" ht="12.75" x14ac:dyDescent="0.2">
      <c r="C63" s="37"/>
      <c r="D63" s="37"/>
    </row>
    <row r="64" spans="2:7" ht="12.75" x14ac:dyDescent="0.2">
      <c r="C64" s="37"/>
      <c r="D64" s="37"/>
    </row>
    <row r="65" spans="3:4" ht="12.75" x14ac:dyDescent="0.2">
      <c r="C65" s="37"/>
      <c r="D65" s="37"/>
    </row>
    <row r="66" spans="3:4" ht="15" customHeight="1" x14ac:dyDescent="0.2">
      <c r="C66" s="37"/>
      <c r="D66" s="37"/>
    </row>
  </sheetData>
  <mergeCells count="4">
    <mergeCell ref="B5:D5"/>
    <mergeCell ref="B6:D6"/>
    <mergeCell ref="B7:D7"/>
    <mergeCell ref="B8:D8"/>
  </mergeCells>
  <pageMargins left="0.70866141732283472" right="0.70866141732283472" top="0.74803149606299213" bottom="0.74803149606299213" header="0.31496062992125984" footer="0.31496062992125984"/>
  <pageSetup scale="11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1"/>
  <sheetViews>
    <sheetView topLeftCell="A32" workbookViewId="0">
      <selection sqref="A1:E47"/>
    </sheetView>
  </sheetViews>
  <sheetFormatPr baseColWidth="10" defaultRowHeight="14.25" x14ac:dyDescent="0.2"/>
  <cols>
    <col min="1" max="1" width="3.5703125" style="2" customWidth="1"/>
    <col min="2" max="2" width="50.28515625" style="2" bestFit="1" customWidth="1"/>
    <col min="3" max="3" width="7.42578125" style="75" hidden="1" customWidth="1"/>
    <col min="4" max="4" width="14.7109375" style="42" customWidth="1"/>
    <col min="5" max="5" width="15.140625" style="45" customWidth="1"/>
    <col min="6" max="6" width="15.5703125" style="2" customWidth="1"/>
    <col min="7" max="7" width="15.28515625" style="2" customWidth="1"/>
    <col min="8" max="8" width="4.42578125" style="2" customWidth="1"/>
    <col min="9" max="9" width="11.85546875" style="2" customWidth="1"/>
    <col min="10" max="10" width="9.5703125" style="2" customWidth="1"/>
    <col min="11" max="16384" width="11.42578125" style="2"/>
  </cols>
  <sheetData>
    <row r="1" spans="2:10" customFormat="1" ht="12.75" x14ac:dyDescent="0.2">
      <c r="B1" s="97"/>
      <c r="C1" s="97"/>
      <c r="D1" s="97"/>
      <c r="E1" s="98"/>
      <c r="F1" s="99"/>
    </row>
    <row r="2" spans="2:10" customFormat="1" ht="12.75" x14ac:dyDescent="0.2">
      <c r="B2" s="98"/>
      <c r="C2" s="98"/>
      <c r="D2" s="98"/>
      <c r="E2" s="98"/>
      <c r="F2" s="100"/>
    </row>
    <row r="3" spans="2:10" customFormat="1" ht="12.75" x14ac:dyDescent="0.2">
      <c r="B3" s="98"/>
      <c r="C3" s="98"/>
      <c r="D3" s="98"/>
      <c r="E3" s="98"/>
      <c r="F3" s="100"/>
    </row>
    <row r="4" spans="2:10" customFormat="1" ht="12.75" x14ac:dyDescent="0.2">
      <c r="B4" s="101"/>
      <c r="C4" s="101"/>
      <c r="D4" s="101"/>
      <c r="E4" s="101"/>
      <c r="F4" s="100"/>
    </row>
    <row r="5" spans="2:10" ht="15" customHeight="1" x14ac:dyDescent="0.2">
      <c r="B5" s="116" t="s">
        <v>52</v>
      </c>
      <c r="C5" s="116"/>
      <c r="D5" s="116"/>
      <c r="E5" s="116"/>
      <c r="F5" s="111"/>
      <c r="G5" s="111"/>
      <c r="H5" s="116"/>
      <c r="I5" s="116"/>
      <c r="J5" s="116"/>
    </row>
    <row r="6" spans="2:10" ht="15" customHeight="1" x14ac:dyDescent="0.2">
      <c r="B6" s="117" t="s">
        <v>34</v>
      </c>
      <c r="C6" s="117"/>
      <c r="D6" s="117"/>
      <c r="E6" s="117"/>
      <c r="F6" s="112"/>
      <c r="G6" s="112"/>
      <c r="H6" s="117"/>
      <c r="I6" s="117"/>
      <c r="J6" s="117"/>
    </row>
    <row r="7" spans="2:10" ht="15" customHeight="1" x14ac:dyDescent="0.2">
      <c r="B7" s="116" t="s">
        <v>73</v>
      </c>
      <c r="C7" s="116"/>
      <c r="D7" s="116"/>
      <c r="E7" s="116"/>
      <c r="F7" s="111"/>
      <c r="G7" s="111"/>
      <c r="H7" s="116"/>
      <c r="I7" s="116"/>
      <c r="J7" s="116"/>
    </row>
    <row r="8" spans="2:10" ht="15" customHeight="1" x14ac:dyDescent="0.2">
      <c r="B8" s="115" t="s">
        <v>32</v>
      </c>
      <c r="C8" s="115"/>
      <c r="D8" s="115"/>
      <c r="E8" s="115"/>
      <c r="F8" s="6"/>
      <c r="H8" s="16"/>
      <c r="I8" s="17"/>
      <c r="J8" s="7"/>
    </row>
    <row r="9" spans="2:10" ht="15" customHeight="1" x14ac:dyDescent="0.25">
      <c r="B9" s="70"/>
      <c r="C9" s="70"/>
      <c r="D9" s="71"/>
      <c r="E9" s="72"/>
      <c r="F9" s="73"/>
      <c r="I9" s="3"/>
    </row>
    <row r="10" spans="2:10" ht="15" customHeight="1" x14ac:dyDescent="0.2">
      <c r="B10" s="9" t="s">
        <v>0</v>
      </c>
      <c r="C10" s="90" t="s">
        <v>49</v>
      </c>
      <c r="D10" s="10"/>
      <c r="E10" s="14"/>
      <c r="F10" s="73"/>
      <c r="I10" s="3"/>
    </row>
    <row r="11" spans="2:10" ht="15" customHeight="1" x14ac:dyDescent="0.2">
      <c r="B11" s="9" t="s">
        <v>13</v>
      </c>
      <c r="C11" s="91"/>
      <c r="D11" s="10"/>
      <c r="E11" s="14"/>
      <c r="F11" s="73"/>
      <c r="I11" s="3"/>
    </row>
    <row r="12" spans="2:10" ht="15" customHeight="1" x14ac:dyDescent="0.2">
      <c r="B12" s="11" t="s">
        <v>31</v>
      </c>
      <c r="C12" s="92"/>
      <c r="D12" s="10">
        <v>21645.89</v>
      </c>
      <c r="E12" s="52"/>
      <c r="F12" s="73"/>
      <c r="I12" s="3"/>
    </row>
    <row r="13" spans="2:10" ht="15" customHeight="1" x14ac:dyDescent="0.2">
      <c r="B13" s="11" t="s">
        <v>59</v>
      </c>
      <c r="C13" s="92"/>
      <c r="D13" s="15">
        <v>2067503.16</v>
      </c>
      <c r="E13" s="53"/>
      <c r="F13" s="73"/>
      <c r="I13" s="3"/>
    </row>
    <row r="14" spans="2:10" ht="15" customHeight="1" x14ac:dyDescent="0.2">
      <c r="B14" s="9" t="s">
        <v>19</v>
      </c>
      <c r="C14" s="91"/>
      <c r="D14" s="54"/>
      <c r="E14" s="62">
        <f>SUM(D12:D13)</f>
        <v>2089149.0499999998</v>
      </c>
      <c r="F14" s="73"/>
      <c r="I14" s="3"/>
    </row>
    <row r="15" spans="2:10" ht="15" customHeight="1" x14ac:dyDescent="0.2">
      <c r="B15" s="9"/>
      <c r="C15" s="91"/>
      <c r="D15" s="55"/>
      <c r="E15" s="53"/>
      <c r="F15" s="73"/>
      <c r="I15" s="3"/>
    </row>
    <row r="16" spans="2:10" ht="15" customHeight="1" x14ac:dyDescent="0.2">
      <c r="B16" s="9" t="s">
        <v>14</v>
      </c>
      <c r="C16" s="91"/>
      <c r="D16" s="10"/>
      <c r="E16" s="13"/>
      <c r="F16" s="73"/>
      <c r="G16" s="106"/>
      <c r="I16" s="3"/>
    </row>
    <row r="17" spans="2:9" x14ac:dyDescent="0.2">
      <c r="B17" s="11" t="s">
        <v>35</v>
      </c>
      <c r="C17" s="92">
        <v>2</v>
      </c>
      <c r="D17" s="10">
        <f>353321.21+500000</f>
        <v>853321.21</v>
      </c>
      <c r="E17" s="53"/>
      <c r="F17" s="73"/>
      <c r="G17" s="107"/>
      <c r="I17" s="3"/>
    </row>
    <row r="18" spans="2:9" x14ac:dyDescent="0.2">
      <c r="B18" s="11" t="s">
        <v>60</v>
      </c>
      <c r="C18" s="92"/>
      <c r="D18" s="10">
        <v>0</v>
      </c>
      <c r="E18" s="53"/>
      <c r="F18" s="73"/>
      <c r="G18" s="106"/>
      <c r="I18" s="3"/>
    </row>
    <row r="19" spans="2:9" ht="15" customHeight="1" x14ac:dyDescent="0.2">
      <c r="B19" s="9" t="s">
        <v>16</v>
      </c>
      <c r="C19" s="91"/>
      <c r="D19" s="75"/>
      <c r="E19" s="54">
        <f>+D17-D18</f>
        <v>853321.21</v>
      </c>
      <c r="F19" s="74"/>
      <c r="G19" s="106"/>
      <c r="I19" s="3"/>
    </row>
    <row r="20" spans="2:9" ht="15" x14ac:dyDescent="0.2">
      <c r="B20" s="9"/>
      <c r="C20" s="91"/>
      <c r="D20" s="55"/>
      <c r="E20" s="14"/>
      <c r="F20" s="73"/>
      <c r="G20" s="106"/>
      <c r="I20" s="3"/>
    </row>
    <row r="21" spans="2:9" ht="15" x14ac:dyDescent="0.2">
      <c r="B21" s="9" t="s">
        <v>15</v>
      </c>
      <c r="C21" s="91"/>
      <c r="D21" s="10"/>
      <c r="E21" s="13"/>
      <c r="F21" s="73"/>
    </row>
    <row r="22" spans="2:9" x14ac:dyDescent="0.2">
      <c r="B22" s="11" t="s">
        <v>21</v>
      </c>
      <c r="C22" s="92">
        <v>3</v>
      </c>
      <c r="D22" s="10">
        <v>0</v>
      </c>
      <c r="E22" s="14"/>
      <c r="F22" s="74"/>
    </row>
    <row r="23" spans="2:9" ht="15" x14ac:dyDescent="0.2">
      <c r="B23" s="9" t="s">
        <v>37</v>
      </c>
      <c r="C23" s="91"/>
      <c r="D23" s="77"/>
      <c r="E23" s="78">
        <f>SUM(D22:D22)</f>
        <v>0</v>
      </c>
      <c r="F23" s="74"/>
    </row>
    <row r="24" spans="2:9" ht="15" x14ac:dyDescent="0.2">
      <c r="B24" s="9"/>
      <c r="C24" s="91"/>
      <c r="D24" s="20"/>
      <c r="E24" s="79"/>
      <c r="F24" s="73"/>
    </row>
    <row r="25" spans="2:9" ht="15.75" thickBot="1" x14ac:dyDescent="0.25">
      <c r="B25" s="9" t="s">
        <v>1</v>
      </c>
      <c r="C25" s="91"/>
      <c r="D25" s="75"/>
      <c r="E25" s="80">
        <f>SUM(E14:E23)</f>
        <v>2942470.26</v>
      </c>
      <c r="F25" s="73"/>
    </row>
    <row r="26" spans="2:9" ht="15.75" thickTop="1" x14ac:dyDescent="0.2">
      <c r="B26" s="9"/>
      <c r="C26" s="91"/>
      <c r="D26" s="20"/>
      <c r="E26" s="79"/>
      <c r="F26" s="73"/>
    </row>
    <row r="27" spans="2:9" ht="15" x14ac:dyDescent="0.2">
      <c r="B27" s="57" t="s">
        <v>23</v>
      </c>
      <c r="C27" s="93"/>
      <c r="D27" s="12"/>
      <c r="E27" s="14"/>
      <c r="F27" s="75"/>
    </row>
    <row r="28" spans="2:9" ht="15" x14ac:dyDescent="0.2">
      <c r="B28" s="57" t="s">
        <v>17</v>
      </c>
      <c r="C28" s="93"/>
      <c r="D28" s="12"/>
      <c r="E28" s="14"/>
      <c r="F28" s="75"/>
    </row>
    <row r="29" spans="2:9" ht="15" x14ac:dyDescent="0.2">
      <c r="B29" s="57" t="s">
        <v>20</v>
      </c>
      <c r="C29" s="93"/>
      <c r="D29" s="12"/>
      <c r="E29" s="14"/>
      <c r="F29" s="75"/>
    </row>
    <row r="30" spans="2:9" x14ac:dyDescent="0.2">
      <c r="B30" s="58" t="s">
        <v>61</v>
      </c>
      <c r="C30" s="94">
        <v>3</v>
      </c>
      <c r="D30" s="12">
        <v>903376.58</v>
      </c>
      <c r="E30" s="14"/>
      <c r="F30" s="75"/>
    </row>
    <row r="31" spans="2:9" hidden="1" x14ac:dyDescent="0.2">
      <c r="B31" s="58" t="s">
        <v>62</v>
      </c>
      <c r="C31" s="94">
        <v>3</v>
      </c>
      <c r="D31" s="81">
        <v>0</v>
      </c>
      <c r="E31" s="14"/>
      <c r="F31" s="75"/>
    </row>
    <row r="32" spans="2:9" x14ac:dyDescent="0.2">
      <c r="B32" s="58" t="s">
        <v>63</v>
      </c>
      <c r="C32" s="94"/>
      <c r="D32" s="81">
        <v>1381.17</v>
      </c>
      <c r="E32" s="14"/>
      <c r="F32" s="75"/>
    </row>
    <row r="33" spans="2:6" x14ac:dyDescent="0.2">
      <c r="B33" s="58" t="s">
        <v>67</v>
      </c>
      <c r="C33" s="94"/>
      <c r="D33" s="81">
        <v>20676.650000000001</v>
      </c>
      <c r="E33" s="14"/>
      <c r="F33" s="75"/>
    </row>
    <row r="34" spans="2:6" ht="15" x14ac:dyDescent="0.2">
      <c r="B34" s="59" t="s">
        <v>18</v>
      </c>
      <c r="C34" s="93"/>
      <c r="D34" s="81"/>
      <c r="E34" s="63">
        <f>D30+D31+D32+D33</f>
        <v>925434.4</v>
      </c>
      <c r="F34" s="75"/>
    </row>
    <row r="35" spans="2:6" ht="15" x14ac:dyDescent="0.2">
      <c r="B35" s="59" t="s">
        <v>7</v>
      </c>
      <c r="C35" s="93"/>
      <c r="D35" s="20"/>
      <c r="E35" s="41">
        <f>SUM(E34)</f>
        <v>925434.4</v>
      </c>
      <c r="F35" s="75"/>
    </row>
    <row r="36" spans="2:6" ht="15" x14ac:dyDescent="0.2">
      <c r="B36" s="59"/>
      <c r="C36" s="93"/>
      <c r="D36" s="12"/>
      <c r="E36" s="14"/>
      <c r="F36" s="75"/>
    </row>
    <row r="37" spans="2:6" ht="15" x14ac:dyDescent="0.2">
      <c r="B37" s="59" t="s">
        <v>2</v>
      </c>
      <c r="C37" s="93"/>
      <c r="D37" s="81"/>
      <c r="E37" s="14"/>
      <c r="F37" s="75"/>
    </row>
    <row r="38" spans="2:6" ht="15" x14ac:dyDescent="0.2">
      <c r="B38" s="59" t="s">
        <v>3</v>
      </c>
      <c r="C38" s="93"/>
      <c r="D38" s="12"/>
      <c r="E38" s="13"/>
      <c r="F38" s="75"/>
    </row>
    <row r="39" spans="2:6" x14ac:dyDescent="0.2">
      <c r="B39" s="60" t="s">
        <v>8</v>
      </c>
      <c r="C39" s="95">
        <v>4</v>
      </c>
      <c r="D39" s="15">
        <v>500000</v>
      </c>
      <c r="E39" s="14"/>
      <c r="F39" s="75"/>
    </row>
    <row r="40" spans="2:6" hidden="1" x14ac:dyDescent="0.2">
      <c r="B40" s="60" t="s">
        <v>9</v>
      </c>
      <c r="C40" s="95"/>
      <c r="D40" s="15">
        <v>0</v>
      </c>
      <c r="E40" s="14"/>
      <c r="F40" s="75"/>
    </row>
    <row r="41" spans="2:6" ht="15" x14ac:dyDescent="0.2">
      <c r="B41" s="59" t="s">
        <v>4</v>
      </c>
      <c r="C41" s="93"/>
      <c r="D41" s="20">
        <f>SUM(D39-D40)</f>
        <v>500000</v>
      </c>
      <c r="E41" s="41"/>
      <c r="F41" s="75"/>
    </row>
    <row r="42" spans="2:6" x14ac:dyDescent="0.2">
      <c r="B42" s="58" t="s">
        <v>39</v>
      </c>
      <c r="C42" s="94"/>
      <c r="D42" s="81">
        <v>50000</v>
      </c>
      <c r="E42" s="14"/>
      <c r="F42" s="75"/>
    </row>
    <row r="43" spans="2:6" x14ac:dyDescent="0.2">
      <c r="B43" s="60" t="s">
        <v>22</v>
      </c>
      <c r="C43" s="96"/>
      <c r="D43" s="12">
        <v>789842.13</v>
      </c>
      <c r="E43" s="14"/>
      <c r="F43" s="75"/>
    </row>
    <row r="44" spans="2:6" x14ac:dyDescent="0.2">
      <c r="B44" s="60" t="s">
        <v>48</v>
      </c>
      <c r="C44" s="96"/>
      <c r="D44" s="12">
        <v>677193.73</v>
      </c>
      <c r="E44" s="14"/>
      <c r="F44" s="75"/>
    </row>
    <row r="45" spans="2:6" ht="15" x14ac:dyDescent="0.2">
      <c r="B45" s="61" t="s">
        <v>5</v>
      </c>
      <c r="C45" s="61"/>
      <c r="D45" s="20"/>
      <c r="E45" s="64">
        <f>SUM(D41:D44)</f>
        <v>2017035.8599999999</v>
      </c>
      <c r="F45" s="75"/>
    </row>
    <row r="46" spans="2:6" ht="15" x14ac:dyDescent="0.2">
      <c r="B46" s="61"/>
      <c r="C46" s="61"/>
      <c r="D46" s="12"/>
      <c r="E46" s="14"/>
      <c r="F46" s="75"/>
    </row>
    <row r="47" spans="2:6" ht="15.75" thickBot="1" x14ac:dyDescent="0.25">
      <c r="B47" s="59" t="s">
        <v>6</v>
      </c>
      <c r="C47" s="59"/>
      <c r="D47" s="20"/>
      <c r="E47" s="65">
        <f>SUM(E35+E45)</f>
        <v>2942470.26</v>
      </c>
      <c r="F47" s="5">
        <f>E25-E47</f>
        <v>0</v>
      </c>
    </row>
    <row r="48" spans="2:6" ht="15.75" thickTop="1" x14ac:dyDescent="0.2">
      <c r="B48" s="59"/>
      <c r="C48" s="59"/>
      <c r="D48" s="20"/>
      <c r="E48" s="41"/>
      <c r="F48" s="5"/>
    </row>
    <row r="49" spans="2:7" x14ac:dyDescent="0.2">
      <c r="B49" s="8"/>
      <c r="C49" s="8"/>
      <c r="F49" s="4"/>
    </row>
    <row r="50" spans="2:7" ht="15" x14ac:dyDescent="0.2">
      <c r="B50" s="19"/>
      <c r="C50" s="19"/>
      <c r="D50" s="44"/>
    </row>
    <row r="51" spans="2:7" ht="15" x14ac:dyDescent="0.2">
      <c r="B51" s="19"/>
      <c r="C51" s="19"/>
      <c r="E51" s="47"/>
    </row>
    <row r="52" spans="2:7" ht="15" x14ac:dyDescent="0.2">
      <c r="B52" s="19"/>
      <c r="C52" s="19"/>
    </row>
    <row r="53" spans="2:7" ht="15" x14ac:dyDescent="0.2">
      <c r="B53" s="19"/>
      <c r="C53" s="19"/>
      <c r="D53" s="43"/>
    </row>
    <row r="54" spans="2:7" ht="15" x14ac:dyDescent="0.2">
      <c r="B54" s="19"/>
      <c r="C54" s="19"/>
      <c r="E54" s="46"/>
    </row>
    <row r="55" spans="2:7" ht="15" x14ac:dyDescent="0.2">
      <c r="B55" s="19"/>
      <c r="C55" s="19"/>
    </row>
    <row r="56" spans="2:7" ht="15" x14ac:dyDescent="0.2">
      <c r="B56" s="19"/>
      <c r="C56" s="19"/>
      <c r="D56" s="44"/>
    </row>
    <row r="57" spans="2:7" ht="15" x14ac:dyDescent="0.2">
      <c r="D57" s="19"/>
      <c r="E57" s="87"/>
    </row>
    <row r="58" spans="2:7" ht="15" x14ac:dyDescent="0.2">
      <c r="D58" s="19"/>
      <c r="E58" s="87"/>
    </row>
    <row r="59" spans="2:7" ht="15" x14ac:dyDescent="0.2">
      <c r="D59" s="18"/>
      <c r="E59" s="110"/>
      <c r="F59" s="4"/>
      <c r="G59" s="3"/>
    </row>
    <row r="60" spans="2:7" ht="15" x14ac:dyDescent="0.2">
      <c r="D60" s="18"/>
      <c r="E60" s="110"/>
      <c r="F60" s="3"/>
      <c r="G60" s="4"/>
    </row>
    <row r="61" spans="2:7" ht="15" x14ac:dyDescent="0.2">
      <c r="B61" s="18"/>
      <c r="C61" s="18"/>
      <c r="E61" s="87"/>
      <c r="F61" s="3"/>
      <c r="G61" s="40"/>
    </row>
    <row r="62" spans="2:7" ht="15" x14ac:dyDescent="0.2">
      <c r="B62" s="18"/>
      <c r="C62" s="18"/>
      <c r="E62" s="87"/>
      <c r="F62" s="3"/>
      <c r="G62" s="4"/>
    </row>
    <row r="63" spans="2:7" x14ac:dyDescent="0.2">
      <c r="F63" s="3"/>
      <c r="G63" s="3"/>
    </row>
    <row r="64" spans="2:7" x14ac:dyDescent="0.2">
      <c r="F64" s="3"/>
      <c r="G64" s="3"/>
    </row>
    <row r="65" spans="4:5" ht="12.75" x14ac:dyDescent="0.2">
      <c r="D65" s="2"/>
      <c r="E65" s="2"/>
    </row>
    <row r="66" spans="4:5" ht="12.75" x14ac:dyDescent="0.2">
      <c r="D66" s="2"/>
      <c r="E66" s="2"/>
    </row>
    <row r="67" spans="4:5" ht="12.75" x14ac:dyDescent="0.2">
      <c r="D67" s="2"/>
      <c r="E67" s="2"/>
    </row>
    <row r="79" spans="4:5" ht="12.75" x14ac:dyDescent="0.2">
      <c r="D79" s="2"/>
      <c r="E79" s="2"/>
    </row>
    <row r="80" spans="4:5" ht="12.75" x14ac:dyDescent="0.2">
      <c r="D80" s="2"/>
      <c r="E80" s="2"/>
    </row>
    <row r="81" spans="4:5" ht="12.75" x14ac:dyDescent="0.2">
      <c r="D81" s="2"/>
      <c r="E81" s="2"/>
    </row>
    <row r="82" spans="4:5" ht="12.75" x14ac:dyDescent="0.2">
      <c r="D82" s="2"/>
      <c r="E82" s="2"/>
    </row>
    <row r="83" spans="4:5" ht="12.75" x14ac:dyDescent="0.2">
      <c r="D83" s="2"/>
      <c r="E83" s="2"/>
    </row>
    <row r="84" spans="4:5" ht="12.75" x14ac:dyDescent="0.2">
      <c r="D84" s="2"/>
      <c r="E84" s="2"/>
    </row>
    <row r="85" spans="4:5" ht="12.75" x14ac:dyDescent="0.2">
      <c r="D85" s="2"/>
      <c r="E85" s="2"/>
    </row>
    <row r="86" spans="4:5" ht="12.75" x14ac:dyDescent="0.2">
      <c r="D86" s="2"/>
      <c r="E86" s="2"/>
    </row>
    <row r="87" spans="4:5" ht="12.75" x14ac:dyDescent="0.2">
      <c r="D87" s="2"/>
      <c r="E87" s="2"/>
    </row>
    <row r="88" spans="4:5" ht="12.75" x14ac:dyDescent="0.2">
      <c r="D88" s="2"/>
      <c r="E88" s="2"/>
    </row>
    <row r="89" spans="4:5" ht="12.75" x14ac:dyDescent="0.2">
      <c r="D89" s="2"/>
      <c r="E89" s="2"/>
    </row>
    <row r="90" spans="4:5" ht="12.75" x14ac:dyDescent="0.2">
      <c r="D90" s="2"/>
      <c r="E90" s="2"/>
    </row>
    <row r="91" spans="4:5" ht="12.75" x14ac:dyDescent="0.2">
      <c r="D91" s="2"/>
      <c r="E91" s="2"/>
    </row>
    <row r="92" spans="4:5" ht="12.75" x14ac:dyDescent="0.2">
      <c r="D92" s="2"/>
      <c r="E92" s="2"/>
    </row>
    <row r="93" spans="4:5" ht="12.75" x14ac:dyDescent="0.2">
      <c r="D93" s="2"/>
      <c r="E93" s="2"/>
    </row>
    <row r="94" spans="4:5" ht="12.75" x14ac:dyDescent="0.2">
      <c r="D94" s="2"/>
      <c r="E94" s="2"/>
    </row>
    <row r="95" spans="4:5" ht="12.75" x14ac:dyDescent="0.2">
      <c r="D95" s="2"/>
      <c r="E95" s="2"/>
    </row>
    <row r="96" spans="4:5" ht="12.75" x14ac:dyDescent="0.2">
      <c r="D96" s="2"/>
      <c r="E96" s="2"/>
    </row>
    <row r="97" spans="4:5" ht="12.75" x14ac:dyDescent="0.2">
      <c r="D97" s="2"/>
      <c r="E97" s="2"/>
    </row>
    <row r="111" spans="4:5" ht="12.75" x14ac:dyDescent="0.2">
      <c r="D111" s="2"/>
      <c r="E111" s="2"/>
    </row>
  </sheetData>
  <mergeCells count="7">
    <mergeCell ref="B8:E8"/>
    <mergeCell ref="B5:E5"/>
    <mergeCell ref="H5:J5"/>
    <mergeCell ref="B6:E6"/>
    <mergeCell ref="H6:J6"/>
    <mergeCell ref="B7:E7"/>
    <mergeCell ref="H7:J7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66"/>
  <sheetViews>
    <sheetView zoomScale="90" zoomScaleNormal="90" workbookViewId="0">
      <selection sqref="A1:D32"/>
    </sheetView>
  </sheetViews>
  <sheetFormatPr baseColWidth="10" defaultRowHeight="15" customHeight="1" x14ac:dyDescent="0.2"/>
  <cols>
    <col min="1" max="1" width="2.5703125" style="21" customWidth="1"/>
    <col min="2" max="2" width="47.5703125" style="21" customWidth="1" collapsed="1"/>
    <col min="3" max="3" width="15.7109375" style="21" customWidth="1" collapsed="1"/>
    <col min="4" max="4" width="15.28515625" style="21" customWidth="1"/>
    <col min="5" max="5" width="15.5703125" style="21" customWidth="1" collapsed="1"/>
    <col min="6" max="6" width="15.28515625" style="21" customWidth="1" collapsed="1"/>
    <col min="7" max="7" width="4.28515625" style="21" customWidth="1" collapsed="1"/>
    <col min="8" max="9" width="9.5703125" style="21" customWidth="1" collapsed="1"/>
    <col min="10" max="16384" width="11.42578125" style="21"/>
  </cols>
  <sheetData>
    <row r="1" spans="2:7" ht="12.75" x14ac:dyDescent="0.2">
      <c r="B1" s="66"/>
      <c r="D1" s="32"/>
    </row>
    <row r="2" spans="2:7" ht="12.75" x14ac:dyDescent="0.2">
      <c r="B2" s="66"/>
      <c r="D2" s="32"/>
    </row>
    <row r="3" spans="2:7" ht="12.75" x14ac:dyDescent="0.2">
      <c r="B3" s="66"/>
      <c r="D3" s="32"/>
    </row>
    <row r="4" spans="2:7" ht="12.75" x14ac:dyDescent="0.2">
      <c r="B4" s="66"/>
      <c r="D4" s="32"/>
    </row>
    <row r="5" spans="2:7" ht="15.75" x14ac:dyDescent="0.2">
      <c r="B5" s="116" t="s">
        <v>52</v>
      </c>
      <c r="C5" s="116"/>
      <c r="D5" s="116"/>
    </row>
    <row r="6" spans="2:7" ht="12.75" x14ac:dyDescent="0.2">
      <c r="B6" s="118" t="s">
        <v>71</v>
      </c>
      <c r="C6" s="119"/>
      <c r="D6" s="119"/>
      <c r="G6" s="22"/>
    </row>
    <row r="7" spans="2:7" ht="12.75" x14ac:dyDescent="0.2">
      <c r="B7" s="120" t="s">
        <v>73</v>
      </c>
      <c r="C7" s="120"/>
      <c r="D7" s="120"/>
    </row>
    <row r="8" spans="2:7" ht="12.75" x14ac:dyDescent="0.2">
      <c r="B8" s="121" t="s">
        <v>30</v>
      </c>
      <c r="C8" s="121"/>
      <c r="D8" s="121"/>
    </row>
    <row r="9" spans="2:7" ht="12.75" x14ac:dyDescent="0.2">
      <c r="B9" s="23"/>
      <c r="C9" s="39"/>
      <c r="D9" s="48"/>
    </row>
    <row r="10" spans="2:7" ht="12.75" x14ac:dyDescent="0.2">
      <c r="B10" s="24" t="s">
        <v>10</v>
      </c>
      <c r="C10" s="66"/>
      <c r="D10" s="82"/>
    </row>
    <row r="11" spans="2:7" ht="12.75" x14ac:dyDescent="0.2">
      <c r="B11" s="26" t="s">
        <v>43</v>
      </c>
      <c r="C11" s="83">
        <v>0</v>
      </c>
      <c r="D11" s="66"/>
    </row>
    <row r="12" spans="2:7" ht="12.75" x14ac:dyDescent="0.2">
      <c r="B12" s="26" t="s">
        <v>57</v>
      </c>
      <c r="C12" s="84">
        <v>0</v>
      </c>
      <c r="D12" s="49"/>
    </row>
    <row r="13" spans="2:7" ht="12.75" x14ac:dyDescent="0.2">
      <c r="B13" s="26" t="s">
        <v>33</v>
      </c>
      <c r="C13" s="83"/>
      <c r="D13" s="33">
        <f>C11+C12</f>
        <v>0</v>
      </c>
    </row>
    <row r="14" spans="2:7" ht="12.75" x14ac:dyDescent="0.2">
      <c r="B14" s="23"/>
      <c r="C14" s="83"/>
      <c r="D14" s="67"/>
    </row>
    <row r="15" spans="2:7" ht="12.75" x14ac:dyDescent="0.2">
      <c r="B15" s="24" t="s">
        <v>24</v>
      </c>
      <c r="C15" s="67">
        <v>0</v>
      </c>
      <c r="D15" s="33"/>
      <c r="E15" s="25"/>
    </row>
    <row r="16" spans="2:7" ht="12.75" x14ac:dyDescent="0.2">
      <c r="B16" s="24" t="s">
        <v>40</v>
      </c>
      <c r="C16" s="89"/>
      <c r="D16" s="33">
        <f>+C15</f>
        <v>0</v>
      </c>
    </row>
    <row r="17" spans="2:4" ht="12.75" x14ac:dyDescent="0.2">
      <c r="B17" s="1"/>
      <c r="C17" s="83"/>
      <c r="D17" s="67"/>
    </row>
    <row r="18" spans="2:4" ht="13.5" thickBot="1" x14ac:dyDescent="0.25">
      <c r="B18" s="1" t="s">
        <v>25</v>
      </c>
      <c r="C18" s="32"/>
      <c r="D18" s="50">
        <f>D13-D16</f>
        <v>0</v>
      </c>
    </row>
    <row r="19" spans="2:4" ht="13.5" thickTop="1" x14ac:dyDescent="0.2">
      <c r="B19" s="66"/>
      <c r="C19" s="29"/>
      <c r="D19" s="67"/>
    </row>
    <row r="20" spans="2:4" ht="12.75" x14ac:dyDescent="0.2">
      <c r="B20" s="1" t="s">
        <v>26</v>
      </c>
      <c r="C20" s="27"/>
      <c r="D20" s="67"/>
    </row>
    <row r="21" spans="2:4" ht="12.75" hidden="1" x14ac:dyDescent="0.2">
      <c r="B21" s="66" t="s">
        <v>41</v>
      </c>
      <c r="C21" s="27">
        <v>0</v>
      </c>
      <c r="D21" s="67"/>
    </row>
    <row r="22" spans="2:4" ht="12.75" x14ac:dyDescent="0.2">
      <c r="B22" s="66" t="s">
        <v>69</v>
      </c>
      <c r="C22" s="27">
        <v>0</v>
      </c>
      <c r="D22" s="67"/>
    </row>
    <row r="23" spans="2:4" ht="12.75" x14ac:dyDescent="0.2">
      <c r="B23" s="66" t="s">
        <v>70</v>
      </c>
      <c r="C23" s="85">
        <v>0</v>
      </c>
      <c r="D23" s="67"/>
    </row>
    <row r="24" spans="2:4" ht="12.75" x14ac:dyDescent="0.2">
      <c r="B24" s="66" t="s">
        <v>54</v>
      </c>
      <c r="C24" s="86">
        <v>0</v>
      </c>
      <c r="D24" s="67"/>
    </row>
    <row r="25" spans="2:4" ht="12.75" x14ac:dyDescent="0.2">
      <c r="B25" s="1" t="s">
        <v>27</v>
      </c>
      <c r="C25" s="66"/>
      <c r="D25" s="32">
        <f>SUM(C21:C24)</f>
        <v>0</v>
      </c>
    </row>
    <row r="26" spans="2:4" ht="12.75" x14ac:dyDescent="0.2">
      <c r="B26" s="1" t="s">
        <v>11</v>
      </c>
      <c r="C26" s="27"/>
      <c r="D26" s="67"/>
    </row>
    <row r="27" spans="2:4" ht="12.75" x14ac:dyDescent="0.2">
      <c r="B27" s="66" t="s">
        <v>12</v>
      </c>
      <c r="C27" s="85">
        <v>0</v>
      </c>
      <c r="D27" s="67"/>
    </row>
    <row r="28" spans="2:4" ht="12.75" x14ac:dyDescent="0.2">
      <c r="B28" s="66" t="s">
        <v>29</v>
      </c>
      <c r="C28" s="86">
        <v>0</v>
      </c>
      <c r="D28" s="67"/>
    </row>
    <row r="29" spans="2:4" ht="12.75" x14ac:dyDescent="0.2">
      <c r="B29" s="1" t="s">
        <v>28</v>
      </c>
      <c r="C29" s="66"/>
      <c r="D29" s="109">
        <f>C27-C28</f>
        <v>0</v>
      </c>
    </row>
    <row r="30" spans="2:4" ht="12.75" x14ac:dyDescent="0.2">
      <c r="B30" s="1"/>
      <c r="C30" s="29"/>
      <c r="D30" s="67"/>
    </row>
    <row r="31" spans="2:4" ht="13.5" thickBot="1" x14ac:dyDescent="0.25">
      <c r="B31" s="1" t="s">
        <v>65</v>
      </c>
      <c r="C31" s="29"/>
      <c r="D31" s="50">
        <f>D18-D25+D29</f>
        <v>0</v>
      </c>
    </row>
    <row r="32" spans="2:4" ht="13.5" thickTop="1" x14ac:dyDescent="0.2">
      <c r="B32" s="66"/>
      <c r="C32" s="67"/>
      <c r="D32" s="29"/>
    </row>
    <row r="33" spans="2:6" ht="12.75" x14ac:dyDescent="0.2">
      <c r="B33" s="1"/>
      <c r="C33" s="66"/>
      <c r="D33" s="108"/>
    </row>
    <row r="34" spans="2:6" ht="12.75" x14ac:dyDescent="0.2">
      <c r="B34" s="26"/>
      <c r="C34" s="27"/>
      <c r="D34" s="67"/>
    </row>
    <row r="35" spans="2:6" ht="12.75" x14ac:dyDescent="0.2">
      <c r="B35" s="66"/>
      <c r="D35" s="32"/>
    </row>
    <row r="36" spans="2:6" ht="12.75" x14ac:dyDescent="0.2">
      <c r="B36" s="1"/>
      <c r="D36" s="32"/>
    </row>
    <row r="37" spans="2:6" ht="12.75" x14ac:dyDescent="0.2">
      <c r="B37" s="24"/>
      <c r="C37" s="27"/>
      <c r="D37" s="30"/>
    </row>
    <row r="38" spans="2:6" ht="12.75" x14ac:dyDescent="0.2">
      <c r="B38" s="1"/>
      <c r="C38" s="27"/>
      <c r="D38" s="30"/>
    </row>
    <row r="39" spans="2:6" ht="12.75" x14ac:dyDescent="0.2">
      <c r="C39" s="27"/>
      <c r="D39" s="30"/>
    </row>
    <row r="40" spans="2:6" ht="12.75" x14ac:dyDescent="0.2">
      <c r="C40" s="29"/>
      <c r="D40" s="30"/>
    </row>
    <row r="41" spans="2:6" ht="12.75" x14ac:dyDescent="0.2">
      <c r="B41" s="1"/>
      <c r="C41" s="37"/>
      <c r="D41" s="32"/>
    </row>
    <row r="42" spans="2:6" ht="12.75" x14ac:dyDescent="0.2">
      <c r="B42" s="1"/>
      <c r="C42" s="29"/>
      <c r="D42" s="30"/>
    </row>
    <row r="43" spans="2:6" ht="12.75" x14ac:dyDescent="0.2">
      <c r="B43" s="1"/>
      <c r="C43" s="29"/>
      <c r="D43" s="33"/>
    </row>
    <row r="44" spans="2:6" ht="12.75" x14ac:dyDescent="0.2">
      <c r="C44" s="30"/>
      <c r="D44" s="29"/>
    </row>
    <row r="45" spans="2:6" ht="12.75" x14ac:dyDescent="0.2">
      <c r="B45" s="1"/>
      <c r="C45" s="37"/>
      <c r="D45" s="33"/>
    </row>
    <row r="46" spans="2:6" ht="12.75" x14ac:dyDescent="0.2">
      <c r="B46" s="26"/>
      <c r="C46" s="27"/>
      <c r="D46" s="30"/>
    </row>
    <row r="47" spans="2:6" ht="12.75" x14ac:dyDescent="0.2">
      <c r="B47" s="26"/>
      <c r="C47" s="25"/>
      <c r="D47" s="27"/>
      <c r="E47" s="28"/>
    </row>
    <row r="48" spans="2:6" ht="12.75" x14ac:dyDescent="0.2">
      <c r="C48" s="25"/>
      <c r="D48" s="25"/>
      <c r="F48" s="28"/>
    </row>
    <row r="49" spans="2:7" ht="12.75" x14ac:dyDescent="0.2">
      <c r="C49" s="30"/>
      <c r="D49" s="30"/>
      <c r="F49" s="38"/>
    </row>
    <row r="50" spans="2:7" ht="12.75" x14ac:dyDescent="0.2">
      <c r="B50" s="8"/>
      <c r="C50" s="30"/>
      <c r="D50" s="30"/>
      <c r="F50" s="31"/>
    </row>
    <row r="51" spans="2:7" ht="12.75" x14ac:dyDescent="0.2">
      <c r="B51" s="1"/>
      <c r="C51" s="30"/>
      <c r="D51" s="30"/>
      <c r="F51" s="28"/>
    </row>
    <row r="52" spans="2:7" ht="12.75" x14ac:dyDescent="0.2">
      <c r="C52" s="30"/>
      <c r="D52" s="30"/>
    </row>
    <row r="53" spans="2:7" ht="12.75" x14ac:dyDescent="0.2">
      <c r="C53" s="30"/>
      <c r="D53" s="30"/>
      <c r="F53" s="28"/>
    </row>
    <row r="54" spans="2:7" ht="12.75" x14ac:dyDescent="0.2">
      <c r="C54" s="30"/>
      <c r="D54" s="30"/>
      <c r="G54" s="22"/>
    </row>
    <row r="55" spans="2:7" ht="12.75" x14ac:dyDescent="0.2">
      <c r="B55" s="1"/>
      <c r="C55" s="30"/>
      <c r="D55" s="30"/>
    </row>
    <row r="56" spans="2:7" ht="12.75" x14ac:dyDescent="0.2">
      <c r="C56" s="34"/>
      <c r="D56" s="30"/>
    </row>
    <row r="57" spans="2:7" ht="12.75" x14ac:dyDescent="0.2">
      <c r="C57" s="35"/>
      <c r="D57" s="30"/>
    </row>
    <row r="58" spans="2:7" ht="12.75" x14ac:dyDescent="0.2">
      <c r="C58" s="36"/>
      <c r="D58" s="30"/>
    </row>
    <row r="59" spans="2:7" ht="12.75" x14ac:dyDescent="0.2">
      <c r="C59" s="30"/>
      <c r="D59" s="30"/>
    </row>
    <row r="60" spans="2:7" ht="12.75" x14ac:dyDescent="0.2">
      <c r="C60" s="37"/>
      <c r="D60" s="37"/>
    </row>
    <row r="61" spans="2:7" ht="12.75" x14ac:dyDescent="0.2">
      <c r="C61" s="37"/>
      <c r="D61" s="37"/>
    </row>
    <row r="62" spans="2:7" ht="12.75" x14ac:dyDescent="0.2">
      <c r="C62" s="37"/>
      <c r="D62" s="37"/>
    </row>
    <row r="63" spans="2:7" ht="12.75" x14ac:dyDescent="0.2">
      <c r="C63" s="37"/>
      <c r="D63" s="37"/>
    </row>
    <row r="64" spans="2:7" ht="12.75" x14ac:dyDescent="0.2">
      <c r="C64" s="37"/>
      <c r="D64" s="37"/>
    </row>
    <row r="65" spans="3:4" ht="12.75" x14ac:dyDescent="0.2">
      <c r="C65" s="37"/>
      <c r="D65" s="37"/>
    </row>
    <row r="66" spans="3:4" ht="15" customHeight="1" x14ac:dyDescent="0.2">
      <c r="C66" s="37"/>
      <c r="D66" s="37"/>
    </row>
  </sheetData>
  <mergeCells count="4">
    <mergeCell ref="B5:D5"/>
    <mergeCell ref="B6:D6"/>
    <mergeCell ref="B7:D7"/>
    <mergeCell ref="B8:D8"/>
  </mergeCells>
  <pageMargins left="0.70866141732283472" right="0.70866141732283472" top="0.74803149606299213" bottom="0.74803149606299213" header="0.31496062992125984" footer="0.31496062992125984"/>
  <pageSetup scale="11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1"/>
  <sheetViews>
    <sheetView topLeftCell="A20" workbookViewId="0">
      <selection sqref="A1:E47"/>
    </sheetView>
  </sheetViews>
  <sheetFormatPr baseColWidth="10" defaultRowHeight="14.25" x14ac:dyDescent="0.2"/>
  <cols>
    <col min="1" max="1" width="3.5703125" style="2" customWidth="1"/>
    <col min="2" max="2" width="50.28515625" style="2" bestFit="1" customWidth="1"/>
    <col min="3" max="3" width="7.42578125" style="75" hidden="1" customWidth="1"/>
    <col min="4" max="4" width="14.7109375" style="42" customWidth="1"/>
    <col min="5" max="5" width="15.140625" style="45" customWidth="1"/>
    <col min="6" max="6" width="15.5703125" style="2" customWidth="1"/>
    <col min="7" max="7" width="15.28515625" style="2" customWidth="1"/>
    <col min="8" max="8" width="4.42578125" style="2" customWidth="1"/>
    <col min="9" max="9" width="11.85546875" style="2" customWidth="1"/>
    <col min="10" max="10" width="9.5703125" style="2" customWidth="1"/>
    <col min="11" max="16384" width="11.42578125" style="2"/>
  </cols>
  <sheetData>
    <row r="1" spans="2:10" customFormat="1" ht="12.75" x14ac:dyDescent="0.2">
      <c r="B1" s="97"/>
      <c r="C1" s="97"/>
      <c r="D1" s="97"/>
      <c r="E1" s="98"/>
      <c r="F1" s="99"/>
    </row>
    <row r="2" spans="2:10" customFormat="1" ht="12.75" x14ac:dyDescent="0.2">
      <c r="B2" s="98"/>
      <c r="C2" s="98"/>
      <c r="D2" s="98"/>
      <c r="E2" s="98"/>
      <c r="F2" s="100"/>
    </row>
    <row r="3" spans="2:10" customFormat="1" ht="12.75" x14ac:dyDescent="0.2">
      <c r="B3" s="98"/>
      <c r="C3" s="98"/>
      <c r="D3" s="98"/>
      <c r="E3" s="98"/>
      <c r="F3" s="100"/>
    </row>
    <row r="4" spans="2:10" customFormat="1" ht="12.75" x14ac:dyDescent="0.2">
      <c r="B4" s="101"/>
      <c r="C4" s="101"/>
      <c r="D4" s="101"/>
      <c r="E4" s="101"/>
      <c r="F4" s="100"/>
    </row>
    <row r="5" spans="2:10" ht="15" customHeight="1" x14ac:dyDescent="0.2">
      <c r="B5" s="116" t="s">
        <v>52</v>
      </c>
      <c r="C5" s="116"/>
      <c r="D5" s="116"/>
      <c r="E5" s="116"/>
      <c r="F5" s="104"/>
      <c r="G5" s="104"/>
      <c r="H5" s="116"/>
      <c r="I5" s="116"/>
      <c r="J5" s="116"/>
    </row>
    <row r="6" spans="2:10" ht="15" customHeight="1" x14ac:dyDescent="0.2">
      <c r="B6" s="117" t="s">
        <v>34</v>
      </c>
      <c r="C6" s="117"/>
      <c r="D6" s="117"/>
      <c r="E6" s="117"/>
      <c r="F6" s="105"/>
      <c r="G6" s="105"/>
      <c r="H6" s="117"/>
      <c r="I6" s="117"/>
      <c r="J6" s="117"/>
    </row>
    <row r="7" spans="2:10" ht="15" customHeight="1" x14ac:dyDescent="0.2">
      <c r="B7" s="116" t="s">
        <v>68</v>
      </c>
      <c r="C7" s="116"/>
      <c r="D7" s="116"/>
      <c r="E7" s="116"/>
      <c r="F7" s="104"/>
      <c r="G7" s="104"/>
      <c r="H7" s="116"/>
      <c r="I7" s="116"/>
      <c r="J7" s="116"/>
    </row>
    <row r="8" spans="2:10" ht="15" customHeight="1" x14ac:dyDescent="0.2">
      <c r="B8" s="115" t="s">
        <v>32</v>
      </c>
      <c r="C8" s="115"/>
      <c r="D8" s="115"/>
      <c r="E8" s="115"/>
      <c r="F8" s="6"/>
      <c r="H8" s="16"/>
      <c r="I8" s="17"/>
      <c r="J8" s="7"/>
    </row>
    <row r="9" spans="2:10" ht="15" customHeight="1" x14ac:dyDescent="0.25">
      <c r="B9" s="70"/>
      <c r="C9" s="70"/>
      <c r="D9" s="71"/>
      <c r="E9" s="72"/>
      <c r="F9" s="73"/>
      <c r="I9" s="3"/>
    </row>
    <row r="10" spans="2:10" ht="15" customHeight="1" x14ac:dyDescent="0.2">
      <c r="B10" s="9" t="s">
        <v>0</v>
      </c>
      <c r="C10" s="90" t="s">
        <v>49</v>
      </c>
      <c r="D10" s="10"/>
      <c r="E10" s="14"/>
      <c r="F10" s="73"/>
      <c r="I10" s="3"/>
    </row>
    <row r="11" spans="2:10" ht="15" customHeight="1" x14ac:dyDescent="0.2">
      <c r="B11" s="9" t="s">
        <v>13</v>
      </c>
      <c r="C11" s="91"/>
      <c r="D11" s="10"/>
      <c r="E11" s="14"/>
      <c r="F11" s="73"/>
      <c r="I11" s="3"/>
    </row>
    <row r="12" spans="2:10" ht="15" customHeight="1" x14ac:dyDescent="0.2">
      <c r="B12" s="11" t="s">
        <v>31</v>
      </c>
      <c r="C12" s="92"/>
      <c r="D12" s="10">
        <v>21645.89</v>
      </c>
      <c r="E12" s="52"/>
      <c r="F12" s="73"/>
      <c r="I12" s="3"/>
    </row>
    <row r="13" spans="2:10" ht="15" customHeight="1" x14ac:dyDescent="0.2">
      <c r="B13" s="11" t="s">
        <v>59</v>
      </c>
      <c r="C13" s="92"/>
      <c r="D13" s="15">
        <v>2067503.16</v>
      </c>
      <c r="E13" s="53"/>
      <c r="F13" s="73"/>
      <c r="I13" s="3"/>
    </row>
    <row r="14" spans="2:10" ht="15" customHeight="1" x14ac:dyDescent="0.2">
      <c r="B14" s="9" t="s">
        <v>19</v>
      </c>
      <c r="C14" s="91"/>
      <c r="D14" s="54"/>
      <c r="E14" s="62">
        <f>SUM(D12:D13)</f>
        <v>2089149.0499999998</v>
      </c>
      <c r="F14" s="73"/>
      <c r="I14" s="3"/>
    </row>
    <row r="15" spans="2:10" ht="15" customHeight="1" x14ac:dyDescent="0.2">
      <c r="B15" s="9"/>
      <c r="C15" s="91"/>
      <c r="D15" s="55"/>
      <c r="E15" s="53"/>
      <c r="F15" s="73"/>
      <c r="I15" s="3"/>
    </row>
    <row r="16" spans="2:10" ht="15" customHeight="1" x14ac:dyDescent="0.2">
      <c r="B16" s="9" t="s">
        <v>14</v>
      </c>
      <c r="C16" s="91"/>
      <c r="D16" s="10"/>
      <c r="E16" s="13"/>
      <c r="F16" s="73"/>
      <c r="G16" s="106"/>
      <c r="I16" s="3"/>
    </row>
    <row r="17" spans="2:9" x14ac:dyDescent="0.2">
      <c r="B17" s="11" t="s">
        <v>35</v>
      </c>
      <c r="C17" s="92">
        <v>2</v>
      </c>
      <c r="D17" s="10">
        <f>353321.21+500000</f>
        <v>853321.21</v>
      </c>
      <c r="E17" s="53"/>
      <c r="F17" s="73"/>
      <c r="G17" s="107"/>
      <c r="I17" s="3"/>
    </row>
    <row r="18" spans="2:9" x14ac:dyDescent="0.2">
      <c r="B18" s="11" t="s">
        <v>60</v>
      </c>
      <c r="C18" s="92"/>
      <c r="D18" s="10">
        <v>0</v>
      </c>
      <c r="E18" s="53"/>
      <c r="F18" s="73"/>
      <c r="G18" s="106"/>
      <c r="I18" s="3"/>
    </row>
    <row r="19" spans="2:9" ht="15" customHeight="1" x14ac:dyDescent="0.2">
      <c r="B19" s="9" t="s">
        <v>16</v>
      </c>
      <c r="C19" s="91"/>
      <c r="D19" s="75"/>
      <c r="E19" s="54">
        <f>+D17-D18</f>
        <v>853321.21</v>
      </c>
      <c r="F19" s="74"/>
      <c r="G19" s="106"/>
      <c r="I19" s="3"/>
    </row>
    <row r="20" spans="2:9" ht="15" x14ac:dyDescent="0.2">
      <c r="B20" s="9"/>
      <c r="C20" s="91"/>
      <c r="D20" s="55"/>
      <c r="E20" s="14"/>
      <c r="F20" s="73"/>
      <c r="G20" s="106"/>
      <c r="I20" s="3"/>
    </row>
    <row r="21" spans="2:9" ht="15" x14ac:dyDescent="0.2">
      <c r="B21" s="9" t="s">
        <v>15</v>
      </c>
      <c r="C21" s="91"/>
      <c r="D21" s="10"/>
      <c r="E21" s="13"/>
      <c r="F21" s="73"/>
    </row>
    <row r="22" spans="2:9" x14ac:dyDescent="0.2">
      <c r="B22" s="11" t="s">
        <v>21</v>
      </c>
      <c r="C22" s="92">
        <v>3</v>
      </c>
      <c r="D22" s="10">
        <v>0</v>
      </c>
      <c r="E22" s="14"/>
      <c r="F22" s="74"/>
    </row>
    <row r="23" spans="2:9" ht="15" x14ac:dyDescent="0.2">
      <c r="B23" s="9" t="s">
        <v>37</v>
      </c>
      <c r="C23" s="91"/>
      <c r="D23" s="77"/>
      <c r="E23" s="78">
        <f>SUM(D22:D22)</f>
        <v>0</v>
      </c>
      <c r="F23" s="74"/>
    </row>
    <row r="24" spans="2:9" ht="15" x14ac:dyDescent="0.2">
      <c r="B24" s="9"/>
      <c r="C24" s="91"/>
      <c r="D24" s="20"/>
      <c r="E24" s="79"/>
      <c r="F24" s="73"/>
    </row>
    <row r="25" spans="2:9" ht="15.75" thickBot="1" x14ac:dyDescent="0.25">
      <c r="B25" s="9" t="s">
        <v>1</v>
      </c>
      <c r="C25" s="91"/>
      <c r="D25" s="75"/>
      <c r="E25" s="80">
        <f>SUM(E14:E23)</f>
        <v>2942470.26</v>
      </c>
      <c r="F25" s="73"/>
    </row>
    <row r="26" spans="2:9" ht="15.75" thickTop="1" x14ac:dyDescent="0.2">
      <c r="B26" s="9"/>
      <c r="C26" s="91"/>
      <c r="D26" s="20"/>
      <c r="E26" s="79"/>
      <c r="F26" s="73"/>
    </row>
    <row r="27" spans="2:9" ht="15" x14ac:dyDescent="0.2">
      <c r="B27" s="57" t="s">
        <v>23</v>
      </c>
      <c r="C27" s="93"/>
      <c r="D27" s="12"/>
      <c r="E27" s="14"/>
      <c r="F27" s="75"/>
    </row>
    <row r="28" spans="2:9" ht="15" x14ac:dyDescent="0.2">
      <c r="B28" s="57" t="s">
        <v>17</v>
      </c>
      <c r="C28" s="93"/>
      <c r="D28" s="12"/>
      <c r="E28" s="14"/>
      <c r="F28" s="75"/>
    </row>
    <row r="29" spans="2:9" ht="15" x14ac:dyDescent="0.2">
      <c r="B29" s="57" t="s">
        <v>20</v>
      </c>
      <c r="C29" s="93"/>
      <c r="D29" s="12"/>
      <c r="E29" s="14"/>
      <c r="F29" s="75"/>
    </row>
    <row r="30" spans="2:9" x14ac:dyDescent="0.2">
      <c r="B30" s="58" t="s">
        <v>61</v>
      </c>
      <c r="C30" s="94">
        <v>3</v>
      </c>
      <c r="D30" s="12">
        <v>903376.58</v>
      </c>
      <c r="E30" s="14"/>
      <c r="F30" s="75"/>
    </row>
    <row r="31" spans="2:9" hidden="1" x14ac:dyDescent="0.2">
      <c r="B31" s="58" t="s">
        <v>62</v>
      </c>
      <c r="C31" s="94">
        <v>3</v>
      </c>
      <c r="D31" s="81">
        <v>0</v>
      </c>
      <c r="E31" s="14"/>
      <c r="F31" s="75"/>
    </row>
    <row r="32" spans="2:9" x14ac:dyDescent="0.2">
      <c r="B32" s="58" t="s">
        <v>63</v>
      </c>
      <c r="C32" s="94"/>
      <c r="D32" s="81">
        <v>1381.17</v>
      </c>
      <c r="E32" s="14"/>
      <c r="F32" s="75"/>
    </row>
    <row r="33" spans="2:6" x14ac:dyDescent="0.2">
      <c r="B33" s="58" t="s">
        <v>67</v>
      </c>
      <c r="C33" s="94"/>
      <c r="D33" s="81">
        <v>20676.650000000001</v>
      </c>
      <c r="E33" s="14"/>
      <c r="F33" s="75"/>
    </row>
    <row r="34" spans="2:6" ht="15" x14ac:dyDescent="0.2">
      <c r="B34" s="59" t="s">
        <v>18</v>
      </c>
      <c r="C34" s="93"/>
      <c r="D34" s="81"/>
      <c r="E34" s="63">
        <f>D30+D31+D32+D33</f>
        <v>925434.4</v>
      </c>
      <c r="F34" s="75"/>
    </row>
    <row r="35" spans="2:6" ht="15" x14ac:dyDescent="0.2">
      <c r="B35" s="59" t="s">
        <v>7</v>
      </c>
      <c r="C35" s="93"/>
      <c r="D35" s="20"/>
      <c r="E35" s="41">
        <f>SUM(E34)</f>
        <v>925434.4</v>
      </c>
      <c r="F35" s="75"/>
    </row>
    <row r="36" spans="2:6" ht="15" x14ac:dyDescent="0.2">
      <c r="B36" s="59"/>
      <c r="C36" s="93"/>
      <c r="D36" s="12"/>
      <c r="E36" s="14"/>
      <c r="F36" s="75"/>
    </row>
    <row r="37" spans="2:6" ht="15" x14ac:dyDescent="0.2">
      <c r="B37" s="59" t="s">
        <v>2</v>
      </c>
      <c r="C37" s="93"/>
      <c r="D37" s="81"/>
      <c r="E37" s="14"/>
      <c r="F37" s="75"/>
    </row>
    <row r="38" spans="2:6" ht="15" x14ac:dyDescent="0.2">
      <c r="B38" s="59" t="s">
        <v>3</v>
      </c>
      <c r="C38" s="93"/>
      <c r="D38" s="12"/>
      <c r="E38" s="13"/>
      <c r="F38" s="75"/>
    </row>
    <row r="39" spans="2:6" x14ac:dyDescent="0.2">
      <c r="B39" s="60" t="s">
        <v>8</v>
      </c>
      <c r="C39" s="95">
        <v>4</v>
      </c>
      <c r="D39" s="15">
        <v>500000</v>
      </c>
      <c r="E39" s="14"/>
      <c r="F39" s="75"/>
    </row>
    <row r="40" spans="2:6" hidden="1" x14ac:dyDescent="0.2">
      <c r="B40" s="60" t="s">
        <v>9</v>
      </c>
      <c r="C40" s="95"/>
      <c r="D40" s="15">
        <v>0</v>
      </c>
      <c r="E40" s="14"/>
      <c r="F40" s="75"/>
    </row>
    <row r="41" spans="2:6" ht="15" x14ac:dyDescent="0.2">
      <c r="B41" s="59" t="s">
        <v>4</v>
      </c>
      <c r="C41" s="93"/>
      <c r="D41" s="20">
        <f>SUM(D39-D40)</f>
        <v>500000</v>
      </c>
      <c r="E41" s="41"/>
      <c r="F41" s="75"/>
    </row>
    <row r="42" spans="2:6" x14ac:dyDescent="0.2">
      <c r="B42" s="58" t="s">
        <v>39</v>
      </c>
      <c r="C42" s="94"/>
      <c r="D42" s="81">
        <v>50000</v>
      </c>
      <c r="E42" s="14"/>
      <c r="F42" s="75"/>
    </row>
    <row r="43" spans="2:6" x14ac:dyDescent="0.2">
      <c r="B43" s="60" t="s">
        <v>22</v>
      </c>
      <c r="C43" s="96"/>
      <c r="D43" s="12">
        <v>789842.13</v>
      </c>
      <c r="E43" s="14"/>
      <c r="F43" s="75"/>
    </row>
    <row r="44" spans="2:6" x14ac:dyDescent="0.2">
      <c r="B44" s="60" t="s">
        <v>48</v>
      </c>
      <c r="C44" s="96"/>
      <c r="D44" s="12">
        <v>677193.73</v>
      </c>
      <c r="E44" s="14"/>
      <c r="F44" s="75"/>
    </row>
    <row r="45" spans="2:6" ht="15" x14ac:dyDescent="0.2">
      <c r="B45" s="61" t="s">
        <v>5</v>
      </c>
      <c r="C45" s="61"/>
      <c r="D45" s="20"/>
      <c r="E45" s="64">
        <f>SUM(D41:D44)</f>
        <v>2017035.8599999999</v>
      </c>
      <c r="F45" s="75"/>
    </row>
    <row r="46" spans="2:6" ht="15" x14ac:dyDescent="0.2">
      <c r="B46" s="61"/>
      <c r="C46" s="61"/>
      <c r="D46" s="12"/>
      <c r="E46" s="14"/>
      <c r="F46" s="75"/>
    </row>
    <row r="47" spans="2:6" ht="15.75" thickBot="1" x14ac:dyDescent="0.25">
      <c r="B47" s="59" t="s">
        <v>6</v>
      </c>
      <c r="C47" s="59"/>
      <c r="D47" s="20"/>
      <c r="E47" s="65">
        <f>SUM(E35+E45)</f>
        <v>2942470.26</v>
      </c>
      <c r="F47" s="5">
        <f>E25-E47</f>
        <v>0</v>
      </c>
    </row>
    <row r="48" spans="2:6" ht="15.75" thickTop="1" x14ac:dyDescent="0.2">
      <c r="B48" s="59"/>
      <c r="C48" s="59"/>
      <c r="D48" s="20"/>
      <c r="E48" s="41"/>
      <c r="F48" s="5"/>
    </row>
    <row r="49" spans="2:7" x14ac:dyDescent="0.2">
      <c r="B49" s="8" t="s">
        <v>50</v>
      </c>
      <c r="C49" s="8"/>
      <c r="F49" s="4"/>
    </row>
    <row r="50" spans="2:7" ht="15" x14ac:dyDescent="0.2">
      <c r="B50" s="19"/>
      <c r="C50" s="19"/>
      <c r="D50" s="44"/>
    </row>
    <row r="51" spans="2:7" ht="15" x14ac:dyDescent="0.2">
      <c r="B51" s="19"/>
      <c r="C51" s="19"/>
      <c r="E51" s="47"/>
    </row>
    <row r="52" spans="2:7" ht="15" x14ac:dyDescent="0.2">
      <c r="B52" s="19"/>
      <c r="C52" s="19"/>
    </row>
    <row r="53" spans="2:7" ht="15" x14ac:dyDescent="0.2">
      <c r="B53" s="19"/>
      <c r="C53" s="19"/>
      <c r="D53" s="43"/>
    </row>
    <row r="54" spans="2:7" ht="15" x14ac:dyDescent="0.2">
      <c r="B54" s="19"/>
      <c r="C54" s="19"/>
      <c r="E54" s="46"/>
    </row>
    <row r="55" spans="2:7" ht="15" x14ac:dyDescent="0.2">
      <c r="B55" s="19"/>
      <c r="C55" s="19"/>
    </row>
    <row r="56" spans="2:7" ht="15" x14ac:dyDescent="0.2">
      <c r="B56" s="19"/>
      <c r="C56" s="19"/>
      <c r="D56" s="44"/>
    </row>
    <row r="57" spans="2:7" ht="15" x14ac:dyDescent="0.2">
      <c r="D57" s="19"/>
      <c r="E57" s="87"/>
    </row>
    <row r="58" spans="2:7" ht="15" x14ac:dyDescent="0.2">
      <c r="D58" s="19"/>
      <c r="E58" s="87"/>
    </row>
    <row r="59" spans="2:7" ht="15" x14ac:dyDescent="0.2">
      <c r="D59" s="18"/>
      <c r="E59" s="110"/>
      <c r="F59" s="4"/>
      <c r="G59" s="3"/>
    </row>
    <row r="60" spans="2:7" ht="15" x14ac:dyDescent="0.2">
      <c r="D60" s="18"/>
      <c r="E60" s="110"/>
      <c r="F60" s="3"/>
      <c r="G60" s="4"/>
    </row>
    <row r="61" spans="2:7" ht="15" x14ac:dyDescent="0.2">
      <c r="B61" s="18"/>
      <c r="C61" s="18"/>
      <c r="E61" s="87"/>
      <c r="F61" s="3"/>
      <c r="G61" s="40"/>
    </row>
    <row r="62" spans="2:7" ht="15" x14ac:dyDescent="0.2">
      <c r="B62" s="18"/>
      <c r="C62" s="18"/>
      <c r="E62" s="87"/>
      <c r="F62" s="3"/>
      <c r="G62" s="4"/>
    </row>
    <row r="63" spans="2:7" x14ac:dyDescent="0.2">
      <c r="F63" s="3"/>
      <c r="G63" s="3"/>
    </row>
    <row r="64" spans="2:7" x14ac:dyDescent="0.2">
      <c r="F64" s="3"/>
      <c r="G64" s="3"/>
    </row>
    <row r="65" spans="4:5" ht="12.75" x14ac:dyDescent="0.2">
      <c r="D65" s="2"/>
      <c r="E65" s="2"/>
    </row>
    <row r="66" spans="4:5" ht="12.75" x14ac:dyDescent="0.2">
      <c r="D66" s="2"/>
      <c r="E66" s="2"/>
    </row>
    <row r="67" spans="4:5" ht="12.75" x14ac:dyDescent="0.2">
      <c r="D67" s="2"/>
      <c r="E67" s="2"/>
    </row>
    <row r="79" spans="4:5" ht="12.75" x14ac:dyDescent="0.2">
      <c r="D79" s="2"/>
      <c r="E79" s="2"/>
    </row>
    <row r="80" spans="4:5" ht="12.75" x14ac:dyDescent="0.2">
      <c r="D80" s="2"/>
      <c r="E80" s="2"/>
    </row>
    <row r="81" spans="4:5" ht="12.75" x14ac:dyDescent="0.2">
      <c r="D81" s="2"/>
      <c r="E81" s="2"/>
    </row>
    <row r="82" spans="4:5" ht="12.75" x14ac:dyDescent="0.2">
      <c r="D82" s="2"/>
      <c r="E82" s="2"/>
    </row>
    <row r="83" spans="4:5" ht="12.75" x14ac:dyDescent="0.2">
      <c r="D83" s="2"/>
      <c r="E83" s="2"/>
    </row>
    <row r="84" spans="4:5" ht="12.75" x14ac:dyDescent="0.2">
      <c r="D84" s="2"/>
      <c r="E84" s="2"/>
    </row>
    <row r="85" spans="4:5" ht="12.75" x14ac:dyDescent="0.2">
      <c r="D85" s="2"/>
      <c r="E85" s="2"/>
    </row>
    <row r="86" spans="4:5" ht="12.75" x14ac:dyDescent="0.2">
      <c r="D86" s="2"/>
      <c r="E86" s="2"/>
    </row>
    <row r="87" spans="4:5" ht="12.75" x14ac:dyDescent="0.2">
      <c r="D87" s="2"/>
      <c r="E87" s="2"/>
    </row>
    <row r="88" spans="4:5" ht="12.75" x14ac:dyDescent="0.2">
      <c r="D88" s="2"/>
      <c r="E88" s="2"/>
    </row>
    <row r="89" spans="4:5" ht="12.75" x14ac:dyDescent="0.2">
      <c r="D89" s="2"/>
      <c r="E89" s="2"/>
    </row>
    <row r="90" spans="4:5" ht="12.75" x14ac:dyDescent="0.2">
      <c r="D90" s="2"/>
      <c r="E90" s="2"/>
    </row>
    <row r="91" spans="4:5" ht="12.75" x14ac:dyDescent="0.2">
      <c r="D91" s="2"/>
      <c r="E91" s="2"/>
    </row>
    <row r="92" spans="4:5" ht="12.75" x14ac:dyDescent="0.2">
      <c r="D92" s="2"/>
      <c r="E92" s="2"/>
    </row>
    <row r="93" spans="4:5" ht="12.75" x14ac:dyDescent="0.2">
      <c r="D93" s="2"/>
      <c r="E93" s="2"/>
    </row>
    <row r="94" spans="4:5" ht="12.75" x14ac:dyDescent="0.2">
      <c r="D94" s="2"/>
      <c r="E94" s="2"/>
    </row>
    <row r="95" spans="4:5" ht="12.75" x14ac:dyDescent="0.2">
      <c r="D95" s="2"/>
      <c r="E95" s="2"/>
    </row>
    <row r="96" spans="4:5" ht="12.75" x14ac:dyDescent="0.2">
      <c r="D96" s="2"/>
      <c r="E96" s="2"/>
    </row>
    <row r="97" spans="4:5" ht="12.75" x14ac:dyDescent="0.2">
      <c r="D97" s="2"/>
      <c r="E97" s="2"/>
    </row>
    <row r="111" spans="4:5" ht="12.75" x14ac:dyDescent="0.2">
      <c r="D111" s="2"/>
      <c r="E111" s="2"/>
    </row>
  </sheetData>
  <mergeCells count="7">
    <mergeCell ref="B8:E8"/>
    <mergeCell ref="B5:E5"/>
    <mergeCell ref="H5:J5"/>
    <mergeCell ref="B6:E6"/>
    <mergeCell ref="H6:J6"/>
    <mergeCell ref="B7:E7"/>
    <mergeCell ref="H7:J7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66"/>
  <sheetViews>
    <sheetView zoomScale="90" zoomScaleNormal="90" workbookViewId="0">
      <selection sqref="A1:D34"/>
    </sheetView>
  </sheetViews>
  <sheetFormatPr baseColWidth="10" defaultRowHeight="15" customHeight="1" x14ac:dyDescent="0.2"/>
  <cols>
    <col min="1" max="1" width="2.5703125" style="21" customWidth="1"/>
    <col min="2" max="2" width="47.5703125" style="21" customWidth="1" collapsed="1"/>
    <col min="3" max="3" width="15.7109375" style="21" customWidth="1" collapsed="1"/>
    <col min="4" max="4" width="15.28515625" style="21" customWidth="1"/>
    <col min="5" max="5" width="15.5703125" style="21" customWidth="1" collapsed="1"/>
    <col min="6" max="6" width="15.28515625" style="21" customWidth="1" collapsed="1"/>
    <col min="7" max="7" width="4.28515625" style="21" customWidth="1" collapsed="1"/>
    <col min="8" max="9" width="9.5703125" style="21" customWidth="1" collapsed="1"/>
    <col min="10" max="16384" width="11.42578125" style="21"/>
  </cols>
  <sheetData>
    <row r="1" spans="2:7" ht="12.75" x14ac:dyDescent="0.2">
      <c r="B1" s="66"/>
      <c r="D1" s="32"/>
    </row>
    <row r="2" spans="2:7" ht="12.75" x14ac:dyDescent="0.2">
      <c r="B2" s="66"/>
      <c r="D2" s="32"/>
    </row>
    <row r="3" spans="2:7" ht="12.75" x14ac:dyDescent="0.2">
      <c r="B3" s="66"/>
      <c r="D3" s="32"/>
    </row>
    <row r="4" spans="2:7" ht="12.75" x14ac:dyDescent="0.2">
      <c r="B4" s="66"/>
      <c r="D4" s="32"/>
    </row>
    <row r="5" spans="2:7" ht="15.75" x14ac:dyDescent="0.2">
      <c r="B5" s="116" t="s">
        <v>52</v>
      </c>
      <c r="C5" s="116"/>
      <c r="D5" s="116"/>
    </row>
    <row r="6" spans="2:7" ht="12.75" x14ac:dyDescent="0.2">
      <c r="B6" s="118" t="s">
        <v>71</v>
      </c>
      <c r="C6" s="119"/>
      <c r="D6" s="119"/>
      <c r="G6" s="22"/>
    </row>
    <row r="7" spans="2:7" ht="12.75" x14ac:dyDescent="0.2">
      <c r="B7" s="120" t="str">
        <f>'Balance Ganeral 2014'!B7:E7</f>
        <v>AL 31 DE DICIEMBRE DE 2014</v>
      </c>
      <c r="C7" s="120"/>
      <c r="D7" s="120"/>
    </row>
    <row r="8" spans="2:7" ht="12.75" x14ac:dyDescent="0.2">
      <c r="B8" s="121" t="s">
        <v>30</v>
      </c>
      <c r="C8" s="121"/>
      <c r="D8" s="121"/>
    </row>
    <row r="9" spans="2:7" ht="12.75" x14ac:dyDescent="0.2">
      <c r="B9" s="23"/>
      <c r="C9" s="39"/>
      <c r="D9" s="48"/>
    </row>
    <row r="10" spans="2:7" ht="12.75" x14ac:dyDescent="0.2">
      <c r="B10" s="24" t="s">
        <v>10</v>
      </c>
      <c r="C10" s="66"/>
      <c r="D10" s="82"/>
    </row>
    <row r="11" spans="2:7" ht="12.75" x14ac:dyDescent="0.2">
      <c r="B11" s="26" t="s">
        <v>43</v>
      </c>
      <c r="C11" s="83">
        <v>809370.88</v>
      </c>
      <c r="D11" s="66"/>
    </row>
    <row r="12" spans="2:7" ht="12.75" x14ac:dyDescent="0.2">
      <c r="B12" s="26" t="s">
        <v>57</v>
      </c>
      <c r="C12" s="84">
        <v>0</v>
      </c>
      <c r="D12" s="49"/>
    </row>
    <row r="13" spans="2:7" ht="12.75" x14ac:dyDescent="0.2">
      <c r="B13" s="26" t="s">
        <v>33</v>
      </c>
      <c r="C13" s="83"/>
      <c r="D13" s="33">
        <f>C11+C12</f>
        <v>809370.88</v>
      </c>
    </row>
    <row r="14" spans="2:7" ht="12.75" x14ac:dyDescent="0.2">
      <c r="B14" s="23"/>
      <c r="C14" s="83"/>
      <c r="D14" s="67"/>
    </row>
    <row r="15" spans="2:7" ht="12.75" x14ac:dyDescent="0.2">
      <c r="B15" s="24" t="s">
        <v>24</v>
      </c>
      <c r="C15" s="67">
        <v>0</v>
      </c>
      <c r="D15" s="33"/>
      <c r="E15" s="25"/>
    </row>
    <row r="16" spans="2:7" ht="12.75" x14ac:dyDescent="0.2">
      <c r="B16" s="24" t="s">
        <v>40</v>
      </c>
      <c r="C16" s="89"/>
      <c r="D16" s="33">
        <f>+C15</f>
        <v>0</v>
      </c>
    </row>
    <row r="17" spans="2:4" ht="12.75" x14ac:dyDescent="0.2">
      <c r="B17" s="1"/>
      <c r="C17" s="83"/>
      <c r="D17" s="67"/>
    </row>
    <row r="18" spans="2:4" ht="13.5" thickBot="1" x14ac:dyDescent="0.25">
      <c r="B18" s="1" t="s">
        <v>25</v>
      </c>
      <c r="C18" s="32"/>
      <c r="D18" s="50">
        <f>D13-D16</f>
        <v>809370.88</v>
      </c>
    </row>
    <row r="19" spans="2:4" ht="13.5" thickTop="1" x14ac:dyDescent="0.2">
      <c r="B19" s="66"/>
      <c r="C19" s="29"/>
      <c r="D19" s="67"/>
    </row>
    <row r="20" spans="2:4" ht="12.75" x14ac:dyDescent="0.2">
      <c r="B20" s="1" t="s">
        <v>26</v>
      </c>
      <c r="C20" s="27"/>
      <c r="D20" s="67"/>
    </row>
    <row r="21" spans="2:4" ht="12.75" hidden="1" x14ac:dyDescent="0.2">
      <c r="B21" s="66" t="s">
        <v>41</v>
      </c>
      <c r="C21" s="27">
        <v>0</v>
      </c>
      <c r="D21" s="67"/>
    </row>
    <row r="22" spans="2:4" ht="12.75" x14ac:dyDescent="0.2">
      <c r="B22" s="66" t="s">
        <v>69</v>
      </c>
      <c r="C22" s="27">
        <v>20638.95</v>
      </c>
      <c r="D22" s="67"/>
    </row>
    <row r="23" spans="2:4" ht="12.75" x14ac:dyDescent="0.2">
      <c r="B23" s="66" t="s">
        <v>70</v>
      </c>
      <c r="C23" s="85">
        <v>21600</v>
      </c>
      <c r="D23" s="67"/>
    </row>
    <row r="24" spans="2:4" ht="12.75" x14ac:dyDescent="0.2">
      <c r="B24" s="66" t="s">
        <v>54</v>
      </c>
      <c r="C24" s="86">
        <v>69261.55</v>
      </c>
      <c r="D24" s="67"/>
    </row>
    <row r="25" spans="2:4" ht="12.75" x14ac:dyDescent="0.2">
      <c r="B25" s="1" t="s">
        <v>27</v>
      </c>
      <c r="C25" s="66"/>
      <c r="D25" s="32">
        <f>SUM(C21:C24)</f>
        <v>111500.5</v>
      </c>
    </row>
    <row r="26" spans="2:4" ht="12.75" x14ac:dyDescent="0.2">
      <c r="B26" s="1" t="s">
        <v>11</v>
      </c>
      <c r="C26" s="27"/>
      <c r="D26" s="67"/>
    </row>
    <row r="27" spans="2:4" ht="12.75" x14ac:dyDescent="0.2">
      <c r="B27" s="66" t="s">
        <v>12</v>
      </c>
      <c r="C27" s="85">
        <v>0</v>
      </c>
      <c r="D27" s="67"/>
    </row>
    <row r="28" spans="2:4" ht="12.75" x14ac:dyDescent="0.2">
      <c r="B28" s="66" t="s">
        <v>29</v>
      </c>
      <c r="C28" s="86">
        <v>0</v>
      </c>
      <c r="D28" s="67"/>
    </row>
    <row r="29" spans="2:4" ht="12.75" x14ac:dyDescent="0.2">
      <c r="B29" s="1" t="s">
        <v>28</v>
      </c>
      <c r="C29" s="66"/>
      <c r="D29" s="109">
        <f>C27-C28</f>
        <v>0</v>
      </c>
    </row>
    <row r="30" spans="2:4" ht="12.75" x14ac:dyDescent="0.2">
      <c r="B30" s="1"/>
      <c r="C30" s="29"/>
      <c r="D30" s="67"/>
    </row>
    <row r="31" spans="2:4" ht="13.5" thickBot="1" x14ac:dyDescent="0.25">
      <c r="B31" s="1" t="s">
        <v>65</v>
      </c>
      <c r="C31" s="29"/>
      <c r="D31" s="50">
        <f>D18-D25+D29</f>
        <v>697870.38</v>
      </c>
    </row>
    <row r="32" spans="2:4" ht="13.5" thickTop="1" x14ac:dyDescent="0.2">
      <c r="B32" s="66"/>
      <c r="C32" s="67"/>
      <c r="D32" s="29"/>
    </row>
    <row r="33" spans="2:6" ht="12.75" x14ac:dyDescent="0.2">
      <c r="B33" s="1"/>
      <c r="C33" s="66"/>
      <c r="D33" s="108"/>
    </row>
    <row r="34" spans="2:6" ht="12.75" x14ac:dyDescent="0.2">
      <c r="B34" s="26"/>
      <c r="C34" s="27"/>
      <c r="D34" s="67"/>
    </row>
    <row r="35" spans="2:6" ht="12.75" x14ac:dyDescent="0.2">
      <c r="B35" s="66"/>
      <c r="D35" s="32"/>
    </row>
    <row r="36" spans="2:6" ht="12.75" x14ac:dyDescent="0.2">
      <c r="B36" s="1"/>
      <c r="D36" s="32"/>
    </row>
    <row r="37" spans="2:6" ht="12.75" x14ac:dyDescent="0.2">
      <c r="B37" s="24"/>
      <c r="C37" s="27"/>
      <c r="D37" s="30"/>
    </row>
    <row r="38" spans="2:6" ht="12.75" x14ac:dyDescent="0.2">
      <c r="B38" s="1"/>
      <c r="C38" s="27"/>
      <c r="D38" s="30"/>
    </row>
    <row r="39" spans="2:6" ht="12.75" x14ac:dyDescent="0.2">
      <c r="C39" s="27"/>
      <c r="D39" s="30"/>
    </row>
    <row r="40" spans="2:6" ht="12.75" x14ac:dyDescent="0.2">
      <c r="C40" s="29"/>
      <c r="D40" s="30"/>
    </row>
    <row r="41" spans="2:6" ht="12.75" x14ac:dyDescent="0.2">
      <c r="B41" s="1"/>
      <c r="C41" s="37"/>
      <c r="D41" s="32"/>
    </row>
    <row r="42" spans="2:6" ht="12.75" x14ac:dyDescent="0.2">
      <c r="B42" s="1"/>
      <c r="C42" s="29"/>
      <c r="D42" s="30"/>
    </row>
    <row r="43" spans="2:6" ht="12.75" x14ac:dyDescent="0.2">
      <c r="B43" s="1"/>
      <c r="C43" s="29"/>
      <c r="D43" s="33"/>
    </row>
    <row r="44" spans="2:6" ht="12.75" x14ac:dyDescent="0.2">
      <c r="C44" s="30"/>
      <c r="D44" s="29"/>
    </row>
    <row r="45" spans="2:6" ht="12.75" x14ac:dyDescent="0.2">
      <c r="B45" s="1"/>
      <c r="C45" s="37"/>
      <c r="D45" s="33"/>
    </row>
    <row r="46" spans="2:6" ht="12.75" x14ac:dyDescent="0.2">
      <c r="B46" s="26"/>
      <c r="C46" s="27"/>
      <c r="D46" s="30"/>
    </row>
    <row r="47" spans="2:6" ht="12.75" x14ac:dyDescent="0.2">
      <c r="B47" s="26"/>
      <c r="C47" s="25"/>
      <c r="D47" s="27"/>
      <c r="E47" s="28"/>
    </row>
    <row r="48" spans="2:6" ht="12.75" x14ac:dyDescent="0.2">
      <c r="C48" s="25"/>
      <c r="D48" s="25"/>
      <c r="F48" s="28"/>
    </row>
    <row r="49" spans="2:7" ht="12.75" x14ac:dyDescent="0.2">
      <c r="C49" s="30"/>
      <c r="D49" s="30"/>
      <c r="F49" s="38"/>
    </row>
    <row r="50" spans="2:7" ht="12.75" x14ac:dyDescent="0.2">
      <c r="B50" s="8"/>
      <c r="C50" s="30"/>
      <c r="D50" s="30"/>
      <c r="F50" s="31"/>
    </row>
    <row r="51" spans="2:7" ht="12.75" x14ac:dyDescent="0.2">
      <c r="B51" s="1"/>
      <c r="C51" s="30"/>
      <c r="D51" s="30"/>
      <c r="F51" s="28"/>
    </row>
    <row r="52" spans="2:7" ht="12.75" x14ac:dyDescent="0.2">
      <c r="C52" s="30"/>
      <c r="D52" s="30"/>
    </row>
    <row r="53" spans="2:7" ht="12.75" x14ac:dyDescent="0.2">
      <c r="C53" s="30"/>
      <c r="D53" s="30"/>
      <c r="F53" s="28"/>
    </row>
    <row r="54" spans="2:7" ht="12.75" x14ac:dyDescent="0.2">
      <c r="C54" s="30"/>
      <c r="D54" s="30"/>
      <c r="G54" s="22"/>
    </row>
    <row r="55" spans="2:7" ht="12.75" x14ac:dyDescent="0.2">
      <c r="B55" s="1"/>
      <c r="C55" s="30"/>
      <c r="D55" s="30"/>
    </row>
    <row r="56" spans="2:7" ht="12.75" x14ac:dyDescent="0.2">
      <c r="C56" s="34"/>
      <c r="D56" s="30"/>
    </row>
    <row r="57" spans="2:7" ht="12.75" x14ac:dyDescent="0.2">
      <c r="C57" s="35"/>
      <c r="D57" s="30"/>
    </row>
    <row r="58" spans="2:7" ht="12.75" x14ac:dyDescent="0.2">
      <c r="C58" s="36"/>
      <c r="D58" s="30"/>
    </row>
    <row r="59" spans="2:7" ht="12.75" x14ac:dyDescent="0.2">
      <c r="C59" s="30"/>
      <c r="D59" s="30"/>
    </row>
    <row r="60" spans="2:7" ht="12.75" x14ac:dyDescent="0.2">
      <c r="C60" s="37"/>
      <c r="D60" s="37"/>
    </row>
    <row r="61" spans="2:7" ht="12.75" x14ac:dyDescent="0.2">
      <c r="C61" s="37"/>
      <c r="D61" s="37"/>
    </row>
    <row r="62" spans="2:7" ht="12.75" x14ac:dyDescent="0.2">
      <c r="C62" s="37"/>
      <c r="D62" s="37"/>
    </row>
    <row r="63" spans="2:7" ht="12.75" x14ac:dyDescent="0.2">
      <c r="C63" s="37"/>
      <c r="D63" s="37"/>
    </row>
    <row r="64" spans="2:7" ht="12.75" x14ac:dyDescent="0.2">
      <c r="C64" s="37"/>
      <c r="D64" s="37"/>
    </row>
    <row r="65" spans="3:4" ht="12.75" x14ac:dyDescent="0.2">
      <c r="C65" s="37"/>
      <c r="D65" s="37"/>
    </row>
    <row r="66" spans="3:4" ht="15" customHeight="1" x14ac:dyDescent="0.2">
      <c r="C66" s="37"/>
      <c r="D66" s="37"/>
    </row>
  </sheetData>
  <mergeCells count="4">
    <mergeCell ref="B5:D5"/>
    <mergeCell ref="B6:D6"/>
    <mergeCell ref="B7:D7"/>
    <mergeCell ref="B8:D8"/>
  </mergeCells>
  <pageMargins left="0.70866141732283472" right="0.70866141732283472" top="0.74803149606299213" bottom="0.74803149606299213" header="0.31496062992125984" footer="0.31496062992125984"/>
  <pageSetup scale="1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Balance despues del aumento</vt:lpstr>
      <vt:lpstr>Balance Ganeral 2017</vt:lpstr>
      <vt:lpstr>Edo resultados 2017</vt:lpstr>
      <vt:lpstr>Balance Ganeral 2016</vt:lpstr>
      <vt:lpstr>Edo resultados 2016</vt:lpstr>
      <vt:lpstr>Balance Ganeral 2015</vt:lpstr>
      <vt:lpstr>Edo resultados 2015</vt:lpstr>
      <vt:lpstr>Balance Ganeral 2014</vt:lpstr>
      <vt:lpstr>Edo resultados 2014</vt:lpstr>
      <vt:lpstr>Balance Ganeral 2013</vt:lpstr>
      <vt:lpstr>Edo resultados 2013</vt:lpstr>
      <vt:lpstr>Balance Ganeral 2012</vt:lpstr>
      <vt:lpstr>Edo resultados 2012</vt:lpstr>
      <vt:lpstr>Balance Ganeral 2011</vt:lpstr>
      <vt:lpstr>Edo resultados 2011</vt:lpstr>
      <vt:lpstr>Balance Ganeral 2010</vt:lpstr>
      <vt:lpstr>Edo resultados 2010</vt:lpstr>
      <vt:lpstr>Balance Ganeral 2009</vt:lpstr>
      <vt:lpstr>Edo resultados 2009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</dc:creator>
  <cp:lastModifiedBy>Contaduria</cp:lastModifiedBy>
  <cp:lastPrinted>2018-06-29T13:20:57Z</cp:lastPrinted>
  <dcterms:created xsi:type="dcterms:W3CDTF">2014-02-13T13:50:43Z</dcterms:created>
  <dcterms:modified xsi:type="dcterms:W3CDTF">2018-06-29T13:21:00Z</dcterms:modified>
</cp:coreProperties>
</file>