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5" windowWidth="18960" windowHeight="11325" activeTab="2"/>
  </bookViews>
  <sheets>
    <sheet name="TESORO" sheetId="1" r:id="rId1"/>
    <sheet name="INGRESOS" sheetId="3" state="hidden" r:id="rId2"/>
    <sheet name="MAYOR" sheetId="2" r:id="rId3"/>
  </sheets>
  <definedNames>
    <definedName name="_xlnm._FilterDatabase" localSheetId="1" hidden="1">INGRESOS!$A$15:$F$62</definedName>
    <definedName name="_xlnm._FilterDatabase" localSheetId="0" hidden="1">TESORO!$A$19:$I$183</definedName>
    <definedName name="_xlnm.Print_Area" localSheetId="1">INGRESOS!$A$1:$F$64</definedName>
  </definedNames>
  <calcPr calcId="144525"/>
</workbook>
</file>

<file path=xl/calcChain.xml><?xml version="1.0" encoding="utf-8"?>
<calcChain xmlns="http://schemas.openxmlformats.org/spreadsheetml/2006/main">
  <c r="I77" i="2" l="1"/>
  <c r="G14" i="1" l="1"/>
  <c r="G15" i="1" s="1"/>
  <c r="F14" i="1"/>
  <c r="G13" i="1"/>
  <c r="I5" i="1"/>
  <c r="I7" i="1"/>
  <c r="I4" i="1"/>
  <c r="I3" i="1"/>
  <c r="I2" i="1"/>
  <c r="D185" i="1"/>
  <c r="J9" i="2" l="1"/>
  <c r="G187" i="1" l="1"/>
  <c r="E64" i="3" l="1"/>
  <c r="D10" i="3" s="1"/>
  <c r="D64" i="3"/>
  <c r="D9" i="3" l="1"/>
  <c r="D11" i="3" s="1"/>
  <c r="I9" i="1" l="1"/>
  <c r="I13" i="1" s="1"/>
  <c r="E185" i="1" l="1"/>
  <c r="E187" i="1" s="1"/>
  <c r="D5" i="1" l="1"/>
  <c r="F13" i="1" s="1"/>
  <c r="F15" i="1" s="1"/>
  <c r="D13" i="1" l="1"/>
  <c r="D15" i="1" l="1"/>
</calcChain>
</file>

<file path=xl/sharedStrings.xml><?xml version="1.0" encoding="utf-8"?>
<sst xmlns="http://schemas.openxmlformats.org/spreadsheetml/2006/main" count="678" uniqueCount="199">
  <si>
    <r>
      <rPr>
        <b/>
        <sz val="8"/>
        <rFont val="Courier New"/>
        <family val="3"/>
      </rPr>
      <t>FECHA</t>
    </r>
  </si>
  <si>
    <r>
      <rPr>
        <b/>
        <sz val="8"/>
        <rFont val="Courier New"/>
        <family val="3"/>
      </rPr>
      <t>REFERENCIA</t>
    </r>
  </si>
  <si>
    <r>
      <rPr>
        <b/>
        <sz val="8"/>
        <rFont val="Courier New"/>
        <family val="3"/>
      </rPr>
      <t>DESCRIPCION</t>
    </r>
  </si>
  <si>
    <r>
      <rPr>
        <b/>
        <sz val="8"/>
        <rFont val="Courier New"/>
        <family val="3"/>
      </rPr>
      <t>DEBITOS</t>
    </r>
  </si>
  <si>
    <r>
      <rPr>
        <b/>
        <sz val="8"/>
        <rFont val="Courier New"/>
        <family val="3"/>
      </rPr>
      <t>CREDITOS</t>
    </r>
  </si>
  <si>
    <r>
      <rPr>
        <b/>
        <sz val="8"/>
        <rFont val="Courier New"/>
        <family val="3"/>
      </rPr>
      <t>SALDO</t>
    </r>
  </si>
  <si>
    <r>
      <rPr>
        <sz val="8"/>
        <rFont val="Courier New"/>
        <family val="3"/>
      </rPr>
      <t>DEPOSITO CTA. CTE.</t>
    </r>
  </si>
  <si>
    <r>
      <rPr>
        <sz val="8"/>
        <rFont val="Courier New"/>
        <family val="3"/>
      </rPr>
      <t>LQ TDD 76608580 001 0376</t>
    </r>
  </si>
  <si>
    <r>
      <rPr>
        <sz val="8"/>
        <rFont val="Courier New"/>
        <family val="3"/>
      </rPr>
      <t>MANT PLAT POS-76608580-1</t>
    </r>
  </si>
  <si>
    <r>
      <rPr>
        <sz val="8"/>
        <rFont val="Courier New"/>
        <family val="3"/>
      </rPr>
      <t>IMP. G. TRN. FINANCIERAS</t>
    </r>
  </si>
  <si>
    <r>
      <rPr>
        <sz val="8"/>
        <rFont val="Courier New"/>
        <family val="3"/>
      </rPr>
      <t>TRF.OTRO TITU 020320 135022116</t>
    </r>
  </si>
  <si>
    <r>
      <rPr>
        <sz val="8"/>
        <rFont val="Courier New"/>
        <family val="3"/>
      </rPr>
      <t>TRF.OTRO TITU 020320 135143955</t>
    </r>
  </si>
  <si>
    <r>
      <rPr>
        <sz val="8"/>
        <rFont val="Courier New"/>
        <family val="3"/>
      </rPr>
      <t>TRF.OTRO TITU 020320 135242986</t>
    </r>
  </si>
  <si>
    <r>
      <rPr>
        <sz val="8"/>
        <rFont val="Courier New"/>
        <family val="3"/>
      </rPr>
      <t>TRF.OTRO TITU 020320 135338592</t>
    </r>
  </si>
  <si>
    <r>
      <rPr>
        <sz val="8"/>
        <rFont val="Courier New"/>
        <family val="3"/>
      </rPr>
      <t>TRF.OTRO TITU 020320 135428747</t>
    </r>
  </si>
  <si>
    <r>
      <rPr>
        <sz val="8"/>
        <rFont val="Courier New"/>
        <family val="3"/>
      </rPr>
      <t>TRF.OTRO TITU 020320 135532426</t>
    </r>
  </si>
  <si>
    <r>
      <rPr>
        <sz val="8"/>
        <rFont val="Courier New"/>
        <family val="3"/>
      </rPr>
      <t>TRF.OTRO TITU 020320 135632131</t>
    </r>
  </si>
  <si>
    <r>
      <rPr>
        <sz val="8"/>
        <rFont val="Courier New"/>
        <family val="3"/>
      </rPr>
      <t>TRF.OTRO TITU 020320 135711453</t>
    </r>
  </si>
  <si>
    <r>
      <rPr>
        <sz val="8"/>
        <rFont val="Courier New"/>
        <family val="3"/>
      </rPr>
      <t>LQ TDD 76608580 001 0377</t>
    </r>
  </si>
  <si>
    <r>
      <rPr>
        <sz val="8"/>
        <rFont val="Courier New"/>
        <family val="3"/>
      </rPr>
      <t>LQ TDD 76608580 001 0378</t>
    </r>
  </si>
  <si>
    <r>
      <rPr>
        <sz val="8"/>
        <rFont val="Courier New"/>
        <family val="3"/>
      </rPr>
      <t>RECAUDACION SENIAT INTERNET 95</t>
    </r>
  </si>
  <si>
    <r>
      <rPr>
        <sz val="8"/>
        <rFont val="Courier New"/>
        <family val="3"/>
      </rPr>
      <t>RECAUDACION SENIAT INTERNET 55</t>
    </r>
  </si>
  <si>
    <r>
      <rPr>
        <sz val="8"/>
        <rFont val="Courier New"/>
        <family val="3"/>
      </rPr>
      <t>LQ TDD 76608580 001 0379</t>
    </r>
  </si>
  <si>
    <r>
      <rPr>
        <sz val="8"/>
        <rFont val="Courier New"/>
        <family val="3"/>
      </rPr>
      <t>LQ TDD 76608580 001 0380</t>
    </r>
  </si>
  <si>
    <r>
      <rPr>
        <sz val="8"/>
        <rFont val="Courier New"/>
        <family val="3"/>
      </rPr>
      <t>LQ TDC 76608580 001 0203</t>
    </r>
  </si>
  <si>
    <r>
      <rPr>
        <sz val="8"/>
        <rFont val="Courier New"/>
        <family val="3"/>
      </rPr>
      <t>LQ TDC 76608580 001 0204</t>
    </r>
  </si>
  <si>
    <r>
      <rPr>
        <sz val="8"/>
        <rFont val="Courier New"/>
        <family val="3"/>
      </rPr>
      <t>LQ TDD 76608580 001 0381</t>
    </r>
  </si>
  <si>
    <r>
      <rPr>
        <sz val="8"/>
        <rFont val="Courier New"/>
        <family val="3"/>
      </rPr>
      <t>LQ TDD 76608580 001 0382</t>
    </r>
  </si>
  <si>
    <r>
      <rPr>
        <sz val="8"/>
        <rFont val="Courier New"/>
        <family val="3"/>
      </rPr>
      <t>TRF.OTRO TITU 021420 160754356</t>
    </r>
  </si>
  <si>
    <r>
      <rPr>
        <sz val="8"/>
        <rFont val="Courier New"/>
        <family val="3"/>
      </rPr>
      <t>TRF.OTRO TITU 021420 161018318</t>
    </r>
  </si>
  <si>
    <r>
      <rPr>
        <sz val="8"/>
        <rFont val="Courier New"/>
        <family val="3"/>
      </rPr>
      <t>TRF.OTRO TITU 021420 161146336</t>
    </r>
  </si>
  <si>
    <r>
      <rPr>
        <sz val="8"/>
        <rFont val="Courier New"/>
        <family val="3"/>
      </rPr>
      <t>TRF.OTRO TITU 021420 161244423</t>
    </r>
  </si>
  <si>
    <r>
      <rPr>
        <sz val="8"/>
        <rFont val="Courier New"/>
        <family val="3"/>
      </rPr>
      <t>TRF.OTRO TITU 021420 161411020</t>
    </r>
  </si>
  <si>
    <r>
      <rPr>
        <sz val="8"/>
        <rFont val="Courier New"/>
        <family val="3"/>
      </rPr>
      <t>TRF.OTRO TITU 021420 161539045</t>
    </r>
  </si>
  <si>
    <r>
      <rPr>
        <sz val="8"/>
        <rFont val="Courier New"/>
        <family val="3"/>
      </rPr>
      <t>TRF.OTRO TITU 021420 161635516</t>
    </r>
  </si>
  <si>
    <r>
      <rPr>
        <sz val="8"/>
        <rFont val="Courier New"/>
        <family val="3"/>
      </rPr>
      <t>TRF.OTRO TITU 021420 161727242</t>
    </r>
  </si>
  <si>
    <r>
      <rPr>
        <sz val="8"/>
        <rFont val="Courier New"/>
        <family val="3"/>
      </rPr>
      <t>TRF.OTRO TITU 021420 161821854</t>
    </r>
  </si>
  <si>
    <r>
      <rPr>
        <sz val="8"/>
        <rFont val="Courier New"/>
        <family val="3"/>
      </rPr>
      <t>TRF.OTRO TITU 021420 161927299</t>
    </r>
  </si>
  <si>
    <r>
      <rPr>
        <sz val="8"/>
        <rFont val="Courier New"/>
        <family val="3"/>
      </rPr>
      <t>TRF.OTRO TITU 021420 162026208</t>
    </r>
  </si>
  <si>
    <r>
      <rPr>
        <sz val="8"/>
        <rFont val="Courier New"/>
        <family val="3"/>
      </rPr>
      <t>TRF.OTRO TITU 021420 162151290</t>
    </r>
  </si>
  <si>
    <r>
      <rPr>
        <sz val="8"/>
        <rFont val="Courier New"/>
        <family val="3"/>
      </rPr>
      <t>TRF.OTRO TITU 021420 162240378</t>
    </r>
  </si>
  <si>
    <r>
      <rPr>
        <sz val="8"/>
        <rFont val="Courier New"/>
        <family val="3"/>
      </rPr>
      <t>RECAUDACION SENIAT INTERNET 83</t>
    </r>
  </si>
  <si>
    <r>
      <rPr>
        <sz val="8"/>
        <rFont val="Courier New"/>
        <family val="3"/>
      </rPr>
      <t>LQ TDD 76608580 001 0383</t>
    </r>
  </si>
  <si>
    <r>
      <rPr>
        <sz val="8"/>
        <rFont val="Courier New"/>
        <family val="3"/>
      </rPr>
      <t>COMISION USO CANAL IB</t>
    </r>
  </si>
  <si>
    <r>
      <rPr>
        <sz val="8"/>
        <rFont val="Courier New"/>
        <family val="3"/>
      </rPr>
      <t>RECAUDACION SENIAT INTERNET 17</t>
    </r>
  </si>
  <si>
    <r>
      <rPr>
        <sz val="8"/>
        <rFont val="Courier New"/>
        <family val="3"/>
      </rPr>
      <t>COMISION TRANSF.OTROS BCOS. JU</t>
    </r>
  </si>
  <si>
    <r>
      <rPr>
        <sz val="8"/>
        <rFont val="Courier New"/>
        <family val="3"/>
      </rPr>
      <t>TRANSF. VIA BCV CCE</t>
    </r>
  </si>
  <si>
    <r>
      <rPr>
        <sz val="8"/>
        <rFont val="Courier New"/>
        <family val="3"/>
      </rPr>
      <t>LQ TDD 76608580 001 0384</t>
    </r>
  </si>
  <si>
    <r>
      <rPr>
        <sz val="8"/>
        <rFont val="Courier New"/>
        <family val="3"/>
      </rPr>
      <t>LQ ELE 76608580 001 0205</t>
    </r>
  </si>
  <si>
    <r>
      <rPr>
        <sz val="8"/>
        <rFont val="Courier New"/>
        <family val="3"/>
      </rPr>
      <t>RECAUDACION SENIAT INTERNET 44</t>
    </r>
  </si>
  <si>
    <r>
      <rPr>
        <sz val="8"/>
        <rFont val="Courier New"/>
        <family val="3"/>
      </rPr>
      <t>LQ TDD 76608580 001 0385</t>
    </r>
  </si>
  <si>
    <r>
      <rPr>
        <sz val="8"/>
        <rFont val="Courier New"/>
        <family val="3"/>
      </rPr>
      <t>TRF.OTRO TITU 021920 193923965</t>
    </r>
  </si>
  <si>
    <r>
      <rPr>
        <sz val="8"/>
        <rFont val="Courier New"/>
        <family val="3"/>
      </rPr>
      <t>TRF.OTRO TITU 021920 194038452</t>
    </r>
  </si>
  <si>
    <r>
      <rPr>
        <sz val="8"/>
        <rFont val="Courier New"/>
        <family val="3"/>
      </rPr>
      <t>TRF.OTRO TITU 021920 194136893</t>
    </r>
  </si>
  <si>
    <r>
      <rPr>
        <sz val="8"/>
        <rFont val="Courier New"/>
        <family val="3"/>
      </rPr>
      <t>TRF.OTRO TITU 021920 194245646</t>
    </r>
  </si>
  <si>
    <r>
      <rPr>
        <sz val="8"/>
        <rFont val="Courier New"/>
        <family val="3"/>
      </rPr>
      <t>LQ TDD 76608580 001 0387</t>
    </r>
  </si>
  <si>
    <r>
      <rPr>
        <sz val="8"/>
        <rFont val="Courier New"/>
        <family val="3"/>
      </rPr>
      <t>LQ TDD 76608580 001 0388</t>
    </r>
  </si>
  <si>
    <r>
      <rPr>
        <sz val="8"/>
        <rFont val="Courier New"/>
        <family val="3"/>
      </rPr>
      <t>LQ TDD 76608580 001 0386</t>
    </r>
  </si>
  <si>
    <r>
      <rPr>
        <sz val="8"/>
        <rFont val="Courier New"/>
        <family val="3"/>
      </rPr>
      <t>LQ ELE 76608580 001 0206</t>
    </r>
  </si>
  <si>
    <r>
      <rPr>
        <sz val="8"/>
        <rFont val="Courier New"/>
        <family val="3"/>
      </rPr>
      <t>LQ TDD 76608580 001 0389</t>
    </r>
  </si>
  <si>
    <r>
      <rPr>
        <sz val="8"/>
        <rFont val="Courier New"/>
        <family val="3"/>
      </rPr>
      <t>LQ TDD 76608580 001 0390</t>
    </r>
  </si>
  <si>
    <r>
      <rPr>
        <sz val="8"/>
        <rFont val="Courier New"/>
        <family val="3"/>
      </rPr>
      <t>TRF.OTRO TITU 022720 181725095</t>
    </r>
  </si>
  <si>
    <r>
      <rPr>
        <sz val="8"/>
        <rFont val="Courier New"/>
        <family val="3"/>
      </rPr>
      <t>TRF.OTRO TITU 022720 181819075</t>
    </r>
  </si>
  <si>
    <r>
      <rPr>
        <sz val="8"/>
        <rFont val="Courier New"/>
        <family val="3"/>
      </rPr>
      <t>TRF.OTRO TITU 022720 181912846</t>
    </r>
  </si>
  <si>
    <r>
      <rPr>
        <sz val="8"/>
        <rFont val="Courier New"/>
        <family val="3"/>
      </rPr>
      <t>TRF.OTRO TITU 022720 182009279</t>
    </r>
  </si>
  <si>
    <r>
      <rPr>
        <sz val="8"/>
        <rFont val="Courier New"/>
        <family val="3"/>
      </rPr>
      <t>TRF.OTRO TITU 022720 182104142</t>
    </r>
  </si>
  <si>
    <r>
      <rPr>
        <sz val="8"/>
        <rFont val="Courier New"/>
        <family val="3"/>
      </rPr>
      <t>TRF.OTRO TITU 022720 182243799</t>
    </r>
  </si>
  <si>
    <r>
      <rPr>
        <sz val="8"/>
        <rFont val="Courier New"/>
        <family val="3"/>
      </rPr>
      <t>TRF.OTRO TITU 022720 182330681</t>
    </r>
  </si>
  <si>
    <r>
      <rPr>
        <sz val="8"/>
        <rFont val="Courier New"/>
        <family val="3"/>
      </rPr>
      <t>TRF.OTRO TITU 022720 182422936</t>
    </r>
  </si>
  <si>
    <r>
      <rPr>
        <sz val="8"/>
        <rFont val="Courier New"/>
        <family val="3"/>
      </rPr>
      <t>TRF.OTRO TITU 022720 182516308</t>
    </r>
  </si>
  <si>
    <r>
      <rPr>
        <sz val="8"/>
        <rFont val="Courier New"/>
        <family val="3"/>
      </rPr>
      <t>TRF.OTRO TITU 022720 190736411</t>
    </r>
  </si>
  <si>
    <r>
      <rPr>
        <sz val="8"/>
        <rFont val="Courier New"/>
        <family val="3"/>
      </rPr>
      <t>TRF.OTRO TITU 022720 190840541</t>
    </r>
  </si>
  <si>
    <r>
      <rPr>
        <sz val="8"/>
        <rFont val="Courier New"/>
        <family val="3"/>
      </rPr>
      <t>RECAUDACION SENIAT INTERNET 85</t>
    </r>
  </si>
  <si>
    <r>
      <rPr>
        <sz val="8"/>
        <rFont val="Courier New"/>
        <family val="3"/>
      </rPr>
      <t>TRF.OTRO TITU 022820 145821292</t>
    </r>
  </si>
  <si>
    <r>
      <rPr>
        <sz val="8"/>
        <rFont val="Courier New"/>
        <family val="3"/>
      </rPr>
      <t>CARGO POR MANTENIMIENTO CTA</t>
    </r>
  </si>
  <si>
    <r>
      <rPr>
        <sz val="8"/>
        <rFont val="Courier New"/>
        <family val="3"/>
      </rPr>
      <t>CARGO EMISION EDO DE CUENTA</t>
    </r>
  </si>
  <si>
    <t>TRANSF. VIA BCV CCE</t>
  </si>
  <si>
    <t>IMP. G. TRN. FINANCIERAS</t>
  </si>
  <si>
    <t xml:space="preserve">TRF.OTRO TITU 022720 182200444 </t>
  </si>
  <si>
    <t xml:space="preserve">IMP. G. TRN. FINANCIERAS </t>
  </si>
  <si>
    <t>SALDO INCIAL</t>
  </si>
  <si>
    <t>LQ TDD 76608580 001 0375</t>
  </si>
  <si>
    <t>ING TDD</t>
  </si>
  <si>
    <t>ING ELE</t>
  </si>
  <si>
    <t>DEPOSITO CTA CTE</t>
  </si>
  <si>
    <t>TDC</t>
  </si>
  <si>
    <t>SENIAT</t>
  </si>
  <si>
    <t>IGTF</t>
  </si>
  <si>
    <t>COMISION</t>
  </si>
  <si>
    <t>SALDO</t>
  </si>
  <si>
    <t>SALDO FINAL</t>
  </si>
  <si>
    <t>DIFERENCIA</t>
  </si>
  <si>
    <t>FORMA</t>
  </si>
  <si>
    <t>CUENTA</t>
  </si>
  <si>
    <t>OBSERVACIONES</t>
  </si>
  <si>
    <t>N° DE FORMA</t>
  </si>
  <si>
    <t>CUENTA CONTABLE</t>
  </si>
  <si>
    <t>MONTO</t>
  </si>
  <si>
    <t>FORMA 99030</t>
  </si>
  <si>
    <t>FORMA 99035</t>
  </si>
  <si>
    <t>2141002</t>
  </si>
  <si>
    <t>FORMA 99044</t>
  </si>
  <si>
    <t>1162003</t>
  </si>
  <si>
    <t>FORMA 99074</t>
  </si>
  <si>
    <t>2142001</t>
  </si>
  <si>
    <t xml:space="preserve">FORMA 99244      </t>
  </si>
  <si>
    <t>FORMA 99257</t>
  </si>
  <si>
    <t>FORMA 99057</t>
  </si>
  <si>
    <t>PRESTA A FARMA STOP</t>
  </si>
  <si>
    <t>02-04</t>
  </si>
  <si>
    <t>BONIFICACION (NOMINA)</t>
  </si>
  <si>
    <t>02-13</t>
  </si>
  <si>
    <t>02-14</t>
  </si>
  <si>
    <t>02-12</t>
  </si>
  <si>
    <t>02-07</t>
  </si>
  <si>
    <t>02-36</t>
  </si>
  <si>
    <t>INGRESOS BANCO TESORO</t>
  </si>
  <si>
    <t>ASIENTO 02-46</t>
  </si>
  <si>
    <t>PAGO DE PROVEEDORES</t>
  </si>
  <si>
    <t>02-46</t>
  </si>
  <si>
    <t>02-45</t>
  </si>
  <si>
    <t>F 99057 PLAN 37822</t>
  </si>
  <si>
    <t>F 99044 PLAN 32145</t>
  </si>
  <si>
    <t>F 99044 PLAN 76157</t>
  </si>
  <si>
    <t>F 99044 PLAN 40559</t>
  </si>
  <si>
    <t>F 99044 PLAN 17136</t>
  </si>
  <si>
    <t xml:space="preserve">DESCRIPCIÓN </t>
  </si>
  <si>
    <t>IVA</t>
  </si>
  <si>
    <t>2141001</t>
  </si>
  <si>
    <t>RET IVA</t>
  </si>
  <si>
    <t>ANT ISLR</t>
  </si>
  <si>
    <t>RET ISLR</t>
  </si>
  <si>
    <t>ANT IVA</t>
  </si>
  <si>
    <t>F 99074</t>
  </si>
  <si>
    <t>F 99035 PLAN 15265</t>
  </si>
  <si>
    <t>F 99035 PLAN 24369</t>
  </si>
  <si>
    <t>F 99035 PLAN 19187</t>
  </si>
  <si>
    <t>F 99035 PLAN 29887</t>
  </si>
  <si>
    <t>F 99030 PLAN 97557</t>
  </si>
  <si>
    <t>F 99044</t>
  </si>
  <si>
    <t>02-49</t>
  </si>
  <si>
    <t>Metrofarma Social, CA</t>
  </si>
  <si>
    <t>J-29678552-6</t>
  </si>
  <si>
    <t>Mayor analítico</t>
  </si>
  <si>
    <t>Código de cuenta desde: 1112003 hasta: 1112003</t>
  </si>
  <si>
    <t>Fecha del asiento desde: 01/02/2020 hasta: 29/02/2020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</si>
  <si>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</si>
  <si>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</si>
  <si>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</si>
  <si>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</si>
  <si>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</si>
  <si>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</si>
  <si>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</si>
  <si>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</si>
  <si>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</si>
  <si>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Cuenta:1112003             </t>
  </si>
  <si>
    <t xml:space="preserve">BANCO DEL TESORO                                  </t>
  </si>
  <si>
    <t>Anterior:</t>
  </si>
  <si>
    <t>00002-07</t>
  </si>
  <si>
    <t>PG</t>
  </si>
  <si>
    <t xml:space="preserve">P/R BONIFICACION UNICAL AL PERSONAL METRO                                       </t>
  </si>
  <si>
    <t>00002-12</t>
  </si>
  <si>
    <t xml:space="preserve">P/R PG DE 2DA NOMINA MES DE FEBRERO 2020                                        </t>
  </si>
  <si>
    <t>00002-13</t>
  </si>
  <si>
    <t xml:space="preserve">P/R 1ERA QCENA DE NOMINA DE FEBRERO                                             </t>
  </si>
  <si>
    <t>00002-14</t>
  </si>
  <si>
    <t xml:space="preserve">P/R NOMINA 2DA QCENA DE ENERO                                                   </t>
  </si>
  <si>
    <t>00002-36</t>
  </si>
  <si>
    <t xml:space="preserve">P/R DROG. NENA                                                                  </t>
  </si>
  <si>
    <t>00002-45</t>
  </si>
  <si>
    <t xml:space="preserve">IGTF      </t>
  </si>
  <si>
    <t xml:space="preserve">P/R  IGTF DEL MES DE FEBRERO TES                                                </t>
  </si>
  <si>
    <t xml:space="preserve">COM       </t>
  </si>
  <si>
    <t xml:space="preserve">P/R COMISIONES FEB TES                                                          </t>
  </si>
  <si>
    <t>00002-47</t>
  </si>
  <si>
    <t>IN</t>
  </si>
  <si>
    <t xml:space="preserve">ING TDD   </t>
  </si>
  <si>
    <t xml:space="preserve">P/R  INGRESOS DE BANCO DEL TESORO FEV 2020                                      </t>
  </si>
  <si>
    <t xml:space="preserve">ING ELE   </t>
  </si>
  <si>
    <t xml:space="preserve">DEPOSITO  </t>
  </si>
  <si>
    <t xml:space="preserve">P/R INGRESOS DE BANCO DEL TESORO FEV 2020                                       </t>
  </si>
  <si>
    <t xml:space="preserve">TDC       </t>
  </si>
  <si>
    <t>00002-49</t>
  </si>
  <si>
    <t xml:space="preserve">P/RIMPUESTOS DEL MES DE MARZO                                                   </t>
  </si>
  <si>
    <t>00002-04</t>
  </si>
  <si>
    <t xml:space="preserve">P/R PRESTAMO A FARMA STOP                                                       </t>
  </si>
  <si>
    <t>Total Febrero:</t>
  </si>
  <si>
    <t>Total cuenta:</t>
  </si>
  <si>
    <t>a</t>
  </si>
  <si>
    <t>00002-51</t>
  </si>
  <si>
    <t xml:space="preserve">P/R PRESTAMO A SAUDEL DENTAL PAGO DE ISLR                                       </t>
  </si>
  <si>
    <t xml:space="preserve"> 02-51       PAGO DE ISLR A SAUDEL DENTAL (PAOLA DA SILVA)</t>
  </si>
  <si>
    <t xml:space="preserve">D </t>
  </si>
  <si>
    <t>H</t>
  </si>
  <si>
    <t>02-54</t>
  </si>
  <si>
    <t>TRASPASO DE FONDOS ENTRE CTAS</t>
  </si>
  <si>
    <t>00002-54</t>
  </si>
  <si>
    <t xml:space="preserve">P/R TRASPASO DE FONDOS ENTRE CUENTAS                                            </t>
  </si>
  <si>
    <t>Fecha: 09/07/2020 Hora: 09:19:15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</si>
</sst>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;@"/>
    <numFmt numFmtId="165" formatCode="000000000"/>
  </numFmts>
  <fonts count="16" x14ac:knownFonts="1">
    <font>
      <sz val="10"/>
      <color rgb="FF000000"/>
      <name val="Times New Roman"/>
      <charset val="204"/>
    </font>
    <font>
      <b/>
      <sz val="8"/>
      <name val="Courier New"/>
      <family val="3"/>
    </font>
    <font>
      <sz val="8"/>
      <color rgb="FF000000"/>
      <name val="Courier New"/>
      <family val="2"/>
    </font>
    <font>
      <sz val="8"/>
      <name val="Courier New"/>
      <family val="3"/>
    </font>
    <font>
      <b/>
      <sz val="8"/>
      <name val="Courier New"/>
      <family val="3"/>
    </font>
    <font>
      <sz val="8"/>
      <name val="Courier New"/>
      <family val="3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ourier New"/>
      <family val="3"/>
    </font>
    <font>
      <sz val="11"/>
      <color rgb="FF000000"/>
      <name val="Times New Roman"/>
      <family val="1"/>
    </font>
    <font>
      <sz val="22"/>
      <color rgb="FF00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1"/>
      <color rgb="FFFF0000"/>
      <name val="Courier New"/>
      <family val="3"/>
    </font>
    <font>
      <sz val="10"/>
      <name val="Arial"/>
      <family val="2"/>
    </font>
    <font>
      <sz val="10"/>
      <color rgb="FFFF0000"/>
      <name val="Webdings"/>
      <family val="1"/>
      <charset val="2"/>
    </font>
  </fonts>
  <fills count="11">
    <fill>
      <patternFill patternType="none"/>
    </fill>
    <fill>
      <patternFill patternType="gray125"/>
    </fill>
    <fill>
      <patternFill patternType="solid">
        <fgColor rgb="FFE5E5E5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4" fillId="0" borderId="0"/>
  </cellStyleXfs>
  <cellXfs count="169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horizontal="right" vertical="top" shrinkToFit="1"/>
    </xf>
    <xf numFmtId="43" fontId="1" fillId="2" borderId="1" xfId="1" applyFont="1" applyFill="1" applyBorder="1" applyAlignment="1">
      <alignment horizontal="center" vertical="top"/>
    </xf>
    <xf numFmtId="43" fontId="0" fillId="0" borderId="0" xfId="1" applyFont="1" applyFill="1" applyBorder="1" applyAlignment="1">
      <alignment horizontal="left" vertical="top"/>
    </xf>
    <xf numFmtId="43" fontId="1" fillId="2" borderId="2" xfId="1" applyFont="1" applyFill="1" applyBorder="1" applyAlignment="1">
      <alignment vertical="top" wrapText="1"/>
    </xf>
    <xf numFmtId="43" fontId="2" fillId="0" borderId="0" xfId="1" applyFont="1" applyFill="1" applyBorder="1" applyAlignment="1">
      <alignment vertical="top" shrinkToFit="1"/>
    </xf>
    <xf numFmtId="43" fontId="2" fillId="0" borderId="0" xfId="1" applyFont="1" applyFill="1" applyBorder="1" applyAlignment="1">
      <alignment horizontal="right" vertical="top" shrinkToFit="1"/>
    </xf>
    <xf numFmtId="164" fontId="2" fillId="3" borderId="0" xfId="0" applyNumberFormat="1" applyFont="1" applyFill="1" applyBorder="1" applyAlignment="1">
      <alignment horizontal="center" vertical="top" shrinkToFit="1"/>
    </xf>
    <xf numFmtId="1" fontId="2" fillId="3" borderId="0" xfId="0" applyNumberFormat="1" applyFont="1" applyFill="1" applyBorder="1" applyAlignment="1">
      <alignment horizontal="right" vertical="top" shrinkToFit="1"/>
    </xf>
    <xf numFmtId="0" fontId="5" fillId="3" borderId="0" xfId="0" applyFont="1" applyFill="1" applyBorder="1" applyAlignment="1">
      <alignment horizontal="left" vertical="top" wrapText="1"/>
    </xf>
    <xf numFmtId="43" fontId="2" fillId="3" borderId="0" xfId="1" applyFont="1" applyFill="1" applyBorder="1" applyAlignment="1">
      <alignment vertical="top" shrinkToFit="1"/>
    </xf>
    <xf numFmtId="43" fontId="2" fillId="3" borderId="0" xfId="1" applyFont="1" applyFill="1" applyBorder="1" applyAlignment="1">
      <alignment horizontal="right" vertical="top" shrinkToFit="1"/>
    </xf>
    <xf numFmtId="0" fontId="3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vertical="top" wrapText="1"/>
    </xf>
    <xf numFmtId="43" fontId="2" fillId="3" borderId="0" xfId="1" applyFont="1" applyFill="1" applyBorder="1" applyAlignment="1">
      <alignment horizontal="right" vertical="top" indent="1" shrinkToFit="1"/>
    </xf>
    <xf numFmtId="164" fontId="2" fillId="4" borderId="0" xfId="0" applyNumberFormat="1" applyFont="1" applyFill="1" applyBorder="1" applyAlignment="1">
      <alignment horizontal="center" vertical="top" shrinkToFit="1"/>
    </xf>
    <xf numFmtId="165" fontId="2" fillId="4" borderId="0" xfId="0" applyNumberFormat="1" applyFont="1" applyFill="1" applyBorder="1" applyAlignment="1">
      <alignment horizontal="right" vertical="top" shrinkToFit="1"/>
    </xf>
    <xf numFmtId="0" fontId="3" fillId="4" borderId="0" xfId="0" applyFont="1" applyFill="1" applyBorder="1" applyAlignment="1">
      <alignment horizontal="left" vertical="top" wrapText="1"/>
    </xf>
    <xf numFmtId="43" fontId="2" fillId="4" borderId="0" xfId="1" applyFont="1" applyFill="1" applyBorder="1" applyAlignment="1">
      <alignment vertical="top" shrinkToFit="1"/>
    </xf>
    <xf numFmtId="43" fontId="2" fillId="4" borderId="0" xfId="1" applyFont="1" applyFill="1" applyBorder="1" applyAlignment="1">
      <alignment horizontal="right" vertical="top" shrinkToFit="1"/>
    </xf>
    <xf numFmtId="43" fontId="2" fillId="4" borderId="0" xfId="1" applyFont="1" applyFill="1" applyBorder="1" applyAlignment="1">
      <alignment horizontal="right" vertical="top" indent="1" shrinkToFit="1"/>
    </xf>
    <xf numFmtId="0" fontId="3" fillId="4" borderId="0" xfId="0" applyFont="1" applyFill="1" applyBorder="1" applyAlignment="1">
      <alignment vertical="top" wrapText="1"/>
    </xf>
    <xf numFmtId="0" fontId="5" fillId="4" borderId="0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vertical="top" wrapText="1"/>
    </xf>
    <xf numFmtId="164" fontId="2" fillId="5" borderId="0" xfId="0" applyNumberFormat="1" applyFont="1" applyFill="1" applyBorder="1" applyAlignment="1">
      <alignment horizontal="center" vertical="top" shrinkToFit="1"/>
    </xf>
    <xf numFmtId="1" fontId="2" fillId="5" borderId="0" xfId="0" applyNumberFormat="1" applyFont="1" applyFill="1" applyBorder="1" applyAlignment="1">
      <alignment horizontal="right" vertical="top" shrinkToFit="1"/>
    </xf>
    <xf numFmtId="0" fontId="3" fillId="5" borderId="0" xfId="0" applyFont="1" applyFill="1" applyBorder="1" applyAlignment="1">
      <alignment horizontal="left" vertical="top" wrapText="1"/>
    </xf>
    <xf numFmtId="43" fontId="2" fillId="5" borderId="0" xfId="1" applyFont="1" applyFill="1" applyBorder="1" applyAlignment="1">
      <alignment vertical="top" shrinkToFit="1"/>
    </xf>
    <xf numFmtId="43" fontId="2" fillId="5" borderId="0" xfId="1" applyFont="1" applyFill="1" applyBorder="1" applyAlignment="1">
      <alignment horizontal="right" vertical="top" shrinkToFit="1"/>
    </xf>
    <xf numFmtId="164" fontId="2" fillId="6" borderId="0" xfId="0" applyNumberFormat="1" applyFont="1" applyFill="1" applyBorder="1" applyAlignment="1">
      <alignment horizontal="center" vertical="top" shrinkToFit="1"/>
    </xf>
    <xf numFmtId="1" fontId="2" fillId="6" borderId="0" xfId="0" applyNumberFormat="1" applyFont="1" applyFill="1" applyBorder="1" applyAlignment="1">
      <alignment horizontal="right" vertical="top" shrinkToFit="1"/>
    </xf>
    <xf numFmtId="0" fontId="3" fillId="6" borderId="0" xfId="0" applyFont="1" applyFill="1" applyBorder="1" applyAlignment="1">
      <alignment horizontal="left" vertical="top" wrapText="1"/>
    </xf>
    <xf numFmtId="43" fontId="2" fillId="6" borderId="0" xfId="1" applyFont="1" applyFill="1" applyBorder="1" applyAlignment="1">
      <alignment vertical="top" shrinkToFit="1"/>
    </xf>
    <xf numFmtId="43" fontId="2" fillId="6" borderId="0" xfId="1" applyFont="1" applyFill="1" applyBorder="1" applyAlignment="1">
      <alignment horizontal="right" vertical="top" shrinkToFit="1"/>
    </xf>
    <xf numFmtId="165" fontId="2" fillId="6" borderId="0" xfId="0" applyNumberFormat="1" applyFont="1" applyFill="1" applyBorder="1" applyAlignment="1">
      <alignment horizontal="right" vertical="top" shrinkToFit="1"/>
    </xf>
    <xf numFmtId="0" fontId="3" fillId="6" borderId="0" xfId="0" applyFont="1" applyFill="1" applyBorder="1" applyAlignment="1">
      <alignment vertical="top" wrapText="1"/>
    </xf>
    <xf numFmtId="43" fontId="2" fillId="6" borderId="0" xfId="1" applyFont="1" applyFill="1" applyBorder="1" applyAlignment="1">
      <alignment horizontal="right" vertical="top" indent="1" shrinkToFit="1"/>
    </xf>
    <xf numFmtId="0" fontId="0" fillId="0" borderId="4" xfId="0" applyFill="1" applyBorder="1" applyAlignment="1">
      <alignment horizontal="left" vertical="top"/>
    </xf>
    <xf numFmtId="43" fontId="0" fillId="0" borderId="5" xfId="1" applyFont="1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43" fontId="0" fillId="3" borderId="7" xfId="1" applyFont="1" applyFill="1" applyBorder="1" applyAlignment="1">
      <alignment horizontal="left" vertical="top"/>
    </xf>
    <xf numFmtId="0" fontId="0" fillId="7" borderId="6" xfId="0" applyFill="1" applyBorder="1" applyAlignment="1">
      <alignment horizontal="left" vertical="top"/>
    </xf>
    <xf numFmtId="43" fontId="0" fillId="7" borderId="7" xfId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43" fontId="0" fillId="4" borderId="7" xfId="1" applyFont="1" applyFill="1" applyBorder="1" applyAlignment="1">
      <alignment horizontal="left" vertical="top"/>
    </xf>
    <xf numFmtId="0" fontId="0" fillId="6" borderId="6" xfId="0" applyFill="1" applyBorder="1" applyAlignment="1">
      <alignment horizontal="left" vertical="top"/>
    </xf>
    <xf numFmtId="43" fontId="0" fillId="6" borderId="7" xfId="1" applyFont="1" applyFill="1" applyBorder="1" applyAlignment="1">
      <alignment horizontal="left" vertical="top"/>
    </xf>
    <xf numFmtId="0" fontId="0" fillId="8" borderId="0" xfId="0" applyFill="1" applyBorder="1" applyAlignment="1">
      <alignment horizontal="left" vertical="top"/>
    </xf>
    <xf numFmtId="43" fontId="0" fillId="8" borderId="0" xfId="1" applyFont="1" applyFill="1" applyBorder="1" applyAlignment="1">
      <alignment horizontal="left" vertical="top"/>
    </xf>
    <xf numFmtId="43" fontId="0" fillId="8" borderId="3" xfId="1" applyFont="1" applyFill="1" applyBorder="1" applyAlignment="1">
      <alignment horizontal="left" vertical="top"/>
    </xf>
    <xf numFmtId="164" fontId="2" fillId="9" borderId="0" xfId="0" applyNumberFormat="1" applyFont="1" applyFill="1" applyBorder="1" applyAlignment="1">
      <alignment horizontal="center" vertical="top" shrinkToFit="1"/>
    </xf>
    <xf numFmtId="1" fontId="2" fillId="9" borderId="0" xfId="0" applyNumberFormat="1" applyFont="1" applyFill="1" applyBorder="1" applyAlignment="1">
      <alignment horizontal="right" vertical="top" shrinkToFit="1"/>
    </xf>
    <xf numFmtId="0" fontId="3" fillId="9" borderId="0" xfId="0" applyFont="1" applyFill="1" applyBorder="1" applyAlignment="1">
      <alignment horizontal="left" vertical="top" wrapText="1"/>
    </xf>
    <xf numFmtId="43" fontId="2" fillId="9" borderId="0" xfId="1" applyFont="1" applyFill="1" applyBorder="1" applyAlignment="1">
      <alignment vertical="top" shrinkToFit="1"/>
    </xf>
    <xf numFmtId="43" fontId="2" fillId="9" borderId="0" xfId="1" applyFont="1" applyFill="1" applyBorder="1" applyAlignment="1">
      <alignment horizontal="right" vertical="top" shrinkToFit="1"/>
    </xf>
    <xf numFmtId="43" fontId="8" fillId="8" borderId="0" xfId="1" applyFont="1" applyFill="1" applyBorder="1" applyAlignment="1">
      <alignment horizontal="left" vertical="top"/>
    </xf>
    <xf numFmtId="0" fontId="8" fillId="8" borderId="0" xfId="0" applyFont="1" applyFill="1" applyBorder="1" applyAlignment="1">
      <alignment horizontal="left" vertical="top"/>
    </xf>
    <xf numFmtId="43" fontId="0" fillId="8" borderId="0" xfId="0" applyNumberFormat="1" applyFill="1" applyBorder="1" applyAlignment="1">
      <alignment horizontal="left" vertical="top"/>
    </xf>
    <xf numFmtId="0" fontId="0" fillId="3" borderId="18" xfId="0" applyFill="1" applyBorder="1" applyAlignment="1">
      <alignment horizontal="left" vertical="top"/>
    </xf>
    <xf numFmtId="43" fontId="0" fillId="3" borderId="19" xfId="1" applyFon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43" fontId="0" fillId="0" borderId="7" xfId="1" applyFont="1" applyFill="1" applyBorder="1" applyAlignment="1">
      <alignment horizontal="left" vertical="top"/>
    </xf>
    <xf numFmtId="0" fontId="0" fillId="9" borderId="6" xfId="0" applyFill="1" applyBorder="1" applyAlignment="1">
      <alignment horizontal="left" vertical="top"/>
    </xf>
    <xf numFmtId="43" fontId="0" fillId="9" borderId="7" xfId="1" applyFont="1" applyFill="1" applyBorder="1" applyAlignment="1">
      <alignment horizontal="left" vertical="top"/>
    </xf>
    <xf numFmtId="49" fontId="0" fillId="8" borderId="0" xfId="0" applyNumberFormat="1" applyFill="1" applyBorder="1" applyAlignment="1">
      <alignment horizontal="left" vertical="top"/>
    </xf>
    <xf numFmtId="49" fontId="7" fillId="8" borderId="0" xfId="0" applyNumberFormat="1" applyFont="1" applyFill="1" applyBorder="1" applyAlignment="1">
      <alignment horizontal="left" vertical="top"/>
    </xf>
    <xf numFmtId="165" fontId="2" fillId="5" borderId="0" xfId="0" applyNumberFormat="1" applyFont="1" applyFill="1" applyBorder="1" applyAlignment="1">
      <alignment horizontal="right" vertical="top" shrinkToFit="1"/>
    </xf>
    <xf numFmtId="0" fontId="5" fillId="5" borderId="0" xfId="0" applyFont="1" applyFill="1" applyBorder="1" applyAlignment="1">
      <alignment horizontal="left" vertical="top" wrapText="1"/>
    </xf>
    <xf numFmtId="43" fontId="2" fillId="5" borderId="0" xfId="1" applyFont="1" applyFill="1" applyBorder="1" applyAlignment="1">
      <alignment horizontal="right" vertical="top" indent="1" shrinkToFit="1"/>
    </xf>
    <xf numFmtId="0" fontId="7" fillId="0" borderId="4" xfId="0" applyFont="1" applyFill="1" applyBorder="1" applyAlignment="1">
      <alignment horizontal="left" vertical="top"/>
    </xf>
    <xf numFmtId="43" fontId="0" fillId="5" borderId="7" xfId="1" applyFont="1" applyFill="1" applyBorder="1" applyAlignment="1">
      <alignment horizontal="left" vertical="top"/>
    </xf>
    <xf numFmtId="0" fontId="7" fillId="5" borderId="6" xfId="0" applyFont="1" applyFill="1" applyBorder="1" applyAlignment="1">
      <alignment horizontal="left" vertical="top"/>
    </xf>
    <xf numFmtId="0" fontId="3" fillId="5" borderId="0" xfId="0" applyFont="1" applyFill="1" applyBorder="1" applyAlignment="1">
      <alignment vertical="top" wrapText="1"/>
    </xf>
    <xf numFmtId="0" fontId="5" fillId="5" borderId="0" xfId="0" applyFont="1" applyFill="1" applyBorder="1" applyAlignment="1">
      <alignment vertical="top" wrapText="1"/>
    </xf>
    <xf numFmtId="49" fontId="8" fillId="8" borderId="0" xfId="1" applyNumberFormat="1" applyFont="1" applyFill="1" applyBorder="1" applyAlignment="1">
      <alignment horizontal="left" vertical="top"/>
    </xf>
    <xf numFmtId="49" fontId="4" fillId="2" borderId="2" xfId="1" applyNumberFormat="1" applyFont="1" applyFill="1" applyBorder="1" applyAlignment="1">
      <alignment vertical="top" wrapText="1"/>
    </xf>
    <xf numFmtId="164" fontId="2" fillId="10" borderId="0" xfId="0" applyNumberFormat="1" applyFont="1" applyFill="1" applyBorder="1" applyAlignment="1">
      <alignment horizontal="center" vertical="top" shrinkToFit="1"/>
    </xf>
    <xf numFmtId="165" fontId="2" fillId="10" borderId="0" xfId="0" applyNumberFormat="1" applyFont="1" applyFill="1" applyBorder="1" applyAlignment="1">
      <alignment horizontal="right" vertical="top" shrinkToFit="1"/>
    </xf>
    <xf numFmtId="0" fontId="3" fillId="10" borderId="0" xfId="0" applyFont="1" applyFill="1" applyBorder="1" applyAlignment="1">
      <alignment vertical="top" wrapText="1"/>
    </xf>
    <xf numFmtId="43" fontId="2" fillId="10" borderId="0" xfId="1" applyFont="1" applyFill="1" applyBorder="1" applyAlignment="1">
      <alignment horizontal="right" vertical="top" indent="1" shrinkToFit="1"/>
    </xf>
    <xf numFmtId="43" fontId="2" fillId="10" borderId="0" xfId="1" applyFont="1" applyFill="1" applyBorder="1" applyAlignment="1">
      <alignment horizontal="right" vertical="top" shrinkToFit="1"/>
    </xf>
    <xf numFmtId="49" fontId="0" fillId="10" borderId="0" xfId="0" applyNumberFormat="1" applyFill="1" applyBorder="1" applyAlignment="1">
      <alignment horizontal="left" vertical="top"/>
    </xf>
    <xf numFmtId="0" fontId="9" fillId="8" borderId="0" xfId="0" applyFont="1" applyFill="1" applyBorder="1" applyAlignment="1">
      <alignment horizontal="left" vertical="top"/>
    </xf>
    <xf numFmtId="43" fontId="9" fillId="8" borderId="0" xfId="1" applyFont="1" applyFill="1" applyBorder="1" applyAlignment="1">
      <alignment horizontal="left" vertical="top"/>
    </xf>
    <xf numFmtId="0" fontId="10" fillId="8" borderId="0" xfId="0" applyFont="1" applyFill="1" applyBorder="1" applyAlignment="1">
      <alignment horizontal="left" vertical="top"/>
    </xf>
    <xf numFmtId="43" fontId="10" fillId="8" borderId="0" xfId="1" applyFont="1" applyFill="1" applyBorder="1" applyAlignment="1">
      <alignment horizontal="left" vertical="top"/>
    </xf>
    <xf numFmtId="0" fontId="7" fillId="10" borderId="8" xfId="0" applyFont="1" applyFill="1" applyBorder="1" applyAlignment="1">
      <alignment horizontal="left" vertical="top"/>
    </xf>
    <xf numFmtId="43" fontId="0" fillId="10" borderId="9" xfId="1" applyFont="1" applyFill="1" applyBorder="1" applyAlignment="1">
      <alignment horizontal="left" vertical="top"/>
    </xf>
    <xf numFmtId="0" fontId="0" fillId="8" borderId="4" xfId="0" applyFill="1" applyBorder="1" applyAlignment="1">
      <alignment horizontal="left" vertical="top"/>
    </xf>
    <xf numFmtId="43" fontId="0" fillId="8" borderId="5" xfId="1" applyFont="1" applyFill="1" applyBorder="1" applyAlignment="1">
      <alignment horizontal="left" vertical="top"/>
    </xf>
    <xf numFmtId="0" fontId="0" fillId="8" borderId="18" xfId="0" applyFill="1" applyBorder="1" applyAlignment="1">
      <alignment horizontal="left" vertical="top"/>
    </xf>
    <xf numFmtId="43" fontId="0" fillId="8" borderId="19" xfId="1" applyFont="1" applyFill="1" applyBorder="1" applyAlignment="1">
      <alignment horizontal="left" vertical="top"/>
    </xf>
    <xf numFmtId="0" fontId="0" fillId="8" borderId="6" xfId="0" applyFill="1" applyBorder="1" applyAlignment="1">
      <alignment horizontal="left" vertical="top"/>
    </xf>
    <xf numFmtId="43" fontId="0" fillId="8" borderId="7" xfId="1" applyFont="1" applyFill="1" applyBorder="1" applyAlignment="1">
      <alignment horizontal="left" vertical="top"/>
    </xf>
    <xf numFmtId="0" fontId="7" fillId="8" borderId="4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left" vertical="top" wrapText="1" indent="2"/>
    </xf>
    <xf numFmtId="0" fontId="1" fillId="8" borderId="1" xfId="0" applyFont="1" applyFill="1" applyBorder="1" applyAlignment="1">
      <alignment horizontal="left" vertical="top" wrapText="1" indent="1"/>
    </xf>
    <xf numFmtId="0" fontId="1" fillId="8" borderId="1" xfId="0" applyFont="1" applyFill="1" applyBorder="1" applyAlignment="1">
      <alignment horizontal="center" vertical="top" wrapText="1"/>
    </xf>
    <xf numFmtId="43" fontId="1" fillId="8" borderId="1" xfId="1" applyFont="1" applyFill="1" applyBorder="1" applyAlignment="1">
      <alignment horizontal="center" vertical="top"/>
    </xf>
    <xf numFmtId="43" fontId="1" fillId="8" borderId="2" xfId="1" applyFont="1" applyFill="1" applyBorder="1" applyAlignment="1">
      <alignment vertical="top" wrapText="1"/>
    </xf>
    <xf numFmtId="164" fontId="2" fillId="8" borderId="0" xfId="0" applyNumberFormat="1" applyFont="1" applyFill="1" applyBorder="1" applyAlignment="1">
      <alignment horizontal="center" vertical="top" shrinkToFit="1"/>
    </xf>
    <xf numFmtId="1" fontId="2" fillId="8" borderId="0" xfId="0" applyNumberFormat="1" applyFont="1" applyFill="1" applyBorder="1" applyAlignment="1">
      <alignment horizontal="right" vertical="top" shrinkToFit="1"/>
    </xf>
    <xf numFmtId="0" fontId="5" fillId="8" borderId="0" xfId="0" applyFont="1" applyFill="1" applyBorder="1" applyAlignment="1">
      <alignment horizontal="left" vertical="top" wrapText="1"/>
    </xf>
    <xf numFmtId="43" fontId="2" fillId="8" borderId="0" xfId="1" applyFont="1" applyFill="1" applyBorder="1" applyAlignment="1">
      <alignment vertical="top" shrinkToFit="1"/>
    </xf>
    <xf numFmtId="43" fontId="2" fillId="8" borderId="0" xfId="1" applyFont="1" applyFill="1" applyBorder="1" applyAlignment="1">
      <alignment horizontal="right" vertical="top" shrinkToFit="1"/>
    </xf>
    <xf numFmtId="0" fontId="3" fillId="8" borderId="0" xfId="0" applyFont="1" applyFill="1" applyBorder="1" applyAlignment="1">
      <alignment horizontal="left" vertical="top" wrapText="1"/>
    </xf>
    <xf numFmtId="0" fontId="3" fillId="8" borderId="0" xfId="0" applyFont="1" applyFill="1" applyBorder="1" applyAlignment="1">
      <alignment vertical="top" wrapText="1"/>
    </xf>
    <xf numFmtId="43" fontId="2" fillId="8" borderId="0" xfId="1" applyFont="1" applyFill="1" applyBorder="1" applyAlignment="1">
      <alignment horizontal="right" vertical="top" indent="1" shrinkToFit="1"/>
    </xf>
    <xf numFmtId="49" fontId="0" fillId="8" borderId="0" xfId="1" applyNumberFormat="1" applyFont="1" applyFill="1" applyBorder="1" applyAlignment="1">
      <alignment horizontal="left" vertical="top"/>
    </xf>
    <xf numFmtId="0" fontId="12" fillId="8" borderId="12" xfId="0" applyFont="1" applyFill="1" applyBorder="1" applyAlignment="1">
      <alignment horizontal="left" vertical="top"/>
    </xf>
    <xf numFmtId="0" fontId="11" fillId="8" borderId="0" xfId="0" applyFont="1" applyFill="1" applyBorder="1" applyAlignment="1">
      <alignment horizontal="left" vertical="top"/>
    </xf>
    <xf numFmtId="49" fontId="13" fillId="8" borderId="13" xfId="0" applyNumberFormat="1" applyFont="1" applyFill="1" applyBorder="1" applyAlignment="1">
      <alignment horizontal="center" vertical="center"/>
    </xf>
    <xf numFmtId="43" fontId="11" fillId="8" borderId="14" xfId="1" applyFont="1" applyFill="1" applyBorder="1" applyAlignment="1">
      <alignment horizontal="left" vertical="top"/>
    </xf>
    <xf numFmtId="0" fontId="12" fillId="8" borderId="15" xfId="0" applyFont="1" applyFill="1" applyBorder="1" applyAlignment="1">
      <alignment horizontal="left" vertical="top"/>
    </xf>
    <xf numFmtId="0" fontId="11" fillId="8" borderId="20" xfId="0" applyFont="1" applyFill="1" applyBorder="1" applyAlignment="1">
      <alignment horizontal="left" vertical="top"/>
    </xf>
    <xf numFmtId="49" fontId="13" fillId="8" borderId="16" xfId="0" applyNumberFormat="1" applyFont="1" applyFill="1" applyBorder="1" applyAlignment="1">
      <alignment horizontal="center" vertical="center"/>
    </xf>
    <xf numFmtId="43" fontId="11" fillId="8" borderId="17" xfId="1" applyFont="1" applyFill="1" applyBorder="1" applyAlignment="1">
      <alignment horizontal="left" vertical="top"/>
    </xf>
    <xf numFmtId="49" fontId="11" fillId="8" borderId="0" xfId="1" applyNumberFormat="1" applyFont="1" applyFill="1" applyBorder="1" applyAlignment="1">
      <alignment horizontal="left" vertical="top"/>
    </xf>
    <xf numFmtId="43" fontId="11" fillId="8" borderId="10" xfId="1" applyFont="1" applyFill="1" applyBorder="1" applyAlignment="1">
      <alignment horizontal="left" vertical="top"/>
    </xf>
    <xf numFmtId="43" fontId="11" fillId="8" borderId="0" xfId="1" applyFont="1" applyFill="1" applyBorder="1" applyAlignment="1">
      <alignment horizontal="left" vertical="top"/>
    </xf>
    <xf numFmtId="43" fontId="7" fillId="8" borderId="0" xfId="1" applyFont="1" applyFill="1" applyBorder="1" applyAlignment="1">
      <alignment horizontal="left" vertical="top"/>
    </xf>
    <xf numFmtId="0" fontId="7" fillId="7" borderId="0" xfId="0" applyFont="1" applyFill="1" applyBorder="1" applyAlignment="1">
      <alignment horizontal="left" vertical="top"/>
    </xf>
    <xf numFmtId="0" fontId="7" fillId="7" borderId="0" xfId="0" applyFont="1" applyFill="1" applyBorder="1" applyAlignment="1">
      <alignment horizontal="left" vertical="top" wrapText="1"/>
    </xf>
    <xf numFmtId="0" fontId="0" fillId="7" borderId="0" xfId="0" applyFill="1" applyBorder="1" applyAlignment="1">
      <alignment horizontal="left" vertical="top"/>
    </xf>
    <xf numFmtId="164" fontId="2" fillId="7" borderId="0" xfId="0" applyNumberFormat="1" applyFont="1" applyFill="1" applyBorder="1" applyAlignment="1">
      <alignment horizontal="center" vertical="top" shrinkToFit="1"/>
    </xf>
    <xf numFmtId="165" fontId="2" fillId="7" borderId="0" xfId="0" applyNumberFormat="1" applyFont="1" applyFill="1" applyBorder="1" applyAlignment="1">
      <alignment horizontal="right" vertical="top" shrinkToFit="1"/>
    </xf>
    <xf numFmtId="0" fontId="3" fillId="7" borderId="0" xfId="0" applyFont="1" applyFill="1" applyBorder="1" applyAlignment="1">
      <alignment horizontal="left" vertical="top" wrapText="1"/>
    </xf>
    <xf numFmtId="43" fontId="2" fillId="7" borderId="0" xfId="1" applyFont="1" applyFill="1" applyBorder="1" applyAlignment="1">
      <alignment vertical="top" shrinkToFit="1"/>
    </xf>
    <xf numFmtId="43" fontId="2" fillId="7" borderId="0" xfId="1" applyFont="1" applyFill="1" applyBorder="1" applyAlignment="1">
      <alignment horizontal="right" vertical="top" shrinkToFit="1"/>
    </xf>
    <xf numFmtId="0" fontId="3" fillId="7" borderId="0" xfId="0" applyFont="1" applyFill="1" applyBorder="1" applyAlignment="1">
      <alignment vertical="top" wrapText="1"/>
    </xf>
    <xf numFmtId="49" fontId="0" fillId="7" borderId="0" xfId="0" applyNumberFormat="1" applyFill="1" applyBorder="1" applyAlignment="1">
      <alignment horizontal="left" vertical="top"/>
    </xf>
    <xf numFmtId="0" fontId="14" fillId="8" borderId="0" xfId="2" applyNumberFormat="1" applyFont="1" applyFill="1" applyAlignment="1" applyProtection="1">
      <alignment horizontal="left"/>
      <protection locked="0"/>
    </xf>
    <xf numFmtId="0" fontId="14" fillId="8" borderId="0" xfId="2" applyFill="1"/>
    <xf numFmtId="0" fontId="14" fillId="8" borderId="0" xfId="2" applyNumberFormat="1" applyFont="1" applyFill="1" applyAlignment="1" applyProtection="1">
      <alignment horizontal="right"/>
      <protection locked="0"/>
    </xf>
    <xf numFmtId="0" fontId="14" fillId="8" borderId="0" xfId="2" applyNumberFormat="1" applyFont="1" applyFill="1" applyAlignment="1" applyProtection="1">
      <alignment horizontal="center"/>
      <protection locked="0"/>
    </xf>
    <xf numFmtId="0" fontId="14" fillId="8" borderId="21" xfId="2" applyNumberFormat="1" applyFont="1" applyFill="1" applyBorder="1" applyAlignment="1" applyProtection="1">
      <alignment horizontal="left"/>
      <protection locked="0"/>
    </xf>
    <xf numFmtId="0" fontId="14" fillId="8" borderId="21" xfId="2" applyNumberFormat="1" applyFont="1" applyFill="1" applyBorder="1" applyAlignment="1" applyProtection="1">
      <alignment horizontal="right"/>
      <protection locked="0"/>
    </xf>
    <xf numFmtId="4" fontId="14" fillId="8" borderId="0" xfId="2" applyNumberFormat="1" applyFont="1" applyFill="1" applyAlignment="1" applyProtection="1">
      <alignment horizontal="right"/>
      <protection locked="0"/>
    </xf>
    <xf numFmtId="43" fontId="14" fillId="8" borderId="0" xfId="1" applyFont="1" applyFill="1"/>
    <xf numFmtId="43" fontId="14" fillId="8" borderId="21" xfId="1" applyFont="1" applyFill="1" applyBorder="1" applyAlignment="1" applyProtection="1">
      <alignment horizontal="right"/>
      <protection locked="0"/>
    </xf>
    <xf numFmtId="43" fontId="14" fillId="8" borderId="0" xfId="1" applyFont="1" applyFill="1" applyAlignment="1" applyProtection="1">
      <alignment horizontal="right"/>
      <protection locked="0"/>
    </xf>
    <xf numFmtId="49" fontId="13" fillId="7" borderId="0" xfId="0" applyNumberFormat="1" applyFont="1" applyFill="1" applyBorder="1" applyAlignment="1">
      <alignment horizontal="center" vertical="center"/>
    </xf>
    <xf numFmtId="0" fontId="0" fillId="8" borderId="13" xfId="0" applyFill="1" applyBorder="1" applyAlignment="1">
      <alignment horizontal="left" vertical="top"/>
    </xf>
    <xf numFmtId="0" fontId="0" fillId="8" borderId="11" xfId="0" applyFill="1" applyBorder="1" applyAlignment="1">
      <alignment horizontal="left" vertical="top"/>
    </xf>
    <xf numFmtId="0" fontId="0" fillId="8" borderId="16" xfId="0" applyFill="1" applyBorder="1" applyAlignment="1">
      <alignment horizontal="left" vertical="top"/>
    </xf>
    <xf numFmtId="43" fontId="15" fillId="8" borderId="0" xfId="1" applyFont="1" applyFill="1" applyBorder="1" applyAlignment="1">
      <alignment horizontal="left" vertical="top"/>
    </xf>
    <xf numFmtId="49" fontId="6" fillId="8" borderId="0" xfId="0" applyNumberFormat="1" applyFont="1" applyFill="1" applyBorder="1" applyAlignment="1">
      <alignment horizontal="left" vertical="top"/>
    </xf>
    <xf numFmtId="0" fontId="3" fillId="9" borderId="0" xfId="0" applyFont="1" applyFill="1" applyBorder="1" applyAlignment="1">
      <alignment vertical="top" wrapText="1"/>
    </xf>
    <xf numFmtId="0" fontId="11" fillId="8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 wrapText="1"/>
    </xf>
    <xf numFmtId="43" fontId="6" fillId="8" borderId="0" xfId="1" applyFont="1" applyFill="1" applyBorder="1" applyAlignment="1">
      <alignment horizontal="left" vertical="top"/>
    </xf>
    <xf numFmtId="43" fontId="6" fillId="8" borderId="0" xfId="1" applyFont="1" applyFill="1" applyBorder="1" applyAlignment="1">
      <alignment horizontal="center" vertical="center"/>
    </xf>
    <xf numFmtId="49" fontId="8" fillId="8" borderId="0" xfId="1" applyNumberFormat="1" applyFont="1" applyFill="1" applyBorder="1" applyAlignment="1">
      <alignment horizontal="center" vertical="center"/>
    </xf>
    <xf numFmtId="0" fontId="14" fillId="8" borderId="0" xfId="2" applyNumberFormat="1" applyFont="1" applyFill="1" applyBorder="1" applyAlignment="1" applyProtection="1">
      <alignment horizontal="right"/>
      <protection locked="0"/>
    </xf>
    <xf numFmtId="43" fontId="14" fillId="8" borderId="0" xfId="1" applyFont="1" applyFill="1" applyBorder="1" applyAlignment="1" applyProtection="1">
      <alignment horizontal="right"/>
      <protection locked="0"/>
    </xf>
    <xf numFmtId="4" fontId="14" fillId="8" borderId="0" xfId="2" applyNumberFormat="1" applyFont="1" applyFill="1" applyBorder="1" applyAlignment="1" applyProtection="1">
      <alignment horizontal="right"/>
      <protection locked="0"/>
    </xf>
    <xf numFmtId="43" fontId="0" fillId="8" borderId="18" xfId="1" applyFont="1" applyFill="1" applyBorder="1" applyAlignment="1">
      <alignment horizontal="left" vertical="top"/>
    </xf>
    <xf numFmtId="43" fontId="6" fillId="8" borderId="19" xfId="1" applyFont="1" applyFill="1" applyBorder="1" applyAlignment="1">
      <alignment horizontal="left" vertical="top"/>
    </xf>
    <xf numFmtId="43" fontId="0" fillId="8" borderId="8" xfId="1" applyFont="1" applyFill="1" applyBorder="1" applyAlignment="1">
      <alignment horizontal="left" vertical="top"/>
    </xf>
    <xf numFmtId="43" fontId="6" fillId="8" borderId="9" xfId="1" applyFont="1" applyFill="1" applyBorder="1" applyAlignment="1">
      <alignment horizontal="left" vertical="top"/>
    </xf>
    <xf numFmtId="17" fontId="0" fillId="8" borderId="0" xfId="1" applyNumberFormat="1" applyFont="1" applyFill="1" applyBorder="1" applyAlignment="1">
      <alignment horizontal="left" vertical="top"/>
    </xf>
    <xf numFmtId="4" fontId="0" fillId="8" borderId="0" xfId="0" applyNumberForma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T500"/>
  <sheetViews>
    <sheetView workbookViewId="0">
      <selection activeCell="G21" sqref="G21:G22"/>
    </sheetView>
  </sheetViews>
  <sheetFormatPr baseColWidth="10" defaultColWidth="9.33203125" defaultRowHeight="12.75" x14ac:dyDescent="0.2"/>
  <cols>
    <col min="1" max="1" width="12.6640625" customWidth="1"/>
    <col min="2" max="2" width="15.5" customWidth="1"/>
    <col min="3" max="3" width="42.6640625" customWidth="1"/>
    <col min="4" max="4" width="19.33203125" style="8" customWidth="1"/>
    <col min="5" max="5" width="17.5" style="8" customWidth="1"/>
    <col min="6" max="6" width="18.83203125" style="8" customWidth="1"/>
    <col min="7" max="7" width="31.1640625" style="69" customWidth="1"/>
    <col min="8" max="8" width="21.5" style="52" customWidth="1"/>
    <col min="9" max="9" width="24.33203125" style="52" bestFit="1" customWidth="1"/>
    <col min="10" max="11" width="9.6640625" style="52" customWidth="1"/>
    <col min="12" max="46" width="9.33203125" style="52"/>
  </cols>
  <sheetData>
    <row r="1" spans="1:10" ht="30.75" thickBot="1" x14ac:dyDescent="0.25">
      <c r="A1" s="52"/>
      <c r="B1" s="52"/>
      <c r="C1" s="42" t="s">
        <v>80</v>
      </c>
      <c r="D1" s="43">
        <v>5901595.0300000003</v>
      </c>
      <c r="E1" s="53"/>
      <c r="F1" s="154" t="s">
        <v>126</v>
      </c>
      <c r="G1" s="155" t="s">
        <v>95</v>
      </c>
      <c r="H1" s="156" t="s">
        <v>96</v>
      </c>
      <c r="I1" s="153" t="s">
        <v>97</v>
      </c>
      <c r="J1" s="87"/>
    </row>
    <row r="2" spans="1:10" ht="15.75" x14ac:dyDescent="0.2">
      <c r="A2" s="52"/>
      <c r="B2" s="52"/>
      <c r="C2" s="63" t="s">
        <v>82</v>
      </c>
      <c r="D2" s="64">
        <v>30779655.460000001</v>
      </c>
      <c r="E2" s="69" t="s">
        <v>119</v>
      </c>
      <c r="F2" s="114" t="s">
        <v>127</v>
      </c>
      <c r="G2" s="115" t="s">
        <v>98</v>
      </c>
      <c r="H2" s="116" t="s">
        <v>128</v>
      </c>
      <c r="I2" s="117">
        <f>+D48</f>
        <v>152599.62</v>
      </c>
      <c r="J2" s="87"/>
    </row>
    <row r="3" spans="1:10" ht="15.75" x14ac:dyDescent="0.2">
      <c r="A3" s="52"/>
      <c r="B3" s="52"/>
      <c r="C3" s="44" t="s">
        <v>83</v>
      </c>
      <c r="D3" s="45">
        <v>354510.58999999997</v>
      </c>
      <c r="E3" s="69" t="s">
        <v>119</v>
      </c>
      <c r="F3" s="114" t="s">
        <v>129</v>
      </c>
      <c r="G3" s="115" t="s">
        <v>99</v>
      </c>
      <c r="H3" s="116" t="s">
        <v>100</v>
      </c>
      <c r="I3" s="117">
        <f>+D49+D50+D51+D52</f>
        <v>11957765.66</v>
      </c>
      <c r="J3" s="87"/>
    </row>
    <row r="4" spans="1:10" ht="15.75" x14ac:dyDescent="0.2">
      <c r="A4" s="52"/>
      <c r="B4" s="52"/>
      <c r="C4" s="44" t="s">
        <v>84</v>
      </c>
      <c r="D4" s="45">
        <v>22702665</v>
      </c>
      <c r="E4" s="69" t="s">
        <v>119</v>
      </c>
      <c r="F4" s="114" t="s">
        <v>130</v>
      </c>
      <c r="G4" s="115" t="s">
        <v>101</v>
      </c>
      <c r="H4" s="116" t="s">
        <v>102</v>
      </c>
      <c r="I4" s="117">
        <f>+D53+D54+D87+D99+D108</f>
        <v>5894887.4199999999</v>
      </c>
      <c r="J4" s="87"/>
    </row>
    <row r="5" spans="1:10" ht="15.75" x14ac:dyDescent="0.2">
      <c r="A5" s="52"/>
      <c r="B5" s="52"/>
      <c r="C5" s="44" t="s">
        <v>85</v>
      </c>
      <c r="D5" s="45">
        <f>+E57+E58</f>
        <v>156156.60999999999</v>
      </c>
      <c r="E5" s="69" t="s">
        <v>119</v>
      </c>
      <c r="F5" s="114" t="s">
        <v>131</v>
      </c>
      <c r="G5" s="115" t="s">
        <v>103</v>
      </c>
      <c r="H5" s="116" t="s">
        <v>104</v>
      </c>
      <c r="I5" s="117">
        <f>+D167</f>
        <v>86675</v>
      </c>
      <c r="J5" s="87"/>
    </row>
    <row r="6" spans="1:10" ht="15.75" x14ac:dyDescent="0.2">
      <c r="A6" s="52"/>
      <c r="B6" s="52"/>
      <c r="C6" s="46" t="s">
        <v>86</v>
      </c>
      <c r="D6" s="47">
        <v>-18244527.32</v>
      </c>
      <c r="E6" s="113" t="s">
        <v>140</v>
      </c>
      <c r="F6" s="114" t="s">
        <v>130</v>
      </c>
      <c r="G6" s="115" t="s">
        <v>105</v>
      </c>
      <c r="H6" s="116" t="s">
        <v>102</v>
      </c>
      <c r="I6" s="117"/>
      <c r="J6" s="87"/>
    </row>
    <row r="7" spans="1:10" ht="15.75" x14ac:dyDescent="0.2">
      <c r="A7" s="52"/>
      <c r="B7" s="52"/>
      <c r="C7" s="48" t="s">
        <v>87</v>
      </c>
      <c r="D7" s="49">
        <v>-478441.60999999993</v>
      </c>
      <c r="E7" s="113" t="s">
        <v>120</v>
      </c>
      <c r="F7" s="114" t="s">
        <v>132</v>
      </c>
      <c r="G7" s="115" t="s">
        <v>106</v>
      </c>
      <c r="H7" s="116">
        <v>1162005</v>
      </c>
      <c r="I7" s="117">
        <f>+D166</f>
        <v>152599.62</v>
      </c>
      <c r="J7" s="87"/>
    </row>
    <row r="8" spans="1:10" ht="15.75" x14ac:dyDescent="0.2">
      <c r="A8" s="52"/>
      <c r="B8" s="52"/>
      <c r="C8" s="50" t="s">
        <v>88</v>
      </c>
      <c r="D8" s="51">
        <v>-640417</v>
      </c>
      <c r="E8" s="113" t="s">
        <v>120</v>
      </c>
      <c r="F8" s="118" t="s">
        <v>132</v>
      </c>
      <c r="G8" s="119" t="s">
        <v>107</v>
      </c>
      <c r="H8" s="120">
        <v>1162005</v>
      </c>
      <c r="I8" s="121"/>
      <c r="J8" s="87"/>
    </row>
    <row r="9" spans="1:10" ht="15" x14ac:dyDescent="0.2">
      <c r="A9" s="52"/>
      <c r="B9" s="52"/>
      <c r="C9" s="65" t="s">
        <v>195</v>
      </c>
      <c r="D9" s="66">
        <v>-10000000</v>
      </c>
      <c r="E9" s="167">
        <v>19756</v>
      </c>
      <c r="F9" s="88"/>
      <c r="G9" s="122"/>
      <c r="H9" s="115"/>
      <c r="I9" s="123">
        <f>SUBTOTAL(9,I2:I8)</f>
        <v>18244527.32</v>
      </c>
      <c r="J9" s="87"/>
    </row>
    <row r="10" spans="1:10" ht="15" x14ac:dyDescent="0.2">
      <c r="A10" s="52"/>
      <c r="B10" s="52"/>
      <c r="C10" s="67" t="s">
        <v>108</v>
      </c>
      <c r="D10" s="68">
        <v>-6115000</v>
      </c>
      <c r="E10" s="70" t="s">
        <v>109</v>
      </c>
      <c r="F10" s="88"/>
      <c r="G10" s="122"/>
      <c r="H10" s="115"/>
      <c r="I10" s="124"/>
      <c r="J10" s="87"/>
    </row>
    <row r="11" spans="1:10" ht="14.25" x14ac:dyDescent="0.2">
      <c r="A11" s="52"/>
      <c r="B11" s="52"/>
      <c r="C11" s="76" t="s">
        <v>110</v>
      </c>
      <c r="D11" s="75">
        <v>-8784947.7599999998</v>
      </c>
      <c r="E11" s="150" t="s">
        <v>188</v>
      </c>
      <c r="F11" s="53"/>
      <c r="G11" s="79"/>
      <c r="H11" s="61"/>
      <c r="I11" s="60"/>
    </row>
    <row r="12" spans="1:10" ht="15" thickBot="1" x14ac:dyDescent="0.25">
      <c r="A12" s="52"/>
      <c r="B12" s="52"/>
      <c r="C12" s="91" t="s">
        <v>118</v>
      </c>
      <c r="D12" s="92">
        <v>-9000000</v>
      </c>
      <c r="E12" s="150" t="s">
        <v>188</v>
      </c>
      <c r="F12" s="158" t="s">
        <v>192</v>
      </c>
      <c r="G12" s="159" t="s">
        <v>193</v>
      </c>
      <c r="H12" s="61"/>
      <c r="I12" s="60"/>
    </row>
    <row r="13" spans="1:10" ht="13.5" thickBot="1" x14ac:dyDescent="0.25">
      <c r="A13" s="52"/>
      <c r="B13" s="52"/>
      <c r="C13" s="42" t="s">
        <v>89</v>
      </c>
      <c r="D13" s="43">
        <f>SUBTOTAL(9,D1:D12)</f>
        <v>6631249.0000000056</v>
      </c>
      <c r="E13" s="53"/>
      <c r="F13" s="163">
        <f>+D2+D3+D4+D5</f>
        <v>53992987.659999996</v>
      </c>
      <c r="G13" s="164">
        <f>+D6+D7+D8+D9+D10+D11+D12</f>
        <v>-53263333.689999998</v>
      </c>
      <c r="I13" s="62">
        <f>+I9+D6</f>
        <v>0</v>
      </c>
    </row>
    <row r="14" spans="1:10" ht="13.5" thickBot="1" x14ac:dyDescent="0.25">
      <c r="A14" s="52"/>
      <c r="B14" s="52"/>
      <c r="C14" s="42" t="s">
        <v>90</v>
      </c>
      <c r="D14" s="43">
        <v>6631249</v>
      </c>
      <c r="E14" s="53"/>
      <c r="F14" s="165">
        <f>+MAYOR!G70</f>
        <v>0</v>
      </c>
      <c r="G14" s="166">
        <f>+MAYOR!H70</f>
        <v>5000000</v>
      </c>
    </row>
    <row r="15" spans="1:10" ht="13.5" thickBot="1" x14ac:dyDescent="0.25">
      <c r="A15" s="52"/>
      <c r="B15" s="52"/>
      <c r="C15" s="74" t="s">
        <v>91</v>
      </c>
      <c r="D15" s="43">
        <f>D13-D14</f>
        <v>0</v>
      </c>
      <c r="E15" s="53"/>
      <c r="F15" s="53">
        <f>+F13-F14</f>
        <v>53992987.659999996</v>
      </c>
      <c r="G15" s="157">
        <f>+G13+G14</f>
        <v>-48263333.689999998</v>
      </c>
    </row>
    <row r="16" spans="1:10" x14ac:dyDescent="0.2">
      <c r="A16" s="52"/>
      <c r="B16" s="52"/>
      <c r="C16" s="52"/>
      <c r="D16" s="53"/>
      <c r="E16" s="53"/>
      <c r="F16" s="53"/>
    </row>
    <row r="17" spans="1:9" x14ac:dyDescent="0.2">
      <c r="A17" s="52"/>
      <c r="B17" s="52"/>
      <c r="C17" s="52"/>
      <c r="D17" s="53"/>
      <c r="E17" s="53"/>
      <c r="F17" s="53"/>
    </row>
    <row r="18" spans="1:9" x14ac:dyDescent="0.2">
      <c r="A18" s="52"/>
      <c r="B18" s="52"/>
      <c r="C18" s="52"/>
      <c r="D18" s="53"/>
      <c r="E18" s="53"/>
      <c r="F18" s="53"/>
    </row>
    <row r="19" spans="1:9" ht="14.1" customHeight="1" x14ac:dyDescent="0.2">
      <c r="A19" s="1" t="s">
        <v>0</v>
      </c>
      <c r="B19" s="2" t="s">
        <v>1</v>
      </c>
      <c r="C19" s="3" t="s">
        <v>2</v>
      </c>
      <c r="D19" s="7" t="s">
        <v>3</v>
      </c>
      <c r="E19" s="9" t="s">
        <v>4</v>
      </c>
      <c r="F19" s="9" t="s">
        <v>5</v>
      </c>
      <c r="G19" s="80" t="s">
        <v>94</v>
      </c>
      <c r="H19" s="9" t="s">
        <v>92</v>
      </c>
      <c r="I19" s="9" t="s">
        <v>93</v>
      </c>
    </row>
    <row r="20" spans="1:9" ht="11.45" customHeight="1" x14ac:dyDescent="0.2">
      <c r="A20" s="20">
        <v>43862</v>
      </c>
      <c r="B20" s="21">
        <v>35022116</v>
      </c>
      <c r="C20" s="22" t="s">
        <v>9</v>
      </c>
      <c r="D20" s="23">
        <v>1999.99</v>
      </c>
      <c r="E20" s="23">
        <v>0</v>
      </c>
      <c r="F20" s="24">
        <v>7081565.3099999996</v>
      </c>
      <c r="G20" s="113" t="s">
        <v>120</v>
      </c>
    </row>
    <row r="21" spans="1:9" ht="14.1" customHeight="1" x14ac:dyDescent="0.2">
      <c r="A21" s="20">
        <v>43862</v>
      </c>
      <c r="B21" s="21">
        <v>35143955</v>
      </c>
      <c r="C21" s="22" t="s">
        <v>9</v>
      </c>
      <c r="D21" s="23">
        <v>5034.05</v>
      </c>
      <c r="E21" s="23">
        <v>0</v>
      </c>
      <c r="F21" s="24">
        <v>6976531.3600000003</v>
      </c>
      <c r="G21" s="113" t="s">
        <v>120</v>
      </c>
    </row>
    <row r="22" spans="1:9" ht="14.1" customHeight="1" x14ac:dyDescent="0.2">
      <c r="A22" s="20">
        <v>43862</v>
      </c>
      <c r="B22" s="21">
        <v>35242986</v>
      </c>
      <c r="C22" s="22" t="s">
        <v>9</v>
      </c>
      <c r="D22" s="23">
        <v>1999.99</v>
      </c>
      <c r="E22" s="23">
        <v>0</v>
      </c>
      <c r="F22" s="24">
        <v>6722828.5499999998</v>
      </c>
      <c r="G22" s="113" t="s">
        <v>120</v>
      </c>
    </row>
    <row r="23" spans="1:9" ht="14.1" customHeight="1" x14ac:dyDescent="0.2">
      <c r="A23" s="20">
        <v>43862</v>
      </c>
      <c r="B23" s="21">
        <v>35338592</v>
      </c>
      <c r="C23" s="22" t="s">
        <v>9</v>
      </c>
      <c r="D23" s="23">
        <v>5034.05</v>
      </c>
      <c r="E23" s="23">
        <v>0</v>
      </c>
      <c r="F23" s="24">
        <v>6617794.5999999996</v>
      </c>
      <c r="G23" s="113" t="s">
        <v>120</v>
      </c>
    </row>
    <row r="24" spans="1:9" ht="14.1" customHeight="1" x14ac:dyDescent="0.2">
      <c r="A24" s="20">
        <v>43862</v>
      </c>
      <c r="B24" s="21">
        <v>35428747</v>
      </c>
      <c r="C24" s="22" t="s">
        <v>9</v>
      </c>
      <c r="D24" s="23">
        <v>1999.99</v>
      </c>
      <c r="E24" s="23">
        <v>0</v>
      </c>
      <c r="F24" s="24">
        <v>6364091.79</v>
      </c>
      <c r="G24" s="113" t="s">
        <v>120</v>
      </c>
    </row>
    <row r="25" spans="1:9" ht="14.1" customHeight="1" x14ac:dyDescent="0.2">
      <c r="A25" s="20">
        <v>43862</v>
      </c>
      <c r="B25" s="21">
        <v>35532426</v>
      </c>
      <c r="C25" s="22" t="s">
        <v>9</v>
      </c>
      <c r="D25" s="23">
        <v>5034.05</v>
      </c>
      <c r="E25" s="23">
        <v>0</v>
      </c>
      <c r="F25" s="24">
        <v>6259057.8399999999</v>
      </c>
      <c r="G25" s="113" t="s">
        <v>120</v>
      </c>
    </row>
    <row r="26" spans="1:9" ht="14.1" customHeight="1" x14ac:dyDescent="0.2">
      <c r="A26" s="20">
        <v>43862</v>
      </c>
      <c r="B26" s="21">
        <v>35632131</v>
      </c>
      <c r="C26" s="22" t="s">
        <v>9</v>
      </c>
      <c r="D26" s="23">
        <v>1999.99</v>
      </c>
      <c r="E26" s="23">
        <v>0</v>
      </c>
      <c r="F26" s="24">
        <v>6005355.0300000003</v>
      </c>
      <c r="G26" s="113" t="s">
        <v>120</v>
      </c>
    </row>
    <row r="27" spans="1:9" ht="14.1" customHeight="1" x14ac:dyDescent="0.2">
      <c r="A27" s="20">
        <v>43862</v>
      </c>
      <c r="B27" s="21">
        <v>35711453</v>
      </c>
      <c r="C27" s="22" t="s">
        <v>9</v>
      </c>
      <c r="D27" s="23">
        <v>6633.09</v>
      </c>
      <c r="E27" s="23">
        <v>0</v>
      </c>
      <c r="F27" s="24">
        <v>5898722.04</v>
      </c>
      <c r="G27" s="113" t="s">
        <v>120</v>
      </c>
    </row>
    <row r="28" spans="1:9" ht="14.1" customHeight="1" x14ac:dyDescent="0.2">
      <c r="A28" s="29">
        <v>43862</v>
      </c>
      <c r="B28" s="30">
        <v>135022116</v>
      </c>
      <c r="C28" s="31" t="s">
        <v>10</v>
      </c>
      <c r="D28" s="32">
        <v>99999.9</v>
      </c>
      <c r="E28" s="32">
        <v>0</v>
      </c>
      <c r="F28" s="33">
        <v>6981565.4100000001</v>
      </c>
      <c r="G28" s="70" t="s">
        <v>112</v>
      </c>
    </row>
    <row r="29" spans="1:9" ht="14.1" customHeight="1" x14ac:dyDescent="0.2">
      <c r="A29" s="29">
        <v>43862</v>
      </c>
      <c r="B29" s="30">
        <v>135143955</v>
      </c>
      <c r="C29" s="31" t="s">
        <v>11</v>
      </c>
      <c r="D29" s="32">
        <v>251702.82</v>
      </c>
      <c r="E29" s="32">
        <v>0</v>
      </c>
      <c r="F29" s="33">
        <v>6724828.54</v>
      </c>
      <c r="G29" s="70" t="s">
        <v>112</v>
      </c>
    </row>
    <row r="30" spans="1:9" ht="14.1" customHeight="1" x14ac:dyDescent="0.2">
      <c r="A30" s="29">
        <v>43862</v>
      </c>
      <c r="B30" s="30">
        <v>135242986</v>
      </c>
      <c r="C30" s="31" t="s">
        <v>12</v>
      </c>
      <c r="D30" s="32">
        <v>99999.9</v>
      </c>
      <c r="E30" s="32">
        <v>0</v>
      </c>
      <c r="F30" s="33">
        <v>6622828.6500000004</v>
      </c>
      <c r="G30" s="70" t="s">
        <v>112</v>
      </c>
    </row>
    <row r="31" spans="1:9" ht="14.1" customHeight="1" x14ac:dyDescent="0.2">
      <c r="A31" s="29">
        <v>43862</v>
      </c>
      <c r="B31" s="30">
        <v>135338592</v>
      </c>
      <c r="C31" s="31" t="s">
        <v>13</v>
      </c>
      <c r="D31" s="32">
        <v>251702.82</v>
      </c>
      <c r="E31" s="32">
        <v>0</v>
      </c>
      <c r="F31" s="33">
        <v>6366091.7800000003</v>
      </c>
      <c r="G31" s="70" t="s">
        <v>112</v>
      </c>
    </row>
    <row r="32" spans="1:9" ht="14.1" customHeight="1" x14ac:dyDescent="0.2">
      <c r="A32" s="29">
        <v>43862</v>
      </c>
      <c r="B32" s="30">
        <v>135428747</v>
      </c>
      <c r="C32" s="31" t="s">
        <v>14</v>
      </c>
      <c r="D32" s="32">
        <v>99999.9</v>
      </c>
      <c r="E32" s="32">
        <v>0</v>
      </c>
      <c r="F32" s="33">
        <v>6264091.8899999997</v>
      </c>
      <c r="G32" s="70" t="s">
        <v>112</v>
      </c>
    </row>
    <row r="33" spans="1:9" ht="14.1" customHeight="1" x14ac:dyDescent="0.2">
      <c r="A33" s="29">
        <v>43862</v>
      </c>
      <c r="B33" s="30">
        <v>135532426</v>
      </c>
      <c r="C33" s="31" t="s">
        <v>15</v>
      </c>
      <c r="D33" s="32">
        <v>251702.82</v>
      </c>
      <c r="E33" s="32">
        <v>0</v>
      </c>
      <c r="F33" s="33">
        <v>6007355.0199999996</v>
      </c>
      <c r="G33" s="70" t="s">
        <v>112</v>
      </c>
    </row>
    <row r="34" spans="1:9" ht="14.1" customHeight="1" x14ac:dyDescent="0.2">
      <c r="A34" s="29">
        <v>43862</v>
      </c>
      <c r="B34" s="30">
        <v>135632131</v>
      </c>
      <c r="C34" s="31" t="s">
        <v>16</v>
      </c>
      <c r="D34" s="32">
        <v>99999.9</v>
      </c>
      <c r="E34" s="32">
        <v>0</v>
      </c>
      <c r="F34" s="33">
        <v>5905355.1299999999</v>
      </c>
      <c r="G34" s="70" t="s">
        <v>112</v>
      </c>
    </row>
    <row r="35" spans="1:9" ht="14.1" customHeight="1" x14ac:dyDescent="0.2">
      <c r="A35" s="29">
        <v>43862</v>
      </c>
      <c r="B35" s="30">
        <v>135711453</v>
      </c>
      <c r="C35" s="31" t="s">
        <v>17</v>
      </c>
      <c r="D35" s="32">
        <v>331654.82</v>
      </c>
      <c r="E35" s="32">
        <v>0</v>
      </c>
      <c r="F35" s="33">
        <v>5567067.2199999997</v>
      </c>
      <c r="G35" s="70" t="s">
        <v>112</v>
      </c>
    </row>
    <row r="36" spans="1:9" ht="14.1" customHeight="1" x14ac:dyDescent="0.2">
      <c r="A36" s="34">
        <v>43864</v>
      </c>
      <c r="B36" s="39">
        <v>111957</v>
      </c>
      <c r="C36" s="36" t="s">
        <v>8</v>
      </c>
      <c r="D36" s="37">
        <v>600000</v>
      </c>
      <c r="E36" s="37">
        <v>0</v>
      </c>
      <c r="F36" s="38">
        <v>7083565.2999999998</v>
      </c>
      <c r="G36" s="113" t="s">
        <v>120</v>
      </c>
    </row>
    <row r="37" spans="1:9" ht="14.1" customHeight="1" x14ac:dyDescent="0.2">
      <c r="A37" s="12">
        <v>43864</v>
      </c>
      <c r="B37" s="13">
        <v>109591624</v>
      </c>
      <c r="C37" s="14" t="s">
        <v>81</v>
      </c>
      <c r="D37" s="15">
        <v>0</v>
      </c>
      <c r="E37" s="15">
        <v>694822.08</v>
      </c>
      <c r="F37" s="16">
        <v>6596417.1100000003</v>
      </c>
      <c r="G37" s="69" t="s">
        <v>119</v>
      </c>
    </row>
    <row r="38" spans="1:9" ht="14.1" customHeight="1" x14ac:dyDescent="0.2">
      <c r="A38" s="12">
        <v>43864</v>
      </c>
      <c r="B38" s="13">
        <v>227082125</v>
      </c>
      <c r="C38" s="17" t="s">
        <v>6</v>
      </c>
      <c r="D38" s="15">
        <v>0</v>
      </c>
      <c r="E38" s="15">
        <v>832000</v>
      </c>
      <c r="F38" s="16">
        <v>7428417.1100000003</v>
      </c>
      <c r="G38" s="69" t="s">
        <v>119</v>
      </c>
    </row>
    <row r="39" spans="1:9" ht="14.1" customHeight="1" x14ac:dyDescent="0.2">
      <c r="A39" s="12">
        <v>43864</v>
      </c>
      <c r="B39" s="13">
        <v>109603148</v>
      </c>
      <c r="C39" s="17" t="s">
        <v>7</v>
      </c>
      <c r="D39" s="15">
        <v>0</v>
      </c>
      <c r="E39" s="15">
        <v>255148.19</v>
      </c>
      <c r="F39" s="16">
        <v>7683565.2999999998</v>
      </c>
      <c r="G39" s="69" t="s">
        <v>119</v>
      </c>
    </row>
    <row r="40" spans="1:9" ht="14.1" customHeight="1" x14ac:dyDescent="0.2">
      <c r="A40" s="12">
        <v>43866</v>
      </c>
      <c r="B40" s="13">
        <v>227032441</v>
      </c>
      <c r="C40" s="17" t="s">
        <v>6</v>
      </c>
      <c r="D40" s="15">
        <v>0</v>
      </c>
      <c r="E40" s="15">
        <v>117000</v>
      </c>
      <c r="F40" s="16">
        <v>5684067.2199999997</v>
      </c>
      <c r="G40" s="69" t="s">
        <v>119</v>
      </c>
    </row>
    <row r="41" spans="1:9" ht="14.1" customHeight="1" x14ac:dyDescent="0.2">
      <c r="A41" s="12">
        <v>43866</v>
      </c>
      <c r="B41" s="13">
        <v>227202442</v>
      </c>
      <c r="C41" s="17" t="s">
        <v>6</v>
      </c>
      <c r="D41" s="15">
        <v>0</v>
      </c>
      <c r="E41" s="15">
        <v>657400</v>
      </c>
      <c r="F41" s="16">
        <v>6341467.2199999997</v>
      </c>
      <c r="G41" s="69" t="s">
        <v>119</v>
      </c>
    </row>
    <row r="42" spans="1:9" ht="14.1" customHeight="1" x14ac:dyDescent="0.2">
      <c r="A42" s="12">
        <v>43866</v>
      </c>
      <c r="B42" s="13">
        <v>227052443</v>
      </c>
      <c r="C42" s="17" t="s">
        <v>6</v>
      </c>
      <c r="D42" s="15">
        <v>0</v>
      </c>
      <c r="E42" s="15">
        <v>533400</v>
      </c>
      <c r="F42" s="16">
        <v>6874867.2199999997</v>
      </c>
      <c r="G42" s="69" t="s">
        <v>119</v>
      </c>
    </row>
    <row r="43" spans="1:9" ht="14.1" customHeight="1" x14ac:dyDescent="0.2">
      <c r="A43" s="12">
        <v>43866</v>
      </c>
      <c r="B43" s="13">
        <v>227418702</v>
      </c>
      <c r="C43" s="17" t="s">
        <v>6</v>
      </c>
      <c r="D43" s="15">
        <v>0</v>
      </c>
      <c r="E43" s="15">
        <v>4700</v>
      </c>
      <c r="F43" s="16">
        <v>6879567.2199999997</v>
      </c>
      <c r="G43" s="69" t="s">
        <v>119</v>
      </c>
    </row>
    <row r="44" spans="1:9" ht="14.1" customHeight="1" x14ac:dyDescent="0.2">
      <c r="A44" s="12">
        <v>43866</v>
      </c>
      <c r="B44" s="13">
        <v>227788703</v>
      </c>
      <c r="C44" s="17" t="s">
        <v>6</v>
      </c>
      <c r="D44" s="15">
        <v>0</v>
      </c>
      <c r="E44" s="15">
        <v>7800</v>
      </c>
      <c r="F44" s="16">
        <v>6887367.2199999997</v>
      </c>
      <c r="G44" s="69" t="s">
        <v>119</v>
      </c>
    </row>
    <row r="45" spans="1:9" ht="14.1" customHeight="1" x14ac:dyDescent="0.2">
      <c r="A45" s="12">
        <v>43866</v>
      </c>
      <c r="B45" s="13">
        <v>227028704</v>
      </c>
      <c r="C45" s="17" t="s">
        <v>6</v>
      </c>
      <c r="D45" s="15">
        <v>0</v>
      </c>
      <c r="E45" s="15">
        <v>59612</v>
      </c>
      <c r="F45" s="16">
        <v>6946979.2199999997</v>
      </c>
      <c r="G45" s="69" t="s">
        <v>119</v>
      </c>
    </row>
    <row r="46" spans="1:9" ht="14.1" customHeight="1" x14ac:dyDescent="0.2">
      <c r="A46" s="12">
        <v>43866</v>
      </c>
      <c r="B46" s="13">
        <v>109633054</v>
      </c>
      <c r="C46" s="17" t="s">
        <v>18</v>
      </c>
      <c r="D46" s="15">
        <v>0</v>
      </c>
      <c r="E46" s="15">
        <v>685848.64</v>
      </c>
      <c r="F46" s="16">
        <v>7632827.8600000003</v>
      </c>
      <c r="G46" s="69" t="s">
        <v>119</v>
      </c>
    </row>
    <row r="47" spans="1:9" ht="14.1" customHeight="1" x14ac:dyDescent="0.2">
      <c r="A47" s="12">
        <v>43866</v>
      </c>
      <c r="B47" s="13">
        <v>109633055</v>
      </c>
      <c r="C47" s="17" t="s">
        <v>19</v>
      </c>
      <c r="D47" s="15">
        <v>0</v>
      </c>
      <c r="E47" s="15">
        <v>310013.39</v>
      </c>
      <c r="F47" s="16">
        <v>7942841.25</v>
      </c>
      <c r="G47" s="69" t="s">
        <v>119</v>
      </c>
    </row>
    <row r="48" spans="1:9" ht="14.1" customHeight="1" x14ac:dyDescent="0.2">
      <c r="A48" s="129">
        <v>43867</v>
      </c>
      <c r="B48" s="130">
        <v>957761</v>
      </c>
      <c r="C48" s="131" t="s">
        <v>20</v>
      </c>
      <c r="D48" s="132">
        <v>152599.62</v>
      </c>
      <c r="E48" s="132">
        <v>0</v>
      </c>
      <c r="F48" s="133">
        <v>3236781.74</v>
      </c>
      <c r="G48" s="135" t="s">
        <v>140</v>
      </c>
      <c r="H48" s="127" t="s">
        <v>138</v>
      </c>
      <c r="I48" s="146" t="s">
        <v>128</v>
      </c>
    </row>
    <row r="49" spans="1:9" ht="14.1" customHeight="1" x14ac:dyDescent="0.2">
      <c r="A49" s="129">
        <v>43867</v>
      </c>
      <c r="B49" s="130">
        <v>957227</v>
      </c>
      <c r="C49" s="131" t="s">
        <v>20</v>
      </c>
      <c r="D49" s="132">
        <v>2273887.77</v>
      </c>
      <c r="E49" s="132">
        <v>0</v>
      </c>
      <c r="F49" s="133">
        <v>4637965.5</v>
      </c>
      <c r="G49" s="135" t="s">
        <v>140</v>
      </c>
      <c r="H49" s="126" t="s">
        <v>134</v>
      </c>
      <c r="I49" s="146" t="s">
        <v>100</v>
      </c>
    </row>
    <row r="50" spans="1:9" ht="14.1" customHeight="1" x14ac:dyDescent="0.2">
      <c r="A50" s="129">
        <v>43875</v>
      </c>
      <c r="B50" s="130">
        <v>830680</v>
      </c>
      <c r="C50" s="131" t="s">
        <v>41</v>
      </c>
      <c r="D50" s="132">
        <v>5803079.2400000002</v>
      </c>
      <c r="E50" s="132">
        <v>0</v>
      </c>
      <c r="F50" s="133">
        <v>9128193.7400000002</v>
      </c>
      <c r="G50" s="135" t="s">
        <v>140</v>
      </c>
      <c r="H50" s="126" t="s">
        <v>136</v>
      </c>
      <c r="I50" s="146" t="s">
        <v>100</v>
      </c>
    </row>
    <row r="51" spans="1:9" ht="14.1" customHeight="1" x14ac:dyDescent="0.2">
      <c r="A51" s="129">
        <v>43878</v>
      </c>
      <c r="B51" s="130">
        <v>179737</v>
      </c>
      <c r="C51" s="131" t="s">
        <v>44</v>
      </c>
      <c r="D51" s="132">
        <v>3238009.66</v>
      </c>
      <c r="E51" s="132">
        <v>0</v>
      </c>
      <c r="F51" s="133">
        <v>14097288.83</v>
      </c>
      <c r="G51" s="135" t="s">
        <v>140</v>
      </c>
      <c r="H51" s="126" t="s">
        <v>135</v>
      </c>
      <c r="I51" s="146" t="s">
        <v>100</v>
      </c>
    </row>
    <row r="52" spans="1:9" ht="14.1" customHeight="1" x14ac:dyDescent="0.2">
      <c r="A52" s="129">
        <v>43888</v>
      </c>
      <c r="B52" s="130">
        <v>852190</v>
      </c>
      <c r="C52" s="134" t="s">
        <v>72</v>
      </c>
      <c r="D52" s="132">
        <v>642788.99</v>
      </c>
      <c r="E52" s="132">
        <v>0</v>
      </c>
      <c r="F52" s="133">
        <v>8828049.7599999998</v>
      </c>
      <c r="G52" s="135" t="s">
        <v>140</v>
      </c>
      <c r="H52" s="126" t="s">
        <v>137</v>
      </c>
      <c r="I52" s="146" t="s">
        <v>100</v>
      </c>
    </row>
    <row r="53" spans="1:9" ht="14.1" customHeight="1" x14ac:dyDescent="0.2">
      <c r="A53" s="129">
        <v>43867</v>
      </c>
      <c r="B53" s="130">
        <v>956860</v>
      </c>
      <c r="C53" s="131" t="s">
        <v>20</v>
      </c>
      <c r="D53" s="132">
        <v>1030987.98</v>
      </c>
      <c r="E53" s="132">
        <v>0</v>
      </c>
      <c r="F53" s="133">
        <v>6911853.2699999996</v>
      </c>
      <c r="G53" s="135" t="s">
        <v>140</v>
      </c>
      <c r="H53" s="126" t="s">
        <v>139</v>
      </c>
      <c r="I53" s="146" t="s">
        <v>102</v>
      </c>
    </row>
    <row r="54" spans="1:9" ht="11.45" customHeight="1" x14ac:dyDescent="0.2">
      <c r="A54" s="129">
        <v>43888</v>
      </c>
      <c r="B54" s="130">
        <v>852352</v>
      </c>
      <c r="C54" s="134" t="s">
        <v>72</v>
      </c>
      <c r="D54" s="132">
        <v>1050674.76</v>
      </c>
      <c r="E54" s="132">
        <v>0</v>
      </c>
      <c r="F54" s="133">
        <v>7774825</v>
      </c>
      <c r="G54" s="135" t="s">
        <v>140</v>
      </c>
      <c r="H54" s="128" t="s">
        <v>125</v>
      </c>
      <c r="I54" s="146" t="s">
        <v>102</v>
      </c>
    </row>
    <row r="55" spans="1:9" ht="14.1" customHeight="1" x14ac:dyDescent="0.2">
      <c r="A55" s="12">
        <v>43874</v>
      </c>
      <c r="B55" s="13">
        <v>109717845</v>
      </c>
      <c r="C55" s="17" t="s">
        <v>22</v>
      </c>
      <c r="D55" s="15">
        <v>0</v>
      </c>
      <c r="E55" s="15">
        <v>4077544.71</v>
      </c>
      <c r="F55" s="16">
        <v>5837243.8899999997</v>
      </c>
      <c r="G55" s="69" t="s">
        <v>119</v>
      </c>
    </row>
    <row r="56" spans="1:9" x14ac:dyDescent="0.2">
      <c r="A56" s="12">
        <v>43874</v>
      </c>
      <c r="B56" s="13">
        <v>109717846</v>
      </c>
      <c r="C56" s="17" t="s">
        <v>23</v>
      </c>
      <c r="D56" s="15">
        <v>0</v>
      </c>
      <c r="E56" s="15">
        <v>14081957.640000001</v>
      </c>
      <c r="F56" s="16">
        <v>19919201.530000001</v>
      </c>
      <c r="G56" s="69" t="s">
        <v>119</v>
      </c>
    </row>
    <row r="57" spans="1:9" x14ac:dyDescent="0.2">
      <c r="A57" s="12">
        <v>43874</v>
      </c>
      <c r="B57" s="13">
        <v>202565204</v>
      </c>
      <c r="C57" s="17" t="s">
        <v>24</v>
      </c>
      <c r="D57" s="15">
        <v>0</v>
      </c>
      <c r="E57" s="15">
        <v>63276.74</v>
      </c>
      <c r="F57" s="16">
        <v>19982478.27</v>
      </c>
      <c r="G57" s="69" t="s">
        <v>119</v>
      </c>
    </row>
    <row r="58" spans="1:9" x14ac:dyDescent="0.2">
      <c r="A58" s="12">
        <v>43874</v>
      </c>
      <c r="B58" s="13">
        <v>202565205</v>
      </c>
      <c r="C58" s="17" t="s">
        <v>25</v>
      </c>
      <c r="D58" s="15">
        <v>0</v>
      </c>
      <c r="E58" s="15">
        <v>92879.87</v>
      </c>
      <c r="F58" s="16">
        <v>20075358.140000001</v>
      </c>
      <c r="G58" s="69" t="s">
        <v>119</v>
      </c>
    </row>
    <row r="59" spans="1:9" x14ac:dyDescent="0.2">
      <c r="A59" s="20">
        <v>43875</v>
      </c>
      <c r="B59" s="21">
        <v>60754356</v>
      </c>
      <c r="C59" s="22" t="s">
        <v>9</v>
      </c>
      <c r="D59" s="23">
        <v>4400</v>
      </c>
      <c r="E59" s="23">
        <v>0</v>
      </c>
      <c r="F59" s="24">
        <v>22366382.739999998</v>
      </c>
      <c r="G59" s="113" t="s">
        <v>120</v>
      </c>
    </row>
    <row r="60" spans="1:9" x14ac:dyDescent="0.2">
      <c r="A60" s="20">
        <v>43875</v>
      </c>
      <c r="B60" s="21">
        <v>61018318</v>
      </c>
      <c r="C60" s="22" t="s">
        <v>9</v>
      </c>
      <c r="D60" s="23">
        <v>4400</v>
      </c>
      <c r="E60" s="23">
        <v>0</v>
      </c>
      <c r="F60" s="24">
        <v>22141982.739999998</v>
      </c>
      <c r="G60" s="113" t="s">
        <v>120</v>
      </c>
    </row>
    <row r="61" spans="1:9" x14ac:dyDescent="0.2">
      <c r="A61" s="20">
        <v>43875</v>
      </c>
      <c r="B61" s="21">
        <v>61146336</v>
      </c>
      <c r="C61" s="22" t="s">
        <v>9</v>
      </c>
      <c r="D61" s="23">
        <v>4400</v>
      </c>
      <c r="E61" s="23">
        <v>0</v>
      </c>
      <c r="F61" s="24">
        <v>21917582.739999998</v>
      </c>
      <c r="G61" s="113" t="s">
        <v>120</v>
      </c>
    </row>
    <row r="62" spans="1:9" x14ac:dyDescent="0.2">
      <c r="A62" s="20">
        <v>43875</v>
      </c>
      <c r="B62" s="21">
        <v>61244423</v>
      </c>
      <c r="C62" s="22" t="s">
        <v>9</v>
      </c>
      <c r="D62" s="23">
        <v>4400</v>
      </c>
      <c r="E62" s="23">
        <v>0</v>
      </c>
      <c r="F62" s="24">
        <v>21693182.739999998</v>
      </c>
      <c r="G62" s="113" t="s">
        <v>120</v>
      </c>
    </row>
    <row r="63" spans="1:9" x14ac:dyDescent="0.2">
      <c r="A63" s="20">
        <v>43875</v>
      </c>
      <c r="B63" s="21">
        <v>61411020</v>
      </c>
      <c r="C63" s="22" t="s">
        <v>9</v>
      </c>
      <c r="D63" s="23">
        <v>1999.99</v>
      </c>
      <c r="E63" s="23">
        <v>0</v>
      </c>
      <c r="F63" s="24">
        <v>21471182.75</v>
      </c>
      <c r="G63" s="113" t="s">
        <v>120</v>
      </c>
    </row>
    <row r="64" spans="1:9" x14ac:dyDescent="0.2">
      <c r="A64" s="20">
        <v>43875</v>
      </c>
      <c r="B64" s="21">
        <v>61539045</v>
      </c>
      <c r="C64" s="22" t="s">
        <v>9</v>
      </c>
      <c r="D64" s="23">
        <v>1999.99</v>
      </c>
      <c r="E64" s="23">
        <v>0</v>
      </c>
      <c r="F64" s="24">
        <v>21369182.859999999</v>
      </c>
      <c r="G64" s="113" t="s">
        <v>120</v>
      </c>
    </row>
    <row r="65" spans="1:7" x14ac:dyDescent="0.2">
      <c r="A65" s="20">
        <v>43875</v>
      </c>
      <c r="B65" s="21">
        <v>61635516</v>
      </c>
      <c r="C65" s="22" t="s">
        <v>9</v>
      </c>
      <c r="D65" s="23">
        <v>1733.33</v>
      </c>
      <c r="E65" s="23">
        <v>0</v>
      </c>
      <c r="F65" s="24">
        <v>21267449.629999999</v>
      </c>
      <c r="G65" s="113" t="s">
        <v>120</v>
      </c>
    </row>
    <row r="66" spans="1:7" x14ac:dyDescent="0.2">
      <c r="A66" s="20">
        <v>43875</v>
      </c>
      <c r="B66" s="21">
        <v>61727242</v>
      </c>
      <c r="C66" s="22" t="s">
        <v>9</v>
      </c>
      <c r="D66" s="23">
        <v>1999.99</v>
      </c>
      <c r="E66" s="23">
        <v>0</v>
      </c>
      <c r="F66" s="24">
        <v>21178783.059999999</v>
      </c>
      <c r="G66" s="113" t="s">
        <v>120</v>
      </c>
    </row>
    <row r="67" spans="1:7" x14ac:dyDescent="0.2">
      <c r="A67" s="20">
        <v>43875</v>
      </c>
      <c r="B67" s="21">
        <v>61821854</v>
      </c>
      <c r="C67" s="22" t="s">
        <v>9</v>
      </c>
      <c r="D67" s="23">
        <v>4760.07</v>
      </c>
      <c r="E67" s="23">
        <v>0</v>
      </c>
      <c r="F67" s="24">
        <v>21074023.09</v>
      </c>
      <c r="G67" s="113" t="s">
        <v>120</v>
      </c>
    </row>
    <row r="68" spans="1:7" x14ac:dyDescent="0.2">
      <c r="A68" s="20">
        <v>43875</v>
      </c>
      <c r="B68" s="21">
        <v>61927299</v>
      </c>
      <c r="C68" s="22" t="s">
        <v>9</v>
      </c>
      <c r="D68" s="23">
        <v>4760.07</v>
      </c>
      <c r="E68" s="23">
        <v>0</v>
      </c>
      <c r="F68" s="24">
        <v>20831259.07</v>
      </c>
      <c r="G68" s="113" t="s">
        <v>120</v>
      </c>
    </row>
    <row r="69" spans="1:7" x14ac:dyDescent="0.2">
      <c r="A69" s="20">
        <v>43875</v>
      </c>
      <c r="B69" s="21">
        <v>62026208</v>
      </c>
      <c r="C69" s="22" t="s">
        <v>9</v>
      </c>
      <c r="D69" s="23">
        <v>4760.07</v>
      </c>
      <c r="E69" s="23">
        <v>0</v>
      </c>
      <c r="F69" s="24">
        <v>20588495.050000001</v>
      </c>
      <c r="G69" s="113" t="s">
        <v>120</v>
      </c>
    </row>
    <row r="70" spans="1:7" x14ac:dyDescent="0.2">
      <c r="A70" s="20">
        <v>43875</v>
      </c>
      <c r="B70" s="21">
        <v>62151290</v>
      </c>
      <c r="C70" s="22" t="s">
        <v>9</v>
      </c>
      <c r="D70" s="23">
        <v>6259.17</v>
      </c>
      <c r="E70" s="23">
        <v>0</v>
      </c>
      <c r="F70" s="24">
        <v>20344231.93</v>
      </c>
      <c r="G70" s="113" t="s">
        <v>120</v>
      </c>
    </row>
    <row r="71" spans="1:7" x14ac:dyDescent="0.2">
      <c r="A71" s="20">
        <v>43875</v>
      </c>
      <c r="B71" s="21">
        <v>62240378</v>
      </c>
      <c r="C71" s="22" t="s">
        <v>9</v>
      </c>
      <c r="D71" s="23">
        <v>100000</v>
      </c>
      <c r="E71" s="23">
        <v>0</v>
      </c>
      <c r="F71" s="24">
        <v>19931272.98</v>
      </c>
      <c r="G71" s="113" t="s">
        <v>120</v>
      </c>
    </row>
    <row r="72" spans="1:7" x14ac:dyDescent="0.2">
      <c r="A72" s="12">
        <v>43875</v>
      </c>
      <c r="B72" s="13">
        <v>109728790</v>
      </c>
      <c r="C72" s="17" t="s">
        <v>26</v>
      </c>
      <c r="D72" s="15">
        <v>0</v>
      </c>
      <c r="E72" s="15">
        <v>1220338.43</v>
      </c>
      <c r="F72" s="16">
        <v>21295696.57</v>
      </c>
      <c r="G72" s="69" t="s">
        <v>119</v>
      </c>
    </row>
    <row r="73" spans="1:7" x14ac:dyDescent="0.2">
      <c r="A73" s="12">
        <v>43875</v>
      </c>
      <c r="B73" s="13">
        <v>109728791</v>
      </c>
      <c r="C73" s="17" t="s">
        <v>27</v>
      </c>
      <c r="D73" s="15">
        <v>0</v>
      </c>
      <c r="E73" s="15">
        <v>1075086.17</v>
      </c>
      <c r="F73" s="16">
        <v>22370782.739999998</v>
      </c>
      <c r="G73" s="69" t="s">
        <v>119</v>
      </c>
    </row>
    <row r="74" spans="1:7" x14ac:dyDescent="0.2">
      <c r="A74" s="29">
        <v>43875</v>
      </c>
      <c r="B74" s="30">
        <v>161635516</v>
      </c>
      <c r="C74" s="31" t="s">
        <v>34</v>
      </c>
      <c r="D74" s="32">
        <v>86666.58</v>
      </c>
      <c r="E74" s="32">
        <v>0</v>
      </c>
      <c r="F74" s="33">
        <v>21180783.050000001</v>
      </c>
      <c r="G74" s="70" t="s">
        <v>111</v>
      </c>
    </row>
    <row r="75" spans="1:7" x14ac:dyDescent="0.2">
      <c r="A75" s="29">
        <v>43875</v>
      </c>
      <c r="B75" s="30">
        <v>161411020</v>
      </c>
      <c r="C75" s="31" t="s">
        <v>32</v>
      </c>
      <c r="D75" s="32">
        <v>99999.9</v>
      </c>
      <c r="E75" s="32">
        <v>0</v>
      </c>
      <c r="F75" s="33">
        <v>21371182.850000001</v>
      </c>
      <c r="G75" s="70" t="s">
        <v>111</v>
      </c>
    </row>
    <row r="76" spans="1:7" x14ac:dyDescent="0.2">
      <c r="A76" s="29">
        <v>43875</v>
      </c>
      <c r="B76" s="30">
        <v>161539045</v>
      </c>
      <c r="C76" s="31" t="s">
        <v>33</v>
      </c>
      <c r="D76" s="32">
        <v>99999.9</v>
      </c>
      <c r="E76" s="32">
        <v>0</v>
      </c>
      <c r="F76" s="33">
        <v>21269182.960000001</v>
      </c>
      <c r="G76" s="70" t="s">
        <v>111</v>
      </c>
    </row>
    <row r="77" spans="1:7" x14ac:dyDescent="0.2">
      <c r="A77" s="29">
        <v>43875</v>
      </c>
      <c r="B77" s="30">
        <v>161727242</v>
      </c>
      <c r="C77" s="31" t="s">
        <v>35</v>
      </c>
      <c r="D77" s="32">
        <v>99999.9</v>
      </c>
      <c r="E77" s="32">
        <v>0</v>
      </c>
      <c r="F77" s="33">
        <v>21078783.16</v>
      </c>
      <c r="G77" s="70" t="s">
        <v>111</v>
      </c>
    </row>
    <row r="78" spans="1:7" x14ac:dyDescent="0.2">
      <c r="A78" s="29">
        <v>43875</v>
      </c>
      <c r="B78" s="30">
        <v>160754356</v>
      </c>
      <c r="C78" s="31" t="s">
        <v>28</v>
      </c>
      <c r="D78" s="32">
        <v>220000</v>
      </c>
      <c r="E78" s="32">
        <v>0</v>
      </c>
      <c r="F78" s="33">
        <v>22146382.739999998</v>
      </c>
      <c r="G78" s="70" t="s">
        <v>111</v>
      </c>
    </row>
    <row r="79" spans="1:7" x14ac:dyDescent="0.2">
      <c r="A79" s="29">
        <v>43875</v>
      </c>
      <c r="B79" s="30">
        <v>161018318</v>
      </c>
      <c r="C79" s="31" t="s">
        <v>29</v>
      </c>
      <c r="D79" s="32">
        <v>220000</v>
      </c>
      <c r="E79" s="32">
        <v>0</v>
      </c>
      <c r="F79" s="33">
        <v>21921982.739999998</v>
      </c>
      <c r="G79" s="70" t="s">
        <v>111</v>
      </c>
    </row>
    <row r="80" spans="1:7" x14ac:dyDescent="0.2">
      <c r="A80" s="29">
        <v>43875</v>
      </c>
      <c r="B80" s="30">
        <v>161146336</v>
      </c>
      <c r="C80" s="31" t="s">
        <v>30</v>
      </c>
      <c r="D80" s="32">
        <v>220000</v>
      </c>
      <c r="E80" s="32">
        <v>0</v>
      </c>
      <c r="F80" s="33">
        <v>21697582.739999998</v>
      </c>
      <c r="G80" s="70" t="s">
        <v>111</v>
      </c>
    </row>
    <row r="81" spans="1:9" x14ac:dyDescent="0.2">
      <c r="A81" s="29">
        <v>43875</v>
      </c>
      <c r="B81" s="30">
        <v>161244423</v>
      </c>
      <c r="C81" s="31" t="s">
        <v>31</v>
      </c>
      <c r="D81" s="32">
        <v>220000</v>
      </c>
      <c r="E81" s="32">
        <v>0</v>
      </c>
      <c r="F81" s="33">
        <v>21473182.739999998</v>
      </c>
      <c r="G81" s="70" t="s">
        <v>111</v>
      </c>
    </row>
    <row r="82" spans="1:9" x14ac:dyDescent="0.2">
      <c r="A82" s="29">
        <v>43875</v>
      </c>
      <c r="B82" s="30">
        <v>161821854</v>
      </c>
      <c r="C82" s="31" t="s">
        <v>36</v>
      </c>
      <c r="D82" s="32">
        <v>238003.95</v>
      </c>
      <c r="E82" s="32">
        <v>0</v>
      </c>
      <c r="F82" s="33">
        <v>20836019.140000001</v>
      </c>
      <c r="G82" s="70" t="s">
        <v>111</v>
      </c>
    </row>
    <row r="83" spans="1:9" x14ac:dyDescent="0.2">
      <c r="A83" s="29">
        <v>43875</v>
      </c>
      <c r="B83" s="30">
        <v>161927299</v>
      </c>
      <c r="C83" s="31" t="s">
        <v>37</v>
      </c>
      <c r="D83" s="32">
        <v>238003.95</v>
      </c>
      <c r="E83" s="32">
        <v>0</v>
      </c>
      <c r="F83" s="33">
        <v>20593255.120000001</v>
      </c>
      <c r="G83" s="70" t="s">
        <v>111</v>
      </c>
    </row>
    <row r="84" spans="1:9" x14ac:dyDescent="0.2">
      <c r="A84" s="29">
        <v>43875</v>
      </c>
      <c r="B84" s="30">
        <v>162026208</v>
      </c>
      <c r="C84" s="31" t="s">
        <v>38</v>
      </c>
      <c r="D84" s="32">
        <v>238003.95</v>
      </c>
      <c r="E84" s="32">
        <v>0</v>
      </c>
      <c r="F84" s="33">
        <v>20350491.100000001</v>
      </c>
      <c r="G84" s="70" t="s">
        <v>111</v>
      </c>
    </row>
    <row r="85" spans="1:9" x14ac:dyDescent="0.2">
      <c r="A85" s="29">
        <v>43875</v>
      </c>
      <c r="B85" s="30">
        <v>162151290</v>
      </c>
      <c r="C85" s="31" t="s">
        <v>39</v>
      </c>
      <c r="D85" s="32">
        <v>312958.95</v>
      </c>
      <c r="E85" s="32">
        <v>0</v>
      </c>
      <c r="F85" s="33">
        <v>20031272.98</v>
      </c>
      <c r="G85" s="70" t="s">
        <v>111</v>
      </c>
    </row>
    <row r="86" spans="1:9" x14ac:dyDescent="0.2">
      <c r="A86" s="55">
        <v>43875</v>
      </c>
      <c r="B86" s="56">
        <v>162240378</v>
      </c>
      <c r="C86" s="57" t="s">
        <v>40</v>
      </c>
      <c r="D86" s="58">
        <v>5000000</v>
      </c>
      <c r="E86" s="58">
        <v>0</v>
      </c>
      <c r="F86" s="59">
        <v>14931272.98</v>
      </c>
      <c r="G86" s="70" t="s">
        <v>109</v>
      </c>
    </row>
    <row r="87" spans="1:9" ht="15.75" x14ac:dyDescent="0.2">
      <c r="A87" s="129">
        <v>43867</v>
      </c>
      <c r="B87" s="130">
        <v>957383</v>
      </c>
      <c r="C87" s="131" t="s">
        <v>20</v>
      </c>
      <c r="D87" s="132">
        <v>1095984.52</v>
      </c>
      <c r="E87" s="132">
        <v>0</v>
      </c>
      <c r="F87" s="133">
        <v>3541980.98</v>
      </c>
      <c r="G87" s="135" t="s">
        <v>140</v>
      </c>
      <c r="H87" s="128" t="s">
        <v>122</v>
      </c>
      <c r="I87" s="146" t="s">
        <v>102</v>
      </c>
    </row>
    <row r="88" spans="1:9" x14ac:dyDescent="0.2">
      <c r="A88" s="34">
        <v>43876</v>
      </c>
      <c r="B88" s="39">
        <v>190552</v>
      </c>
      <c r="C88" s="36" t="s">
        <v>45</v>
      </c>
      <c r="D88" s="37">
        <v>12000</v>
      </c>
      <c r="E88" s="37">
        <v>0</v>
      </c>
      <c r="F88" s="38">
        <v>14085238.83</v>
      </c>
      <c r="G88" s="113" t="s">
        <v>120</v>
      </c>
    </row>
    <row r="89" spans="1:9" x14ac:dyDescent="0.2">
      <c r="A89" s="4">
        <v>43876</v>
      </c>
      <c r="B89" s="6">
        <v>190552</v>
      </c>
      <c r="C89" s="5" t="s">
        <v>46</v>
      </c>
      <c r="D89" s="10">
        <v>10000000</v>
      </c>
      <c r="E89" s="10">
        <v>0</v>
      </c>
      <c r="F89" s="11">
        <v>4085238.83</v>
      </c>
      <c r="G89" s="69" t="s">
        <v>194</v>
      </c>
    </row>
    <row r="90" spans="1:9" x14ac:dyDescent="0.2">
      <c r="A90" s="34">
        <v>43878</v>
      </c>
      <c r="B90" s="35">
        <v>227884097</v>
      </c>
      <c r="C90" s="36" t="s">
        <v>43</v>
      </c>
      <c r="D90" s="37">
        <v>2500</v>
      </c>
      <c r="E90" s="37">
        <v>0</v>
      </c>
      <c r="F90" s="38">
        <v>17335298.489999998</v>
      </c>
      <c r="G90" s="113" t="s">
        <v>120</v>
      </c>
    </row>
    <row r="91" spans="1:9" x14ac:dyDescent="0.2">
      <c r="A91" s="20">
        <v>43878</v>
      </c>
      <c r="B91" s="21">
        <v>184532</v>
      </c>
      <c r="C91" s="22" t="s">
        <v>9</v>
      </c>
      <c r="D91" s="23">
        <v>50</v>
      </c>
      <c r="E91" s="23">
        <v>0</v>
      </c>
      <c r="F91" s="24">
        <v>14097238.83</v>
      </c>
      <c r="G91" s="113" t="s">
        <v>120</v>
      </c>
    </row>
    <row r="92" spans="1:9" x14ac:dyDescent="0.2">
      <c r="A92" s="12">
        <v>43878</v>
      </c>
      <c r="B92" s="13">
        <v>227884097</v>
      </c>
      <c r="C92" s="17" t="s">
        <v>6</v>
      </c>
      <c r="D92" s="15">
        <v>0</v>
      </c>
      <c r="E92" s="15">
        <v>1196600</v>
      </c>
      <c r="F92" s="16">
        <v>10324793.74</v>
      </c>
      <c r="G92" s="69" t="s">
        <v>119</v>
      </c>
    </row>
    <row r="93" spans="1:9" x14ac:dyDescent="0.2">
      <c r="A93" s="12">
        <v>43878</v>
      </c>
      <c r="B93" s="13">
        <v>227834098</v>
      </c>
      <c r="C93" s="17" t="s">
        <v>6</v>
      </c>
      <c r="D93" s="15">
        <v>0</v>
      </c>
      <c r="E93" s="15">
        <v>1344400</v>
      </c>
      <c r="F93" s="16">
        <v>11669193.74</v>
      </c>
      <c r="G93" s="69" t="s">
        <v>119</v>
      </c>
    </row>
    <row r="94" spans="1:9" x14ac:dyDescent="0.2">
      <c r="A94" s="12">
        <v>43878</v>
      </c>
      <c r="B94" s="13">
        <v>227564099</v>
      </c>
      <c r="C94" s="17" t="s">
        <v>6</v>
      </c>
      <c r="D94" s="15">
        <v>0</v>
      </c>
      <c r="E94" s="15">
        <v>1255600</v>
      </c>
      <c r="F94" s="16">
        <v>12924793.74</v>
      </c>
      <c r="G94" s="69" t="s">
        <v>119</v>
      </c>
    </row>
    <row r="95" spans="1:9" x14ac:dyDescent="0.2">
      <c r="A95" s="12">
        <v>43878</v>
      </c>
      <c r="B95" s="13">
        <v>227664100</v>
      </c>
      <c r="C95" s="17" t="s">
        <v>6</v>
      </c>
      <c r="D95" s="15">
        <v>0</v>
      </c>
      <c r="E95" s="15">
        <v>453</v>
      </c>
      <c r="F95" s="16">
        <v>12925246.74</v>
      </c>
      <c r="G95" s="69" t="s">
        <v>119</v>
      </c>
    </row>
    <row r="96" spans="1:9" x14ac:dyDescent="0.2">
      <c r="A96" s="12">
        <v>43878</v>
      </c>
      <c r="B96" s="13">
        <v>227804101</v>
      </c>
      <c r="C96" s="17" t="s">
        <v>6</v>
      </c>
      <c r="D96" s="15">
        <v>0</v>
      </c>
      <c r="E96" s="15">
        <v>453000</v>
      </c>
      <c r="F96" s="16">
        <v>13378246.74</v>
      </c>
      <c r="G96" s="69" t="s">
        <v>119</v>
      </c>
    </row>
    <row r="97" spans="1:9" x14ac:dyDescent="0.2">
      <c r="A97" s="12">
        <v>43878</v>
      </c>
      <c r="B97" s="13">
        <v>227514102</v>
      </c>
      <c r="C97" s="17" t="s">
        <v>6</v>
      </c>
      <c r="D97" s="15">
        <v>0</v>
      </c>
      <c r="E97" s="15">
        <v>1158900</v>
      </c>
      <c r="F97" s="16">
        <v>14537146.74</v>
      </c>
      <c r="G97" s="69" t="s">
        <v>119</v>
      </c>
    </row>
    <row r="98" spans="1:9" x14ac:dyDescent="0.2">
      <c r="A98" s="12">
        <v>43878</v>
      </c>
      <c r="B98" s="13">
        <v>109739779</v>
      </c>
      <c r="C98" s="17" t="s">
        <v>42</v>
      </c>
      <c r="D98" s="15">
        <v>0</v>
      </c>
      <c r="E98" s="15">
        <v>2800651.75</v>
      </c>
      <c r="F98" s="16">
        <v>17337798.489999998</v>
      </c>
      <c r="G98" s="69" t="s">
        <v>119</v>
      </c>
    </row>
    <row r="99" spans="1:9" ht="15.75" x14ac:dyDescent="0.2">
      <c r="A99" s="129">
        <v>43879</v>
      </c>
      <c r="B99" s="130">
        <v>444549</v>
      </c>
      <c r="C99" s="131" t="s">
        <v>49</v>
      </c>
      <c r="D99" s="132">
        <v>1326832.6000000001</v>
      </c>
      <c r="E99" s="132">
        <v>0</v>
      </c>
      <c r="F99" s="133">
        <v>9595828.7599999998</v>
      </c>
      <c r="G99" s="135" t="s">
        <v>140</v>
      </c>
      <c r="H99" s="128" t="s">
        <v>124</v>
      </c>
      <c r="I99" s="146" t="s">
        <v>102</v>
      </c>
    </row>
    <row r="100" spans="1:9" x14ac:dyDescent="0.2">
      <c r="A100" s="34">
        <v>43879</v>
      </c>
      <c r="B100" s="35">
        <v>300784070</v>
      </c>
      <c r="C100" s="36" t="s">
        <v>43</v>
      </c>
      <c r="D100" s="37">
        <v>2500</v>
      </c>
      <c r="E100" s="37">
        <v>0</v>
      </c>
      <c r="F100" s="38">
        <v>10922711.359999999</v>
      </c>
      <c r="G100" s="113" t="s">
        <v>120</v>
      </c>
    </row>
    <row r="101" spans="1:9" x14ac:dyDescent="0.2">
      <c r="A101" s="20">
        <v>43879</v>
      </c>
      <c r="B101" s="21">
        <v>193259</v>
      </c>
      <c r="C101" s="22" t="s">
        <v>9</v>
      </c>
      <c r="D101" s="23">
        <v>50</v>
      </c>
      <c r="E101" s="23">
        <v>0</v>
      </c>
      <c r="F101" s="24">
        <v>10922661.359999999</v>
      </c>
      <c r="G101" s="113" t="s">
        <v>120</v>
      </c>
    </row>
    <row r="102" spans="1:9" x14ac:dyDescent="0.2">
      <c r="A102" s="12">
        <v>43879</v>
      </c>
      <c r="B102" s="13">
        <v>109770627</v>
      </c>
      <c r="C102" s="17" t="s">
        <v>47</v>
      </c>
      <c r="D102" s="15">
        <v>0</v>
      </c>
      <c r="E102" s="15">
        <v>933283.04</v>
      </c>
      <c r="F102" s="16">
        <v>5018521.87</v>
      </c>
      <c r="G102" s="69" t="s">
        <v>119</v>
      </c>
    </row>
    <row r="103" spans="1:9" x14ac:dyDescent="0.2">
      <c r="A103" s="12">
        <v>43879</v>
      </c>
      <c r="B103" s="13">
        <v>300784070</v>
      </c>
      <c r="C103" s="17" t="s">
        <v>48</v>
      </c>
      <c r="D103" s="15">
        <v>0</v>
      </c>
      <c r="E103" s="15">
        <v>218989.49</v>
      </c>
      <c r="F103" s="16">
        <v>5237511.3600000003</v>
      </c>
      <c r="G103" s="69" t="s">
        <v>119</v>
      </c>
    </row>
    <row r="104" spans="1:9" x14ac:dyDescent="0.2">
      <c r="A104" s="12">
        <v>43879</v>
      </c>
      <c r="B104" s="13">
        <v>227414276</v>
      </c>
      <c r="C104" s="17" t="s">
        <v>6</v>
      </c>
      <c r="D104" s="15">
        <v>0</v>
      </c>
      <c r="E104" s="15">
        <v>1473000</v>
      </c>
      <c r="F104" s="16">
        <v>6710511.3600000003</v>
      </c>
      <c r="G104" s="69" t="s">
        <v>119</v>
      </c>
    </row>
    <row r="105" spans="1:9" x14ac:dyDescent="0.2">
      <c r="A105" s="12">
        <v>43879</v>
      </c>
      <c r="B105" s="13">
        <v>227864277</v>
      </c>
      <c r="C105" s="17" t="s">
        <v>6</v>
      </c>
      <c r="D105" s="15">
        <v>0</v>
      </c>
      <c r="E105" s="15">
        <v>1163500</v>
      </c>
      <c r="F105" s="16">
        <v>7874011.3600000003</v>
      </c>
      <c r="G105" s="69" t="s">
        <v>119</v>
      </c>
    </row>
    <row r="106" spans="1:9" x14ac:dyDescent="0.2">
      <c r="A106" s="12">
        <v>43879</v>
      </c>
      <c r="B106" s="13">
        <v>227454278</v>
      </c>
      <c r="C106" s="17" t="s">
        <v>6</v>
      </c>
      <c r="D106" s="15">
        <v>0</v>
      </c>
      <c r="E106" s="15">
        <v>1021200</v>
      </c>
      <c r="F106" s="16">
        <v>8895211.3599999994</v>
      </c>
      <c r="G106" s="69" t="s">
        <v>119</v>
      </c>
    </row>
    <row r="107" spans="1:9" x14ac:dyDescent="0.2">
      <c r="A107" s="12">
        <v>43879</v>
      </c>
      <c r="B107" s="13">
        <v>227664279</v>
      </c>
      <c r="C107" s="17" t="s">
        <v>6</v>
      </c>
      <c r="D107" s="15">
        <v>0</v>
      </c>
      <c r="E107" s="15">
        <v>2030000</v>
      </c>
      <c r="F107" s="16">
        <v>10925211.359999999</v>
      </c>
      <c r="G107" s="69" t="s">
        <v>119</v>
      </c>
    </row>
    <row r="108" spans="1:9" ht="15.75" x14ac:dyDescent="0.2">
      <c r="A108" s="129">
        <v>43872</v>
      </c>
      <c r="B108" s="130">
        <v>55560</v>
      </c>
      <c r="C108" s="131" t="s">
        <v>21</v>
      </c>
      <c r="D108" s="132">
        <v>1390407.56</v>
      </c>
      <c r="E108" s="132">
        <v>0</v>
      </c>
      <c r="F108" s="133">
        <v>1759699.18</v>
      </c>
      <c r="G108" s="135" t="s">
        <v>140</v>
      </c>
      <c r="H108" s="128" t="s">
        <v>123</v>
      </c>
      <c r="I108" s="146" t="s">
        <v>102</v>
      </c>
    </row>
    <row r="109" spans="1:9" x14ac:dyDescent="0.2">
      <c r="A109" s="34">
        <v>43880</v>
      </c>
      <c r="B109" s="35">
        <v>109781645</v>
      </c>
      <c r="C109" s="36" t="s">
        <v>45</v>
      </c>
      <c r="D109" s="37">
        <v>447</v>
      </c>
      <c r="E109" s="37">
        <v>0</v>
      </c>
      <c r="F109" s="38">
        <v>10956978.460000001</v>
      </c>
      <c r="G109" s="113" t="s">
        <v>120</v>
      </c>
    </row>
    <row r="110" spans="1:9" x14ac:dyDescent="0.2">
      <c r="A110" s="34">
        <v>43880</v>
      </c>
      <c r="B110" s="35">
        <v>109781645</v>
      </c>
      <c r="C110" s="36" t="s">
        <v>45</v>
      </c>
      <c r="D110" s="37">
        <v>447</v>
      </c>
      <c r="E110" s="37">
        <v>0</v>
      </c>
      <c r="F110" s="38">
        <v>10956531.460000001</v>
      </c>
      <c r="G110" s="113" t="s">
        <v>120</v>
      </c>
    </row>
    <row r="111" spans="1:9" x14ac:dyDescent="0.2">
      <c r="A111" s="34">
        <v>43880</v>
      </c>
      <c r="B111" s="35">
        <v>109781645</v>
      </c>
      <c r="C111" s="36" t="s">
        <v>45</v>
      </c>
      <c r="D111" s="37">
        <v>447</v>
      </c>
      <c r="E111" s="37">
        <v>0</v>
      </c>
      <c r="F111" s="38">
        <v>10956084.460000001</v>
      </c>
      <c r="G111" s="113" t="s">
        <v>120</v>
      </c>
    </row>
    <row r="112" spans="1:9" x14ac:dyDescent="0.2">
      <c r="A112" s="34">
        <v>43880</v>
      </c>
      <c r="B112" s="35">
        <v>109781645</v>
      </c>
      <c r="C112" s="40" t="s">
        <v>45</v>
      </c>
      <c r="D112" s="41">
        <v>10800</v>
      </c>
      <c r="E112" s="41">
        <v>0</v>
      </c>
      <c r="F112" s="38">
        <v>9805407.6400000006</v>
      </c>
      <c r="G112" s="113" t="s">
        <v>120</v>
      </c>
    </row>
    <row r="113" spans="1:7" x14ac:dyDescent="0.2">
      <c r="A113" s="20">
        <v>43880</v>
      </c>
      <c r="B113" s="21">
        <v>93923965</v>
      </c>
      <c r="C113" s="22" t="s">
        <v>9</v>
      </c>
      <c r="D113" s="23">
        <v>7450</v>
      </c>
      <c r="E113" s="23">
        <v>0</v>
      </c>
      <c r="F113" s="24">
        <v>12469775.460000001</v>
      </c>
      <c r="G113" s="113" t="s">
        <v>120</v>
      </c>
    </row>
    <row r="114" spans="1:7" x14ac:dyDescent="0.2">
      <c r="A114" s="20">
        <v>43880</v>
      </c>
      <c r="B114" s="21">
        <v>94038452</v>
      </c>
      <c r="C114" s="22" t="s">
        <v>9</v>
      </c>
      <c r="D114" s="23">
        <v>7450</v>
      </c>
      <c r="E114" s="23">
        <v>0</v>
      </c>
      <c r="F114" s="24">
        <v>12089825.460000001</v>
      </c>
      <c r="G114" s="113" t="s">
        <v>120</v>
      </c>
    </row>
    <row r="115" spans="1:7" x14ac:dyDescent="0.2">
      <c r="A115" s="20">
        <v>43880</v>
      </c>
      <c r="B115" s="21">
        <v>94136893</v>
      </c>
      <c r="C115" s="22" t="s">
        <v>9</v>
      </c>
      <c r="D115" s="23">
        <v>7450</v>
      </c>
      <c r="E115" s="23">
        <v>0</v>
      </c>
      <c r="F115" s="24">
        <v>11709875.460000001</v>
      </c>
      <c r="G115" s="113" t="s">
        <v>120</v>
      </c>
    </row>
    <row r="116" spans="1:7" x14ac:dyDescent="0.2">
      <c r="A116" s="20">
        <v>43880</v>
      </c>
      <c r="B116" s="21">
        <v>94245646</v>
      </c>
      <c r="C116" s="22" t="s">
        <v>9</v>
      </c>
      <c r="D116" s="23">
        <v>7450</v>
      </c>
      <c r="E116" s="23">
        <v>0</v>
      </c>
      <c r="F116" s="24">
        <v>11329925.460000001</v>
      </c>
      <c r="G116" s="113" t="s">
        <v>120</v>
      </c>
    </row>
    <row r="117" spans="1:7" x14ac:dyDescent="0.2">
      <c r="A117" s="20">
        <v>43880</v>
      </c>
      <c r="B117" s="21">
        <v>194349</v>
      </c>
      <c r="C117" s="22" t="s">
        <v>9</v>
      </c>
      <c r="D117" s="23">
        <v>7450</v>
      </c>
      <c r="E117" s="23">
        <v>0</v>
      </c>
      <c r="F117" s="24">
        <v>10576134.460000001</v>
      </c>
      <c r="G117" s="113" t="s">
        <v>120</v>
      </c>
    </row>
    <row r="118" spans="1:7" x14ac:dyDescent="0.2">
      <c r="A118" s="20">
        <v>43880</v>
      </c>
      <c r="B118" s="21">
        <v>194505</v>
      </c>
      <c r="C118" s="27" t="s">
        <v>77</v>
      </c>
      <c r="D118" s="25">
        <v>7450</v>
      </c>
      <c r="E118" s="25">
        <v>0</v>
      </c>
      <c r="F118" s="24">
        <v>10196184.460000001</v>
      </c>
      <c r="G118" s="113" t="s">
        <v>120</v>
      </c>
    </row>
    <row r="119" spans="1:7" x14ac:dyDescent="0.2">
      <c r="A119" s="20">
        <v>43880</v>
      </c>
      <c r="B119" s="21">
        <v>194628</v>
      </c>
      <c r="C119" s="27" t="s">
        <v>77</v>
      </c>
      <c r="D119" s="25">
        <v>7450</v>
      </c>
      <c r="E119" s="25">
        <v>0</v>
      </c>
      <c r="F119" s="24">
        <v>9816234.4600000009</v>
      </c>
      <c r="G119" s="113" t="s">
        <v>120</v>
      </c>
    </row>
    <row r="120" spans="1:7" x14ac:dyDescent="0.2">
      <c r="A120" s="20">
        <v>43880</v>
      </c>
      <c r="B120" s="21">
        <v>7491611</v>
      </c>
      <c r="C120" s="27" t="s">
        <v>77</v>
      </c>
      <c r="D120" s="25">
        <v>8.94</v>
      </c>
      <c r="E120" s="25">
        <v>0</v>
      </c>
      <c r="F120" s="24">
        <v>9816225.5199999996</v>
      </c>
      <c r="G120" s="113" t="s">
        <v>120</v>
      </c>
    </row>
    <row r="121" spans="1:7" x14ac:dyDescent="0.2">
      <c r="A121" s="20">
        <v>43880</v>
      </c>
      <c r="B121" s="21">
        <v>7491611</v>
      </c>
      <c r="C121" s="27" t="s">
        <v>77</v>
      </c>
      <c r="D121" s="25">
        <v>8.94</v>
      </c>
      <c r="E121" s="25">
        <v>0</v>
      </c>
      <c r="F121" s="24">
        <v>9816216.5800000001</v>
      </c>
      <c r="G121" s="113" t="s">
        <v>120</v>
      </c>
    </row>
    <row r="122" spans="1:7" x14ac:dyDescent="0.2">
      <c r="A122" s="20">
        <v>43880</v>
      </c>
      <c r="B122" s="21">
        <v>7491611</v>
      </c>
      <c r="C122" s="27" t="s">
        <v>77</v>
      </c>
      <c r="D122" s="25">
        <v>8.94</v>
      </c>
      <c r="E122" s="25">
        <v>0</v>
      </c>
      <c r="F122" s="24">
        <v>9816207.6400000006</v>
      </c>
      <c r="G122" s="113" t="s">
        <v>120</v>
      </c>
    </row>
    <row r="123" spans="1:7" x14ac:dyDescent="0.2">
      <c r="A123" s="20">
        <v>43880</v>
      </c>
      <c r="B123" s="21">
        <v>194736</v>
      </c>
      <c r="C123" s="26" t="s">
        <v>9</v>
      </c>
      <c r="D123" s="25">
        <v>180000</v>
      </c>
      <c r="E123" s="25">
        <v>0</v>
      </c>
      <c r="F123" s="24">
        <v>625407.64</v>
      </c>
      <c r="G123" s="113" t="s">
        <v>120</v>
      </c>
    </row>
    <row r="124" spans="1:7" x14ac:dyDescent="0.2">
      <c r="A124" s="20">
        <v>43880</v>
      </c>
      <c r="B124" s="21">
        <v>7491611</v>
      </c>
      <c r="C124" s="26" t="s">
        <v>9</v>
      </c>
      <c r="D124" s="25">
        <v>216</v>
      </c>
      <c r="E124" s="25">
        <v>0</v>
      </c>
      <c r="F124" s="24">
        <v>625191.64</v>
      </c>
      <c r="G124" s="113" t="s">
        <v>120</v>
      </c>
    </row>
    <row r="125" spans="1:7" x14ac:dyDescent="0.2">
      <c r="A125" s="12">
        <v>43880</v>
      </c>
      <c r="B125" s="13">
        <v>109781645</v>
      </c>
      <c r="C125" s="17" t="s">
        <v>50</v>
      </c>
      <c r="D125" s="15">
        <v>0</v>
      </c>
      <c r="E125" s="15">
        <v>407196.7</v>
      </c>
      <c r="F125" s="16">
        <v>10003025.460000001</v>
      </c>
      <c r="G125" s="69" t="s">
        <v>119</v>
      </c>
    </row>
    <row r="126" spans="1:7" x14ac:dyDescent="0.2">
      <c r="A126" s="12">
        <v>43880</v>
      </c>
      <c r="B126" s="13">
        <v>227524484</v>
      </c>
      <c r="C126" s="17" t="s">
        <v>6</v>
      </c>
      <c r="D126" s="15">
        <v>0</v>
      </c>
      <c r="E126" s="15">
        <v>818200</v>
      </c>
      <c r="F126" s="16">
        <v>10821225.460000001</v>
      </c>
      <c r="G126" s="69" t="s">
        <v>119</v>
      </c>
    </row>
    <row r="127" spans="1:7" x14ac:dyDescent="0.2">
      <c r="A127" s="12">
        <v>43880</v>
      </c>
      <c r="B127" s="13">
        <v>227804485</v>
      </c>
      <c r="C127" s="17" t="s">
        <v>6</v>
      </c>
      <c r="D127" s="15">
        <v>0</v>
      </c>
      <c r="E127" s="15">
        <v>1656000</v>
      </c>
      <c r="F127" s="16">
        <v>12477225.460000001</v>
      </c>
      <c r="G127" s="69" t="s">
        <v>119</v>
      </c>
    </row>
    <row r="128" spans="1:7" x14ac:dyDescent="0.2">
      <c r="A128" s="29">
        <v>43880</v>
      </c>
      <c r="B128" s="30">
        <v>193923965</v>
      </c>
      <c r="C128" s="31" t="s">
        <v>51</v>
      </c>
      <c r="D128" s="32">
        <v>372500</v>
      </c>
      <c r="E128" s="32">
        <v>0</v>
      </c>
      <c r="F128" s="33">
        <v>12097275.460000001</v>
      </c>
      <c r="G128" s="70" t="s">
        <v>114</v>
      </c>
    </row>
    <row r="129" spans="1:9" x14ac:dyDescent="0.2">
      <c r="A129" s="29">
        <v>43880</v>
      </c>
      <c r="B129" s="30">
        <v>194038452</v>
      </c>
      <c r="C129" s="31" t="s">
        <v>52</v>
      </c>
      <c r="D129" s="32">
        <v>372500</v>
      </c>
      <c r="E129" s="32">
        <v>0</v>
      </c>
      <c r="F129" s="33">
        <v>11717325.460000001</v>
      </c>
      <c r="G129" s="70" t="s">
        <v>114</v>
      </c>
    </row>
    <row r="130" spans="1:9" x14ac:dyDescent="0.2">
      <c r="A130" s="29">
        <v>43880</v>
      </c>
      <c r="B130" s="30">
        <v>194136893</v>
      </c>
      <c r="C130" s="31" t="s">
        <v>53</v>
      </c>
      <c r="D130" s="32">
        <v>372500</v>
      </c>
      <c r="E130" s="32">
        <v>0</v>
      </c>
      <c r="F130" s="33">
        <v>11337375.460000001</v>
      </c>
      <c r="G130" s="70" t="s">
        <v>114</v>
      </c>
    </row>
    <row r="131" spans="1:9" x14ac:dyDescent="0.2">
      <c r="A131" s="29">
        <v>43880</v>
      </c>
      <c r="B131" s="30">
        <v>194245646</v>
      </c>
      <c r="C131" s="31" t="s">
        <v>54</v>
      </c>
      <c r="D131" s="32">
        <v>372500</v>
      </c>
      <c r="E131" s="32">
        <v>0</v>
      </c>
      <c r="F131" s="33">
        <v>10957425.460000001</v>
      </c>
      <c r="G131" s="70" t="s">
        <v>114</v>
      </c>
    </row>
    <row r="132" spans="1:9" x14ac:dyDescent="0.2">
      <c r="A132" s="29">
        <v>43880</v>
      </c>
      <c r="B132" s="71">
        <v>194349</v>
      </c>
      <c r="C132" s="31" t="s">
        <v>46</v>
      </c>
      <c r="D132" s="32">
        <v>372500</v>
      </c>
      <c r="E132" s="32">
        <v>0</v>
      </c>
      <c r="F132" s="33">
        <v>10583584.460000001</v>
      </c>
      <c r="G132" s="70" t="s">
        <v>114</v>
      </c>
    </row>
    <row r="133" spans="1:9" x14ac:dyDescent="0.2">
      <c r="A133" s="29">
        <v>43880</v>
      </c>
      <c r="B133" s="71">
        <v>194505</v>
      </c>
      <c r="C133" s="72" t="s">
        <v>76</v>
      </c>
      <c r="D133" s="73">
        <v>372500</v>
      </c>
      <c r="E133" s="73">
        <v>0</v>
      </c>
      <c r="F133" s="33">
        <v>10203634.460000001</v>
      </c>
      <c r="G133" s="70" t="s">
        <v>114</v>
      </c>
    </row>
    <row r="134" spans="1:9" x14ac:dyDescent="0.2">
      <c r="A134" s="29">
        <v>43880</v>
      </c>
      <c r="B134" s="71">
        <v>194628</v>
      </c>
      <c r="C134" s="72" t="s">
        <v>76</v>
      </c>
      <c r="D134" s="73">
        <v>372500</v>
      </c>
      <c r="E134" s="73">
        <v>0</v>
      </c>
      <c r="F134" s="33">
        <v>9823684.4600000009</v>
      </c>
      <c r="G134" s="70" t="s">
        <v>114</v>
      </c>
    </row>
    <row r="135" spans="1:9" x14ac:dyDescent="0.2">
      <c r="A135" s="81">
        <v>43880</v>
      </c>
      <c r="B135" s="82">
        <v>194736</v>
      </c>
      <c r="C135" s="83" t="s">
        <v>46</v>
      </c>
      <c r="D135" s="84">
        <v>9000000</v>
      </c>
      <c r="E135" s="84">
        <v>0</v>
      </c>
      <c r="F135" s="85">
        <v>805407.64</v>
      </c>
      <c r="G135" s="86" t="s">
        <v>115</v>
      </c>
    </row>
    <row r="136" spans="1:9" x14ac:dyDescent="0.2">
      <c r="A136" s="12">
        <v>43881</v>
      </c>
      <c r="B136" s="13">
        <v>227724946</v>
      </c>
      <c r="C136" s="18" t="s">
        <v>6</v>
      </c>
      <c r="D136" s="19">
        <v>0</v>
      </c>
      <c r="E136" s="19">
        <v>1202200</v>
      </c>
      <c r="F136" s="16">
        <v>1827391.64</v>
      </c>
      <c r="G136" s="69" t="s">
        <v>119</v>
      </c>
    </row>
    <row r="137" spans="1:9" x14ac:dyDescent="0.2">
      <c r="A137" s="12">
        <v>43881</v>
      </c>
      <c r="B137" s="13">
        <v>227474947</v>
      </c>
      <c r="C137" s="18" t="s">
        <v>6</v>
      </c>
      <c r="D137" s="19">
        <v>0</v>
      </c>
      <c r="E137" s="19">
        <v>1383100</v>
      </c>
      <c r="F137" s="16">
        <v>3210491.64</v>
      </c>
      <c r="G137" s="69" t="s">
        <v>119</v>
      </c>
      <c r="I137" s="147"/>
    </row>
    <row r="138" spans="1:9" x14ac:dyDescent="0.2">
      <c r="A138" s="12">
        <v>43882</v>
      </c>
      <c r="B138" s="13">
        <v>227071446</v>
      </c>
      <c r="C138" s="18" t="s">
        <v>6</v>
      </c>
      <c r="D138" s="19">
        <v>0</v>
      </c>
      <c r="E138" s="19">
        <v>1769800</v>
      </c>
      <c r="F138" s="16">
        <v>4980291.6399999997</v>
      </c>
      <c r="G138" s="69" t="s">
        <v>119</v>
      </c>
      <c r="I138" s="149"/>
    </row>
    <row r="139" spans="1:9" x14ac:dyDescent="0.2">
      <c r="A139" s="12">
        <v>43882</v>
      </c>
      <c r="B139" s="13">
        <v>227251447</v>
      </c>
      <c r="C139" s="18" t="s">
        <v>6</v>
      </c>
      <c r="D139" s="19">
        <v>0</v>
      </c>
      <c r="E139" s="19">
        <v>141800</v>
      </c>
      <c r="F139" s="16">
        <v>5122091.6399999997</v>
      </c>
      <c r="G139" s="69" t="s">
        <v>119</v>
      </c>
      <c r="I139" s="148"/>
    </row>
    <row r="140" spans="1:9" x14ac:dyDescent="0.2">
      <c r="A140" s="12">
        <v>43882</v>
      </c>
      <c r="B140" s="13">
        <v>227041448</v>
      </c>
      <c r="C140" s="18" t="s">
        <v>6</v>
      </c>
      <c r="D140" s="19">
        <v>0</v>
      </c>
      <c r="E140" s="19">
        <v>311600</v>
      </c>
      <c r="F140" s="16">
        <v>5433691.6399999997</v>
      </c>
      <c r="G140" s="69" t="s">
        <v>119</v>
      </c>
      <c r="I140" s="147"/>
    </row>
    <row r="141" spans="1:9" x14ac:dyDescent="0.2">
      <c r="A141" s="12">
        <v>43887</v>
      </c>
      <c r="B141" s="13">
        <v>109853725</v>
      </c>
      <c r="C141" s="18" t="s">
        <v>55</v>
      </c>
      <c r="D141" s="19">
        <v>0</v>
      </c>
      <c r="E141" s="19">
        <v>115464.78</v>
      </c>
      <c r="F141" s="16">
        <v>5549156.4199999999</v>
      </c>
      <c r="G141" s="69" t="s">
        <v>119</v>
      </c>
      <c r="I141" s="147"/>
    </row>
    <row r="142" spans="1:9" x14ac:dyDescent="0.2">
      <c r="A142" s="12">
        <v>43887</v>
      </c>
      <c r="B142" s="13">
        <v>109853726</v>
      </c>
      <c r="C142" s="18" t="s">
        <v>56</v>
      </c>
      <c r="D142" s="19">
        <v>0</v>
      </c>
      <c r="E142" s="19">
        <v>302957.28000000003</v>
      </c>
      <c r="F142" s="16">
        <v>5852113.7000000002</v>
      </c>
      <c r="G142" s="69" t="s">
        <v>119</v>
      </c>
      <c r="I142" s="147"/>
    </row>
    <row r="143" spans="1:9" x14ac:dyDescent="0.2">
      <c r="A143" s="12">
        <v>43887</v>
      </c>
      <c r="B143" s="13">
        <v>109814499</v>
      </c>
      <c r="C143" s="18" t="s">
        <v>57</v>
      </c>
      <c r="D143" s="19">
        <v>0</v>
      </c>
      <c r="E143" s="19">
        <v>1361762.86</v>
      </c>
      <c r="F143" s="16">
        <v>7213876.5599999996</v>
      </c>
      <c r="G143" s="69" t="s">
        <v>119</v>
      </c>
      <c r="I143" s="147"/>
    </row>
    <row r="144" spans="1:9" x14ac:dyDescent="0.2">
      <c r="A144" s="12">
        <v>43887</v>
      </c>
      <c r="B144" s="13">
        <v>300786939</v>
      </c>
      <c r="C144" s="18" t="s">
        <v>58</v>
      </c>
      <c r="D144" s="19">
        <v>0</v>
      </c>
      <c r="E144" s="19">
        <v>135521.1</v>
      </c>
      <c r="F144" s="16">
        <v>7349397.6600000001</v>
      </c>
      <c r="G144" s="69" t="s">
        <v>119</v>
      </c>
    </row>
    <row r="145" spans="1:9" x14ac:dyDescent="0.2">
      <c r="A145" s="12">
        <v>43887</v>
      </c>
      <c r="B145" s="13">
        <v>227735582</v>
      </c>
      <c r="C145" s="18" t="s">
        <v>6</v>
      </c>
      <c r="D145" s="19">
        <v>0</v>
      </c>
      <c r="E145" s="19">
        <v>888500</v>
      </c>
      <c r="F145" s="16">
        <v>8237897.6600000001</v>
      </c>
      <c r="G145" s="69" t="s">
        <v>119</v>
      </c>
    </row>
    <row r="146" spans="1:9" x14ac:dyDescent="0.2">
      <c r="A146" s="12">
        <v>43887</v>
      </c>
      <c r="B146" s="13">
        <v>227175583</v>
      </c>
      <c r="C146" s="18" t="s">
        <v>6</v>
      </c>
      <c r="D146" s="19">
        <v>0</v>
      </c>
      <c r="E146" s="19">
        <v>841700</v>
      </c>
      <c r="F146" s="16">
        <v>9079597.6600000001</v>
      </c>
      <c r="G146" s="69" t="s">
        <v>119</v>
      </c>
    </row>
    <row r="147" spans="1:9" x14ac:dyDescent="0.2">
      <c r="A147" s="12">
        <v>43887</v>
      </c>
      <c r="B147" s="13">
        <v>227305584</v>
      </c>
      <c r="C147" s="18" t="s">
        <v>6</v>
      </c>
      <c r="D147" s="19">
        <v>0</v>
      </c>
      <c r="E147" s="19">
        <v>381200</v>
      </c>
      <c r="F147" s="16">
        <v>9460797.6600000001</v>
      </c>
      <c r="G147" s="69" t="s">
        <v>119</v>
      </c>
    </row>
    <row r="148" spans="1:9" x14ac:dyDescent="0.2">
      <c r="A148" s="34">
        <v>43888</v>
      </c>
      <c r="B148" s="35">
        <v>109861507</v>
      </c>
      <c r="C148" s="40" t="s">
        <v>43</v>
      </c>
      <c r="D148" s="37">
        <v>2500</v>
      </c>
      <c r="E148" s="37">
        <v>0</v>
      </c>
      <c r="F148" s="38">
        <v>9470888.75</v>
      </c>
      <c r="G148" s="113" t="s">
        <v>120</v>
      </c>
    </row>
    <row r="149" spans="1:9" x14ac:dyDescent="0.2">
      <c r="A149" s="34">
        <v>43888</v>
      </c>
      <c r="B149" s="35">
        <v>109861507</v>
      </c>
      <c r="C149" s="40" t="s">
        <v>43</v>
      </c>
      <c r="D149" s="37">
        <v>2500</v>
      </c>
      <c r="E149" s="37">
        <v>0</v>
      </c>
      <c r="F149" s="38">
        <v>8825549.7599999998</v>
      </c>
      <c r="G149" s="113" t="s">
        <v>120</v>
      </c>
    </row>
    <row r="150" spans="1:9" x14ac:dyDescent="0.2">
      <c r="A150" s="20">
        <v>43888</v>
      </c>
      <c r="B150" s="21">
        <v>81725095</v>
      </c>
      <c r="C150" s="26" t="s">
        <v>9</v>
      </c>
      <c r="D150" s="25">
        <v>5411.9</v>
      </c>
      <c r="E150" s="25">
        <v>0</v>
      </c>
      <c r="F150" s="24">
        <v>11912965.560000001</v>
      </c>
      <c r="G150" s="113" t="s">
        <v>120</v>
      </c>
    </row>
    <row r="151" spans="1:9" x14ac:dyDescent="0.2">
      <c r="A151" s="20">
        <v>43888</v>
      </c>
      <c r="B151" s="21">
        <v>81819075</v>
      </c>
      <c r="C151" s="26" t="s">
        <v>9</v>
      </c>
      <c r="D151" s="25">
        <v>5900.79</v>
      </c>
      <c r="E151" s="25">
        <v>0</v>
      </c>
      <c r="F151" s="24">
        <v>11636469.460000001</v>
      </c>
      <c r="G151" s="113" t="s">
        <v>120</v>
      </c>
    </row>
    <row r="152" spans="1:9" x14ac:dyDescent="0.2">
      <c r="A152" s="20">
        <v>43888</v>
      </c>
      <c r="B152" s="21">
        <v>81912846</v>
      </c>
      <c r="C152" s="26" t="s">
        <v>9</v>
      </c>
      <c r="D152" s="25">
        <v>5411.9</v>
      </c>
      <c r="E152" s="25">
        <v>0</v>
      </c>
      <c r="F152" s="24">
        <v>11336017.75</v>
      </c>
      <c r="G152" s="113" t="s">
        <v>120</v>
      </c>
    </row>
    <row r="153" spans="1:9" x14ac:dyDescent="0.2">
      <c r="A153" s="20">
        <v>43888</v>
      </c>
      <c r="B153" s="21">
        <v>82009279</v>
      </c>
      <c r="C153" s="26" t="s">
        <v>9</v>
      </c>
      <c r="D153" s="25">
        <v>7749.68</v>
      </c>
      <c r="E153" s="25">
        <v>0</v>
      </c>
      <c r="F153" s="24">
        <v>11057672.76</v>
      </c>
      <c r="G153" s="113" t="s">
        <v>120</v>
      </c>
    </row>
    <row r="154" spans="1:9" x14ac:dyDescent="0.2">
      <c r="A154" s="20">
        <v>43888</v>
      </c>
      <c r="B154" s="21">
        <v>82104142</v>
      </c>
      <c r="C154" s="26" t="s">
        <v>9</v>
      </c>
      <c r="D154" s="25">
        <v>1866.66</v>
      </c>
      <c r="E154" s="25">
        <v>0</v>
      </c>
      <c r="F154" s="24">
        <v>10668321.789999999</v>
      </c>
      <c r="G154" s="113" t="s">
        <v>120</v>
      </c>
    </row>
    <row r="155" spans="1:9" x14ac:dyDescent="0.2">
      <c r="A155" s="20">
        <v>43888</v>
      </c>
      <c r="B155" s="21">
        <v>82200444</v>
      </c>
      <c r="C155" s="27" t="s">
        <v>77</v>
      </c>
      <c r="D155" s="23">
        <v>4000</v>
      </c>
      <c r="E155" s="23">
        <v>0</v>
      </c>
      <c r="F155" s="24">
        <v>10570988.550000001</v>
      </c>
      <c r="G155" s="113" t="s">
        <v>120</v>
      </c>
    </row>
    <row r="156" spans="1:9" x14ac:dyDescent="0.2">
      <c r="A156" s="20">
        <v>43888</v>
      </c>
      <c r="B156" s="21">
        <v>82243799</v>
      </c>
      <c r="C156" s="28" t="s">
        <v>79</v>
      </c>
      <c r="D156" s="23">
        <v>1866.66</v>
      </c>
      <c r="E156" s="23">
        <v>0</v>
      </c>
      <c r="F156" s="24">
        <v>10369121.890000001</v>
      </c>
      <c r="G156" s="113" t="s">
        <v>120</v>
      </c>
    </row>
    <row r="157" spans="1:9" x14ac:dyDescent="0.2">
      <c r="A157" s="20">
        <v>43888</v>
      </c>
      <c r="B157" s="21">
        <v>82330681</v>
      </c>
      <c r="C157" s="26" t="s">
        <v>9</v>
      </c>
      <c r="D157" s="23">
        <v>1866.66</v>
      </c>
      <c r="E157" s="23">
        <v>0</v>
      </c>
      <c r="F157" s="24">
        <v>10273921.99</v>
      </c>
      <c r="G157" s="113" t="s">
        <v>120</v>
      </c>
    </row>
    <row r="158" spans="1:9" x14ac:dyDescent="0.2">
      <c r="A158" s="20">
        <v>43888</v>
      </c>
      <c r="B158" s="21">
        <v>82422936</v>
      </c>
      <c r="C158" s="26" t="s">
        <v>9</v>
      </c>
      <c r="D158" s="23">
        <v>1866.66</v>
      </c>
      <c r="E158" s="23">
        <v>0</v>
      </c>
      <c r="F158" s="24">
        <v>10178721.99</v>
      </c>
      <c r="G158" s="113" t="s">
        <v>120</v>
      </c>
      <c r="I158" s="147"/>
    </row>
    <row r="159" spans="1:9" x14ac:dyDescent="0.2">
      <c r="A159" s="20">
        <v>43888</v>
      </c>
      <c r="B159" s="21">
        <v>82516308</v>
      </c>
      <c r="C159" s="26" t="s">
        <v>9</v>
      </c>
      <c r="D159" s="23">
        <v>4000</v>
      </c>
      <c r="E159" s="23">
        <v>0</v>
      </c>
      <c r="F159" s="24">
        <v>10081388.75</v>
      </c>
      <c r="G159" s="113" t="s">
        <v>120</v>
      </c>
      <c r="I159" s="147"/>
    </row>
    <row r="160" spans="1:9" x14ac:dyDescent="0.2">
      <c r="A160" s="20">
        <v>43888</v>
      </c>
      <c r="B160" s="21">
        <v>90736411</v>
      </c>
      <c r="C160" s="26" t="s">
        <v>9</v>
      </c>
      <c r="D160" s="23">
        <v>4000</v>
      </c>
      <c r="E160" s="23">
        <v>0</v>
      </c>
      <c r="F160" s="24">
        <v>9877388.75</v>
      </c>
      <c r="G160" s="113" t="s">
        <v>120</v>
      </c>
      <c r="I160" s="147"/>
    </row>
    <row r="161" spans="1:9" x14ac:dyDescent="0.2">
      <c r="A161" s="20">
        <v>43888</v>
      </c>
      <c r="B161" s="21">
        <v>90840541</v>
      </c>
      <c r="C161" s="26" t="s">
        <v>9</v>
      </c>
      <c r="D161" s="23">
        <v>4000</v>
      </c>
      <c r="E161" s="23">
        <v>0</v>
      </c>
      <c r="F161" s="24">
        <v>9673388.75</v>
      </c>
      <c r="G161" s="113" t="s">
        <v>120</v>
      </c>
    </row>
    <row r="162" spans="1:9" x14ac:dyDescent="0.2">
      <c r="A162" s="20">
        <v>43888</v>
      </c>
      <c r="B162" s="21">
        <v>191005</v>
      </c>
      <c r="C162" s="26" t="s">
        <v>9</v>
      </c>
      <c r="D162" s="23">
        <v>50</v>
      </c>
      <c r="E162" s="23">
        <v>0</v>
      </c>
      <c r="F162" s="24">
        <v>9470838.75</v>
      </c>
      <c r="G162" s="113" t="s">
        <v>120</v>
      </c>
    </row>
    <row r="163" spans="1:9" x14ac:dyDescent="0.2">
      <c r="A163" s="20">
        <v>43888</v>
      </c>
      <c r="B163" s="21">
        <v>191044</v>
      </c>
      <c r="C163" s="26" t="s">
        <v>9</v>
      </c>
      <c r="D163" s="23">
        <v>50</v>
      </c>
      <c r="E163" s="23">
        <v>0</v>
      </c>
      <c r="F163" s="24">
        <v>8825499.7599999998</v>
      </c>
      <c r="G163" s="113" t="s">
        <v>120</v>
      </c>
    </row>
    <row r="164" spans="1:9" x14ac:dyDescent="0.2">
      <c r="A164" s="12">
        <v>43888</v>
      </c>
      <c r="B164" s="13">
        <v>109861507</v>
      </c>
      <c r="C164" s="18" t="s">
        <v>59</v>
      </c>
      <c r="D164" s="19">
        <v>0</v>
      </c>
      <c r="E164" s="19">
        <v>453817.46</v>
      </c>
      <c r="F164" s="16">
        <v>9914615.1199999992</v>
      </c>
      <c r="G164" s="69" t="s">
        <v>119</v>
      </c>
    </row>
    <row r="165" spans="1:9" x14ac:dyDescent="0.2">
      <c r="A165" s="12">
        <v>43888</v>
      </c>
      <c r="B165" s="13">
        <v>109861508</v>
      </c>
      <c r="C165" s="18" t="s">
        <v>60</v>
      </c>
      <c r="D165" s="19">
        <v>0</v>
      </c>
      <c r="E165" s="19">
        <v>2003762.34</v>
      </c>
      <c r="F165" s="16">
        <v>11918377.460000001</v>
      </c>
      <c r="G165" s="69" t="s">
        <v>119</v>
      </c>
    </row>
    <row r="166" spans="1:9" ht="15.75" x14ac:dyDescent="0.2">
      <c r="A166" s="129">
        <v>43867</v>
      </c>
      <c r="B166" s="130">
        <v>957633</v>
      </c>
      <c r="C166" s="131" t="s">
        <v>20</v>
      </c>
      <c r="D166" s="132">
        <v>152599.62</v>
      </c>
      <c r="E166" s="132">
        <v>0</v>
      </c>
      <c r="F166" s="133">
        <v>3389381.36</v>
      </c>
      <c r="G166" s="135" t="s">
        <v>140</v>
      </c>
      <c r="H166" s="126" t="s">
        <v>121</v>
      </c>
      <c r="I166" s="146">
        <v>1162005</v>
      </c>
    </row>
    <row r="167" spans="1:9" ht="15.75" x14ac:dyDescent="0.2">
      <c r="A167" s="129">
        <v>43872</v>
      </c>
      <c r="B167" s="130">
        <v>55454</v>
      </c>
      <c r="C167" s="131" t="s">
        <v>21</v>
      </c>
      <c r="D167" s="132">
        <v>86675</v>
      </c>
      <c r="E167" s="132">
        <v>0</v>
      </c>
      <c r="F167" s="133">
        <v>3150106.74</v>
      </c>
      <c r="G167" s="135" t="s">
        <v>140</v>
      </c>
      <c r="H167" s="126" t="s">
        <v>133</v>
      </c>
      <c r="I167" s="146" t="s">
        <v>104</v>
      </c>
    </row>
    <row r="168" spans="1:9" x14ac:dyDescent="0.2">
      <c r="A168" s="29">
        <v>43888</v>
      </c>
      <c r="B168" s="30">
        <v>181725095</v>
      </c>
      <c r="C168" s="77" t="s">
        <v>61</v>
      </c>
      <c r="D168" s="73">
        <v>270595.31</v>
      </c>
      <c r="E168" s="73">
        <v>0</v>
      </c>
      <c r="F168" s="33">
        <v>11642370.25</v>
      </c>
      <c r="G168" s="70" t="s">
        <v>113</v>
      </c>
    </row>
    <row r="169" spans="1:9" x14ac:dyDescent="0.2">
      <c r="A169" s="29">
        <v>43888</v>
      </c>
      <c r="B169" s="30">
        <v>181819075</v>
      </c>
      <c r="C169" s="77" t="s">
        <v>62</v>
      </c>
      <c r="D169" s="73">
        <v>295039.81</v>
      </c>
      <c r="E169" s="73">
        <v>0</v>
      </c>
      <c r="F169" s="33">
        <v>11341429.65</v>
      </c>
      <c r="G169" s="70" t="s">
        <v>113</v>
      </c>
    </row>
    <row r="170" spans="1:9" x14ac:dyDescent="0.2">
      <c r="A170" s="29">
        <v>43888</v>
      </c>
      <c r="B170" s="30">
        <v>181912846</v>
      </c>
      <c r="C170" s="77" t="s">
        <v>63</v>
      </c>
      <c r="D170" s="73">
        <v>270595.31</v>
      </c>
      <c r="E170" s="73">
        <v>0</v>
      </c>
      <c r="F170" s="33">
        <v>11065422.439999999</v>
      </c>
      <c r="G170" s="70" t="s">
        <v>113</v>
      </c>
    </row>
    <row r="171" spans="1:9" x14ac:dyDescent="0.2">
      <c r="A171" s="29">
        <v>43888</v>
      </c>
      <c r="B171" s="30">
        <v>182009279</v>
      </c>
      <c r="C171" s="77" t="s">
        <v>64</v>
      </c>
      <c r="D171" s="73">
        <v>387484.31</v>
      </c>
      <c r="E171" s="73">
        <v>0</v>
      </c>
      <c r="F171" s="33">
        <v>10670188.449999999</v>
      </c>
      <c r="G171" s="70" t="s">
        <v>113</v>
      </c>
    </row>
    <row r="172" spans="1:9" x14ac:dyDescent="0.2">
      <c r="A172" s="29">
        <v>43888</v>
      </c>
      <c r="B172" s="30">
        <v>182104142</v>
      </c>
      <c r="C172" s="77" t="s">
        <v>65</v>
      </c>
      <c r="D172" s="73">
        <v>93333.24</v>
      </c>
      <c r="E172" s="73">
        <v>0</v>
      </c>
      <c r="F172" s="33">
        <v>10574988.550000001</v>
      </c>
      <c r="G172" s="70" t="s">
        <v>113</v>
      </c>
    </row>
    <row r="173" spans="1:9" x14ac:dyDescent="0.2">
      <c r="A173" s="29">
        <v>43888</v>
      </c>
      <c r="B173" s="30">
        <v>182200444</v>
      </c>
      <c r="C173" s="78" t="s">
        <v>78</v>
      </c>
      <c r="D173" s="32">
        <v>200000</v>
      </c>
      <c r="E173" s="32">
        <v>0</v>
      </c>
      <c r="F173" s="33">
        <v>10370988.550000001</v>
      </c>
      <c r="G173" s="70" t="s">
        <v>113</v>
      </c>
    </row>
    <row r="174" spans="1:9" x14ac:dyDescent="0.2">
      <c r="A174" s="29">
        <v>43888</v>
      </c>
      <c r="B174" s="30">
        <v>182243799</v>
      </c>
      <c r="C174" s="77" t="s">
        <v>66</v>
      </c>
      <c r="D174" s="32">
        <v>93333.24</v>
      </c>
      <c r="E174" s="32">
        <v>0</v>
      </c>
      <c r="F174" s="33">
        <v>10275788.65</v>
      </c>
      <c r="G174" s="70" t="s">
        <v>113</v>
      </c>
    </row>
    <row r="175" spans="1:9" x14ac:dyDescent="0.2">
      <c r="A175" s="29">
        <v>43888</v>
      </c>
      <c r="B175" s="30">
        <v>182330681</v>
      </c>
      <c r="C175" s="77" t="s">
        <v>67</v>
      </c>
      <c r="D175" s="32">
        <v>93333.34</v>
      </c>
      <c r="E175" s="32">
        <v>0</v>
      </c>
      <c r="F175" s="33">
        <v>10180588.65</v>
      </c>
      <c r="G175" s="70" t="s">
        <v>113</v>
      </c>
    </row>
    <row r="176" spans="1:9" x14ac:dyDescent="0.2">
      <c r="A176" s="29">
        <v>43888</v>
      </c>
      <c r="B176" s="30">
        <v>182422936</v>
      </c>
      <c r="C176" s="77" t="s">
        <v>68</v>
      </c>
      <c r="D176" s="32">
        <v>93333.24</v>
      </c>
      <c r="E176" s="32">
        <v>0</v>
      </c>
      <c r="F176" s="33">
        <v>10085388.75</v>
      </c>
      <c r="G176" s="70" t="s">
        <v>113</v>
      </c>
    </row>
    <row r="177" spans="1:9" x14ac:dyDescent="0.2">
      <c r="A177" s="29">
        <v>43888</v>
      </c>
      <c r="B177" s="30">
        <v>182516308</v>
      </c>
      <c r="C177" s="77" t="s">
        <v>69</v>
      </c>
      <c r="D177" s="32">
        <v>200000</v>
      </c>
      <c r="E177" s="32">
        <v>0</v>
      </c>
      <c r="F177" s="33">
        <v>9881388.75</v>
      </c>
      <c r="G177" s="70" t="s">
        <v>113</v>
      </c>
    </row>
    <row r="178" spans="1:9" x14ac:dyDescent="0.2">
      <c r="A178" s="29">
        <v>43888</v>
      </c>
      <c r="B178" s="30">
        <v>190736411</v>
      </c>
      <c r="C178" s="77" t="s">
        <v>70</v>
      </c>
      <c r="D178" s="32">
        <v>200000</v>
      </c>
      <c r="E178" s="32">
        <v>0</v>
      </c>
      <c r="F178" s="33">
        <v>9677388.75</v>
      </c>
      <c r="G178" s="70" t="s">
        <v>113</v>
      </c>
    </row>
    <row r="179" spans="1:9" x14ac:dyDescent="0.2">
      <c r="A179" s="29">
        <v>43888</v>
      </c>
      <c r="B179" s="30">
        <v>190840541</v>
      </c>
      <c r="C179" s="77" t="s">
        <v>71</v>
      </c>
      <c r="D179" s="32">
        <v>200000</v>
      </c>
      <c r="E179" s="32">
        <v>0</v>
      </c>
      <c r="F179" s="33">
        <v>9473388.75</v>
      </c>
      <c r="G179" s="70" t="s">
        <v>113</v>
      </c>
    </row>
    <row r="180" spans="1:9" x14ac:dyDescent="0.2">
      <c r="A180" s="34">
        <v>43889</v>
      </c>
      <c r="B180" s="35">
        <v>145821292</v>
      </c>
      <c r="C180" s="40" t="s">
        <v>74</v>
      </c>
      <c r="D180" s="37">
        <v>833</v>
      </c>
      <c r="E180" s="37">
        <v>0</v>
      </c>
      <c r="F180" s="38">
        <v>6636692</v>
      </c>
      <c r="G180" s="113" t="s">
        <v>120</v>
      </c>
    </row>
    <row r="181" spans="1:9" x14ac:dyDescent="0.2">
      <c r="A181" s="34">
        <v>43889</v>
      </c>
      <c r="B181" s="35">
        <v>145821292</v>
      </c>
      <c r="C181" s="40" t="s">
        <v>75</v>
      </c>
      <c r="D181" s="37">
        <v>5443</v>
      </c>
      <c r="E181" s="37">
        <v>0</v>
      </c>
      <c r="F181" s="38">
        <v>6631249</v>
      </c>
      <c r="G181" s="113" t="s">
        <v>120</v>
      </c>
      <c r="I181" s="147"/>
    </row>
    <row r="182" spans="1:9" x14ac:dyDescent="0.2">
      <c r="A182" s="20">
        <v>43889</v>
      </c>
      <c r="B182" s="21">
        <v>45821292</v>
      </c>
      <c r="C182" s="26" t="s">
        <v>9</v>
      </c>
      <c r="D182" s="23">
        <v>22300</v>
      </c>
      <c r="E182" s="23">
        <v>0</v>
      </c>
      <c r="F182" s="24">
        <v>7752525</v>
      </c>
      <c r="G182" s="113" t="s">
        <v>120</v>
      </c>
      <c r="I182" s="147"/>
    </row>
    <row r="183" spans="1:9" x14ac:dyDescent="0.2">
      <c r="A183" s="55">
        <v>43889</v>
      </c>
      <c r="B183" s="56">
        <v>145821292</v>
      </c>
      <c r="C183" s="152" t="s">
        <v>73</v>
      </c>
      <c r="D183" s="58">
        <v>1115000</v>
      </c>
      <c r="E183" s="58">
        <v>0</v>
      </c>
      <c r="F183" s="59">
        <v>6637525</v>
      </c>
      <c r="G183" s="151" t="s">
        <v>191</v>
      </c>
    </row>
    <row r="184" spans="1:9" s="52" customFormat="1" ht="13.5" thickBot="1" x14ac:dyDescent="0.25">
      <c r="D184" s="53"/>
      <c r="E184" s="53"/>
      <c r="F184" s="53"/>
      <c r="G184" s="69"/>
    </row>
    <row r="185" spans="1:9" s="52" customFormat="1" ht="13.5" thickBot="1" x14ac:dyDescent="0.25">
      <c r="D185" s="54">
        <f>-SUBTOTAL(9,D19:D184)</f>
        <v>-53263333.68999999</v>
      </c>
      <c r="E185" s="54">
        <f>SUBTOTAL(9,E19:E184)</f>
        <v>53992987.660000011</v>
      </c>
      <c r="F185" s="53"/>
      <c r="G185" s="69"/>
    </row>
    <row r="186" spans="1:9" s="52" customFormat="1" x14ac:dyDescent="0.2">
      <c r="D186" s="53"/>
      <c r="E186" s="53"/>
      <c r="F186" s="53"/>
      <c r="G186" s="69"/>
    </row>
    <row r="187" spans="1:9" s="52" customFormat="1" x14ac:dyDescent="0.2">
      <c r="D187" s="53"/>
      <c r="E187" s="53">
        <f>-D185+E185</f>
        <v>107256321.34999999</v>
      </c>
      <c r="F187" s="53"/>
      <c r="G187" s="125">
        <f>+D141/5</f>
        <v>0</v>
      </c>
    </row>
    <row r="188" spans="1:9" s="52" customFormat="1" x14ac:dyDescent="0.2">
      <c r="D188" s="53"/>
      <c r="E188" s="53"/>
      <c r="F188" s="53"/>
      <c r="G188" s="69"/>
    </row>
    <row r="189" spans="1:9" s="52" customFormat="1" x14ac:dyDescent="0.2">
      <c r="D189" s="53"/>
      <c r="E189" s="53"/>
      <c r="F189" s="53"/>
      <c r="G189" s="69"/>
    </row>
    <row r="190" spans="1:9" s="52" customFormat="1" x14ac:dyDescent="0.2">
      <c r="D190" s="53"/>
      <c r="E190" s="53"/>
      <c r="F190" s="53"/>
      <c r="G190" s="69"/>
    </row>
    <row r="191" spans="1:9" s="52" customFormat="1" x14ac:dyDescent="0.2">
      <c r="D191" s="53"/>
      <c r="E191" s="53"/>
      <c r="F191" s="53"/>
      <c r="G191" s="69"/>
    </row>
    <row r="192" spans="1:9" s="52" customFormat="1" x14ac:dyDescent="0.2">
      <c r="D192" s="53"/>
      <c r="E192" s="53"/>
      <c r="F192" s="53"/>
      <c r="G192" s="69"/>
    </row>
    <row r="193" spans="4:7" s="52" customFormat="1" x14ac:dyDescent="0.2">
      <c r="D193" s="53"/>
      <c r="E193" s="53"/>
      <c r="F193" s="53"/>
      <c r="G193" s="69"/>
    </row>
    <row r="194" spans="4:7" s="52" customFormat="1" x14ac:dyDescent="0.2">
      <c r="D194" s="53"/>
      <c r="E194" s="53"/>
      <c r="F194" s="53"/>
      <c r="G194" s="69"/>
    </row>
    <row r="195" spans="4:7" s="52" customFormat="1" x14ac:dyDescent="0.2">
      <c r="D195" s="53"/>
      <c r="E195" s="53"/>
      <c r="F195" s="53"/>
      <c r="G195" s="69"/>
    </row>
    <row r="196" spans="4:7" s="52" customFormat="1" x14ac:dyDescent="0.2">
      <c r="D196" s="53"/>
      <c r="E196" s="53"/>
      <c r="F196" s="53"/>
      <c r="G196" s="69"/>
    </row>
    <row r="197" spans="4:7" s="52" customFormat="1" x14ac:dyDescent="0.2">
      <c r="D197" s="53"/>
      <c r="E197" s="53"/>
      <c r="F197" s="53"/>
      <c r="G197" s="69"/>
    </row>
    <row r="198" spans="4:7" s="52" customFormat="1" x14ac:dyDescent="0.2">
      <c r="D198" s="53"/>
      <c r="E198" s="53"/>
      <c r="F198" s="53"/>
      <c r="G198" s="69"/>
    </row>
    <row r="199" spans="4:7" s="52" customFormat="1" x14ac:dyDescent="0.2">
      <c r="D199" s="53"/>
      <c r="E199" s="53"/>
      <c r="F199" s="53"/>
      <c r="G199" s="69"/>
    </row>
    <row r="200" spans="4:7" s="52" customFormat="1" x14ac:dyDescent="0.2">
      <c r="D200" s="53"/>
      <c r="E200" s="53"/>
      <c r="F200" s="53"/>
      <c r="G200" s="69"/>
    </row>
    <row r="201" spans="4:7" s="52" customFormat="1" x14ac:dyDescent="0.2">
      <c r="D201" s="53"/>
      <c r="E201" s="53"/>
      <c r="F201" s="53"/>
      <c r="G201" s="69"/>
    </row>
    <row r="202" spans="4:7" s="52" customFormat="1" x14ac:dyDescent="0.2">
      <c r="D202" s="53"/>
      <c r="E202" s="53"/>
      <c r="F202" s="53"/>
      <c r="G202" s="69"/>
    </row>
    <row r="203" spans="4:7" s="52" customFormat="1" x14ac:dyDescent="0.2">
      <c r="D203" s="53"/>
      <c r="E203" s="53"/>
      <c r="F203" s="53"/>
      <c r="G203" s="69"/>
    </row>
    <row r="204" spans="4:7" s="52" customFormat="1" x14ac:dyDescent="0.2">
      <c r="D204" s="53"/>
      <c r="E204" s="53"/>
      <c r="F204" s="53"/>
      <c r="G204" s="69"/>
    </row>
    <row r="205" spans="4:7" s="52" customFormat="1" x14ac:dyDescent="0.2">
      <c r="D205" s="53"/>
      <c r="E205" s="53"/>
      <c r="F205" s="53"/>
      <c r="G205" s="69"/>
    </row>
    <row r="206" spans="4:7" s="52" customFormat="1" x14ac:dyDescent="0.2">
      <c r="D206" s="53"/>
      <c r="E206" s="53"/>
      <c r="F206" s="53"/>
      <c r="G206" s="69"/>
    </row>
    <row r="207" spans="4:7" s="52" customFormat="1" x14ac:dyDescent="0.2">
      <c r="D207" s="53"/>
      <c r="E207" s="53"/>
      <c r="F207" s="53"/>
      <c r="G207" s="69"/>
    </row>
    <row r="208" spans="4:7" s="52" customFormat="1" x14ac:dyDescent="0.2">
      <c r="D208" s="53"/>
      <c r="E208" s="53"/>
      <c r="F208" s="53"/>
      <c r="G208" s="69"/>
    </row>
    <row r="209" spans="4:7" s="52" customFormat="1" x14ac:dyDescent="0.2">
      <c r="D209" s="53"/>
      <c r="E209" s="53"/>
      <c r="F209" s="53"/>
      <c r="G209" s="69"/>
    </row>
    <row r="210" spans="4:7" s="52" customFormat="1" x14ac:dyDescent="0.2">
      <c r="D210" s="53"/>
      <c r="E210" s="53"/>
      <c r="F210" s="53"/>
      <c r="G210" s="69"/>
    </row>
    <row r="211" spans="4:7" s="52" customFormat="1" x14ac:dyDescent="0.2">
      <c r="D211" s="53"/>
      <c r="E211" s="53"/>
      <c r="F211" s="53"/>
      <c r="G211" s="69"/>
    </row>
    <row r="212" spans="4:7" s="52" customFormat="1" x14ac:dyDescent="0.2">
      <c r="D212" s="53"/>
      <c r="E212" s="53"/>
      <c r="F212" s="53"/>
      <c r="G212" s="69"/>
    </row>
    <row r="213" spans="4:7" s="52" customFormat="1" x14ac:dyDescent="0.2">
      <c r="D213" s="53"/>
      <c r="E213" s="53"/>
      <c r="F213" s="53"/>
      <c r="G213" s="69"/>
    </row>
    <row r="214" spans="4:7" s="52" customFormat="1" x14ac:dyDescent="0.2">
      <c r="D214" s="53"/>
      <c r="E214" s="53"/>
      <c r="F214" s="53"/>
      <c r="G214" s="69"/>
    </row>
    <row r="215" spans="4:7" s="52" customFormat="1" x14ac:dyDescent="0.2">
      <c r="D215" s="53"/>
      <c r="E215" s="53"/>
      <c r="F215" s="53"/>
      <c r="G215" s="69"/>
    </row>
    <row r="216" spans="4:7" s="52" customFormat="1" x14ac:dyDescent="0.2">
      <c r="D216" s="53"/>
      <c r="E216" s="53"/>
      <c r="F216" s="53"/>
      <c r="G216" s="69"/>
    </row>
    <row r="217" spans="4:7" s="52" customFormat="1" x14ac:dyDescent="0.2">
      <c r="D217" s="53"/>
      <c r="E217" s="53"/>
      <c r="F217" s="53"/>
      <c r="G217" s="69"/>
    </row>
    <row r="218" spans="4:7" s="52" customFormat="1" x14ac:dyDescent="0.2">
      <c r="D218" s="53"/>
      <c r="E218" s="53"/>
      <c r="F218" s="53"/>
      <c r="G218" s="69"/>
    </row>
    <row r="219" spans="4:7" s="52" customFormat="1" x14ac:dyDescent="0.2">
      <c r="D219" s="53"/>
      <c r="E219" s="53"/>
      <c r="F219" s="53"/>
      <c r="G219" s="69"/>
    </row>
    <row r="220" spans="4:7" s="52" customFormat="1" x14ac:dyDescent="0.2">
      <c r="D220" s="53"/>
      <c r="E220" s="53"/>
      <c r="F220" s="53"/>
      <c r="G220" s="69"/>
    </row>
    <row r="221" spans="4:7" s="52" customFormat="1" x14ac:dyDescent="0.2">
      <c r="D221" s="53"/>
      <c r="E221" s="53"/>
      <c r="F221" s="53"/>
      <c r="G221" s="69"/>
    </row>
    <row r="222" spans="4:7" s="52" customFormat="1" x14ac:dyDescent="0.2">
      <c r="D222" s="53"/>
      <c r="E222" s="53"/>
      <c r="F222" s="53"/>
      <c r="G222" s="69"/>
    </row>
    <row r="223" spans="4:7" s="52" customFormat="1" x14ac:dyDescent="0.2">
      <c r="D223" s="53"/>
      <c r="E223" s="53"/>
      <c r="F223" s="53"/>
      <c r="G223" s="69"/>
    </row>
    <row r="224" spans="4:7" s="52" customFormat="1" x14ac:dyDescent="0.2">
      <c r="D224" s="53"/>
      <c r="E224" s="53"/>
      <c r="F224" s="53"/>
      <c r="G224" s="69"/>
    </row>
    <row r="225" spans="4:7" s="52" customFormat="1" x14ac:dyDescent="0.2">
      <c r="D225" s="53"/>
      <c r="E225" s="53"/>
      <c r="F225" s="53"/>
      <c r="G225" s="69"/>
    </row>
    <row r="226" spans="4:7" s="52" customFormat="1" x14ac:dyDescent="0.2">
      <c r="D226" s="53"/>
      <c r="E226" s="53"/>
      <c r="F226" s="53"/>
      <c r="G226" s="69"/>
    </row>
    <row r="227" spans="4:7" s="52" customFormat="1" x14ac:dyDescent="0.2">
      <c r="D227" s="53"/>
      <c r="E227" s="53"/>
      <c r="F227" s="53"/>
      <c r="G227" s="69"/>
    </row>
    <row r="228" spans="4:7" s="52" customFormat="1" x14ac:dyDescent="0.2">
      <c r="D228" s="53"/>
      <c r="E228" s="53"/>
      <c r="F228" s="53"/>
      <c r="G228" s="69"/>
    </row>
    <row r="229" spans="4:7" s="52" customFormat="1" x14ac:dyDescent="0.2">
      <c r="D229" s="53"/>
      <c r="E229" s="53"/>
      <c r="F229" s="53"/>
      <c r="G229" s="69"/>
    </row>
    <row r="230" spans="4:7" s="52" customFormat="1" x14ac:dyDescent="0.2">
      <c r="D230" s="53"/>
      <c r="E230" s="53"/>
      <c r="F230" s="53"/>
      <c r="G230" s="69"/>
    </row>
    <row r="231" spans="4:7" s="52" customFormat="1" x14ac:dyDescent="0.2">
      <c r="D231" s="53"/>
      <c r="E231" s="53"/>
      <c r="F231" s="53"/>
      <c r="G231" s="69"/>
    </row>
    <row r="232" spans="4:7" s="52" customFormat="1" x14ac:dyDescent="0.2">
      <c r="D232" s="53"/>
      <c r="E232" s="53"/>
      <c r="F232" s="53"/>
      <c r="G232" s="69"/>
    </row>
    <row r="233" spans="4:7" s="52" customFormat="1" x14ac:dyDescent="0.2">
      <c r="D233" s="53"/>
      <c r="E233" s="53"/>
      <c r="F233" s="53"/>
      <c r="G233" s="69"/>
    </row>
    <row r="234" spans="4:7" s="52" customFormat="1" x14ac:dyDescent="0.2">
      <c r="D234" s="53"/>
      <c r="E234" s="53"/>
      <c r="F234" s="53"/>
      <c r="G234" s="69"/>
    </row>
    <row r="235" spans="4:7" s="52" customFormat="1" x14ac:dyDescent="0.2">
      <c r="D235" s="53"/>
      <c r="E235" s="53"/>
      <c r="F235" s="53"/>
      <c r="G235" s="69"/>
    </row>
    <row r="236" spans="4:7" s="52" customFormat="1" x14ac:dyDescent="0.2">
      <c r="D236" s="53"/>
      <c r="E236" s="53"/>
      <c r="F236" s="53"/>
      <c r="G236" s="69"/>
    </row>
    <row r="237" spans="4:7" s="52" customFormat="1" x14ac:dyDescent="0.2">
      <c r="D237" s="53"/>
      <c r="E237" s="53"/>
      <c r="F237" s="53"/>
      <c r="G237" s="69"/>
    </row>
    <row r="238" spans="4:7" s="52" customFormat="1" x14ac:dyDescent="0.2">
      <c r="D238" s="53"/>
      <c r="E238" s="53"/>
      <c r="F238" s="53"/>
      <c r="G238" s="69"/>
    </row>
    <row r="239" spans="4:7" s="52" customFormat="1" x14ac:dyDescent="0.2">
      <c r="D239" s="53"/>
      <c r="E239" s="53"/>
      <c r="F239" s="53"/>
      <c r="G239" s="69"/>
    </row>
    <row r="240" spans="4:7" s="52" customFormat="1" x14ac:dyDescent="0.2">
      <c r="D240" s="53"/>
      <c r="E240" s="53"/>
      <c r="F240" s="53"/>
      <c r="G240" s="69"/>
    </row>
    <row r="241" spans="4:7" s="52" customFormat="1" x14ac:dyDescent="0.2">
      <c r="D241" s="53"/>
      <c r="E241" s="53"/>
      <c r="F241" s="53"/>
      <c r="G241" s="69"/>
    </row>
    <row r="242" spans="4:7" s="52" customFormat="1" x14ac:dyDescent="0.2">
      <c r="D242" s="53"/>
      <c r="E242" s="53"/>
      <c r="F242" s="53"/>
      <c r="G242" s="69"/>
    </row>
    <row r="243" spans="4:7" s="52" customFormat="1" x14ac:dyDescent="0.2">
      <c r="D243" s="53"/>
      <c r="E243" s="53"/>
      <c r="F243" s="53"/>
      <c r="G243" s="69"/>
    </row>
    <row r="244" spans="4:7" s="52" customFormat="1" x14ac:dyDescent="0.2">
      <c r="D244" s="53"/>
      <c r="E244" s="53"/>
      <c r="F244" s="53"/>
      <c r="G244" s="69"/>
    </row>
    <row r="245" spans="4:7" s="52" customFormat="1" x14ac:dyDescent="0.2">
      <c r="D245" s="53"/>
      <c r="E245" s="53"/>
      <c r="F245" s="53"/>
      <c r="G245" s="69"/>
    </row>
    <row r="246" spans="4:7" s="52" customFormat="1" x14ac:dyDescent="0.2">
      <c r="D246" s="53"/>
      <c r="E246" s="53"/>
      <c r="F246" s="53"/>
      <c r="G246" s="69"/>
    </row>
    <row r="247" spans="4:7" s="52" customFormat="1" x14ac:dyDescent="0.2">
      <c r="D247" s="53"/>
      <c r="E247" s="53"/>
      <c r="F247" s="53"/>
      <c r="G247" s="69"/>
    </row>
    <row r="248" spans="4:7" s="52" customFormat="1" x14ac:dyDescent="0.2">
      <c r="D248" s="53"/>
      <c r="E248" s="53"/>
      <c r="F248" s="53"/>
      <c r="G248" s="69"/>
    </row>
    <row r="249" spans="4:7" s="52" customFormat="1" x14ac:dyDescent="0.2">
      <c r="D249" s="53"/>
      <c r="E249" s="53"/>
      <c r="F249" s="53"/>
      <c r="G249" s="69"/>
    </row>
    <row r="250" spans="4:7" s="52" customFormat="1" x14ac:dyDescent="0.2">
      <c r="D250" s="53"/>
      <c r="E250" s="53"/>
      <c r="F250" s="53"/>
      <c r="G250" s="69"/>
    </row>
    <row r="251" spans="4:7" s="52" customFormat="1" x14ac:dyDescent="0.2">
      <c r="D251" s="53"/>
      <c r="E251" s="53"/>
      <c r="F251" s="53"/>
      <c r="G251" s="69"/>
    </row>
    <row r="252" spans="4:7" s="52" customFormat="1" x14ac:dyDescent="0.2">
      <c r="D252" s="53"/>
      <c r="E252" s="53"/>
      <c r="F252" s="53"/>
      <c r="G252" s="69"/>
    </row>
    <row r="253" spans="4:7" s="52" customFormat="1" x14ac:dyDescent="0.2">
      <c r="D253" s="53"/>
      <c r="E253" s="53"/>
      <c r="F253" s="53"/>
      <c r="G253" s="69"/>
    </row>
    <row r="254" spans="4:7" s="52" customFormat="1" x14ac:dyDescent="0.2">
      <c r="D254" s="53"/>
      <c r="E254" s="53"/>
      <c r="F254" s="53"/>
      <c r="G254" s="69"/>
    </row>
    <row r="255" spans="4:7" s="52" customFormat="1" x14ac:dyDescent="0.2">
      <c r="D255" s="53"/>
      <c r="E255" s="53"/>
      <c r="F255" s="53"/>
      <c r="G255" s="69"/>
    </row>
    <row r="256" spans="4:7" s="52" customFormat="1" x14ac:dyDescent="0.2">
      <c r="D256" s="53"/>
      <c r="E256" s="53"/>
      <c r="F256" s="53"/>
      <c r="G256" s="69"/>
    </row>
    <row r="257" spans="4:7" s="52" customFormat="1" x14ac:dyDescent="0.2">
      <c r="D257" s="53"/>
      <c r="E257" s="53"/>
      <c r="F257" s="53"/>
      <c r="G257" s="69"/>
    </row>
    <row r="258" spans="4:7" s="52" customFormat="1" x14ac:dyDescent="0.2">
      <c r="D258" s="53"/>
      <c r="E258" s="53"/>
      <c r="F258" s="53"/>
      <c r="G258" s="69"/>
    </row>
    <row r="259" spans="4:7" s="52" customFormat="1" x14ac:dyDescent="0.2">
      <c r="D259" s="53"/>
      <c r="E259" s="53"/>
      <c r="F259" s="53"/>
      <c r="G259" s="69"/>
    </row>
    <row r="260" spans="4:7" s="52" customFormat="1" x14ac:dyDescent="0.2">
      <c r="D260" s="53"/>
      <c r="E260" s="53"/>
      <c r="F260" s="53"/>
      <c r="G260" s="69"/>
    </row>
    <row r="261" spans="4:7" s="52" customFormat="1" x14ac:dyDescent="0.2">
      <c r="D261" s="53"/>
      <c r="E261" s="53"/>
      <c r="F261" s="53"/>
      <c r="G261" s="69"/>
    </row>
    <row r="262" spans="4:7" s="52" customFormat="1" x14ac:dyDescent="0.2">
      <c r="D262" s="53"/>
      <c r="E262" s="53"/>
      <c r="F262" s="53"/>
      <c r="G262" s="69"/>
    </row>
    <row r="263" spans="4:7" s="52" customFormat="1" x14ac:dyDescent="0.2">
      <c r="D263" s="53"/>
      <c r="E263" s="53"/>
      <c r="F263" s="53"/>
      <c r="G263" s="69"/>
    </row>
    <row r="264" spans="4:7" s="52" customFormat="1" x14ac:dyDescent="0.2">
      <c r="D264" s="53"/>
      <c r="E264" s="53"/>
      <c r="F264" s="53"/>
      <c r="G264" s="69"/>
    </row>
    <row r="265" spans="4:7" s="52" customFormat="1" x14ac:dyDescent="0.2">
      <c r="D265" s="53"/>
      <c r="E265" s="53"/>
      <c r="F265" s="53"/>
      <c r="G265" s="69"/>
    </row>
    <row r="266" spans="4:7" s="52" customFormat="1" x14ac:dyDescent="0.2">
      <c r="D266" s="53"/>
      <c r="E266" s="53"/>
      <c r="F266" s="53"/>
      <c r="G266" s="69"/>
    </row>
    <row r="267" spans="4:7" s="52" customFormat="1" x14ac:dyDescent="0.2">
      <c r="D267" s="53"/>
      <c r="E267" s="53"/>
      <c r="F267" s="53"/>
      <c r="G267" s="69"/>
    </row>
    <row r="268" spans="4:7" s="52" customFormat="1" x14ac:dyDescent="0.2">
      <c r="D268" s="53"/>
      <c r="E268" s="53"/>
      <c r="F268" s="53"/>
      <c r="G268" s="69"/>
    </row>
    <row r="269" spans="4:7" s="52" customFormat="1" x14ac:dyDescent="0.2">
      <c r="D269" s="53"/>
      <c r="E269" s="53"/>
      <c r="F269" s="53"/>
      <c r="G269" s="69"/>
    </row>
    <row r="270" spans="4:7" s="52" customFormat="1" x14ac:dyDescent="0.2">
      <c r="D270" s="53"/>
      <c r="E270" s="53"/>
      <c r="F270" s="53"/>
      <c r="G270" s="69"/>
    </row>
    <row r="271" spans="4:7" s="52" customFormat="1" x14ac:dyDescent="0.2">
      <c r="D271" s="53"/>
      <c r="E271" s="53"/>
      <c r="F271" s="53"/>
      <c r="G271" s="69"/>
    </row>
    <row r="272" spans="4:7" s="52" customFormat="1" x14ac:dyDescent="0.2">
      <c r="D272" s="53"/>
      <c r="E272" s="53"/>
      <c r="F272" s="53"/>
      <c r="G272" s="69"/>
    </row>
    <row r="273" spans="4:7" s="52" customFormat="1" x14ac:dyDescent="0.2">
      <c r="D273" s="53"/>
      <c r="E273" s="53"/>
      <c r="F273" s="53"/>
      <c r="G273" s="69"/>
    </row>
    <row r="274" spans="4:7" s="52" customFormat="1" x14ac:dyDescent="0.2">
      <c r="D274" s="53"/>
      <c r="E274" s="53"/>
      <c r="F274" s="53"/>
      <c r="G274" s="69"/>
    </row>
    <row r="275" spans="4:7" s="52" customFormat="1" x14ac:dyDescent="0.2">
      <c r="D275" s="53"/>
      <c r="E275" s="53"/>
      <c r="F275" s="53"/>
      <c r="G275" s="69"/>
    </row>
    <row r="276" spans="4:7" s="52" customFormat="1" x14ac:dyDescent="0.2">
      <c r="D276" s="53"/>
      <c r="E276" s="53"/>
      <c r="F276" s="53"/>
      <c r="G276" s="69"/>
    </row>
    <row r="277" spans="4:7" s="52" customFormat="1" x14ac:dyDescent="0.2">
      <c r="D277" s="53"/>
      <c r="E277" s="53"/>
      <c r="F277" s="53"/>
      <c r="G277" s="69"/>
    </row>
    <row r="278" spans="4:7" s="52" customFormat="1" x14ac:dyDescent="0.2">
      <c r="D278" s="53"/>
      <c r="E278" s="53"/>
      <c r="F278" s="53"/>
      <c r="G278" s="69"/>
    </row>
    <row r="279" spans="4:7" s="52" customFormat="1" x14ac:dyDescent="0.2">
      <c r="D279" s="53"/>
      <c r="E279" s="53"/>
      <c r="F279" s="53"/>
      <c r="G279" s="69"/>
    </row>
    <row r="280" spans="4:7" s="52" customFormat="1" x14ac:dyDescent="0.2">
      <c r="D280" s="53"/>
      <c r="E280" s="53"/>
      <c r="F280" s="53"/>
      <c r="G280" s="69"/>
    </row>
    <row r="281" spans="4:7" s="52" customFormat="1" x14ac:dyDescent="0.2">
      <c r="D281" s="53"/>
      <c r="E281" s="53"/>
      <c r="F281" s="53"/>
      <c r="G281" s="69"/>
    </row>
    <row r="282" spans="4:7" s="52" customFormat="1" x14ac:dyDescent="0.2">
      <c r="D282" s="53"/>
      <c r="E282" s="53"/>
      <c r="F282" s="53"/>
      <c r="G282" s="69"/>
    </row>
    <row r="283" spans="4:7" s="52" customFormat="1" x14ac:dyDescent="0.2">
      <c r="D283" s="53"/>
      <c r="E283" s="53"/>
      <c r="F283" s="53"/>
      <c r="G283" s="69"/>
    </row>
    <row r="284" spans="4:7" s="52" customFormat="1" x14ac:dyDescent="0.2">
      <c r="D284" s="53"/>
      <c r="E284" s="53"/>
      <c r="F284" s="53"/>
      <c r="G284" s="69"/>
    </row>
    <row r="285" spans="4:7" s="52" customFormat="1" x14ac:dyDescent="0.2">
      <c r="D285" s="53"/>
      <c r="E285" s="53"/>
      <c r="F285" s="53"/>
      <c r="G285" s="69"/>
    </row>
    <row r="286" spans="4:7" s="52" customFormat="1" x14ac:dyDescent="0.2">
      <c r="D286" s="53"/>
      <c r="E286" s="53"/>
      <c r="F286" s="53"/>
      <c r="G286" s="69"/>
    </row>
    <row r="287" spans="4:7" s="52" customFormat="1" x14ac:dyDescent="0.2">
      <c r="D287" s="53"/>
      <c r="E287" s="53"/>
      <c r="F287" s="53"/>
      <c r="G287" s="69"/>
    </row>
    <row r="288" spans="4:7" s="52" customFormat="1" x14ac:dyDescent="0.2">
      <c r="D288" s="53"/>
      <c r="E288" s="53"/>
      <c r="F288" s="53"/>
      <c r="G288" s="69"/>
    </row>
    <row r="289" spans="4:7" s="52" customFormat="1" x14ac:dyDescent="0.2">
      <c r="D289" s="53"/>
      <c r="E289" s="53"/>
      <c r="F289" s="53"/>
      <c r="G289" s="69"/>
    </row>
    <row r="290" spans="4:7" s="52" customFormat="1" x14ac:dyDescent="0.2">
      <c r="D290" s="53"/>
      <c r="E290" s="53"/>
      <c r="F290" s="53"/>
      <c r="G290" s="69"/>
    </row>
    <row r="291" spans="4:7" s="52" customFormat="1" x14ac:dyDescent="0.2">
      <c r="D291" s="53"/>
      <c r="E291" s="53"/>
      <c r="F291" s="53"/>
      <c r="G291" s="69"/>
    </row>
    <row r="292" spans="4:7" s="52" customFormat="1" x14ac:dyDescent="0.2">
      <c r="D292" s="53"/>
      <c r="E292" s="53"/>
      <c r="F292" s="53"/>
      <c r="G292" s="69"/>
    </row>
    <row r="293" spans="4:7" s="52" customFormat="1" x14ac:dyDescent="0.2">
      <c r="D293" s="53"/>
      <c r="E293" s="53"/>
      <c r="F293" s="53"/>
      <c r="G293" s="69"/>
    </row>
    <row r="294" spans="4:7" s="52" customFormat="1" x14ac:dyDescent="0.2">
      <c r="D294" s="53"/>
      <c r="E294" s="53"/>
      <c r="F294" s="53"/>
      <c r="G294" s="69"/>
    </row>
    <row r="295" spans="4:7" s="52" customFormat="1" x14ac:dyDescent="0.2">
      <c r="D295" s="53"/>
      <c r="E295" s="53"/>
      <c r="F295" s="53"/>
      <c r="G295" s="69"/>
    </row>
    <row r="296" spans="4:7" s="52" customFormat="1" x14ac:dyDescent="0.2">
      <c r="D296" s="53"/>
      <c r="E296" s="53"/>
      <c r="F296" s="53"/>
      <c r="G296" s="69"/>
    </row>
    <row r="297" spans="4:7" s="52" customFormat="1" x14ac:dyDescent="0.2">
      <c r="D297" s="53"/>
      <c r="E297" s="53"/>
      <c r="F297" s="53"/>
      <c r="G297" s="69"/>
    </row>
    <row r="298" spans="4:7" s="52" customFormat="1" x14ac:dyDescent="0.2">
      <c r="D298" s="53"/>
      <c r="E298" s="53"/>
      <c r="F298" s="53"/>
      <c r="G298" s="69"/>
    </row>
    <row r="299" spans="4:7" s="52" customFormat="1" x14ac:dyDescent="0.2">
      <c r="D299" s="53"/>
      <c r="E299" s="53"/>
      <c r="F299" s="53"/>
      <c r="G299" s="69"/>
    </row>
    <row r="300" spans="4:7" s="52" customFormat="1" x14ac:dyDescent="0.2">
      <c r="D300" s="53"/>
      <c r="E300" s="53"/>
      <c r="F300" s="53"/>
      <c r="G300" s="69"/>
    </row>
    <row r="301" spans="4:7" s="52" customFormat="1" x14ac:dyDescent="0.2">
      <c r="D301" s="53"/>
      <c r="E301" s="53"/>
      <c r="F301" s="53"/>
      <c r="G301" s="69"/>
    </row>
    <row r="302" spans="4:7" s="52" customFormat="1" x14ac:dyDescent="0.2">
      <c r="D302" s="53"/>
      <c r="E302" s="53"/>
      <c r="F302" s="53"/>
      <c r="G302" s="69"/>
    </row>
    <row r="303" spans="4:7" s="52" customFormat="1" x14ac:dyDescent="0.2">
      <c r="D303" s="53"/>
      <c r="E303" s="53"/>
      <c r="F303" s="53"/>
      <c r="G303" s="69"/>
    </row>
    <row r="304" spans="4:7" s="52" customFormat="1" x14ac:dyDescent="0.2">
      <c r="D304" s="53"/>
      <c r="E304" s="53"/>
      <c r="F304" s="53"/>
      <c r="G304" s="69"/>
    </row>
    <row r="305" spans="4:7" s="52" customFormat="1" x14ac:dyDescent="0.2">
      <c r="D305" s="53"/>
      <c r="E305" s="53"/>
      <c r="F305" s="53"/>
      <c r="G305" s="69"/>
    </row>
    <row r="306" spans="4:7" s="52" customFormat="1" x14ac:dyDescent="0.2">
      <c r="D306" s="53"/>
      <c r="E306" s="53"/>
      <c r="F306" s="53"/>
      <c r="G306" s="69"/>
    </row>
    <row r="307" spans="4:7" s="52" customFormat="1" x14ac:dyDescent="0.2">
      <c r="D307" s="53"/>
      <c r="E307" s="53"/>
      <c r="F307" s="53"/>
      <c r="G307" s="69"/>
    </row>
    <row r="308" spans="4:7" s="52" customFormat="1" x14ac:dyDescent="0.2">
      <c r="D308" s="53"/>
      <c r="E308" s="53"/>
      <c r="F308" s="53"/>
      <c r="G308" s="69"/>
    </row>
    <row r="309" spans="4:7" s="52" customFormat="1" x14ac:dyDescent="0.2">
      <c r="D309" s="53"/>
      <c r="E309" s="53"/>
      <c r="F309" s="53"/>
      <c r="G309" s="69"/>
    </row>
    <row r="310" spans="4:7" s="52" customFormat="1" x14ac:dyDescent="0.2">
      <c r="D310" s="53"/>
      <c r="E310" s="53"/>
      <c r="F310" s="53"/>
      <c r="G310" s="69"/>
    </row>
    <row r="311" spans="4:7" s="52" customFormat="1" x14ac:dyDescent="0.2">
      <c r="D311" s="53"/>
      <c r="E311" s="53"/>
      <c r="F311" s="53"/>
      <c r="G311" s="69"/>
    </row>
    <row r="312" spans="4:7" s="52" customFormat="1" x14ac:dyDescent="0.2">
      <c r="D312" s="53"/>
      <c r="E312" s="53"/>
      <c r="F312" s="53"/>
      <c r="G312" s="69"/>
    </row>
    <row r="313" spans="4:7" s="52" customFormat="1" x14ac:dyDescent="0.2">
      <c r="D313" s="53"/>
      <c r="E313" s="53"/>
      <c r="F313" s="53"/>
      <c r="G313" s="69"/>
    </row>
    <row r="314" spans="4:7" s="52" customFormat="1" x14ac:dyDescent="0.2">
      <c r="D314" s="53"/>
      <c r="E314" s="53"/>
      <c r="F314" s="53"/>
      <c r="G314" s="69"/>
    </row>
    <row r="315" spans="4:7" s="52" customFormat="1" x14ac:dyDescent="0.2">
      <c r="D315" s="53"/>
      <c r="E315" s="53"/>
      <c r="F315" s="53"/>
      <c r="G315" s="69"/>
    </row>
    <row r="316" spans="4:7" s="52" customFormat="1" x14ac:dyDescent="0.2">
      <c r="D316" s="53"/>
      <c r="E316" s="53"/>
      <c r="F316" s="53"/>
      <c r="G316" s="69"/>
    </row>
    <row r="317" spans="4:7" s="52" customFormat="1" x14ac:dyDescent="0.2">
      <c r="D317" s="53"/>
      <c r="E317" s="53"/>
      <c r="F317" s="53"/>
      <c r="G317" s="69"/>
    </row>
    <row r="318" spans="4:7" s="52" customFormat="1" x14ac:dyDescent="0.2">
      <c r="D318" s="53"/>
      <c r="E318" s="53"/>
      <c r="F318" s="53"/>
      <c r="G318" s="69"/>
    </row>
    <row r="319" spans="4:7" s="52" customFormat="1" x14ac:dyDescent="0.2">
      <c r="D319" s="53"/>
      <c r="E319" s="53"/>
      <c r="F319" s="53"/>
      <c r="G319" s="69"/>
    </row>
    <row r="320" spans="4:7" s="52" customFormat="1" x14ac:dyDescent="0.2">
      <c r="D320" s="53"/>
      <c r="E320" s="53"/>
      <c r="F320" s="53"/>
      <c r="G320" s="69"/>
    </row>
    <row r="321" spans="4:7" s="52" customFormat="1" x14ac:dyDescent="0.2">
      <c r="D321" s="53"/>
      <c r="E321" s="53"/>
      <c r="F321" s="53"/>
      <c r="G321" s="69"/>
    </row>
    <row r="322" spans="4:7" s="52" customFormat="1" x14ac:dyDescent="0.2">
      <c r="D322" s="53"/>
      <c r="E322" s="53"/>
      <c r="F322" s="53"/>
      <c r="G322" s="69"/>
    </row>
    <row r="323" spans="4:7" s="52" customFormat="1" x14ac:dyDescent="0.2">
      <c r="D323" s="53"/>
      <c r="E323" s="53"/>
      <c r="F323" s="53"/>
      <c r="G323" s="69"/>
    </row>
    <row r="324" spans="4:7" s="52" customFormat="1" x14ac:dyDescent="0.2">
      <c r="D324" s="53"/>
      <c r="E324" s="53"/>
      <c r="F324" s="53"/>
      <c r="G324" s="69"/>
    </row>
    <row r="325" spans="4:7" s="52" customFormat="1" x14ac:dyDescent="0.2">
      <c r="D325" s="53"/>
      <c r="E325" s="53"/>
      <c r="F325" s="53"/>
      <c r="G325" s="69"/>
    </row>
    <row r="326" spans="4:7" s="52" customFormat="1" x14ac:dyDescent="0.2">
      <c r="D326" s="53"/>
      <c r="E326" s="53"/>
      <c r="F326" s="53"/>
      <c r="G326" s="69"/>
    </row>
    <row r="327" spans="4:7" s="52" customFormat="1" x14ac:dyDescent="0.2">
      <c r="D327" s="53"/>
      <c r="E327" s="53"/>
      <c r="F327" s="53"/>
      <c r="G327" s="69"/>
    </row>
    <row r="328" spans="4:7" s="52" customFormat="1" x14ac:dyDescent="0.2">
      <c r="D328" s="53"/>
      <c r="E328" s="53"/>
      <c r="F328" s="53"/>
      <c r="G328" s="69"/>
    </row>
    <row r="329" spans="4:7" s="52" customFormat="1" x14ac:dyDescent="0.2">
      <c r="D329" s="53"/>
      <c r="E329" s="53"/>
      <c r="F329" s="53"/>
      <c r="G329" s="69"/>
    </row>
    <row r="330" spans="4:7" s="52" customFormat="1" x14ac:dyDescent="0.2">
      <c r="D330" s="53"/>
      <c r="E330" s="53"/>
      <c r="F330" s="53"/>
      <c r="G330" s="69"/>
    </row>
    <row r="331" spans="4:7" s="52" customFormat="1" x14ac:dyDescent="0.2">
      <c r="D331" s="53"/>
      <c r="E331" s="53"/>
      <c r="F331" s="53"/>
      <c r="G331" s="69"/>
    </row>
    <row r="332" spans="4:7" s="52" customFormat="1" x14ac:dyDescent="0.2">
      <c r="D332" s="53"/>
      <c r="E332" s="53"/>
      <c r="F332" s="53"/>
      <c r="G332" s="69"/>
    </row>
    <row r="333" spans="4:7" s="52" customFormat="1" x14ac:dyDescent="0.2">
      <c r="D333" s="53"/>
      <c r="E333" s="53"/>
      <c r="F333" s="53"/>
      <c r="G333" s="69"/>
    </row>
    <row r="334" spans="4:7" s="52" customFormat="1" x14ac:dyDescent="0.2">
      <c r="D334" s="53"/>
      <c r="E334" s="53"/>
      <c r="F334" s="53"/>
      <c r="G334" s="69"/>
    </row>
    <row r="335" spans="4:7" s="52" customFormat="1" x14ac:dyDescent="0.2">
      <c r="D335" s="53"/>
      <c r="E335" s="53"/>
      <c r="F335" s="53"/>
      <c r="G335" s="69"/>
    </row>
    <row r="336" spans="4:7" s="52" customFormat="1" x14ac:dyDescent="0.2">
      <c r="D336" s="53"/>
      <c r="E336" s="53"/>
      <c r="F336" s="53"/>
      <c r="G336" s="69"/>
    </row>
    <row r="337" spans="4:7" s="52" customFormat="1" x14ac:dyDescent="0.2">
      <c r="D337" s="53"/>
      <c r="E337" s="53"/>
      <c r="F337" s="53"/>
      <c r="G337" s="69"/>
    </row>
    <row r="338" spans="4:7" s="52" customFormat="1" x14ac:dyDescent="0.2">
      <c r="D338" s="53"/>
      <c r="E338" s="53"/>
      <c r="F338" s="53"/>
      <c r="G338" s="69"/>
    </row>
    <row r="339" spans="4:7" s="52" customFormat="1" x14ac:dyDescent="0.2">
      <c r="D339" s="53"/>
      <c r="E339" s="53"/>
      <c r="F339" s="53"/>
      <c r="G339" s="69"/>
    </row>
    <row r="340" spans="4:7" s="52" customFormat="1" x14ac:dyDescent="0.2">
      <c r="D340" s="53"/>
      <c r="E340" s="53"/>
      <c r="F340" s="53"/>
      <c r="G340" s="69"/>
    </row>
    <row r="341" spans="4:7" s="52" customFormat="1" x14ac:dyDescent="0.2">
      <c r="D341" s="53"/>
      <c r="E341" s="53"/>
      <c r="F341" s="53"/>
      <c r="G341" s="69"/>
    </row>
    <row r="342" spans="4:7" s="52" customFormat="1" x14ac:dyDescent="0.2">
      <c r="D342" s="53"/>
      <c r="E342" s="53"/>
      <c r="F342" s="53"/>
      <c r="G342" s="69"/>
    </row>
    <row r="343" spans="4:7" s="52" customFormat="1" x14ac:dyDescent="0.2">
      <c r="D343" s="53"/>
      <c r="E343" s="53"/>
      <c r="F343" s="53"/>
      <c r="G343" s="69"/>
    </row>
    <row r="344" spans="4:7" s="52" customFormat="1" x14ac:dyDescent="0.2">
      <c r="D344" s="53"/>
      <c r="E344" s="53"/>
      <c r="F344" s="53"/>
      <c r="G344" s="69"/>
    </row>
    <row r="345" spans="4:7" s="52" customFormat="1" x14ac:dyDescent="0.2">
      <c r="D345" s="53"/>
      <c r="E345" s="53"/>
      <c r="F345" s="53"/>
      <c r="G345" s="69"/>
    </row>
    <row r="346" spans="4:7" s="52" customFormat="1" x14ac:dyDescent="0.2">
      <c r="D346" s="53"/>
      <c r="E346" s="53"/>
      <c r="F346" s="53"/>
      <c r="G346" s="69"/>
    </row>
    <row r="347" spans="4:7" s="52" customFormat="1" x14ac:dyDescent="0.2">
      <c r="D347" s="53"/>
      <c r="E347" s="53"/>
      <c r="F347" s="53"/>
      <c r="G347" s="69"/>
    </row>
    <row r="348" spans="4:7" s="52" customFormat="1" x14ac:dyDescent="0.2">
      <c r="D348" s="53"/>
      <c r="E348" s="53"/>
      <c r="F348" s="53"/>
      <c r="G348" s="69"/>
    </row>
    <row r="349" spans="4:7" s="52" customFormat="1" x14ac:dyDescent="0.2">
      <c r="D349" s="53"/>
      <c r="E349" s="53"/>
      <c r="F349" s="53"/>
      <c r="G349" s="69"/>
    </row>
    <row r="350" spans="4:7" s="52" customFormat="1" x14ac:dyDescent="0.2">
      <c r="D350" s="53"/>
      <c r="E350" s="53"/>
      <c r="F350" s="53"/>
      <c r="G350" s="69"/>
    </row>
    <row r="351" spans="4:7" s="52" customFormat="1" x14ac:dyDescent="0.2">
      <c r="D351" s="53"/>
      <c r="E351" s="53"/>
      <c r="F351" s="53"/>
      <c r="G351" s="69"/>
    </row>
    <row r="352" spans="4:7" s="52" customFormat="1" x14ac:dyDescent="0.2">
      <c r="D352" s="53"/>
      <c r="E352" s="53"/>
      <c r="F352" s="53"/>
      <c r="G352" s="69"/>
    </row>
    <row r="353" spans="4:7" s="52" customFormat="1" x14ac:dyDescent="0.2">
      <c r="D353" s="53"/>
      <c r="E353" s="53"/>
      <c r="F353" s="53"/>
      <c r="G353" s="69"/>
    </row>
    <row r="354" spans="4:7" s="52" customFormat="1" x14ac:dyDescent="0.2">
      <c r="D354" s="53"/>
      <c r="E354" s="53"/>
      <c r="F354" s="53"/>
      <c r="G354" s="69"/>
    </row>
    <row r="355" spans="4:7" s="52" customFormat="1" x14ac:dyDescent="0.2">
      <c r="D355" s="53"/>
      <c r="E355" s="53"/>
      <c r="F355" s="53"/>
      <c r="G355" s="69"/>
    </row>
    <row r="356" spans="4:7" s="52" customFormat="1" x14ac:dyDescent="0.2">
      <c r="D356" s="53"/>
      <c r="E356" s="53"/>
      <c r="F356" s="53"/>
      <c r="G356" s="69"/>
    </row>
    <row r="357" spans="4:7" s="52" customFormat="1" x14ac:dyDescent="0.2">
      <c r="D357" s="53"/>
      <c r="E357" s="53"/>
      <c r="F357" s="53"/>
      <c r="G357" s="69"/>
    </row>
    <row r="358" spans="4:7" s="52" customFormat="1" x14ac:dyDescent="0.2">
      <c r="D358" s="53"/>
      <c r="E358" s="53"/>
      <c r="F358" s="53"/>
      <c r="G358" s="69"/>
    </row>
    <row r="359" spans="4:7" s="52" customFormat="1" x14ac:dyDescent="0.2">
      <c r="D359" s="53"/>
      <c r="E359" s="53"/>
      <c r="F359" s="53"/>
      <c r="G359" s="69"/>
    </row>
    <row r="360" spans="4:7" s="52" customFormat="1" x14ac:dyDescent="0.2">
      <c r="D360" s="53"/>
      <c r="E360" s="53"/>
      <c r="F360" s="53"/>
      <c r="G360" s="69"/>
    </row>
    <row r="361" spans="4:7" s="52" customFormat="1" x14ac:dyDescent="0.2">
      <c r="D361" s="53"/>
      <c r="E361" s="53"/>
      <c r="F361" s="53"/>
      <c r="G361" s="69"/>
    </row>
    <row r="362" spans="4:7" s="52" customFormat="1" x14ac:dyDescent="0.2">
      <c r="D362" s="53"/>
      <c r="E362" s="53"/>
      <c r="F362" s="53"/>
      <c r="G362" s="69"/>
    </row>
    <row r="363" spans="4:7" s="52" customFormat="1" x14ac:dyDescent="0.2">
      <c r="D363" s="53"/>
      <c r="E363" s="53"/>
      <c r="F363" s="53"/>
      <c r="G363" s="69"/>
    </row>
    <row r="364" spans="4:7" s="52" customFormat="1" x14ac:dyDescent="0.2">
      <c r="D364" s="53"/>
      <c r="E364" s="53"/>
      <c r="F364" s="53"/>
      <c r="G364" s="69"/>
    </row>
    <row r="365" spans="4:7" s="52" customFormat="1" x14ac:dyDescent="0.2">
      <c r="D365" s="53"/>
      <c r="E365" s="53"/>
      <c r="F365" s="53"/>
      <c r="G365" s="69"/>
    </row>
    <row r="366" spans="4:7" s="52" customFormat="1" x14ac:dyDescent="0.2">
      <c r="D366" s="53"/>
      <c r="E366" s="53"/>
      <c r="F366" s="53"/>
      <c r="G366" s="69"/>
    </row>
    <row r="367" spans="4:7" s="52" customFormat="1" x14ac:dyDescent="0.2">
      <c r="D367" s="53"/>
      <c r="E367" s="53"/>
      <c r="F367" s="53"/>
      <c r="G367" s="69"/>
    </row>
    <row r="368" spans="4:7" s="52" customFormat="1" x14ac:dyDescent="0.2">
      <c r="D368" s="53"/>
      <c r="E368" s="53"/>
      <c r="F368" s="53"/>
      <c r="G368" s="69"/>
    </row>
    <row r="369" spans="4:7" s="52" customFormat="1" x14ac:dyDescent="0.2">
      <c r="D369" s="53"/>
      <c r="E369" s="53"/>
      <c r="F369" s="53"/>
      <c r="G369" s="69"/>
    </row>
    <row r="370" spans="4:7" s="52" customFormat="1" x14ac:dyDescent="0.2">
      <c r="D370" s="53"/>
      <c r="E370" s="53"/>
      <c r="F370" s="53"/>
      <c r="G370" s="69"/>
    </row>
    <row r="371" spans="4:7" s="52" customFormat="1" x14ac:dyDescent="0.2">
      <c r="D371" s="53"/>
      <c r="E371" s="53"/>
      <c r="F371" s="53"/>
      <c r="G371" s="69"/>
    </row>
    <row r="372" spans="4:7" s="52" customFormat="1" x14ac:dyDescent="0.2">
      <c r="D372" s="53"/>
      <c r="E372" s="53"/>
      <c r="F372" s="53"/>
      <c r="G372" s="69"/>
    </row>
    <row r="373" spans="4:7" s="52" customFormat="1" x14ac:dyDescent="0.2">
      <c r="D373" s="53"/>
      <c r="E373" s="53"/>
      <c r="F373" s="53"/>
      <c r="G373" s="69"/>
    </row>
    <row r="374" spans="4:7" s="52" customFormat="1" x14ac:dyDescent="0.2">
      <c r="D374" s="53"/>
      <c r="E374" s="53"/>
      <c r="F374" s="53"/>
      <c r="G374" s="69"/>
    </row>
    <row r="375" spans="4:7" s="52" customFormat="1" x14ac:dyDescent="0.2">
      <c r="D375" s="53"/>
      <c r="E375" s="53"/>
      <c r="F375" s="53"/>
      <c r="G375" s="69"/>
    </row>
    <row r="376" spans="4:7" s="52" customFormat="1" x14ac:dyDescent="0.2">
      <c r="D376" s="53"/>
      <c r="E376" s="53"/>
      <c r="F376" s="53"/>
      <c r="G376" s="69"/>
    </row>
    <row r="377" spans="4:7" s="52" customFormat="1" x14ac:dyDescent="0.2">
      <c r="D377" s="53"/>
      <c r="E377" s="53"/>
      <c r="F377" s="53"/>
      <c r="G377" s="69"/>
    </row>
    <row r="378" spans="4:7" s="52" customFormat="1" x14ac:dyDescent="0.2">
      <c r="D378" s="53"/>
      <c r="E378" s="53"/>
      <c r="F378" s="53"/>
      <c r="G378" s="69"/>
    </row>
    <row r="379" spans="4:7" s="52" customFormat="1" x14ac:dyDescent="0.2">
      <c r="D379" s="53"/>
      <c r="E379" s="53"/>
      <c r="F379" s="53"/>
      <c r="G379" s="69"/>
    </row>
    <row r="380" spans="4:7" s="52" customFormat="1" x14ac:dyDescent="0.2">
      <c r="D380" s="53"/>
      <c r="E380" s="53"/>
      <c r="F380" s="53"/>
      <c r="G380" s="69"/>
    </row>
    <row r="381" spans="4:7" s="52" customFormat="1" x14ac:dyDescent="0.2">
      <c r="D381" s="53"/>
      <c r="E381" s="53"/>
      <c r="F381" s="53"/>
      <c r="G381" s="69"/>
    </row>
    <row r="382" spans="4:7" s="52" customFormat="1" x14ac:dyDescent="0.2">
      <c r="D382" s="53"/>
      <c r="E382" s="53"/>
      <c r="F382" s="53"/>
      <c r="G382" s="69"/>
    </row>
    <row r="383" spans="4:7" s="52" customFormat="1" x14ac:dyDescent="0.2">
      <c r="D383" s="53"/>
      <c r="E383" s="53"/>
      <c r="F383" s="53"/>
      <c r="G383" s="69"/>
    </row>
    <row r="384" spans="4:7" s="52" customFormat="1" x14ac:dyDescent="0.2">
      <c r="D384" s="53"/>
      <c r="E384" s="53"/>
      <c r="F384" s="53"/>
      <c r="G384" s="69"/>
    </row>
    <row r="385" spans="4:7" s="52" customFormat="1" x14ac:dyDescent="0.2">
      <c r="D385" s="53"/>
      <c r="E385" s="53"/>
      <c r="F385" s="53"/>
      <c r="G385" s="69"/>
    </row>
    <row r="386" spans="4:7" s="52" customFormat="1" x14ac:dyDescent="0.2">
      <c r="D386" s="53"/>
      <c r="E386" s="53"/>
      <c r="F386" s="53"/>
      <c r="G386" s="69"/>
    </row>
    <row r="387" spans="4:7" s="52" customFormat="1" x14ac:dyDescent="0.2">
      <c r="D387" s="53"/>
      <c r="E387" s="53"/>
      <c r="F387" s="53"/>
      <c r="G387" s="69"/>
    </row>
    <row r="388" spans="4:7" s="52" customFormat="1" x14ac:dyDescent="0.2">
      <c r="D388" s="53"/>
      <c r="E388" s="53"/>
      <c r="F388" s="53"/>
      <c r="G388" s="69"/>
    </row>
    <row r="389" spans="4:7" s="52" customFormat="1" x14ac:dyDescent="0.2">
      <c r="D389" s="53"/>
      <c r="E389" s="53"/>
      <c r="F389" s="53"/>
      <c r="G389" s="69"/>
    </row>
    <row r="390" spans="4:7" s="52" customFormat="1" x14ac:dyDescent="0.2">
      <c r="D390" s="53"/>
      <c r="E390" s="53"/>
      <c r="F390" s="53"/>
      <c r="G390" s="69"/>
    </row>
    <row r="391" spans="4:7" s="52" customFormat="1" x14ac:dyDescent="0.2">
      <c r="D391" s="53"/>
      <c r="E391" s="53"/>
      <c r="F391" s="53"/>
      <c r="G391" s="69"/>
    </row>
    <row r="392" spans="4:7" s="52" customFormat="1" x14ac:dyDescent="0.2">
      <c r="D392" s="53"/>
      <c r="E392" s="53"/>
      <c r="F392" s="53"/>
      <c r="G392" s="69"/>
    </row>
    <row r="393" spans="4:7" s="52" customFormat="1" x14ac:dyDescent="0.2">
      <c r="D393" s="53"/>
      <c r="E393" s="53"/>
      <c r="F393" s="53"/>
      <c r="G393" s="69"/>
    </row>
    <row r="394" spans="4:7" s="52" customFormat="1" x14ac:dyDescent="0.2">
      <c r="D394" s="53"/>
      <c r="E394" s="53"/>
      <c r="F394" s="53"/>
      <c r="G394" s="69"/>
    </row>
    <row r="395" spans="4:7" s="52" customFormat="1" x14ac:dyDescent="0.2">
      <c r="D395" s="53"/>
      <c r="E395" s="53"/>
      <c r="F395" s="53"/>
      <c r="G395" s="69"/>
    </row>
    <row r="396" spans="4:7" s="52" customFormat="1" x14ac:dyDescent="0.2">
      <c r="D396" s="53"/>
      <c r="E396" s="53"/>
      <c r="F396" s="53"/>
      <c r="G396" s="69"/>
    </row>
    <row r="397" spans="4:7" s="52" customFormat="1" x14ac:dyDescent="0.2">
      <c r="D397" s="53"/>
      <c r="E397" s="53"/>
      <c r="F397" s="53"/>
      <c r="G397" s="69"/>
    </row>
    <row r="398" spans="4:7" s="52" customFormat="1" x14ac:dyDescent="0.2">
      <c r="D398" s="53"/>
      <c r="E398" s="53"/>
      <c r="F398" s="53"/>
      <c r="G398" s="69"/>
    </row>
    <row r="399" spans="4:7" s="52" customFormat="1" x14ac:dyDescent="0.2">
      <c r="D399" s="53"/>
      <c r="E399" s="53"/>
      <c r="F399" s="53"/>
      <c r="G399" s="69"/>
    </row>
    <row r="400" spans="4:7" s="52" customFormat="1" x14ac:dyDescent="0.2">
      <c r="D400" s="53"/>
      <c r="E400" s="53"/>
      <c r="F400" s="53"/>
      <c r="G400" s="69"/>
    </row>
    <row r="401" spans="4:7" s="52" customFormat="1" x14ac:dyDescent="0.2">
      <c r="D401" s="53"/>
      <c r="E401" s="53"/>
      <c r="F401" s="53"/>
      <c r="G401" s="69"/>
    </row>
    <row r="402" spans="4:7" s="52" customFormat="1" x14ac:dyDescent="0.2">
      <c r="D402" s="53"/>
      <c r="E402" s="53"/>
      <c r="F402" s="53"/>
      <c r="G402" s="69"/>
    </row>
    <row r="403" spans="4:7" s="52" customFormat="1" x14ac:dyDescent="0.2">
      <c r="D403" s="53"/>
      <c r="E403" s="53"/>
      <c r="F403" s="53"/>
      <c r="G403" s="69"/>
    </row>
    <row r="404" spans="4:7" s="52" customFormat="1" x14ac:dyDescent="0.2">
      <c r="D404" s="53"/>
      <c r="E404" s="53"/>
      <c r="F404" s="53"/>
      <c r="G404" s="69"/>
    </row>
    <row r="405" spans="4:7" s="52" customFormat="1" x14ac:dyDescent="0.2">
      <c r="D405" s="53"/>
      <c r="E405" s="53"/>
      <c r="F405" s="53"/>
      <c r="G405" s="69"/>
    </row>
    <row r="406" spans="4:7" s="52" customFormat="1" x14ac:dyDescent="0.2">
      <c r="D406" s="53"/>
      <c r="E406" s="53"/>
      <c r="F406" s="53"/>
      <c r="G406" s="69"/>
    </row>
    <row r="407" spans="4:7" s="52" customFormat="1" x14ac:dyDescent="0.2">
      <c r="D407" s="53"/>
      <c r="E407" s="53"/>
      <c r="F407" s="53"/>
      <c r="G407" s="69"/>
    </row>
    <row r="408" spans="4:7" s="52" customFormat="1" x14ac:dyDescent="0.2">
      <c r="D408" s="53"/>
      <c r="E408" s="53"/>
      <c r="F408" s="53"/>
      <c r="G408" s="69"/>
    </row>
    <row r="409" spans="4:7" s="52" customFormat="1" x14ac:dyDescent="0.2">
      <c r="D409" s="53"/>
      <c r="E409" s="53"/>
      <c r="F409" s="53"/>
      <c r="G409" s="69"/>
    </row>
    <row r="410" spans="4:7" s="52" customFormat="1" x14ac:dyDescent="0.2">
      <c r="D410" s="53"/>
      <c r="E410" s="53"/>
      <c r="F410" s="53"/>
      <c r="G410" s="69"/>
    </row>
    <row r="411" spans="4:7" s="52" customFormat="1" x14ac:dyDescent="0.2">
      <c r="D411" s="53"/>
      <c r="E411" s="53"/>
      <c r="F411" s="53"/>
      <c r="G411" s="69"/>
    </row>
    <row r="412" spans="4:7" s="52" customFormat="1" x14ac:dyDescent="0.2">
      <c r="D412" s="53"/>
      <c r="E412" s="53"/>
      <c r="F412" s="53"/>
      <c r="G412" s="69"/>
    </row>
    <row r="413" spans="4:7" s="52" customFormat="1" x14ac:dyDescent="0.2">
      <c r="D413" s="53"/>
      <c r="E413" s="53"/>
      <c r="F413" s="53"/>
      <c r="G413" s="69"/>
    </row>
    <row r="414" spans="4:7" s="52" customFormat="1" x14ac:dyDescent="0.2">
      <c r="D414" s="53"/>
      <c r="E414" s="53"/>
      <c r="F414" s="53"/>
      <c r="G414" s="69"/>
    </row>
    <row r="415" spans="4:7" s="52" customFormat="1" x14ac:dyDescent="0.2">
      <c r="D415" s="53"/>
      <c r="E415" s="53"/>
      <c r="F415" s="53"/>
      <c r="G415" s="69"/>
    </row>
    <row r="416" spans="4:7" s="52" customFormat="1" x14ac:dyDescent="0.2">
      <c r="D416" s="53"/>
      <c r="E416" s="53"/>
      <c r="F416" s="53"/>
      <c r="G416" s="69"/>
    </row>
    <row r="417" spans="4:7" s="52" customFormat="1" x14ac:dyDescent="0.2">
      <c r="D417" s="53"/>
      <c r="E417" s="53"/>
      <c r="F417" s="53"/>
      <c r="G417" s="69"/>
    </row>
    <row r="418" spans="4:7" s="52" customFormat="1" x14ac:dyDescent="0.2">
      <c r="D418" s="53"/>
      <c r="E418" s="53"/>
      <c r="F418" s="53"/>
      <c r="G418" s="69"/>
    </row>
    <row r="419" spans="4:7" s="52" customFormat="1" x14ac:dyDescent="0.2">
      <c r="D419" s="53"/>
      <c r="E419" s="53"/>
      <c r="F419" s="53"/>
      <c r="G419" s="69"/>
    </row>
    <row r="420" spans="4:7" s="52" customFormat="1" x14ac:dyDescent="0.2">
      <c r="D420" s="53"/>
      <c r="E420" s="53"/>
      <c r="F420" s="53"/>
      <c r="G420" s="69"/>
    </row>
    <row r="421" spans="4:7" s="52" customFormat="1" x14ac:dyDescent="0.2">
      <c r="D421" s="53"/>
      <c r="E421" s="53"/>
      <c r="F421" s="53"/>
      <c r="G421" s="69"/>
    </row>
    <row r="422" spans="4:7" s="52" customFormat="1" x14ac:dyDescent="0.2">
      <c r="D422" s="53"/>
      <c r="E422" s="53"/>
      <c r="F422" s="53"/>
      <c r="G422" s="69"/>
    </row>
    <row r="423" spans="4:7" s="52" customFormat="1" x14ac:dyDescent="0.2">
      <c r="D423" s="53"/>
      <c r="E423" s="53"/>
      <c r="F423" s="53"/>
      <c r="G423" s="69"/>
    </row>
    <row r="424" spans="4:7" s="52" customFormat="1" x14ac:dyDescent="0.2">
      <c r="D424" s="53"/>
      <c r="E424" s="53"/>
      <c r="F424" s="53"/>
      <c r="G424" s="69"/>
    </row>
    <row r="425" spans="4:7" s="52" customFormat="1" x14ac:dyDescent="0.2">
      <c r="D425" s="53"/>
      <c r="E425" s="53"/>
      <c r="F425" s="53"/>
      <c r="G425" s="69"/>
    </row>
    <row r="426" spans="4:7" s="52" customFormat="1" x14ac:dyDescent="0.2">
      <c r="D426" s="53"/>
      <c r="E426" s="53"/>
      <c r="F426" s="53"/>
      <c r="G426" s="69"/>
    </row>
    <row r="427" spans="4:7" s="52" customFormat="1" x14ac:dyDescent="0.2">
      <c r="D427" s="53"/>
      <c r="E427" s="53"/>
      <c r="F427" s="53"/>
      <c r="G427" s="69"/>
    </row>
    <row r="428" spans="4:7" s="52" customFormat="1" x14ac:dyDescent="0.2">
      <c r="D428" s="53"/>
      <c r="E428" s="53"/>
      <c r="F428" s="53"/>
      <c r="G428" s="69"/>
    </row>
    <row r="429" spans="4:7" s="52" customFormat="1" x14ac:dyDescent="0.2">
      <c r="D429" s="53"/>
      <c r="E429" s="53"/>
      <c r="F429" s="53"/>
      <c r="G429" s="69"/>
    </row>
    <row r="430" spans="4:7" s="52" customFormat="1" x14ac:dyDescent="0.2">
      <c r="D430" s="53"/>
      <c r="E430" s="53"/>
      <c r="F430" s="53"/>
      <c r="G430" s="69"/>
    </row>
    <row r="431" spans="4:7" s="52" customFormat="1" x14ac:dyDescent="0.2">
      <c r="D431" s="53"/>
      <c r="E431" s="53"/>
      <c r="F431" s="53"/>
      <c r="G431" s="69"/>
    </row>
    <row r="432" spans="4:7" s="52" customFormat="1" x14ac:dyDescent="0.2">
      <c r="D432" s="53"/>
      <c r="E432" s="53"/>
      <c r="F432" s="53"/>
      <c r="G432" s="69"/>
    </row>
    <row r="433" spans="4:7" s="52" customFormat="1" x14ac:dyDescent="0.2">
      <c r="D433" s="53"/>
      <c r="E433" s="53"/>
      <c r="F433" s="53"/>
      <c r="G433" s="69"/>
    </row>
    <row r="434" spans="4:7" s="52" customFormat="1" x14ac:dyDescent="0.2">
      <c r="D434" s="53"/>
      <c r="E434" s="53"/>
      <c r="F434" s="53"/>
      <c r="G434" s="69"/>
    </row>
    <row r="435" spans="4:7" s="52" customFormat="1" x14ac:dyDescent="0.2">
      <c r="D435" s="53"/>
      <c r="E435" s="53"/>
      <c r="F435" s="53"/>
      <c r="G435" s="69"/>
    </row>
    <row r="436" spans="4:7" s="52" customFormat="1" x14ac:dyDescent="0.2">
      <c r="D436" s="53"/>
      <c r="E436" s="53"/>
      <c r="F436" s="53"/>
      <c r="G436" s="69"/>
    </row>
    <row r="437" spans="4:7" s="52" customFormat="1" x14ac:dyDescent="0.2">
      <c r="D437" s="53"/>
      <c r="E437" s="53"/>
      <c r="F437" s="53"/>
      <c r="G437" s="69"/>
    </row>
    <row r="438" spans="4:7" s="52" customFormat="1" x14ac:dyDescent="0.2">
      <c r="D438" s="53"/>
      <c r="E438" s="53"/>
      <c r="F438" s="53"/>
      <c r="G438" s="69"/>
    </row>
    <row r="439" spans="4:7" s="52" customFormat="1" x14ac:dyDescent="0.2">
      <c r="D439" s="53"/>
      <c r="E439" s="53"/>
      <c r="F439" s="53"/>
      <c r="G439" s="69"/>
    </row>
    <row r="440" spans="4:7" s="52" customFormat="1" x14ac:dyDescent="0.2">
      <c r="D440" s="53"/>
      <c r="E440" s="53"/>
      <c r="F440" s="53"/>
      <c r="G440" s="69"/>
    </row>
    <row r="441" spans="4:7" s="52" customFormat="1" x14ac:dyDescent="0.2">
      <c r="D441" s="53"/>
      <c r="E441" s="53"/>
      <c r="F441" s="53"/>
      <c r="G441" s="69"/>
    </row>
    <row r="442" spans="4:7" s="52" customFormat="1" x14ac:dyDescent="0.2">
      <c r="D442" s="53"/>
      <c r="E442" s="53"/>
      <c r="F442" s="53"/>
      <c r="G442" s="69"/>
    </row>
    <row r="443" spans="4:7" s="52" customFormat="1" x14ac:dyDescent="0.2">
      <c r="D443" s="53"/>
      <c r="E443" s="53"/>
      <c r="F443" s="53"/>
      <c r="G443" s="69"/>
    </row>
    <row r="444" spans="4:7" s="52" customFormat="1" x14ac:dyDescent="0.2">
      <c r="D444" s="53"/>
      <c r="E444" s="53"/>
      <c r="F444" s="53"/>
      <c r="G444" s="69"/>
    </row>
    <row r="445" spans="4:7" s="52" customFormat="1" x14ac:dyDescent="0.2">
      <c r="D445" s="53"/>
      <c r="E445" s="53"/>
      <c r="F445" s="53"/>
      <c r="G445" s="69"/>
    </row>
    <row r="446" spans="4:7" s="52" customFormat="1" x14ac:dyDescent="0.2">
      <c r="D446" s="53"/>
      <c r="E446" s="53"/>
      <c r="F446" s="53"/>
      <c r="G446" s="69"/>
    </row>
    <row r="447" spans="4:7" s="52" customFormat="1" x14ac:dyDescent="0.2">
      <c r="D447" s="53"/>
      <c r="E447" s="53"/>
      <c r="F447" s="53"/>
      <c r="G447" s="69"/>
    </row>
    <row r="448" spans="4:7" s="52" customFormat="1" x14ac:dyDescent="0.2">
      <c r="D448" s="53"/>
      <c r="E448" s="53"/>
      <c r="F448" s="53"/>
      <c r="G448" s="69"/>
    </row>
    <row r="449" spans="4:7" s="52" customFormat="1" x14ac:dyDescent="0.2">
      <c r="D449" s="53"/>
      <c r="E449" s="53"/>
      <c r="F449" s="53"/>
      <c r="G449" s="69"/>
    </row>
    <row r="450" spans="4:7" s="52" customFormat="1" x14ac:dyDescent="0.2">
      <c r="D450" s="53"/>
      <c r="E450" s="53"/>
      <c r="F450" s="53"/>
      <c r="G450" s="69"/>
    </row>
    <row r="451" spans="4:7" s="52" customFormat="1" x14ac:dyDescent="0.2">
      <c r="D451" s="53"/>
      <c r="E451" s="53"/>
      <c r="F451" s="53"/>
      <c r="G451" s="69"/>
    </row>
    <row r="452" spans="4:7" s="52" customFormat="1" x14ac:dyDescent="0.2">
      <c r="D452" s="53"/>
      <c r="E452" s="53"/>
      <c r="F452" s="53"/>
      <c r="G452" s="69"/>
    </row>
    <row r="453" spans="4:7" s="52" customFormat="1" x14ac:dyDescent="0.2">
      <c r="D453" s="53"/>
      <c r="E453" s="53"/>
      <c r="F453" s="53"/>
      <c r="G453" s="69"/>
    </row>
    <row r="454" spans="4:7" s="52" customFormat="1" x14ac:dyDescent="0.2">
      <c r="D454" s="53"/>
      <c r="E454" s="53"/>
      <c r="F454" s="53"/>
      <c r="G454" s="69"/>
    </row>
    <row r="455" spans="4:7" s="52" customFormat="1" x14ac:dyDescent="0.2">
      <c r="D455" s="53"/>
      <c r="E455" s="53"/>
      <c r="F455" s="53"/>
      <c r="G455" s="69"/>
    </row>
    <row r="456" spans="4:7" s="52" customFormat="1" x14ac:dyDescent="0.2">
      <c r="D456" s="53"/>
      <c r="E456" s="53"/>
      <c r="F456" s="53"/>
      <c r="G456" s="69"/>
    </row>
    <row r="457" spans="4:7" s="52" customFormat="1" x14ac:dyDescent="0.2">
      <c r="D457" s="53"/>
      <c r="E457" s="53"/>
      <c r="F457" s="53"/>
      <c r="G457" s="69"/>
    </row>
    <row r="458" spans="4:7" s="52" customFormat="1" x14ac:dyDescent="0.2">
      <c r="D458" s="53"/>
      <c r="E458" s="53"/>
      <c r="F458" s="53"/>
      <c r="G458" s="69"/>
    </row>
    <row r="459" spans="4:7" s="52" customFormat="1" x14ac:dyDescent="0.2">
      <c r="D459" s="53"/>
      <c r="E459" s="53"/>
      <c r="F459" s="53"/>
      <c r="G459" s="69"/>
    </row>
    <row r="460" spans="4:7" s="52" customFormat="1" x14ac:dyDescent="0.2">
      <c r="D460" s="53"/>
      <c r="E460" s="53"/>
      <c r="F460" s="53"/>
      <c r="G460" s="69"/>
    </row>
    <row r="461" spans="4:7" s="52" customFormat="1" x14ac:dyDescent="0.2">
      <c r="D461" s="53"/>
      <c r="E461" s="53"/>
      <c r="F461" s="53"/>
      <c r="G461" s="69"/>
    </row>
    <row r="462" spans="4:7" s="52" customFormat="1" x14ac:dyDescent="0.2">
      <c r="D462" s="53"/>
      <c r="E462" s="53"/>
      <c r="F462" s="53"/>
      <c r="G462" s="69"/>
    </row>
    <row r="463" spans="4:7" s="52" customFormat="1" x14ac:dyDescent="0.2">
      <c r="D463" s="53"/>
      <c r="E463" s="53"/>
      <c r="F463" s="53"/>
      <c r="G463" s="69"/>
    </row>
    <row r="464" spans="4:7" s="52" customFormat="1" x14ac:dyDescent="0.2">
      <c r="D464" s="53"/>
      <c r="E464" s="53"/>
      <c r="F464" s="53"/>
      <c r="G464" s="69"/>
    </row>
    <row r="465" spans="4:7" s="52" customFormat="1" x14ac:dyDescent="0.2">
      <c r="D465" s="53"/>
      <c r="E465" s="53"/>
      <c r="F465" s="53"/>
      <c r="G465" s="69"/>
    </row>
    <row r="466" spans="4:7" s="52" customFormat="1" x14ac:dyDescent="0.2">
      <c r="D466" s="53"/>
      <c r="E466" s="53"/>
      <c r="F466" s="53"/>
      <c r="G466" s="69"/>
    </row>
    <row r="467" spans="4:7" s="52" customFormat="1" x14ac:dyDescent="0.2">
      <c r="D467" s="53"/>
      <c r="E467" s="53"/>
      <c r="F467" s="53"/>
      <c r="G467" s="69"/>
    </row>
    <row r="468" spans="4:7" s="52" customFormat="1" x14ac:dyDescent="0.2">
      <c r="D468" s="53"/>
      <c r="E468" s="53"/>
      <c r="F468" s="53"/>
      <c r="G468" s="69"/>
    </row>
    <row r="469" spans="4:7" s="52" customFormat="1" x14ac:dyDescent="0.2">
      <c r="D469" s="53"/>
      <c r="E469" s="53"/>
      <c r="F469" s="53"/>
      <c r="G469" s="69"/>
    </row>
    <row r="470" spans="4:7" s="52" customFormat="1" x14ac:dyDescent="0.2">
      <c r="D470" s="53"/>
      <c r="E470" s="53"/>
      <c r="F470" s="53"/>
      <c r="G470" s="69"/>
    </row>
    <row r="471" spans="4:7" s="52" customFormat="1" x14ac:dyDescent="0.2">
      <c r="D471" s="53"/>
      <c r="E471" s="53"/>
      <c r="F471" s="53"/>
      <c r="G471" s="69"/>
    </row>
    <row r="472" spans="4:7" s="52" customFormat="1" x14ac:dyDescent="0.2">
      <c r="D472" s="53"/>
      <c r="E472" s="53"/>
      <c r="F472" s="53"/>
      <c r="G472" s="69"/>
    </row>
    <row r="473" spans="4:7" s="52" customFormat="1" x14ac:dyDescent="0.2">
      <c r="D473" s="53"/>
      <c r="E473" s="53"/>
      <c r="F473" s="53"/>
      <c r="G473" s="69"/>
    </row>
    <row r="474" spans="4:7" s="52" customFormat="1" x14ac:dyDescent="0.2">
      <c r="D474" s="53"/>
      <c r="E474" s="53"/>
      <c r="F474" s="53"/>
      <c r="G474" s="69"/>
    </row>
    <row r="475" spans="4:7" s="52" customFormat="1" x14ac:dyDescent="0.2">
      <c r="D475" s="53"/>
      <c r="E475" s="53"/>
      <c r="F475" s="53"/>
      <c r="G475" s="69"/>
    </row>
    <row r="476" spans="4:7" s="52" customFormat="1" x14ac:dyDescent="0.2">
      <c r="D476" s="53"/>
      <c r="E476" s="53"/>
      <c r="F476" s="53"/>
      <c r="G476" s="69"/>
    </row>
    <row r="477" spans="4:7" s="52" customFormat="1" x14ac:dyDescent="0.2">
      <c r="D477" s="53"/>
      <c r="E477" s="53"/>
      <c r="F477" s="53"/>
      <c r="G477" s="69"/>
    </row>
    <row r="478" spans="4:7" s="52" customFormat="1" x14ac:dyDescent="0.2">
      <c r="D478" s="53"/>
      <c r="E478" s="53"/>
      <c r="F478" s="53"/>
      <c r="G478" s="69"/>
    </row>
    <row r="479" spans="4:7" s="52" customFormat="1" x14ac:dyDescent="0.2">
      <c r="D479" s="53"/>
      <c r="E479" s="53"/>
      <c r="F479" s="53"/>
      <c r="G479" s="69"/>
    </row>
    <row r="480" spans="4:7" s="52" customFormat="1" x14ac:dyDescent="0.2">
      <c r="D480" s="53"/>
      <c r="E480" s="53"/>
      <c r="F480" s="53"/>
      <c r="G480" s="69"/>
    </row>
    <row r="481" spans="4:7" s="52" customFormat="1" x14ac:dyDescent="0.2">
      <c r="D481" s="53"/>
      <c r="E481" s="53"/>
      <c r="F481" s="53"/>
      <c r="G481" s="69"/>
    </row>
    <row r="482" spans="4:7" s="52" customFormat="1" x14ac:dyDescent="0.2">
      <c r="D482" s="53"/>
      <c r="E482" s="53"/>
      <c r="F482" s="53"/>
      <c r="G482" s="69"/>
    </row>
    <row r="483" spans="4:7" s="52" customFormat="1" x14ac:dyDescent="0.2">
      <c r="D483" s="53"/>
      <c r="E483" s="53"/>
      <c r="F483" s="53"/>
      <c r="G483" s="69"/>
    </row>
    <row r="484" spans="4:7" s="52" customFormat="1" x14ac:dyDescent="0.2">
      <c r="D484" s="53"/>
      <c r="E484" s="53"/>
      <c r="F484" s="53"/>
      <c r="G484" s="69"/>
    </row>
    <row r="485" spans="4:7" s="52" customFormat="1" x14ac:dyDescent="0.2">
      <c r="D485" s="53"/>
      <c r="E485" s="53"/>
      <c r="F485" s="53"/>
      <c r="G485" s="69"/>
    </row>
    <row r="486" spans="4:7" s="52" customFormat="1" x14ac:dyDescent="0.2">
      <c r="D486" s="53"/>
      <c r="E486" s="53"/>
      <c r="F486" s="53"/>
      <c r="G486" s="69"/>
    </row>
    <row r="487" spans="4:7" s="52" customFormat="1" x14ac:dyDescent="0.2">
      <c r="D487" s="53"/>
      <c r="E487" s="53"/>
      <c r="F487" s="53"/>
      <c r="G487" s="69"/>
    </row>
    <row r="488" spans="4:7" s="52" customFormat="1" x14ac:dyDescent="0.2">
      <c r="D488" s="53"/>
      <c r="E488" s="53"/>
      <c r="F488" s="53"/>
      <c r="G488" s="69"/>
    </row>
    <row r="489" spans="4:7" s="52" customFormat="1" x14ac:dyDescent="0.2">
      <c r="D489" s="53"/>
      <c r="E489" s="53"/>
      <c r="F489" s="53"/>
      <c r="G489" s="69"/>
    </row>
    <row r="490" spans="4:7" s="52" customFormat="1" x14ac:dyDescent="0.2">
      <c r="D490" s="53"/>
      <c r="E490" s="53"/>
      <c r="F490" s="53"/>
      <c r="G490" s="69"/>
    </row>
    <row r="491" spans="4:7" s="52" customFormat="1" x14ac:dyDescent="0.2">
      <c r="D491" s="53"/>
      <c r="E491" s="53"/>
      <c r="F491" s="53"/>
      <c r="G491" s="69"/>
    </row>
    <row r="492" spans="4:7" s="52" customFormat="1" x14ac:dyDescent="0.2">
      <c r="D492" s="53"/>
      <c r="E492" s="53"/>
      <c r="F492" s="53"/>
      <c r="G492" s="69"/>
    </row>
    <row r="493" spans="4:7" s="52" customFormat="1" x14ac:dyDescent="0.2">
      <c r="D493" s="53"/>
      <c r="E493" s="53"/>
      <c r="F493" s="53"/>
      <c r="G493" s="69"/>
    </row>
    <row r="494" spans="4:7" s="52" customFormat="1" x14ac:dyDescent="0.2">
      <c r="D494" s="53"/>
      <c r="E494" s="53"/>
      <c r="F494" s="53"/>
      <c r="G494" s="69"/>
    </row>
    <row r="495" spans="4:7" s="52" customFormat="1" x14ac:dyDescent="0.2">
      <c r="D495" s="53"/>
      <c r="E495" s="53"/>
      <c r="F495" s="53"/>
      <c r="G495" s="69"/>
    </row>
    <row r="496" spans="4:7" s="52" customFormat="1" x14ac:dyDescent="0.2">
      <c r="D496" s="53"/>
      <c r="E496" s="53"/>
      <c r="F496" s="53"/>
      <c r="G496" s="69"/>
    </row>
    <row r="497" spans="4:7" s="52" customFormat="1" x14ac:dyDescent="0.2">
      <c r="D497" s="53"/>
      <c r="E497" s="53"/>
      <c r="F497" s="53"/>
      <c r="G497" s="69"/>
    </row>
    <row r="498" spans="4:7" s="52" customFormat="1" x14ac:dyDescent="0.2">
      <c r="D498" s="53"/>
      <c r="E498" s="53"/>
      <c r="F498" s="53"/>
      <c r="G498" s="69"/>
    </row>
    <row r="499" spans="4:7" s="52" customFormat="1" x14ac:dyDescent="0.2">
      <c r="D499" s="53"/>
      <c r="E499" s="53"/>
      <c r="F499" s="53"/>
      <c r="G499" s="69"/>
    </row>
    <row r="500" spans="4:7" s="52" customFormat="1" x14ac:dyDescent="0.2">
      <c r="D500" s="53"/>
      <c r="E500" s="53"/>
      <c r="F500" s="53"/>
      <c r="G500" s="69"/>
    </row>
  </sheetData>
  <autoFilter ref="A19:I183">
    <sortState ref="A48:I167">
      <sortCondition ref="H19:H183"/>
    </sortState>
  </autoFilter>
  <pageMargins left="0.7" right="0.7" top="0.75" bottom="0.75" header="0.3" footer="0.3"/>
  <pageSetup paperSize="3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T379"/>
  <sheetViews>
    <sheetView topLeftCell="A4" workbookViewId="0">
      <selection activeCell="F10" sqref="F10"/>
    </sheetView>
  </sheetViews>
  <sheetFormatPr baseColWidth="10" defaultColWidth="9.33203125" defaultRowHeight="12.75" x14ac:dyDescent="0.2"/>
  <cols>
    <col min="1" max="1" width="12.6640625" customWidth="1"/>
    <col min="2" max="2" width="15.5" customWidth="1"/>
    <col min="3" max="3" width="42.6640625" customWidth="1"/>
    <col min="4" max="4" width="19.33203125" style="8" customWidth="1"/>
    <col min="5" max="5" width="17.5" style="8" customWidth="1"/>
    <col min="6" max="6" width="18.83203125" style="8" bestFit="1" customWidth="1"/>
    <col min="7" max="8" width="9.6640625" style="52" customWidth="1"/>
    <col min="9" max="43" width="9.33203125" style="52"/>
  </cols>
  <sheetData>
    <row r="1" spans="1:46" s="89" customFormat="1" ht="27.75" x14ac:dyDescent="0.2">
      <c r="A1" s="89" t="s">
        <v>116</v>
      </c>
      <c r="D1" s="90"/>
      <c r="E1" s="90"/>
      <c r="F1" s="90"/>
    </row>
    <row r="2" spans="1:46" s="89" customFormat="1" ht="27.75" x14ac:dyDescent="0.2">
      <c r="A2" s="89" t="s">
        <v>117</v>
      </c>
      <c r="D2" s="90"/>
      <c r="E2" s="90"/>
      <c r="F2" s="90"/>
    </row>
    <row r="3" spans="1:46" ht="13.5" thickBot="1" x14ac:dyDescent="0.25">
      <c r="A3" s="52"/>
      <c r="B3" s="52"/>
      <c r="C3" s="52"/>
      <c r="D3" s="53"/>
      <c r="E3" s="53"/>
      <c r="F3" s="53"/>
    </row>
    <row r="4" spans="1:46" s="52" customFormat="1" ht="13.5" thickBot="1" x14ac:dyDescent="0.25">
      <c r="C4" s="93" t="s">
        <v>80</v>
      </c>
      <c r="D4" s="94"/>
      <c r="E4" s="53"/>
      <c r="F4" s="53"/>
      <c r="AR4"/>
      <c r="AS4"/>
      <c r="AT4"/>
    </row>
    <row r="5" spans="1:46" s="52" customFormat="1" x14ac:dyDescent="0.2">
      <c r="C5" s="95" t="s">
        <v>82</v>
      </c>
      <c r="D5" s="96">
        <v>30779655.460000001</v>
      </c>
      <c r="E5" s="53"/>
      <c r="F5" s="53"/>
      <c r="AR5"/>
      <c r="AS5"/>
      <c r="AT5"/>
    </row>
    <row r="6" spans="1:46" s="52" customFormat="1" x14ac:dyDescent="0.2">
      <c r="C6" s="97" t="s">
        <v>83</v>
      </c>
      <c r="D6" s="98">
        <v>354510.58999999997</v>
      </c>
      <c r="E6" s="53"/>
      <c r="F6" s="53"/>
      <c r="AR6"/>
      <c r="AS6"/>
      <c r="AT6"/>
    </row>
    <row r="7" spans="1:46" s="52" customFormat="1" x14ac:dyDescent="0.2">
      <c r="C7" s="97" t="s">
        <v>84</v>
      </c>
      <c r="D7" s="98">
        <v>22702665</v>
      </c>
      <c r="E7" s="53"/>
      <c r="F7" s="53"/>
      <c r="AR7"/>
      <c r="AS7"/>
      <c r="AT7"/>
    </row>
    <row r="8" spans="1:46" s="52" customFormat="1" ht="13.5" thickBot="1" x14ac:dyDescent="0.25">
      <c r="C8" s="97" t="s">
        <v>85</v>
      </c>
      <c r="D8" s="98">
        <v>156156.60999999999</v>
      </c>
      <c r="E8" s="53"/>
      <c r="F8" s="53"/>
      <c r="AR8"/>
      <c r="AS8"/>
      <c r="AT8"/>
    </row>
    <row r="9" spans="1:46" s="52" customFormat="1" ht="13.5" thickBot="1" x14ac:dyDescent="0.25">
      <c r="C9" s="93" t="s">
        <v>89</v>
      </c>
      <c r="D9" s="94">
        <f>SUBTOTAL(9,D4:D8)</f>
        <v>53992987.659999996</v>
      </c>
      <c r="E9" s="53"/>
      <c r="F9" s="53"/>
      <c r="AR9"/>
      <c r="AS9"/>
      <c r="AT9"/>
    </row>
    <row r="10" spans="1:46" s="52" customFormat="1" ht="13.5" thickBot="1" x14ac:dyDescent="0.25">
      <c r="C10" s="93" t="s">
        <v>90</v>
      </c>
      <c r="D10" s="94">
        <f>+E64</f>
        <v>53992987.660000011</v>
      </c>
      <c r="E10" s="53"/>
      <c r="F10" s="53"/>
      <c r="AR10"/>
      <c r="AS10"/>
      <c r="AT10"/>
    </row>
    <row r="11" spans="1:46" s="52" customFormat="1" ht="13.5" thickBot="1" x14ac:dyDescent="0.25">
      <c r="C11" s="99" t="s">
        <v>91</v>
      </c>
      <c r="D11" s="94">
        <f>D9-D10</f>
        <v>0</v>
      </c>
      <c r="E11" s="53"/>
      <c r="F11" s="53"/>
      <c r="AR11"/>
      <c r="AS11"/>
      <c r="AT11"/>
    </row>
    <row r="12" spans="1:46" s="52" customFormat="1" x14ac:dyDescent="0.2">
      <c r="D12" s="53"/>
      <c r="E12" s="53"/>
      <c r="F12" s="53"/>
      <c r="AR12"/>
      <c r="AS12"/>
      <c r="AT12"/>
    </row>
    <row r="13" spans="1:46" s="52" customFormat="1" x14ac:dyDescent="0.2">
      <c r="D13" s="53"/>
      <c r="E13" s="53"/>
      <c r="F13" s="53"/>
      <c r="AR13"/>
      <c r="AS13"/>
      <c r="AT13"/>
    </row>
    <row r="14" spans="1:46" s="52" customFormat="1" x14ac:dyDescent="0.2">
      <c r="D14" s="53"/>
      <c r="E14" s="53"/>
      <c r="F14" s="53"/>
      <c r="AR14"/>
      <c r="AS14"/>
      <c r="AT14"/>
    </row>
    <row r="15" spans="1:46" s="52" customFormat="1" ht="14.1" customHeight="1" x14ac:dyDescent="0.2">
      <c r="A15" s="100" t="s">
        <v>0</v>
      </c>
      <c r="B15" s="101" t="s">
        <v>1</v>
      </c>
      <c r="C15" s="102" t="s">
        <v>2</v>
      </c>
      <c r="D15" s="103" t="s">
        <v>3</v>
      </c>
      <c r="E15" s="104" t="s">
        <v>4</v>
      </c>
      <c r="F15" s="104" t="s">
        <v>5</v>
      </c>
      <c r="AR15"/>
      <c r="AS15"/>
      <c r="AT15"/>
    </row>
    <row r="16" spans="1:46" s="52" customFormat="1" ht="11.45" customHeight="1" x14ac:dyDescent="0.2">
      <c r="A16" s="105">
        <v>43864</v>
      </c>
      <c r="B16" s="106">
        <v>109591624</v>
      </c>
      <c r="C16" s="107" t="s">
        <v>81</v>
      </c>
      <c r="D16" s="108">
        <v>0</v>
      </c>
      <c r="E16" s="108">
        <v>694822.08</v>
      </c>
      <c r="F16" s="109">
        <v>6596417.1100000003</v>
      </c>
      <c r="AR16"/>
      <c r="AS16"/>
      <c r="AT16"/>
    </row>
    <row r="17" spans="1:46" s="52" customFormat="1" ht="14.1" customHeight="1" x14ac:dyDescent="0.2">
      <c r="A17" s="105">
        <v>43864</v>
      </c>
      <c r="B17" s="106">
        <v>227082125</v>
      </c>
      <c r="C17" s="110" t="s">
        <v>6</v>
      </c>
      <c r="D17" s="108">
        <v>0</v>
      </c>
      <c r="E17" s="108">
        <v>832000</v>
      </c>
      <c r="F17" s="109">
        <v>7428417.1100000003</v>
      </c>
      <c r="AR17"/>
      <c r="AS17"/>
      <c r="AT17"/>
    </row>
    <row r="18" spans="1:46" s="52" customFormat="1" ht="14.1" customHeight="1" x14ac:dyDescent="0.2">
      <c r="A18" s="105">
        <v>43864</v>
      </c>
      <c r="B18" s="106">
        <v>109603148</v>
      </c>
      <c r="C18" s="110" t="s">
        <v>7</v>
      </c>
      <c r="D18" s="108">
        <v>0</v>
      </c>
      <c r="E18" s="108">
        <v>255148.19</v>
      </c>
      <c r="F18" s="109">
        <v>7683565.2999999998</v>
      </c>
      <c r="AR18"/>
      <c r="AS18"/>
      <c r="AT18"/>
    </row>
    <row r="19" spans="1:46" s="52" customFormat="1" ht="14.1" customHeight="1" x14ac:dyDescent="0.2">
      <c r="A19" s="105">
        <v>43866</v>
      </c>
      <c r="B19" s="106">
        <v>227032441</v>
      </c>
      <c r="C19" s="110" t="s">
        <v>6</v>
      </c>
      <c r="D19" s="108">
        <v>0</v>
      </c>
      <c r="E19" s="108">
        <v>117000</v>
      </c>
      <c r="F19" s="109">
        <v>5684067.2199999997</v>
      </c>
      <c r="AR19"/>
      <c r="AS19"/>
      <c r="AT19"/>
    </row>
    <row r="20" spans="1:46" s="52" customFormat="1" ht="14.1" customHeight="1" x14ac:dyDescent="0.2">
      <c r="A20" s="105">
        <v>43866</v>
      </c>
      <c r="B20" s="106">
        <v>227202442</v>
      </c>
      <c r="C20" s="110" t="s">
        <v>6</v>
      </c>
      <c r="D20" s="108">
        <v>0</v>
      </c>
      <c r="E20" s="108">
        <v>657400</v>
      </c>
      <c r="F20" s="109">
        <v>6341467.2199999997</v>
      </c>
      <c r="AR20"/>
      <c r="AS20"/>
      <c r="AT20"/>
    </row>
    <row r="21" spans="1:46" s="52" customFormat="1" ht="14.1" customHeight="1" x14ac:dyDescent="0.2">
      <c r="A21" s="105">
        <v>43866</v>
      </c>
      <c r="B21" s="106">
        <v>227052443</v>
      </c>
      <c r="C21" s="110" t="s">
        <v>6</v>
      </c>
      <c r="D21" s="108">
        <v>0</v>
      </c>
      <c r="E21" s="108">
        <v>533400</v>
      </c>
      <c r="F21" s="109">
        <v>6874867.2199999997</v>
      </c>
      <c r="AR21"/>
      <c r="AS21"/>
      <c r="AT21"/>
    </row>
    <row r="22" spans="1:46" s="52" customFormat="1" ht="14.1" customHeight="1" x14ac:dyDescent="0.2">
      <c r="A22" s="105">
        <v>43866</v>
      </c>
      <c r="B22" s="106">
        <v>227418702</v>
      </c>
      <c r="C22" s="110" t="s">
        <v>6</v>
      </c>
      <c r="D22" s="108">
        <v>0</v>
      </c>
      <c r="E22" s="108">
        <v>4700</v>
      </c>
      <c r="F22" s="109">
        <v>6879567.2199999997</v>
      </c>
      <c r="AR22"/>
      <c r="AS22"/>
      <c r="AT22"/>
    </row>
    <row r="23" spans="1:46" s="52" customFormat="1" ht="14.1" customHeight="1" x14ac:dyDescent="0.2">
      <c r="A23" s="105">
        <v>43866</v>
      </c>
      <c r="B23" s="106">
        <v>227788703</v>
      </c>
      <c r="C23" s="110" t="s">
        <v>6</v>
      </c>
      <c r="D23" s="108">
        <v>0</v>
      </c>
      <c r="E23" s="108">
        <v>7800</v>
      </c>
      <c r="F23" s="109">
        <v>6887367.2199999997</v>
      </c>
      <c r="AR23"/>
      <c r="AS23"/>
      <c r="AT23"/>
    </row>
    <row r="24" spans="1:46" s="52" customFormat="1" ht="14.1" customHeight="1" x14ac:dyDescent="0.2">
      <c r="A24" s="105">
        <v>43866</v>
      </c>
      <c r="B24" s="106">
        <v>227028704</v>
      </c>
      <c r="C24" s="110" t="s">
        <v>6</v>
      </c>
      <c r="D24" s="108">
        <v>0</v>
      </c>
      <c r="E24" s="108">
        <v>59612</v>
      </c>
      <c r="F24" s="109">
        <v>6946979.2199999997</v>
      </c>
      <c r="AR24"/>
      <c r="AS24"/>
      <c r="AT24"/>
    </row>
    <row r="25" spans="1:46" s="52" customFormat="1" ht="14.1" customHeight="1" x14ac:dyDescent="0.2">
      <c r="A25" s="105">
        <v>43866</v>
      </c>
      <c r="B25" s="106">
        <v>109633054</v>
      </c>
      <c r="C25" s="110" t="s">
        <v>18</v>
      </c>
      <c r="D25" s="108">
        <v>0</v>
      </c>
      <c r="E25" s="108">
        <v>685848.64</v>
      </c>
      <c r="F25" s="109">
        <v>7632827.8600000003</v>
      </c>
      <c r="AR25"/>
      <c r="AS25"/>
      <c r="AT25"/>
    </row>
    <row r="26" spans="1:46" s="52" customFormat="1" ht="14.1" customHeight="1" x14ac:dyDescent="0.2">
      <c r="A26" s="105">
        <v>43866</v>
      </c>
      <c r="B26" s="106">
        <v>109633055</v>
      </c>
      <c r="C26" s="110" t="s">
        <v>19</v>
      </c>
      <c r="D26" s="108">
        <v>0</v>
      </c>
      <c r="E26" s="108">
        <v>310013.39</v>
      </c>
      <c r="F26" s="109">
        <v>7942841.25</v>
      </c>
      <c r="AR26"/>
      <c r="AS26"/>
      <c r="AT26"/>
    </row>
    <row r="27" spans="1:46" s="52" customFormat="1" ht="14.1" customHeight="1" x14ac:dyDescent="0.2">
      <c r="A27" s="105">
        <v>43874</v>
      </c>
      <c r="B27" s="106">
        <v>109717845</v>
      </c>
      <c r="C27" s="110" t="s">
        <v>22</v>
      </c>
      <c r="D27" s="108">
        <v>0</v>
      </c>
      <c r="E27" s="108">
        <v>4077544.71</v>
      </c>
      <c r="F27" s="109">
        <v>5837243.8899999997</v>
      </c>
      <c r="AR27"/>
      <c r="AS27"/>
      <c r="AT27"/>
    </row>
    <row r="28" spans="1:46" s="52" customFormat="1" ht="14.1" customHeight="1" x14ac:dyDescent="0.2">
      <c r="A28" s="105">
        <v>43874</v>
      </c>
      <c r="B28" s="106">
        <v>109717846</v>
      </c>
      <c r="C28" s="110" t="s">
        <v>23</v>
      </c>
      <c r="D28" s="108">
        <v>0</v>
      </c>
      <c r="E28" s="108">
        <v>14081957.640000001</v>
      </c>
      <c r="F28" s="109">
        <v>19919201.530000001</v>
      </c>
      <c r="AR28"/>
      <c r="AS28"/>
      <c r="AT28"/>
    </row>
    <row r="29" spans="1:46" s="52" customFormat="1" ht="14.1" customHeight="1" x14ac:dyDescent="0.2">
      <c r="A29" s="105">
        <v>43874</v>
      </c>
      <c r="B29" s="106">
        <v>202565204</v>
      </c>
      <c r="C29" s="110" t="s">
        <v>24</v>
      </c>
      <c r="D29" s="108">
        <v>0</v>
      </c>
      <c r="E29" s="108">
        <v>63276.74</v>
      </c>
      <c r="F29" s="109">
        <v>19982478.27</v>
      </c>
      <c r="AR29"/>
      <c r="AS29"/>
      <c r="AT29"/>
    </row>
    <row r="30" spans="1:46" s="52" customFormat="1" ht="14.1" customHeight="1" x14ac:dyDescent="0.2">
      <c r="A30" s="105">
        <v>43874</v>
      </c>
      <c r="B30" s="106">
        <v>202565205</v>
      </c>
      <c r="C30" s="110" t="s">
        <v>25</v>
      </c>
      <c r="D30" s="108">
        <v>0</v>
      </c>
      <c r="E30" s="108">
        <v>92879.87</v>
      </c>
      <c r="F30" s="109">
        <v>20075358.140000001</v>
      </c>
      <c r="AR30"/>
      <c r="AS30"/>
      <c r="AT30"/>
    </row>
    <row r="31" spans="1:46" s="52" customFormat="1" ht="14.1" customHeight="1" x14ac:dyDescent="0.2">
      <c r="A31" s="105">
        <v>43875</v>
      </c>
      <c r="B31" s="106">
        <v>109728790</v>
      </c>
      <c r="C31" s="110" t="s">
        <v>26</v>
      </c>
      <c r="D31" s="108">
        <v>0</v>
      </c>
      <c r="E31" s="108">
        <v>1220338.43</v>
      </c>
      <c r="F31" s="109">
        <v>21295696.57</v>
      </c>
      <c r="AR31"/>
      <c r="AS31"/>
      <c r="AT31"/>
    </row>
    <row r="32" spans="1:46" s="52" customFormat="1" ht="14.1" customHeight="1" x14ac:dyDescent="0.2">
      <c r="A32" s="105">
        <v>43875</v>
      </c>
      <c r="B32" s="106">
        <v>109728791</v>
      </c>
      <c r="C32" s="110" t="s">
        <v>27</v>
      </c>
      <c r="D32" s="108">
        <v>0</v>
      </c>
      <c r="E32" s="108">
        <v>1075086.17</v>
      </c>
      <c r="F32" s="109">
        <v>22370782.739999998</v>
      </c>
      <c r="AR32"/>
      <c r="AS32"/>
      <c r="AT32"/>
    </row>
    <row r="33" spans="1:46" s="52" customFormat="1" ht="14.1" customHeight="1" x14ac:dyDescent="0.2">
      <c r="A33" s="105">
        <v>43878</v>
      </c>
      <c r="B33" s="106">
        <v>227884097</v>
      </c>
      <c r="C33" s="110" t="s">
        <v>6</v>
      </c>
      <c r="D33" s="108">
        <v>0</v>
      </c>
      <c r="E33" s="108">
        <v>1196600</v>
      </c>
      <c r="F33" s="109">
        <v>10324793.74</v>
      </c>
      <c r="AR33"/>
      <c r="AS33"/>
      <c r="AT33"/>
    </row>
    <row r="34" spans="1:46" s="52" customFormat="1" ht="14.1" customHeight="1" x14ac:dyDescent="0.2">
      <c r="A34" s="105">
        <v>43878</v>
      </c>
      <c r="B34" s="106">
        <v>227834098</v>
      </c>
      <c r="C34" s="110" t="s">
        <v>6</v>
      </c>
      <c r="D34" s="108">
        <v>0</v>
      </c>
      <c r="E34" s="108">
        <v>1344400</v>
      </c>
      <c r="F34" s="109">
        <v>11669193.74</v>
      </c>
      <c r="AR34"/>
      <c r="AS34"/>
      <c r="AT34"/>
    </row>
    <row r="35" spans="1:46" s="52" customFormat="1" ht="14.1" customHeight="1" x14ac:dyDescent="0.2">
      <c r="A35" s="105">
        <v>43878</v>
      </c>
      <c r="B35" s="106">
        <v>227564099</v>
      </c>
      <c r="C35" s="110" t="s">
        <v>6</v>
      </c>
      <c r="D35" s="108">
        <v>0</v>
      </c>
      <c r="E35" s="108">
        <v>1255600</v>
      </c>
      <c r="F35" s="109">
        <v>12924793.74</v>
      </c>
      <c r="AR35"/>
      <c r="AS35"/>
      <c r="AT35"/>
    </row>
    <row r="36" spans="1:46" s="52" customFormat="1" ht="14.1" customHeight="1" x14ac:dyDescent="0.2">
      <c r="A36" s="105">
        <v>43878</v>
      </c>
      <c r="B36" s="106">
        <v>227664100</v>
      </c>
      <c r="C36" s="110" t="s">
        <v>6</v>
      </c>
      <c r="D36" s="108">
        <v>0</v>
      </c>
      <c r="E36" s="108">
        <v>453</v>
      </c>
      <c r="F36" s="109">
        <v>12925246.74</v>
      </c>
      <c r="AR36"/>
      <c r="AS36"/>
      <c r="AT36"/>
    </row>
    <row r="37" spans="1:46" s="52" customFormat="1" ht="14.1" customHeight="1" x14ac:dyDescent="0.2">
      <c r="A37" s="105">
        <v>43878</v>
      </c>
      <c r="B37" s="106">
        <v>227804101</v>
      </c>
      <c r="C37" s="110" t="s">
        <v>6</v>
      </c>
      <c r="D37" s="108">
        <v>0</v>
      </c>
      <c r="E37" s="108">
        <v>453000</v>
      </c>
      <c r="F37" s="109">
        <v>13378246.74</v>
      </c>
      <c r="AR37"/>
      <c r="AS37"/>
      <c r="AT37"/>
    </row>
    <row r="38" spans="1:46" s="52" customFormat="1" ht="14.1" customHeight="1" x14ac:dyDescent="0.2">
      <c r="A38" s="105">
        <v>43878</v>
      </c>
      <c r="B38" s="106">
        <v>227514102</v>
      </c>
      <c r="C38" s="110" t="s">
        <v>6</v>
      </c>
      <c r="D38" s="108">
        <v>0</v>
      </c>
      <c r="E38" s="108">
        <v>1158900</v>
      </c>
      <c r="F38" s="109">
        <v>14537146.74</v>
      </c>
      <c r="AR38"/>
      <c r="AS38"/>
      <c r="AT38"/>
    </row>
    <row r="39" spans="1:46" s="52" customFormat="1" ht="14.1" customHeight="1" x14ac:dyDescent="0.2">
      <c r="A39" s="105">
        <v>43878</v>
      </c>
      <c r="B39" s="106">
        <v>109739779</v>
      </c>
      <c r="C39" s="110" t="s">
        <v>42</v>
      </c>
      <c r="D39" s="108">
        <v>0</v>
      </c>
      <c r="E39" s="108">
        <v>2800651.75</v>
      </c>
      <c r="F39" s="109">
        <v>17337798.489999998</v>
      </c>
      <c r="AR39"/>
      <c r="AS39"/>
      <c r="AT39"/>
    </row>
    <row r="40" spans="1:46" s="52" customFormat="1" ht="14.1" customHeight="1" x14ac:dyDescent="0.2">
      <c r="A40" s="105">
        <v>43879</v>
      </c>
      <c r="B40" s="106">
        <v>109770627</v>
      </c>
      <c r="C40" s="110" t="s">
        <v>47</v>
      </c>
      <c r="D40" s="108">
        <v>0</v>
      </c>
      <c r="E40" s="108">
        <v>933283.04</v>
      </c>
      <c r="F40" s="109">
        <v>5018521.87</v>
      </c>
      <c r="AR40"/>
      <c r="AS40"/>
      <c r="AT40"/>
    </row>
    <row r="41" spans="1:46" s="52" customFormat="1" ht="14.1" customHeight="1" x14ac:dyDescent="0.2">
      <c r="A41" s="105">
        <v>43879</v>
      </c>
      <c r="B41" s="106">
        <v>300784070</v>
      </c>
      <c r="C41" s="110" t="s">
        <v>48</v>
      </c>
      <c r="D41" s="108">
        <v>0</v>
      </c>
      <c r="E41" s="108">
        <v>218989.49</v>
      </c>
      <c r="F41" s="109">
        <v>5237511.3600000003</v>
      </c>
      <c r="AR41"/>
      <c r="AS41"/>
      <c r="AT41"/>
    </row>
    <row r="42" spans="1:46" s="52" customFormat="1" ht="14.1" customHeight="1" x14ac:dyDescent="0.2">
      <c r="A42" s="105">
        <v>43879</v>
      </c>
      <c r="B42" s="106">
        <v>227414276</v>
      </c>
      <c r="C42" s="110" t="s">
        <v>6</v>
      </c>
      <c r="D42" s="108">
        <v>0</v>
      </c>
      <c r="E42" s="108">
        <v>1473000</v>
      </c>
      <c r="F42" s="109">
        <v>6710511.3600000003</v>
      </c>
      <c r="AR42"/>
      <c r="AS42"/>
      <c r="AT42"/>
    </row>
    <row r="43" spans="1:46" s="52" customFormat="1" ht="14.1" customHeight="1" x14ac:dyDescent="0.2">
      <c r="A43" s="105">
        <v>43879</v>
      </c>
      <c r="B43" s="106">
        <v>227864277</v>
      </c>
      <c r="C43" s="110" t="s">
        <v>6</v>
      </c>
      <c r="D43" s="108">
        <v>0</v>
      </c>
      <c r="E43" s="108">
        <v>1163500</v>
      </c>
      <c r="F43" s="109">
        <v>7874011.3600000003</v>
      </c>
      <c r="AR43"/>
      <c r="AS43"/>
      <c r="AT43"/>
    </row>
    <row r="44" spans="1:46" s="52" customFormat="1" ht="14.1" customHeight="1" x14ac:dyDescent="0.2">
      <c r="A44" s="105">
        <v>43879</v>
      </c>
      <c r="B44" s="106">
        <v>227454278</v>
      </c>
      <c r="C44" s="110" t="s">
        <v>6</v>
      </c>
      <c r="D44" s="108">
        <v>0</v>
      </c>
      <c r="E44" s="108">
        <v>1021200</v>
      </c>
      <c r="F44" s="109">
        <v>8895211.3599999994</v>
      </c>
      <c r="AR44"/>
      <c r="AS44"/>
      <c r="AT44"/>
    </row>
    <row r="45" spans="1:46" s="52" customFormat="1" ht="14.1" customHeight="1" x14ac:dyDescent="0.2">
      <c r="A45" s="105">
        <v>43879</v>
      </c>
      <c r="B45" s="106">
        <v>227664279</v>
      </c>
      <c r="C45" s="110" t="s">
        <v>6</v>
      </c>
      <c r="D45" s="108">
        <v>0</v>
      </c>
      <c r="E45" s="108">
        <v>2030000</v>
      </c>
      <c r="F45" s="109">
        <v>10925211.359999999</v>
      </c>
      <c r="AR45"/>
      <c r="AS45"/>
      <c r="AT45"/>
    </row>
    <row r="46" spans="1:46" s="52" customFormat="1" ht="14.1" customHeight="1" x14ac:dyDescent="0.2">
      <c r="A46" s="105">
        <v>43880</v>
      </c>
      <c r="B46" s="106">
        <v>109781645</v>
      </c>
      <c r="C46" s="110" t="s">
        <v>50</v>
      </c>
      <c r="D46" s="108">
        <v>0</v>
      </c>
      <c r="E46" s="108">
        <v>407196.7</v>
      </c>
      <c r="F46" s="109">
        <v>10003025.460000001</v>
      </c>
      <c r="AR46"/>
      <c r="AS46"/>
      <c r="AT46"/>
    </row>
    <row r="47" spans="1:46" s="52" customFormat="1" ht="14.1" customHeight="1" x14ac:dyDescent="0.2">
      <c r="A47" s="105">
        <v>43880</v>
      </c>
      <c r="B47" s="106">
        <v>227524484</v>
      </c>
      <c r="C47" s="110" t="s">
        <v>6</v>
      </c>
      <c r="D47" s="108">
        <v>0</v>
      </c>
      <c r="E47" s="108">
        <v>818200</v>
      </c>
      <c r="F47" s="109">
        <v>10821225.460000001</v>
      </c>
      <c r="AR47"/>
      <c r="AS47"/>
      <c r="AT47"/>
    </row>
    <row r="48" spans="1:46" s="52" customFormat="1" ht="14.1" customHeight="1" x14ac:dyDescent="0.2">
      <c r="A48" s="105">
        <v>43880</v>
      </c>
      <c r="B48" s="106">
        <v>227804485</v>
      </c>
      <c r="C48" s="110" t="s">
        <v>6</v>
      </c>
      <c r="D48" s="108">
        <v>0</v>
      </c>
      <c r="E48" s="108">
        <v>1656000</v>
      </c>
      <c r="F48" s="109">
        <v>12477225.460000001</v>
      </c>
      <c r="AR48"/>
      <c r="AS48"/>
      <c r="AT48"/>
    </row>
    <row r="49" spans="1:46" s="52" customFormat="1" ht="14.1" customHeight="1" x14ac:dyDescent="0.2">
      <c r="A49" s="105">
        <v>43881</v>
      </c>
      <c r="B49" s="106">
        <v>227724946</v>
      </c>
      <c r="C49" s="111" t="s">
        <v>6</v>
      </c>
      <c r="D49" s="112">
        <v>0</v>
      </c>
      <c r="E49" s="112">
        <v>1202200</v>
      </c>
      <c r="F49" s="109">
        <v>1827391.64</v>
      </c>
      <c r="AR49"/>
      <c r="AS49"/>
      <c r="AT49"/>
    </row>
    <row r="50" spans="1:46" s="52" customFormat="1" ht="11.45" customHeight="1" x14ac:dyDescent="0.2">
      <c r="A50" s="105">
        <v>43881</v>
      </c>
      <c r="B50" s="106">
        <v>227474947</v>
      </c>
      <c r="C50" s="111" t="s">
        <v>6</v>
      </c>
      <c r="D50" s="112">
        <v>0</v>
      </c>
      <c r="E50" s="112">
        <v>1383100</v>
      </c>
      <c r="F50" s="109">
        <v>3210491.64</v>
      </c>
      <c r="AR50"/>
      <c r="AS50"/>
      <c r="AT50"/>
    </row>
    <row r="51" spans="1:46" s="52" customFormat="1" ht="14.1" customHeight="1" x14ac:dyDescent="0.2">
      <c r="A51" s="105">
        <v>43882</v>
      </c>
      <c r="B51" s="106">
        <v>227071446</v>
      </c>
      <c r="C51" s="111" t="s">
        <v>6</v>
      </c>
      <c r="D51" s="112">
        <v>0</v>
      </c>
      <c r="E51" s="112">
        <v>1769800</v>
      </c>
      <c r="F51" s="109">
        <v>4980291.6399999997</v>
      </c>
      <c r="AR51"/>
      <c r="AS51"/>
      <c r="AT51"/>
    </row>
    <row r="52" spans="1:46" s="52" customFormat="1" x14ac:dyDescent="0.2">
      <c r="A52" s="105">
        <v>43882</v>
      </c>
      <c r="B52" s="106">
        <v>227251447</v>
      </c>
      <c r="C52" s="111" t="s">
        <v>6</v>
      </c>
      <c r="D52" s="112">
        <v>0</v>
      </c>
      <c r="E52" s="112">
        <v>141800</v>
      </c>
      <c r="F52" s="109">
        <v>5122091.6399999997</v>
      </c>
      <c r="AR52"/>
      <c r="AS52"/>
      <c r="AT52"/>
    </row>
    <row r="53" spans="1:46" s="52" customFormat="1" x14ac:dyDescent="0.2">
      <c r="A53" s="105">
        <v>43882</v>
      </c>
      <c r="B53" s="106">
        <v>227041448</v>
      </c>
      <c r="C53" s="111" t="s">
        <v>6</v>
      </c>
      <c r="D53" s="112">
        <v>0</v>
      </c>
      <c r="E53" s="112">
        <v>311600</v>
      </c>
      <c r="F53" s="109">
        <v>5433691.6399999997</v>
      </c>
      <c r="AR53"/>
      <c r="AS53"/>
      <c r="AT53"/>
    </row>
    <row r="54" spans="1:46" s="52" customFormat="1" x14ac:dyDescent="0.2">
      <c r="A54" s="105">
        <v>43887</v>
      </c>
      <c r="B54" s="106">
        <v>109853725</v>
      </c>
      <c r="C54" s="111" t="s">
        <v>55</v>
      </c>
      <c r="D54" s="112">
        <v>0</v>
      </c>
      <c r="E54" s="112">
        <v>115464.78</v>
      </c>
      <c r="F54" s="109">
        <v>5549156.4199999999</v>
      </c>
      <c r="AR54"/>
      <c r="AS54"/>
      <c r="AT54"/>
    </row>
    <row r="55" spans="1:46" s="52" customFormat="1" x14ac:dyDescent="0.2">
      <c r="A55" s="105">
        <v>43887</v>
      </c>
      <c r="B55" s="106">
        <v>109853726</v>
      </c>
      <c r="C55" s="111" t="s">
        <v>56</v>
      </c>
      <c r="D55" s="112">
        <v>0</v>
      </c>
      <c r="E55" s="112">
        <v>302957.28000000003</v>
      </c>
      <c r="F55" s="109">
        <v>5852113.7000000002</v>
      </c>
      <c r="AR55"/>
      <c r="AS55"/>
      <c r="AT55"/>
    </row>
    <row r="56" spans="1:46" s="52" customFormat="1" x14ac:dyDescent="0.2">
      <c r="A56" s="105">
        <v>43887</v>
      </c>
      <c r="B56" s="106">
        <v>109814499</v>
      </c>
      <c r="C56" s="111" t="s">
        <v>57</v>
      </c>
      <c r="D56" s="112">
        <v>0</v>
      </c>
      <c r="E56" s="112">
        <v>1361762.86</v>
      </c>
      <c r="F56" s="109">
        <v>7213876.5599999996</v>
      </c>
      <c r="AR56"/>
      <c r="AS56"/>
      <c r="AT56"/>
    </row>
    <row r="57" spans="1:46" s="52" customFormat="1" x14ac:dyDescent="0.2">
      <c r="A57" s="105">
        <v>43887</v>
      </c>
      <c r="B57" s="106">
        <v>300786939</v>
      </c>
      <c r="C57" s="111" t="s">
        <v>58</v>
      </c>
      <c r="D57" s="112">
        <v>0</v>
      </c>
      <c r="E57" s="112">
        <v>135521.1</v>
      </c>
      <c r="F57" s="109">
        <v>7349397.6600000001</v>
      </c>
      <c r="AR57"/>
      <c r="AS57"/>
      <c r="AT57"/>
    </row>
    <row r="58" spans="1:46" s="52" customFormat="1" x14ac:dyDescent="0.2">
      <c r="A58" s="105">
        <v>43887</v>
      </c>
      <c r="B58" s="106">
        <v>227735582</v>
      </c>
      <c r="C58" s="111" t="s">
        <v>6</v>
      </c>
      <c r="D58" s="112">
        <v>0</v>
      </c>
      <c r="E58" s="112">
        <v>888500</v>
      </c>
      <c r="F58" s="109">
        <v>8237897.6600000001</v>
      </c>
      <c r="AR58"/>
      <c r="AS58"/>
      <c r="AT58"/>
    </row>
    <row r="59" spans="1:46" s="52" customFormat="1" x14ac:dyDescent="0.2">
      <c r="A59" s="105">
        <v>43887</v>
      </c>
      <c r="B59" s="106">
        <v>227175583</v>
      </c>
      <c r="C59" s="111" t="s">
        <v>6</v>
      </c>
      <c r="D59" s="112">
        <v>0</v>
      </c>
      <c r="E59" s="112">
        <v>841700</v>
      </c>
      <c r="F59" s="109">
        <v>9079597.6600000001</v>
      </c>
      <c r="AR59"/>
      <c r="AS59"/>
      <c r="AT59"/>
    </row>
    <row r="60" spans="1:46" s="52" customFormat="1" x14ac:dyDescent="0.2">
      <c r="A60" s="105">
        <v>43887</v>
      </c>
      <c r="B60" s="106">
        <v>227305584</v>
      </c>
      <c r="C60" s="111" t="s">
        <v>6</v>
      </c>
      <c r="D60" s="112">
        <v>0</v>
      </c>
      <c r="E60" s="112">
        <v>381200</v>
      </c>
      <c r="F60" s="109">
        <v>9460797.6600000001</v>
      </c>
      <c r="AR60"/>
      <c r="AS60"/>
      <c r="AT60"/>
    </row>
    <row r="61" spans="1:46" s="52" customFormat="1" x14ac:dyDescent="0.2">
      <c r="A61" s="105">
        <v>43888</v>
      </c>
      <c r="B61" s="106">
        <v>109861507</v>
      </c>
      <c r="C61" s="111" t="s">
        <v>59</v>
      </c>
      <c r="D61" s="112">
        <v>0</v>
      </c>
      <c r="E61" s="112">
        <v>453817.46</v>
      </c>
      <c r="F61" s="109">
        <v>9914615.1199999992</v>
      </c>
      <c r="AR61"/>
      <c r="AS61"/>
      <c r="AT61"/>
    </row>
    <row r="62" spans="1:46" s="52" customFormat="1" x14ac:dyDescent="0.2">
      <c r="A62" s="105">
        <v>43888</v>
      </c>
      <c r="B62" s="106">
        <v>109861508</v>
      </c>
      <c r="C62" s="111" t="s">
        <v>60</v>
      </c>
      <c r="D62" s="112">
        <v>0</v>
      </c>
      <c r="E62" s="112">
        <v>2003762.34</v>
      </c>
      <c r="F62" s="109">
        <v>11918377.460000001</v>
      </c>
      <c r="AR62"/>
      <c r="AS62"/>
      <c r="AT62"/>
    </row>
    <row r="63" spans="1:46" s="52" customFormat="1" ht="13.5" thickBot="1" x14ac:dyDescent="0.25">
      <c r="D63" s="53"/>
      <c r="E63" s="53"/>
      <c r="F63" s="53"/>
    </row>
    <row r="64" spans="1:46" s="52" customFormat="1" ht="13.5" thickBot="1" x14ac:dyDescent="0.25">
      <c r="D64" s="54">
        <f>SUBTOTAL(9,D15:D63)</f>
        <v>0</v>
      </c>
      <c r="E64" s="54">
        <f>SUBTOTAL(9,E15:E63)</f>
        <v>53992987.660000011</v>
      </c>
      <c r="F64" s="53"/>
    </row>
    <row r="65" spans="4:6" s="52" customFormat="1" x14ac:dyDescent="0.2">
      <c r="D65" s="53"/>
      <c r="E65" s="53"/>
      <c r="F65" s="53"/>
    </row>
    <row r="66" spans="4:6" s="52" customFormat="1" x14ac:dyDescent="0.2">
      <c r="D66" s="53"/>
      <c r="E66" s="53"/>
      <c r="F66" s="53"/>
    </row>
    <row r="67" spans="4:6" s="52" customFormat="1" x14ac:dyDescent="0.2">
      <c r="D67" s="53"/>
      <c r="E67" s="53"/>
      <c r="F67" s="53"/>
    </row>
    <row r="68" spans="4:6" s="52" customFormat="1" x14ac:dyDescent="0.2">
      <c r="D68" s="53"/>
      <c r="E68" s="53"/>
      <c r="F68" s="53"/>
    </row>
    <row r="69" spans="4:6" s="52" customFormat="1" x14ac:dyDescent="0.2">
      <c r="D69" s="53"/>
      <c r="E69" s="53"/>
      <c r="F69" s="53"/>
    </row>
    <row r="70" spans="4:6" s="52" customFormat="1" x14ac:dyDescent="0.2">
      <c r="D70" s="53"/>
      <c r="E70" s="53"/>
      <c r="F70" s="53"/>
    </row>
    <row r="71" spans="4:6" s="52" customFormat="1" x14ac:dyDescent="0.2">
      <c r="D71" s="53"/>
      <c r="E71" s="53"/>
      <c r="F71" s="53"/>
    </row>
    <row r="72" spans="4:6" s="52" customFormat="1" x14ac:dyDescent="0.2">
      <c r="D72" s="53"/>
      <c r="E72" s="53"/>
      <c r="F72" s="53"/>
    </row>
    <row r="73" spans="4:6" s="52" customFormat="1" x14ac:dyDescent="0.2">
      <c r="D73" s="53"/>
      <c r="E73" s="53"/>
      <c r="F73" s="53"/>
    </row>
    <row r="74" spans="4:6" s="52" customFormat="1" x14ac:dyDescent="0.2">
      <c r="D74" s="53"/>
      <c r="E74" s="53"/>
      <c r="F74" s="53"/>
    </row>
    <row r="75" spans="4:6" s="52" customFormat="1" x14ac:dyDescent="0.2">
      <c r="D75" s="53"/>
      <c r="E75" s="53"/>
      <c r="F75" s="53"/>
    </row>
    <row r="76" spans="4:6" s="52" customFormat="1" x14ac:dyDescent="0.2">
      <c r="D76" s="53"/>
      <c r="E76" s="53"/>
      <c r="F76" s="53"/>
    </row>
    <row r="77" spans="4:6" s="52" customFormat="1" x14ac:dyDescent="0.2">
      <c r="D77" s="53"/>
      <c r="E77" s="53"/>
      <c r="F77" s="53"/>
    </row>
    <row r="78" spans="4:6" s="52" customFormat="1" x14ac:dyDescent="0.2">
      <c r="D78" s="53"/>
      <c r="E78" s="53"/>
      <c r="F78" s="53"/>
    </row>
    <row r="79" spans="4:6" s="52" customFormat="1" x14ac:dyDescent="0.2">
      <c r="D79" s="53"/>
      <c r="E79" s="53"/>
      <c r="F79" s="53"/>
    </row>
    <row r="80" spans="4:6" s="52" customFormat="1" x14ac:dyDescent="0.2">
      <c r="D80" s="53"/>
      <c r="E80" s="53"/>
      <c r="F80" s="53"/>
    </row>
    <row r="81" spans="4:6" s="52" customFormat="1" x14ac:dyDescent="0.2">
      <c r="D81" s="53"/>
      <c r="E81" s="53"/>
      <c r="F81" s="53"/>
    </row>
    <row r="82" spans="4:6" s="52" customFormat="1" x14ac:dyDescent="0.2">
      <c r="D82" s="53"/>
      <c r="E82" s="53"/>
      <c r="F82" s="53"/>
    </row>
    <row r="83" spans="4:6" s="52" customFormat="1" x14ac:dyDescent="0.2">
      <c r="D83" s="53"/>
      <c r="E83" s="53"/>
      <c r="F83" s="53"/>
    </row>
    <row r="84" spans="4:6" s="52" customFormat="1" x14ac:dyDescent="0.2">
      <c r="D84" s="53"/>
      <c r="E84" s="53"/>
      <c r="F84" s="53"/>
    </row>
    <row r="85" spans="4:6" s="52" customFormat="1" x14ac:dyDescent="0.2">
      <c r="D85" s="53"/>
      <c r="E85" s="53"/>
      <c r="F85" s="53"/>
    </row>
    <row r="86" spans="4:6" s="52" customFormat="1" x14ac:dyDescent="0.2">
      <c r="D86" s="53"/>
      <c r="E86" s="53"/>
      <c r="F86" s="53"/>
    </row>
    <row r="87" spans="4:6" s="52" customFormat="1" x14ac:dyDescent="0.2">
      <c r="D87" s="53"/>
      <c r="E87" s="53"/>
      <c r="F87" s="53"/>
    </row>
    <row r="88" spans="4:6" s="52" customFormat="1" x14ac:dyDescent="0.2">
      <c r="D88" s="53"/>
      <c r="E88" s="53"/>
      <c r="F88" s="53"/>
    </row>
    <row r="89" spans="4:6" s="52" customFormat="1" x14ac:dyDescent="0.2">
      <c r="D89" s="53"/>
      <c r="E89" s="53"/>
      <c r="F89" s="53"/>
    </row>
    <row r="90" spans="4:6" s="52" customFormat="1" x14ac:dyDescent="0.2">
      <c r="D90" s="53"/>
      <c r="E90" s="53"/>
      <c r="F90" s="53"/>
    </row>
    <row r="91" spans="4:6" s="52" customFormat="1" x14ac:dyDescent="0.2">
      <c r="D91" s="53"/>
      <c r="E91" s="53"/>
      <c r="F91" s="53"/>
    </row>
    <row r="92" spans="4:6" s="52" customFormat="1" x14ac:dyDescent="0.2">
      <c r="D92" s="53"/>
      <c r="E92" s="53"/>
      <c r="F92" s="53"/>
    </row>
    <row r="93" spans="4:6" s="52" customFormat="1" x14ac:dyDescent="0.2">
      <c r="D93" s="53"/>
      <c r="E93" s="53"/>
      <c r="F93" s="53"/>
    </row>
    <row r="94" spans="4:6" s="52" customFormat="1" x14ac:dyDescent="0.2">
      <c r="D94" s="53"/>
      <c r="E94" s="53"/>
      <c r="F94" s="53"/>
    </row>
    <row r="95" spans="4:6" s="52" customFormat="1" x14ac:dyDescent="0.2">
      <c r="D95" s="53"/>
      <c r="E95" s="53"/>
      <c r="F95" s="53"/>
    </row>
    <row r="96" spans="4:6" s="52" customFormat="1" x14ac:dyDescent="0.2">
      <c r="D96" s="53"/>
      <c r="E96" s="53"/>
      <c r="F96" s="53"/>
    </row>
    <row r="97" spans="4:6" s="52" customFormat="1" x14ac:dyDescent="0.2">
      <c r="D97" s="53"/>
      <c r="E97" s="53"/>
      <c r="F97" s="53"/>
    </row>
    <row r="98" spans="4:6" s="52" customFormat="1" x14ac:dyDescent="0.2">
      <c r="D98" s="53"/>
      <c r="E98" s="53"/>
      <c r="F98" s="53"/>
    </row>
    <row r="99" spans="4:6" s="52" customFormat="1" x14ac:dyDescent="0.2">
      <c r="D99" s="53"/>
      <c r="E99" s="53"/>
      <c r="F99" s="53"/>
    </row>
    <row r="100" spans="4:6" s="52" customFormat="1" x14ac:dyDescent="0.2">
      <c r="D100" s="53"/>
      <c r="E100" s="53"/>
      <c r="F100" s="53"/>
    </row>
    <row r="101" spans="4:6" s="52" customFormat="1" x14ac:dyDescent="0.2">
      <c r="D101" s="53"/>
      <c r="E101" s="53"/>
      <c r="F101" s="53"/>
    </row>
    <row r="102" spans="4:6" s="52" customFormat="1" x14ac:dyDescent="0.2">
      <c r="D102" s="53"/>
      <c r="E102" s="53"/>
      <c r="F102" s="53"/>
    </row>
    <row r="103" spans="4:6" s="52" customFormat="1" x14ac:dyDescent="0.2">
      <c r="D103" s="53"/>
      <c r="E103" s="53"/>
      <c r="F103" s="53"/>
    </row>
    <row r="104" spans="4:6" s="52" customFormat="1" x14ac:dyDescent="0.2">
      <c r="D104" s="53"/>
      <c r="E104" s="53"/>
      <c r="F104" s="53"/>
    </row>
    <row r="105" spans="4:6" s="52" customFormat="1" x14ac:dyDescent="0.2">
      <c r="D105" s="53"/>
      <c r="E105" s="53"/>
      <c r="F105" s="53"/>
    </row>
    <row r="106" spans="4:6" s="52" customFormat="1" x14ac:dyDescent="0.2">
      <c r="D106" s="53"/>
      <c r="E106" s="53"/>
      <c r="F106" s="53"/>
    </row>
    <row r="107" spans="4:6" s="52" customFormat="1" x14ac:dyDescent="0.2">
      <c r="D107" s="53"/>
      <c r="E107" s="53"/>
      <c r="F107" s="53"/>
    </row>
    <row r="108" spans="4:6" s="52" customFormat="1" x14ac:dyDescent="0.2">
      <c r="D108" s="53"/>
      <c r="E108" s="53"/>
      <c r="F108" s="53"/>
    </row>
    <row r="109" spans="4:6" s="52" customFormat="1" x14ac:dyDescent="0.2">
      <c r="D109" s="53"/>
      <c r="E109" s="53"/>
      <c r="F109" s="53"/>
    </row>
    <row r="110" spans="4:6" s="52" customFormat="1" x14ac:dyDescent="0.2">
      <c r="D110" s="53"/>
      <c r="E110" s="53"/>
      <c r="F110" s="53"/>
    </row>
    <row r="111" spans="4:6" s="52" customFormat="1" x14ac:dyDescent="0.2">
      <c r="D111" s="53"/>
      <c r="E111" s="53"/>
      <c r="F111" s="53"/>
    </row>
    <row r="112" spans="4:6" s="52" customFormat="1" x14ac:dyDescent="0.2">
      <c r="D112" s="53"/>
      <c r="E112" s="53"/>
      <c r="F112" s="53"/>
    </row>
    <row r="113" spans="4:6" s="52" customFormat="1" x14ac:dyDescent="0.2">
      <c r="D113" s="53"/>
      <c r="E113" s="53"/>
      <c r="F113" s="53"/>
    </row>
    <row r="114" spans="4:6" s="52" customFormat="1" x14ac:dyDescent="0.2">
      <c r="D114" s="53"/>
      <c r="E114" s="53"/>
      <c r="F114" s="53"/>
    </row>
    <row r="115" spans="4:6" s="52" customFormat="1" x14ac:dyDescent="0.2">
      <c r="D115" s="53"/>
      <c r="E115" s="53"/>
      <c r="F115" s="53"/>
    </row>
    <row r="116" spans="4:6" s="52" customFormat="1" x14ac:dyDescent="0.2">
      <c r="D116" s="53"/>
      <c r="E116" s="53"/>
      <c r="F116" s="53"/>
    </row>
    <row r="117" spans="4:6" s="52" customFormat="1" x14ac:dyDescent="0.2">
      <c r="D117" s="53"/>
      <c r="E117" s="53"/>
      <c r="F117" s="53"/>
    </row>
    <row r="118" spans="4:6" s="52" customFormat="1" x14ac:dyDescent="0.2">
      <c r="D118" s="53"/>
      <c r="E118" s="53"/>
      <c r="F118" s="53"/>
    </row>
    <row r="119" spans="4:6" s="52" customFormat="1" x14ac:dyDescent="0.2">
      <c r="D119" s="53"/>
      <c r="E119" s="53"/>
      <c r="F119" s="53"/>
    </row>
    <row r="120" spans="4:6" s="52" customFormat="1" x14ac:dyDescent="0.2">
      <c r="D120" s="53"/>
      <c r="E120" s="53"/>
      <c r="F120" s="53"/>
    </row>
    <row r="121" spans="4:6" s="52" customFormat="1" x14ac:dyDescent="0.2">
      <c r="D121" s="53"/>
      <c r="E121" s="53"/>
      <c r="F121" s="53"/>
    </row>
    <row r="122" spans="4:6" s="52" customFormat="1" x14ac:dyDescent="0.2">
      <c r="D122" s="53"/>
      <c r="E122" s="53"/>
      <c r="F122" s="53"/>
    </row>
    <row r="123" spans="4:6" s="52" customFormat="1" x14ac:dyDescent="0.2">
      <c r="D123" s="53"/>
      <c r="E123" s="53"/>
      <c r="F123" s="53"/>
    </row>
    <row r="124" spans="4:6" s="52" customFormat="1" x14ac:dyDescent="0.2">
      <c r="D124" s="53"/>
      <c r="E124" s="53"/>
      <c r="F124" s="53"/>
    </row>
    <row r="125" spans="4:6" s="52" customFormat="1" x14ac:dyDescent="0.2">
      <c r="D125" s="53"/>
      <c r="E125" s="53"/>
      <c r="F125" s="53"/>
    </row>
    <row r="126" spans="4:6" s="52" customFormat="1" x14ac:dyDescent="0.2">
      <c r="D126" s="53"/>
      <c r="E126" s="53"/>
      <c r="F126" s="53"/>
    </row>
    <row r="127" spans="4:6" s="52" customFormat="1" x14ac:dyDescent="0.2">
      <c r="D127" s="53"/>
      <c r="E127" s="53"/>
      <c r="F127" s="53"/>
    </row>
    <row r="128" spans="4:6" s="52" customFormat="1" x14ac:dyDescent="0.2">
      <c r="D128" s="53"/>
      <c r="E128" s="53"/>
      <c r="F128" s="53"/>
    </row>
    <row r="129" spans="4:6" s="52" customFormat="1" x14ac:dyDescent="0.2">
      <c r="D129" s="53"/>
      <c r="E129" s="53"/>
      <c r="F129" s="53"/>
    </row>
    <row r="130" spans="4:6" s="52" customFormat="1" x14ac:dyDescent="0.2">
      <c r="D130" s="53"/>
      <c r="E130" s="53"/>
      <c r="F130" s="53"/>
    </row>
    <row r="131" spans="4:6" s="52" customFormat="1" x14ac:dyDescent="0.2">
      <c r="D131" s="53"/>
      <c r="E131" s="53"/>
      <c r="F131" s="53"/>
    </row>
    <row r="132" spans="4:6" s="52" customFormat="1" x14ac:dyDescent="0.2">
      <c r="D132" s="53"/>
      <c r="E132" s="53"/>
      <c r="F132" s="53"/>
    </row>
    <row r="133" spans="4:6" s="52" customFormat="1" x14ac:dyDescent="0.2">
      <c r="D133" s="53"/>
      <c r="E133" s="53"/>
      <c r="F133" s="53"/>
    </row>
    <row r="134" spans="4:6" s="52" customFormat="1" x14ac:dyDescent="0.2">
      <c r="D134" s="53"/>
      <c r="E134" s="53"/>
      <c r="F134" s="53"/>
    </row>
    <row r="135" spans="4:6" s="52" customFormat="1" x14ac:dyDescent="0.2">
      <c r="D135" s="53"/>
      <c r="E135" s="53"/>
      <c r="F135" s="53"/>
    </row>
    <row r="136" spans="4:6" s="52" customFormat="1" x14ac:dyDescent="0.2">
      <c r="D136" s="53"/>
      <c r="E136" s="53"/>
      <c r="F136" s="53"/>
    </row>
    <row r="137" spans="4:6" s="52" customFormat="1" x14ac:dyDescent="0.2">
      <c r="D137" s="53"/>
      <c r="E137" s="53"/>
      <c r="F137" s="53"/>
    </row>
    <row r="138" spans="4:6" s="52" customFormat="1" x14ac:dyDescent="0.2">
      <c r="D138" s="53"/>
      <c r="E138" s="53"/>
      <c r="F138" s="53"/>
    </row>
    <row r="139" spans="4:6" s="52" customFormat="1" x14ac:dyDescent="0.2">
      <c r="D139" s="53"/>
      <c r="E139" s="53"/>
      <c r="F139" s="53"/>
    </row>
    <row r="140" spans="4:6" s="52" customFormat="1" x14ac:dyDescent="0.2">
      <c r="D140" s="53"/>
      <c r="E140" s="53"/>
      <c r="F140" s="53"/>
    </row>
    <row r="141" spans="4:6" s="52" customFormat="1" x14ac:dyDescent="0.2">
      <c r="D141" s="53"/>
      <c r="E141" s="53"/>
      <c r="F141" s="53"/>
    </row>
    <row r="142" spans="4:6" s="52" customFormat="1" x14ac:dyDescent="0.2">
      <c r="D142" s="53"/>
      <c r="E142" s="53"/>
      <c r="F142" s="53"/>
    </row>
    <row r="143" spans="4:6" s="52" customFormat="1" x14ac:dyDescent="0.2">
      <c r="D143" s="53"/>
      <c r="E143" s="53"/>
      <c r="F143" s="53"/>
    </row>
    <row r="144" spans="4:6" s="52" customFormat="1" x14ac:dyDescent="0.2">
      <c r="D144" s="53"/>
      <c r="E144" s="53"/>
      <c r="F144" s="53"/>
    </row>
    <row r="145" spans="4:6" s="52" customFormat="1" x14ac:dyDescent="0.2">
      <c r="D145" s="53"/>
      <c r="E145" s="53"/>
      <c r="F145" s="53"/>
    </row>
    <row r="146" spans="4:6" s="52" customFormat="1" x14ac:dyDescent="0.2">
      <c r="D146" s="53"/>
      <c r="E146" s="53"/>
      <c r="F146" s="53"/>
    </row>
    <row r="147" spans="4:6" s="52" customFormat="1" x14ac:dyDescent="0.2">
      <c r="D147" s="53"/>
      <c r="E147" s="53"/>
      <c r="F147" s="53"/>
    </row>
    <row r="148" spans="4:6" s="52" customFormat="1" x14ac:dyDescent="0.2">
      <c r="D148" s="53"/>
      <c r="E148" s="53"/>
      <c r="F148" s="53"/>
    </row>
    <row r="149" spans="4:6" s="52" customFormat="1" x14ac:dyDescent="0.2">
      <c r="D149" s="53"/>
      <c r="E149" s="53"/>
      <c r="F149" s="53"/>
    </row>
    <row r="150" spans="4:6" s="52" customFormat="1" x14ac:dyDescent="0.2">
      <c r="D150" s="53"/>
      <c r="E150" s="53"/>
      <c r="F150" s="53"/>
    </row>
    <row r="151" spans="4:6" s="52" customFormat="1" x14ac:dyDescent="0.2">
      <c r="D151" s="53"/>
      <c r="E151" s="53"/>
      <c r="F151" s="53"/>
    </row>
    <row r="152" spans="4:6" s="52" customFormat="1" x14ac:dyDescent="0.2">
      <c r="D152" s="53"/>
      <c r="E152" s="53"/>
      <c r="F152" s="53"/>
    </row>
    <row r="153" spans="4:6" s="52" customFormat="1" x14ac:dyDescent="0.2">
      <c r="D153" s="53"/>
      <c r="E153" s="53"/>
      <c r="F153" s="53"/>
    </row>
    <row r="154" spans="4:6" s="52" customFormat="1" x14ac:dyDescent="0.2">
      <c r="D154" s="53"/>
      <c r="E154" s="53"/>
      <c r="F154" s="53"/>
    </row>
    <row r="155" spans="4:6" s="52" customFormat="1" x14ac:dyDescent="0.2">
      <c r="D155" s="53"/>
      <c r="E155" s="53"/>
      <c r="F155" s="53"/>
    </row>
    <row r="156" spans="4:6" s="52" customFormat="1" x14ac:dyDescent="0.2">
      <c r="D156" s="53"/>
      <c r="E156" s="53"/>
      <c r="F156" s="53"/>
    </row>
    <row r="157" spans="4:6" s="52" customFormat="1" x14ac:dyDescent="0.2">
      <c r="D157" s="53"/>
      <c r="E157" s="53"/>
      <c r="F157" s="53"/>
    </row>
    <row r="158" spans="4:6" s="52" customFormat="1" x14ac:dyDescent="0.2">
      <c r="D158" s="53"/>
      <c r="E158" s="53"/>
      <c r="F158" s="53"/>
    </row>
    <row r="159" spans="4:6" s="52" customFormat="1" x14ac:dyDescent="0.2">
      <c r="D159" s="53"/>
      <c r="E159" s="53"/>
      <c r="F159" s="53"/>
    </row>
    <row r="160" spans="4:6" s="52" customFormat="1" x14ac:dyDescent="0.2">
      <c r="D160" s="53"/>
      <c r="E160" s="53"/>
      <c r="F160" s="53"/>
    </row>
    <row r="161" spans="4:6" s="52" customFormat="1" x14ac:dyDescent="0.2">
      <c r="D161" s="53"/>
      <c r="E161" s="53"/>
      <c r="F161" s="53"/>
    </row>
    <row r="162" spans="4:6" s="52" customFormat="1" x14ac:dyDescent="0.2">
      <c r="D162" s="53"/>
      <c r="E162" s="53"/>
      <c r="F162" s="53"/>
    </row>
    <row r="163" spans="4:6" s="52" customFormat="1" x14ac:dyDescent="0.2">
      <c r="D163" s="53"/>
      <c r="E163" s="53"/>
      <c r="F163" s="53"/>
    </row>
    <row r="164" spans="4:6" s="52" customFormat="1" x14ac:dyDescent="0.2">
      <c r="D164" s="53"/>
      <c r="E164" s="53"/>
      <c r="F164" s="53"/>
    </row>
    <row r="165" spans="4:6" s="52" customFormat="1" x14ac:dyDescent="0.2">
      <c r="D165" s="53"/>
      <c r="E165" s="53"/>
      <c r="F165" s="53"/>
    </row>
    <row r="166" spans="4:6" s="52" customFormat="1" x14ac:dyDescent="0.2">
      <c r="D166" s="53"/>
      <c r="E166" s="53"/>
      <c r="F166" s="53"/>
    </row>
    <row r="167" spans="4:6" s="52" customFormat="1" x14ac:dyDescent="0.2">
      <c r="D167" s="53"/>
      <c r="E167" s="53"/>
      <c r="F167" s="53"/>
    </row>
    <row r="168" spans="4:6" s="52" customFormat="1" x14ac:dyDescent="0.2">
      <c r="D168" s="53"/>
      <c r="E168" s="53"/>
      <c r="F168" s="53"/>
    </row>
    <row r="169" spans="4:6" s="52" customFormat="1" x14ac:dyDescent="0.2">
      <c r="D169" s="53"/>
      <c r="E169" s="53"/>
      <c r="F169" s="53"/>
    </row>
    <row r="170" spans="4:6" s="52" customFormat="1" x14ac:dyDescent="0.2">
      <c r="D170" s="53"/>
      <c r="E170" s="53"/>
      <c r="F170" s="53"/>
    </row>
    <row r="171" spans="4:6" s="52" customFormat="1" x14ac:dyDescent="0.2">
      <c r="D171" s="53"/>
      <c r="E171" s="53"/>
      <c r="F171" s="53"/>
    </row>
    <row r="172" spans="4:6" s="52" customFormat="1" x14ac:dyDescent="0.2">
      <c r="D172" s="53"/>
      <c r="E172" s="53"/>
      <c r="F172" s="53"/>
    </row>
    <row r="173" spans="4:6" s="52" customFormat="1" x14ac:dyDescent="0.2">
      <c r="D173" s="53"/>
      <c r="E173" s="53"/>
      <c r="F173" s="53"/>
    </row>
    <row r="174" spans="4:6" s="52" customFormat="1" x14ac:dyDescent="0.2">
      <c r="D174" s="53"/>
      <c r="E174" s="53"/>
      <c r="F174" s="53"/>
    </row>
    <row r="175" spans="4:6" s="52" customFormat="1" x14ac:dyDescent="0.2">
      <c r="D175" s="53"/>
      <c r="E175" s="53"/>
      <c r="F175" s="53"/>
    </row>
    <row r="176" spans="4:6" s="52" customFormat="1" x14ac:dyDescent="0.2">
      <c r="D176" s="53"/>
      <c r="E176" s="53"/>
      <c r="F176" s="53"/>
    </row>
    <row r="177" spans="4:6" s="52" customFormat="1" x14ac:dyDescent="0.2">
      <c r="D177" s="53"/>
      <c r="E177" s="53"/>
      <c r="F177" s="53"/>
    </row>
    <row r="178" spans="4:6" s="52" customFormat="1" x14ac:dyDescent="0.2">
      <c r="D178" s="53"/>
      <c r="E178" s="53"/>
      <c r="F178" s="53"/>
    </row>
    <row r="179" spans="4:6" s="52" customFormat="1" x14ac:dyDescent="0.2">
      <c r="D179" s="53"/>
      <c r="E179" s="53"/>
      <c r="F179" s="53"/>
    </row>
    <row r="180" spans="4:6" s="52" customFormat="1" x14ac:dyDescent="0.2">
      <c r="D180" s="53"/>
      <c r="E180" s="53"/>
      <c r="F180" s="53"/>
    </row>
    <row r="181" spans="4:6" s="52" customFormat="1" x14ac:dyDescent="0.2">
      <c r="D181" s="53"/>
      <c r="E181" s="53"/>
      <c r="F181" s="53"/>
    </row>
    <row r="182" spans="4:6" s="52" customFormat="1" x14ac:dyDescent="0.2">
      <c r="D182" s="53"/>
      <c r="E182" s="53"/>
      <c r="F182" s="53"/>
    </row>
    <row r="183" spans="4:6" s="52" customFormat="1" x14ac:dyDescent="0.2">
      <c r="D183" s="53"/>
      <c r="E183" s="53"/>
      <c r="F183" s="53"/>
    </row>
    <row r="184" spans="4:6" s="52" customFormat="1" x14ac:dyDescent="0.2">
      <c r="D184" s="53"/>
      <c r="E184" s="53"/>
      <c r="F184" s="53"/>
    </row>
    <row r="185" spans="4:6" s="52" customFormat="1" x14ac:dyDescent="0.2">
      <c r="D185" s="53"/>
      <c r="E185" s="53"/>
      <c r="F185" s="53"/>
    </row>
    <row r="186" spans="4:6" s="52" customFormat="1" x14ac:dyDescent="0.2">
      <c r="D186" s="53"/>
      <c r="E186" s="53"/>
      <c r="F186" s="53"/>
    </row>
    <row r="187" spans="4:6" s="52" customFormat="1" x14ac:dyDescent="0.2">
      <c r="D187" s="53"/>
      <c r="E187" s="53"/>
      <c r="F187" s="53"/>
    </row>
    <row r="188" spans="4:6" s="52" customFormat="1" x14ac:dyDescent="0.2">
      <c r="D188" s="53"/>
      <c r="E188" s="53"/>
      <c r="F188" s="53"/>
    </row>
    <row r="189" spans="4:6" s="52" customFormat="1" x14ac:dyDescent="0.2">
      <c r="D189" s="53"/>
      <c r="E189" s="53"/>
      <c r="F189" s="53"/>
    </row>
    <row r="190" spans="4:6" s="52" customFormat="1" x14ac:dyDescent="0.2">
      <c r="D190" s="53"/>
      <c r="E190" s="53"/>
      <c r="F190" s="53"/>
    </row>
    <row r="191" spans="4:6" s="52" customFormat="1" x14ac:dyDescent="0.2">
      <c r="D191" s="53"/>
      <c r="E191" s="53"/>
      <c r="F191" s="53"/>
    </row>
    <row r="192" spans="4:6" s="52" customFormat="1" x14ac:dyDescent="0.2">
      <c r="D192" s="53"/>
      <c r="E192" s="53"/>
      <c r="F192" s="53"/>
    </row>
    <row r="193" spans="4:6" s="52" customFormat="1" x14ac:dyDescent="0.2">
      <c r="D193" s="53"/>
      <c r="E193" s="53"/>
      <c r="F193" s="53"/>
    </row>
    <row r="194" spans="4:6" s="52" customFormat="1" x14ac:dyDescent="0.2">
      <c r="D194" s="53"/>
      <c r="E194" s="53"/>
      <c r="F194" s="53"/>
    </row>
    <row r="195" spans="4:6" s="52" customFormat="1" x14ac:dyDescent="0.2">
      <c r="D195" s="53"/>
      <c r="E195" s="53"/>
      <c r="F195" s="53"/>
    </row>
    <row r="196" spans="4:6" s="52" customFormat="1" x14ac:dyDescent="0.2">
      <c r="D196" s="53"/>
      <c r="E196" s="53"/>
      <c r="F196" s="53"/>
    </row>
    <row r="197" spans="4:6" s="52" customFormat="1" x14ac:dyDescent="0.2">
      <c r="D197" s="53"/>
      <c r="E197" s="53"/>
      <c r="F197" s="53"/>
    </row>
    <row r="198" spans="4:6" s="52" customFormat="1" x14ac:dyDescent="0.2">
      <c r="D198" s="53"/>
      <c r="E198" s="53"/>
      <c r="F198" s="53"/>
    </row>
    <row r="199" spans="4:6" s="52" customFormat="1" x14ac:dyDescent="0.2">
      <c r="D199" s="53"/>
      <c r="E199" s="53"/>
      <c r="F199" s="53"/>
    </row>
    <row r="200" spans="4:6" s="52" customFormat="1" x14ac:dyDescent="0.2">
      <c r="D200" s="53"/>
      <c r="E200" s="53"/>
      <c r="F200" s="53"/>
    </row>
    <row r="201" spans="4:6" s="52" customFormat="1" x14ac:dyDescent="0.2">
      <c r="D201" s="53"/>
      <c r="E201" s="53"/>
      <c r="F201" s="53"/>
    </row>
    <row r="202" spans="4:6" s="52" customFormat="1" x14ac:dyDescent="0.2">
      <c r="D202" s="53"/>
      <c r="E202" s="53"/>
      <c r="F202" s="53"/>
    </row>
    <row r="203" spans="4:6" s="52" customFormat="1" x14ac:dyDescent="0.2">
      <c r="D203" s="53"/>
      <c r="E203" s="53"/>
      <c r="F203" s="53"/>
    </row>
    <row r="204" spans="4:6" s="52" customFormat="1" x14ac:dyDescent="0.2">
      <c r="D204" s="53"/>
      <c r="E204" s="53"/>
      <c r="F204" s="53"/>
    </row>
    <row r="205" spans="4:6" s="52" customFormat="1" x14ac:dyDescent="0.2">
      <c r="D205" s="53"/>
      <c r="E205" s="53"/>
      <c r="F205" s="53"/>
    </row>
    <row r="206" spans="4:6" s="52" customFormat="1" x14ac:dyDescent="0.2">
      <c r="D206" s="53"/>
      <c r="E206" s="53"/>
      <c r="F206" s="53"/>
    </row>
    <row r="207" spans="4:6" s="52" customFormat="1" x14ac:dyDescent="0.2">
      <c r="D207" s="53"/>
      <c r="E207" s="53"/>
      <c r="F207" s="53"/>
    </row>
    <row r="208" spans="4:6" s="52" customFormat="1" x14ac:dyDescent="0.2">
      <c r="D208" s="53"/>
      <c r="E208" s="53"/>
      <c r="F208" s="53"/>
    </row>
    <row r="209" spans="4:6" s="52" customFormat="1" x14ac:dyDescent="0.2">
      <c r="D209" s="53"/>
      <c r="E209" s="53"/>
      <c r="F209" s="53"/>
    </row>
    <row r="210" spans="4:6" s="52" customFormat="1" x14ac:dyDescent="0.2">
      <c r="D210" s="53"/>
      <c r="E210" s="53"/>
      <c r="F210" s="53"/>
    </row>
    <row r="211" spans="4:6" s="52" customFormat="1" x14ac:dyDescent="0.2">
      <c r="D211" s="53"/>
      <c r="E211" s="53"/>
      <c r="F211" s="53"/>
    </row>
    <row r="212" spans="4:6" s="52" customFormat="1" x14ac:dyDescent="0.2">
      <c r="D212" s="53"/>
      <c r="E212" s="53"/>
      <c r="F212" s="53"/>
    </row>
    <row r="213" spans="4:6" s="52" customFormat="1" x14ac:dyDescent="0.2">
      <c r="D213" s="53"/>
      <c r="E213" s="53"/>
      <c r="F213" s="53"/>
    </row>
    <row r="214" spans="4:6" s="52" customFormat="1" x14ac:dyDescent="0.2">
      <c r="D214" s="53"/>
      <c r="E214" s="53"/>
      <c r="F214" s="53"/>
    </row>
    <row r="215" spans="4:6" s="52" customFormat="1" x14ac:dyDescent="0.2">
      <c r="D215" s="53"/>
      <c r="E215" s="53"/>
      <c r="F215" s="53"/>
    </row>
    <row r="216" spans="4:6" s="52" customFormat="1" x14ac:dyDescent="0.2">
      <c r="D216" s="53"/>
      <c r="E216" s="53"/>
      <c r="F216" s="53"/>
    </row>
    <row r="217" spans="4:6" s="52" customFormat="1" x14ac:dyDescent="0.2">
      <c r="D217" s="53"/>
      <c r="E217" s="53"/>
      <c r="F217" s="53"/>
    </row>
    <row r="218" spans="4:6" s="52" customFormat="1" x14ac:dyDescent="0.2">
      <c r="D218" s="53"/>
      <c r="E218" s="53"/>
      <c r="F218" s="53"/>
    </row>
    <row r="219" spans="4:6" s="52" customFormat="1" x14ac:dyDescent="0.2">
      <c r="D219" s="53"/>
      <c r="E219" s="53"/>
      <c r="F219" s="53"/>
    </row>
    <row r="220" spans="4:6" s="52" customFormat="1" x14ac:dyDescent="0.2">
      <c r="D220" s="53"/>
      <c r="E220" s="53"/>
      <c r="F220" s="53"/>
    </row>
    <row r="221" spans="4:6" s="52" customFormat="1" x14ac:dyDescent="0.2">
      <c r="D221" s="53"/>
      <c r="E221" s="53"/>
      <c r="F221" s="53"/>
    </row>
    <row r="222" spans="4:6" s="52" customFormat="1" x14ac:dyDescent="0.2">
      <c r="D222" s="53"/>
      <c r="E222" s="53"/>
      <c r="F222" s="53"/>
    </row>
    <row r="223" spans="4:6" s="52" customFormat="1" x14ac:dyDescent="0.2">
      <c r="D223" s="53"/>
      <c r="E223" s="53"/>
      <c r="F223" s="53"/>
    </row>
    <row r="224" spans="4:6" s="52" customFormat="1" x14ac:dyDescent="0.2">
      <c r="D224" s="53"/>
      <c r="E224" s="53"/>
      <c r="F224" s="53"/>
    </row>
    <row r="225" spans="4:6" s="52" customFormat="1" x14ac:dyDescent="0.2">
      <c r="D225" s="53"/>
      <c r="E225" s="53"/>
      <c r="F225" s="53"/>
    </row>
    <row r="226" spans="4:6" s="52" customFormat="1" x14ac:dyDescent="0.2">
      <c r="D226" s="53"/>
      <c r="E226" s="53"/>
      <c r="F226" s="53"/>
    </row>
    <row r="227" spans="4:6" s="52" customFormat="1" x14ac:dyDescent="0.2">
      <c r="D227" s="53"/>
      <c r="E227" s="53"/>
      <c r="F227" s="53"/>
    </row>
    <row r="228" spans="4:6" s="52" customFormat="1" x14ac:dyDescent="0.2">
      <c r="D228" s="53"/>
      <c r="E228" s="53"/>
      <c r="F228" s="53"/>
    </row>
    <row r="229" spans="4:6" s="52" customFormat="1" x14ac:dyDescent="0.2">
      <c r="D229" s="53"/>
      <c r="E229" s="53"/>
      <c r="F229" s="53"/>
    </row>
    <row r="230" spans="4:6" s="52" customFormat="1" x14ac:dyDescent="0.2">
      <c r="D230" s="53"/>
      <c r="E230" s="53"/>
      <c r="F230" s="53"/>
    </row>
    <row r="231" spans="4:6" s="52" customFormat="1" x14ac:dyDescent="0.2">
      <c r="D231" s="53"/>
      <c r="E231" s="53"/>
      <c r="F231" s="53"/>
    </row>
    <row r="232" spans="4:6" s="52" customFormat="1" x14ac:dyDescent="0.2">
      <c r="D232" s="53"/>
      <c r="E232" s="53"/>
      <c r="F232" s="53"/>
    </row>
    <row r="233" spans="4:6" s="52" customFormat="1" x14ac:dyDescent="0.2">
      <c r="D233" s="53"/>
      <c r="E233" s="53"/>
      <c r="F233" s="53"/>
    </row>
    <row r="234" spans="4:6" s="52" customFormat="1" x14ac:dyDescent="0.2">
      <c r="D234" s="53"/>
      <c r="E234" s="53"/>
      <c r="F234" s="53"/>
    </row>
    <row r="235" spans="4:6" s="52" customFormat="1" x14ac:dyDescent="0.2">
      <c r="D235" s="53"/>
      <c r="E235" s="53"/>
      <c r="F235" s="53"/>
    </row>
    <row r="236" spans="4:6" s="52" customFormat="1" x14ac:dyDescent="0.2">
      <c r="D236" s="53"/>
      <c r="E236" s="53"/>
      <c r="F236" s="53"/>
    </row>
    <row r="237" spans="4:6" s="52" customFormat="1" x14ac:dyDescent="0.2">
      <c r="D237" s="53"/>
      <c r="E237" s="53"/>
      <c r="F237" s="53"/>
    </row>
    <row r="238" spans="4:6" s="52" customFormat="1" x14ac:dyDescent="0.2">
      <c r="D238" s="53"/>
      <c r="E238" s="53"/>
      <c r="F238" s="53"/>
    </row>
    <row r="239" spans="4:6" s="52" customFormat="1" x14ac:dyDescent="0.2">
      <c r="D239" s="53"/>
      <c r="E239" s="53"/>
      <c r="F239" s="53"/>
    </row>
    <row r="240" spans="4:6" s="52" customFormat="1" x14ac:dyDescent="0.2">
      <c r="D240" s="53"/>
      <c r="E240" s="53"/>
      <c r="F240" s="53"/>
    </row>
    <row r="241" spans="4:6" s="52" customFormat="1" x14ac:dyDescent="0.2">
      <c r="D241" s="53"/>
      <c r="E241" s="53"/>
      <c r="F241" s="53"/>
    </row>
    <row r="242" spans="4:6" s="52" customFormat="1" x14ac:dyDescent="0.2">
      <c r="D242" s="53"/>
      <c r="E242" s="53"/>
      <c r="F242" s="53"/>
    </row>
    <row r="243" spans="4:6" s="52" customFormat="1" x14ac:dyDescent="0.2">
      <c r="D243" s="53"/>
      <c r="E243" s="53"/>
      <c r="F243" s="53"/>
    </row>
    <row r="244" spans="4:6" s="52" customFormat="1" x14ac:dyDescent="0.2">
      <c r="D244" s="53"/>
      <c r="E244" s="53"/>
      <c r="F244" s="53"/>
    </row>
    <row r="245" spans="4:6" s="52" customFormat="1" x14ac:dyDescent="0.2">
      <c r="D245" s="53"/>
      <c r="E245" s="53"/>
      <c r="F245" s="53"/>
    </row>
    <row r="246" spans="4:6" s="52" customFormat="1" x14ac:dyDescent="0.2">
      <c r="D246" s="53"/>
      <c r="E246" s="53"/>
      <c r="F246" s="53"/>
    </row>
    <row r="247" spans="4:6" s="52" customFormat="1" x14ac:dyDescent="0.2">
      <c r="D247" s="53"/>
      <c r="E247" s="53"/>
      <c r="F247" s="53"/>
    </row>
    <row r="248" spans="4:6" s="52" customFormat="1" x14ac:dyDescent="0.2">
      <c r="D248" s="53"/>
      <c r="E248" s="53"/>
      <c r="F248" s="53"/>
    </row>
    <row r="249" spans="4:6" s="52" customFormat="1" x14ac:dyDescent="0.2">
      <c r="D249" s="53"/>
      <c r="E249" s="53"/>
      <c r="F249" s="53"/>
    </row>
    <row r="250" spans="4:6" s="52" customFormat="1" x14ac:dyDescent="0.2">
      <c r="D250" s="53"/>
      <c r="E250" s="53"/>
      <c r="F250" s="53"/>
    </row>
    <row r="251" spans="4:6" s="52" customFormat="1" x14ac:dyDescent="0.2">
      <c r="D251" s="53"/>
      <c r="E251" s="53"/>
      <c r="F251" s="53"/>
    </row>
    <row r="252" spans="4:6" s="52" customFormat="1" x14ac:dyDescent="0.2">
      <c r="D252" s="53"/>
      <c r="E252" s="53"/>
      <c r="F252" s="53"/>
    </row>
    <row r="253" spans="4:6" s="52" customFormat="1" x14ac:dyDescent="0.2">
      <c r="D253" s="53"/>
      <c r="E253" s="53"/>
      <c r="F253" s="53"/>
    </row>
    <row r="254" spans="4:6" s="52" customFormat="1" x14ac:dyDescent="0.2">
      <c r="D254" s="53"/>
      <c r="E254" s="53"/>
      <c r="F254" s="53"/>
    </row>
    <row r="255" spans="4:6" s="52" customFormat="1" x14ac:dyDescent="0.2">
      <c r="D255" s="53"/>
      <c r="E255" s="53"/>
      <c r="F255" s="53"/>
    </row>
    <row r="256" spans="4:6" s="52" customFormat="1" x14ac:dyDescent="0.2">
      <c r="D256" s="53"/>
      <c r="E256" s="53"/>
      <c r="F256" s="53"/>
    </row>
    <row r="257" spans="4:6" s="52" customFormat="1" x14ac:dyDescent="0.2">
      <c r="D257" s="53"/>
      <c r="E257" s="53"/>
      <c r="F257" s="53"/>
    </row>
    <row r="258" spans="4:6" s="52" customFormat="1" x14ac:dyDescent="0.2">
      <c r="D258" s="53"/>
      <c r="E258" s="53"/>
      <c r="F258" s="53"/>
    </row>
    <row r="259" spans="4:6" s="52" customFormat="1" x14ac:dyDescent="0.2">
      <c r="D259" s="53"/>
      <c r="E259" s="53"/>
      <c r="F259" s="53"/>
    </row>
    <row r="260" spans="4:6" s="52" customFormat="1" x14ac:dyDescent="0.2">
      <c r="D260" s="53"/>
      <c r="E260" s="53"/>
      <c r="F260" s="53"/>
    </row>
    <row r="261" spans="4:6" s="52" customFormat="1" x14ac:dyDescent="0.2">
      <c r="D261" s="53"/>
      <c r="E261" s="53"/>
      <c r="F261" s="53"/>
    </row>
    <row r="262" spans="4:6" s="52" customFormat="1" x14ac:dyDescent="0.2">
      <c r="D262" s="53"/>
      <c r="E262" s="53"/>
      <c r="F262" s="53"/>
    </row>
    <row r="263" spans="4:6" s="52" customFormat="1" x14ac:dyDescent="0.2">
      <c r="D263" s="53"/>
      <c r="E263" s="53"/>
      <c r="F263" s="53"/>
    </row>
    <row r="264" spans="4:6" s="52" customFormat="1" x14ac:dyDescent="0.2">
      <c r="D264" s="53"/>
      <c r="E264" s="53"/>
      <c r="F264" s="53"/>
    </row>
    <row r="265" spans="4:6" s="52" customFormat="1" x14ac:dyDescent="0.2">
      <c r="D265" s="53"/>
      <c r="E265" s="53"/>
      <c r="F265" s="53"/>
    </row>
    <row r="266" spans="4:6" s="52" customFormat="1" x14ac:dyDescent="0.2">
      <c r="D266" s="53"/>
      <c r="E266" s="53"/>
      <c r="F266" s="53"/>
    </row>
    <row r="267" spans="4:6" s="52" customFormat="1" x14ac:dyDescent="0.2">
      <c r="D267" s="53"/>
      <c r="E267" s="53"/>
      <c r="F267" s="53"/>
    </row>
    <row r="268" spans="4:6" s="52" customFormat="1" x14ac:dyDescent="0.2">
      <c r="D268" s="53"/>
      <c r="E268" s="53"/>
      <c r="F268" s="53"/>
    </row>
    <row r="269" spans="4:6" s="52" customFormat="1" x14ac:dyDescent="0.2">
      <c r="D269" s="53"/>
      <c r="E269" s="53"/>
      <c r="F269" s="53"/>
    </row>
    <row r="270" spans="4:6" s="52" customFormat="1" x14ac:dyDescent="0.2">
      <c r="D270" s="53"/>
      <c r="E270" s="53"/>
      <c r="F270" s="53"/>
    </row>
    <row r="271" spans="4:6" s="52" customFormat="1" x14ac:dyDescent="0.2">
      <c r="D271" s="53"/>
      <c r="E271" s="53"/>
      <c r="F271" s="53"/>
    </row>
    <row r="272" spans="4:6" s="52" customFormat="1" x14ac:dyDescent="0.2">
      <c r="D272" s="53"/>
      <c r="E272" s="53"/>
      <c r="F272" s="53"/>
    </row>
    <row r="273" spans="4:6" s="52" customFormat="1" x14ac:dyDescent="0.2">
      <c r="D273" s="53"/>
      <c r="E273" s="53"/>
      <c r="F273" s="53"/>
    </row>
    <row r="274" spans="4:6" s="52" customFormat="1" x14ac:dyDescent="0.2">
      <c r="D274" s="53"/>
      <c r="E274" s="53"/>
      <c r="F274" s="53"/>
    </row>
    <row r="275" spans="4:6" s="52" customFormat="1" x14ac:dyDescent="0.2">
      <c r="D275" s="53"/>
      <c r="E275" s="53"/>
      <c r="F275" s="53"/>
    </row>
    <row r="276" spans="4:6" s="52" customFormat="1" x14ac:dyDescent="0.2">
      <c r="D276" s="53"/>
      <c r="E276" s="53"/>
      <c r="F276" s="53"/>
    </row>
    <row r="277" spans="4:6" s="52" customFormat="1" x14ac:dyDescent="0.2">
      <c r="D277" s="53"/>
      <c r="E277" s="53"/>
      <c r="F277" s="53"/>
    </row>
    <row r="278" spans="4:6" s="52" customFormat="1" x14ac:dyDescent="0.2">
      <c r="D278" s="53"/>
      <c r="E278" s="53"/>
      <c r="F278" s="53"/>
    </row>
    <row r="279" spans="4:6" s="52" customFormat="1" x14ac:dyDescent="0.2">
      <c r="D279" s="53"/>
      <c r="E279" s="53"/>
      <c r="F279" s="53"/>
    </row>
    <row r="280" spans="4:6" s="52" customFormat="1" x14ac:dyDescent="0.2">
      <c r="D280" s="53"/>
      <c r="E280" s="53"/>
      <c r="F280" s="53"/>
    </row>
    <row r="281" spans="4:6" s="52" customFormat="1" x14ac:dyDescent="0.2">
      <c r="D281" s="53"/>
      <c r="E281" s="53"/>
      <c r="F281" s="53"/>
    </row>
    <row r="282" spans="4:6" s="52" customFormat="1" x14ac:dyDescent="0.2">
      <c r="D282" s="53"/>
      <c r="E282" s="53"/>
      <c r="F282" s="53"/>
    </row>
    <row r="283" spans="4:6" s="52" customFormat="1" x14ac:dyDescent="0.2">
      <c r="D283" s="53"/>
      <c r="E283" s="53"/>
      <c r="F283" s="53"/>
    </row>
    <row r="284" spans="4:6" s="52" customFormat="1" x14ac:dyDescent="0.2">
      <c r="D284" s="53"/>
      <c r="E284" s="53"/>
      <c r="F284" s="53"/>
    </row>
    <row r="285" spans="4:6" s="52" customFormat="1" x14ac:dyDescent="0.2">
      <c r="D285" s="53"/>
      <c r="E285" s="53"/>
      <c r="F285" s="53"/>
    </row>
    <row r="286" spans="4:6" s="52" customFormat="1" x14ac:dyDescent="0.2">
      <c r="D286" s="53"/>
      <c r="E286" s="53"/>
      <c r="F286" s="53"/>
    </row>
    <row r="287" spans="4:6" s="52" customFormat="1" x14ac:dyDescent="0.2">
      <c r="D287" s="53"/>
      <c r="E287" s="53"/>
      <c r="F287" s="53"/>
    </row>
    <row r="288" spans="4:6" s="52" customFormat="1" x14ac:dyDescent="0.2">
      <c r="D288" s="53"/>
      <c r="E288" s="53"/>
      <c r="F288" s="53"/>
    </row>
    <row r="289" spans="4:6" s="52" customFormat="1" x14ac:dyDescent="0.2">
      <c r="D289" s="53"/>
      <c r="E289" s="53"/>
      <c r="F289" s="53"/>
    </row>
    <row r="290" spans="4:6" s="52" customFormat="1" x14ac:dyDescent="0.2">
      <c r="D290" s="53"/>
      <c r="E290" s="53"/>
      <c r="F290" s="53"/>
    </row>
    <row r="291" spans="4:6" s="52" customFormat="1" x14ac:dyDescent="0.2">
      <c r="D291" s="53"/>
      <c r="E291" s="53"/>
      <c r="F291" s="53"/>
    </row>
    <row r="292" spans="4:6" s="52" customFormat="1" x14ac:dyDescent="0.2">
      <c r="D292" s="53"/>
      <c r="E292" s="53"/>
      <c r="F292" s="53"/>
    </row>
    <row r="293" spans="4:6" s="52" customFormat="1" x14ac:dyDescent="0.2">
      <c r="D293" s="53"/>
      <c r="E293" s="53"/>
      <c r="F293" s="53"/>
    </row>
    <row r="294" spans="4:6" s="52" customFormat="1" x14ac:dyDescent="0.2">
      <c r="D294" s="53"/>
      <c r="E294" s="53"/>
      <c r="F294" s="53"/>
    </row>
    <row r="295" spans="4:6" s="52" customFormat="1" x14ac:dyDescent="0.2">
      <c r="D295" s="53"/>
      <c r="E295" s="53"/>
      <c r="F295" s="53"/>
    </row>
    <row r="296" spans="4:6" s="52" customFormat="1" x14ac:dyDescent="0.2">
      <c r="D296" s="53"/>
      <c r="E296" s="53"/>
      <c r="F296" s="53"/>
    </row>
    <row r="297" spans="4:6" s="52" customFormat="1" x14ac:dyDescent="0.2">
      <c r="D297" s="53"/>
      <c r="E297" s="53"/>
      <c r="F297" s="53"/>
    </row>
    <row r="298" spans="4:6" s="52" customFormat="1" x14ac:dyDescent="0.2">
      <c r="D298" s="53"/>
      <c r="E298" s="53"/>
      <c r="F298" s="53"/>
    </row>
    <row r="299" spans="4:6" s="52" customFormat="1" x14ac:dyDescent="0.2">
      <c r="D299" s="53"/>
      <c r="E299" s="53"/>
      <c r="F299" s="53"/>
    </row>
    <row r="300" spans="4:6" s="52" customFormat="1" x14ac:dyDescent="0.2">
      <c r="D300" s="53"/>
      <c r="E300" s="53"/>
      <c r="F300" s="53"/>
    </row>
    <row r="301" spans="4:6" s="52" customFormat="1" x14ac:dyDescent="0.2">
      <c r="D301" s="53"/>
      <c r="E301" s="53"/>
      <c r="F301" s="53"/>
    </row>
    <row r="302" spans="4:6" s="52" customFormat="1" x14ac:dyDescent="0.2">
      <c r="D302" s="53"/>
      <c r="E302" s="53"/>
      <c r="F302" s="53"/>
    </row>
    <row r="303" spans="4:6" s="52" customFormat="1" x14ac:dyDescent="0.2">
      <c r="D303" s="53"/>
      <c r="E303" s="53"/>
      <c r="F303" s="53"/>
    </row>
    <row r="304" spans="4:6" s="52" customFormat="1" x14ac:dyDescent="0.2">
      <c r="D304" s="53"/>
      <c r="E304" s="53"/>
      <c r="F304" s="53"/>
    </row>
    <row r="305" spans="4:6" s="52" customFormat="1" x14ac:dyDescent="0.2">
      <c r="D305" s="53"/>
      <c r="E305" s="53"/>
      <c r="F305" s="53"/>
    </row>
    <row r="306" spans="4:6" s="52" customFormat="1" x14ac:dyDescent="0.2">
      <c r="D306" s="53"/>
      <c r="E306" s="53"/>
      <c r="F306" s="53"/>
    </row>
    <row r="307" spans="4:6" s="52" customFormat="1" x14ac:dyDescent="0.2">
      <c r="D307" s="53"/>
      <c r="E307" s="53"/>
      <c r="F307" s="53"/>
    </row>
    <row r="308" spans="4:6" s="52" customFormat="1" x14ac:dyDescent="0.2">
      <c r="D308" s="53"/>
      <c r="E308" s="53"/>
      <c r="F308" s="53"/>
    </row>
    <row r="309" spans="4:6" s="52" customFormat="1" x14ac:dyDescent="0.2">
      <c r="D309" s="53"/>
      <c r="E309" s="53"/>
      <c r="F309" s="53"/>
    </row>
    <row r="310" spans="4:6" s="52" customFormat="1" x14ac:dyDescent="0.2">
      <c r="D310" s="53"/>
      <c r="E310" s="53"/>
      <c r="F310" s="53"/>
    </row>
    <row r="311" spans="4:6" s="52" customFormat="1" x14ac:dyDescent="0.2">
      <c r="D311" s="53"/>
      <c r="E311" s="53"/>
      <c r="F311" s="53"/>
    </row>
    <row r="312" spans="4:6" s="52" customFormat="1" x14ac:dyDescent="0.2">
      <c r="D312" s="53"/>
      <c r="E312" s="53"/>
      <c r="F312" s="53"/>
    </row>
    <row r="313" spans="4:6" s="52" customFormat="1" x14ac:dyDescent="0.2">
      <c r="D313" s="53"/>
      <c r="E313" s="53"/>
      <c r="F313" s="53"/>
    </row>
    <row r="314" spans="4:6" s="52" customFormat="1" x14ac:dyDescent="0.2">
      <c r="D314" s="53"/>
      <c r="E314" s="53"/>
      <c r="F314" s="53"/>
    </row>
    <row r="315" spans="4:6" s="52" customFormat="1" x14ac:dyDescent="0.2">
      <c r="D315" s="53"/>
      <c r="E315" s="53"/>
      <c r="F315" s="53"/>
    </row>
    <row r="316" spans="4:6" s="52" customFormat="1" x14ac:dyDescent="0.2">
      <c r="D316" s="53"/>
      <c r="E316" s="53"/>
      <c r="F316" s="53"/>
    </row>
    <row r="317" spans="4:6" s="52" customFormat="1" x14ac:dyDescent="0.2">
      <c r="D317" s="53"/>
      <c r="E317" s="53"/>
      <c r="F317" s="53"/>
    </row>
    <row r="318" spans="4:6" s="52" customFormat="1" x14ac:dyDescent="0.2">
      <c r="D318" s="53"/>
      <c r="E318" s="53"/>
      <c r="F318" s="53"/>
    </row>
    <row r="319" spans="4:6" s="52" customFormat="1" x14ac:dyDescent="0.2">
      <c r="D319" s="53"/>
      <c r="E319" s="53"/>
      <c r="F319" s="53"/>
    </row>
    <row r="320" spans="4:6" s="52" customFormat="1" x14ac:dyDescent="0.2">
      <c r="D320" s="53"/>
      <c r="E320" s="53"/>
      <c r="F320" s="53"/>
    </row>
    <row r="321" spans="4:6" s="52" customFormat="1" x14ac:dyDescent="0.2">
      <c r="D321" s="53"/>
      <c r="E321" s="53"/>
      <c r="F321" s="53"/>
    </row>
    <row r="322" spans="4:6" s="52" customFormat="1" x14ac:dyDescent="0.2">
      <c r="D322" s="53"/>
      <c r="E322" s="53"/>
      <c r="F322" s="53"/>
    </row>
    <row r="323" spans="4:6" s="52" customFormat="1" x14ac:dyDescent="0.2">
      <c r="D323" s="53"/>
      <c r="E323" s="53"/>
      <c r="F323" s="53"/>
    </row>
    <row r="324" spans="4:6" s="52" customFormat="1" x14ac:dyDescent="0.2">
      <c r="D324" s="53"/>
      <c r="E324" s="53"/>
      <c r="F324" s="53"/>
    </row>
    <row r="325" spans="4:6" s="52" customFormat="1" x14ac:dyDescent="0.2">
      <c r="D325" s="53"/>
      <c r="E325" s="53"/>
      <c r="F325" s="53"/>
    </row>
    <row r="326" spans="4:6" s="52" customFormat="1" x14ac:dyDescent="0.2">
      <c r="D326" s="53"/>
      <c r="E326" s="53"/>
      <c r="F326" s="53"/>
    </row>
    <row r="327" spans="4:6" s="52" customFormat="1" x14ac:dyDescent="0.2">
      <c r="D327" s="53"/>
      <c r="E327" s="53"/>
      <c r="F327" s="53"/>
    </row>
    <row r="328" spans="4:6" s="52" customFormat="1" x14ac:dyDescent="0.2">
      <c r="D328" s="53"/>
      <c r="E328" s="53"/>
      <c r="F328" s="53"/>
    </row>
    <row r="329" spans="4:6" s="52" customFormat="1" x14ac:dyDescent="0.2">
      <c r="D329" s="53"/>
      <c r="E329" s="53"/>
      <c r="F329" s="53"/>
    </row>
    <row r="330" spans="4:6" s="52" customFormat="1" x14ac:dyDescent="0.2">
      <c r="D330" s="53"/>
      <c r="E330" s="53"/>
      <c r="F330" s="53"/>
    </row>
    <row r="331" spans="4:6" s="52" customFormat="1" x14ac:dyDescent="0.2">
      <c r="D331" s="53"/>
      <c r="E331" s="53"/>
      <c r="F331" s="53"/>
    </row>
    <row r="332" spans="4:6" s="52" customFormat="1" x14ac:dyDescent="0.2">
      <c r="D332" s="53"/>
      <c r="E332" s="53"/>
      <c r="F332" s="53"/>
    </row>
    <row r="333" spans="4:6" s="52" customFormat="1" x14ac:dyDescent="0.2">
      <c r="D333" s="53"/>
      <c r="E333" s="53"/>
      <c r="F333" s="53"/>
    </row>
    <row r="334" spans="4:6" s="52" customFormat="1" x14ac:dyDescent="0.2">
      <c r="D334" s="53"/>
      <c r="E334" s="53"/>
      <c r="F334" s="53"/>
    </row>
    <row r="335" spans="4:6" s="52" customFormat="1" x14ac:dyDescent="0.2">
      <c r="D335" s="53"/>
      <c r="E335" s="53"/>
      <c r="F335" s="53"/>
    </row>
    <row r="336" spans="4:6" s="52" customFormat="1" x14ac:dyDescent="0.2">
      <c r="D336" s="53"/>
      <c r="E336" s="53"/>
      <c r="F336" s="53"/>
    </row>
    <row r="337" spans="4:6" s="52" customFormat="1" x14ac:dyDescent="0.2">
      <c r="D337" s="53"/>
      <c r="E337" s="53"/>
      <c r="F337" s="53"/>
    </row>
    <row r="338" spans="4:6" s="52" customFormat="1" x14ac:dyDescent="0.2">
      <c r="D338" s="53"/>
      <c r="E338" s="53"/>
      <c r="F338" s="53"/>
    </row>
    <row r="339" spans="4:6" s="52" customFormat="1" x14ac:dyDescent="0.2">
      <c r="D339" s="53"/>
      <c r="E339" s="53"/>
      <c r="F339" s="53"/>
    </row>
    <row r="340" spans="4:6" s="52" customFormat="1" x14ac:dyDescent="0.2">
      <c r="D340" s="53"/>
      <c r="E340" s="53"/>
      <c r="F340" s="53"/>
    </row>
    <row r="341" spans="4:6" s="52" customFormat="1" x14ac:dyDescent="0.2">
      <c r="D341" s="53"/>
      <c r="E341" s="53"/>
      <c r="F341" s="53"/>
    </row>
    <row r="342" spans="4:6" s="52" customFormat="1" x14ac:dyDescent="0.2">
      <c r="D342" s="53"/>
      <c r="E342" s="53"/>
      <c r="F342" s="53"/>
    </row>
    <row r="343" spans="4:6" s="52" customFormat="1" x14ac:dyDescent="0.2">
      <c r="D343" s="53"/>
      <c r="E343" s="53"/>
      <c r="F343" s="53"/>
    </row>
    <row r="344" spans="4:6" s="52" customFormat="1" x14ac:dyDescent="0.2">
      <c r="D344" s="53"/>
      <c r="E344" s="53"/>
      <c r="F344" s="53"/>
    </row>
    <row r="345" spans="4:6" s="52" customFormat="1" x14ac:dyDescent="0.2">
      <c r="D345" s="53"/>
      <c r="E345" s="53"/>
      <c r="F345" s="53"/>
    </row>
    <row r="346" spans="4:6" s="52" customFormat="1" x14ac:dyDescent="0.2">
      <c r="D346" s="53"/>
      <c r="E346" s="53"/>
      <c r="F346" s="53"/>
    </row>
    <row r="347" spans="4:6" s="52" customFormat="1" x14ac:dyDescent="0.2">
      <c r="D347" s="53"/>
      <c r="E347" s="53"/>
      <c r="F347" s="53"/>
    </row>
    <row r="348" spans="4:6" s="52" customFormat="1" x14ac:dyDescent="0.2">
      <c r="D348" s="53"/>
      <c r="E348" s="53"/>
      <c r="F348" s="53"/>
    </row>
    <row r="349" spans="4:6" s="52" customFormat="1" x14ac:dyDescent="0.2">
      <c r="D349" s="53"/>
      <c r="E349" s="53"/>
      <c r="F349" s="53"/>
    </row>
    <row r="350" spans="4:6" s="52" customFormat="1" x14ac:dyDescent="0.2">
      <c r="D350" s="53"/>
      <c r="E350" s="53"/>
      <c r="F350" s="53"/>
    </row>
    <row r="351" spans="4:6" s="52" customFormat="1" x14ac:dyDescent="0.2">
      <c r="D351" s="53"/>
      <c r="E351" s="53"/>
      <c r="F351" s="53"/>
    </row>
    <row r="352" spans="4:6" s="52" customFormat="1" x14ac:dyDescent="0.2">
      <c r="D352" s="53"/>
      <c r="E352" s="53"/>
      <c r="F352" s="53"/>
    </row>
    <row r="353" spans="4:6" s="52" customFormat="1" x14ac:dyDescent="0.2">
      <c r="D353" s="53"/>
      <c r="E353" s="53"/>
      <c r="F353" s="53"/>
    </row>
    <row r="354" spans="4:6" s="52" customFormat="1" x14ac:dyDescent="0.2">
      <c r="D354" s="53"/>
      <c r="E354" s="53"/>
      <c r="F354" s="53"/>
    </row>
    <row r="355" spans="4:6" s="52" customFormat="1" x14ac:dyDescent="0.2">
      <c r="D355" s="53"/>
      <c r="E355" s="53"/>
      <c r="F355" s="53"/>
    </row>
    <row r="356" spans="4:6" s="52" customFormat="1" x14ac:dyDescent="0.2">
      <c r="D356" s="53"/>
      <c r="E356" s="53"/>
      <c r="F356" s="53"/>
    </row>
    <row r="357" spans="4:6" s="52" customFormat="1" x14ac:dyDescent="0.2">
      <c r="D357" s="53"/>
      <c r="E357" s="53"/>
      <c r="F357" s="53"/>
    </row>
    <row r="358" spans="4:6" s="52" customFormat="1" x14ac:dyDescent="0.2">
      <c r="D358" s="53"/>
      <c r="E358" s="53"/>
      <c r="F358" s="53"/>
    </row>
    <row r="359" spans="4:6" s="52" customFormat="1" x14ac:dyDescent="0.2">
      <c r="D359" s="53"/>
      <c r="E359" s="53"/>
      <c r="F359" s="53"/>
    </row>
    <row r="360" spans="4:6" s="52" customFormat="1" x14ac:dyDescent="0.2">
      <c r="D360" s="53"/>
      <c r="E360" s="53"/>
      <c r="F360" s="53"/>
    </row>
    <row r="361" spans="4:6" s="52" customFormat="1" x14ac:dyDescent="0.2">
      <c r="D361" s="53"/>
      <c r="E361" s="53"/>
      <c r="F361" s="53"/>
    </row>
    <row r="362" spans="4:6" s="52" customFormat="1" x14ac:dyDescent="0.2">
      <c r="D362" s="53"/>
      <c r="E362" s="53"/>
      <c r="F362" s="53"/>
    </row>
    <row r="363" spans="4:6" s="52" customFormat="1" x14ac:dyDescent="0.2">
      <c r="D363" s="53"/>
      <c r="E363" s="53"/>
      <c r="F363" s="53"/>
    </row>
    <row r="364" spans="4:6" s="52" customFormat="1" x14ac:dyDescent="0.2">
      <c r="D364" s="53"/>
      <c r="E364" s="53"/>
      <c r="F364" s="53"/>
    </row>
    <row r="365" spans="4:6" s="52" customFormat="1" x14ac:dyDescent="0.2">
      <c r="D365" s="53"/>
      <c r="E365" s="53"/>
      <c r="F365" s="53"/>
    </row>
    <row r="366" spans="4:6" s="52" customFormat="1" x14ac:dyDescent="0.2">
      <c r="D366" s="53"/>
      <c r="E366" s="53"/>
      <c r="F366" s="53"/>
    </row>
    <row r="367" spans="4:6" s="52" customFormat="1" x14ac:dyDescent="0.2">
      <c r="D367" s="53"/>
      <c r="E367" s="53"/>
      <c r="F367" s="53"/>
    </row>
    <row r="368" spans="4:6" s="52" customFormat="1" x14ac:dyDescent="0.2">
      <c r="D368" s="53"/>
      <c r="E368" s="53"/>
      <c r="F368" s="53"/>
    </row>
    <row r="369" spans="4:6" s="52" customFormat="1" x14ac:dyDescent="0.2">
      <c r="D369" s="53"/>
      <c r="E369" s="53"/>
      <c r="F369" s="53"/>
    </row>
    <row r="370" spans="4:6" s="52" customFormat="1" x14ac:dyDescent="0.2">
      <c r="D370" s="53"/>
      <c r="E370" s="53"/>
      <c r="F370" s="53"/>
    </row>
    <row r="371" spans="4:6" s="52" customFormat="1" x14ac:dyDescent="0.2">
      <c r="D371" s="53"/>
      <c r="E371" s="53"/>
      <c r="F371" s="53"/>
    </row>
    <row r="372" spans="4:6" s="52" customFormat="1" x14ac:dyDescent="0.2">
      <c r="D372" s="53"/>
      <c r="E372" s="53"/>
      <c r="F372" s="53"/>
    </row>
    <row r="373" spans="4:6" s="52" customFormat="1" x14ac:dyDescent="0.2">
      <c r="D373" s="53"/>
      <c r="E373" s="53"/>
      <c r="F373" s="53"/>
    </row>
    <row r="374" spans="4:6" s="52" customFormat="1" x14ac:dyDescent="0.2">
      <c r="D374" s="53"/>
      <c r="E374" s="53"/>
      <c r="F374" s="53"/>
    </row>
    <row r="375" spans="4:6" s="52" customFormat="1" x14ac:dyDescent="0.2">
      <c r="D375" s="53"/>
      <c r="E375" s="53"/>
      <c r="F375" s="53"/>
    </row>
    <row r="376" spans="4:6" s="52" customFormat="1" x14ac:dyDescent="0.2">
      <c r="D376" s="53"/>
      <c r="E376" s="53"/>
      <c r="F376" s="53"/>
    </row>
    <row r="377" spans="4:6" s="52" customFormat="1" x14ac:dyDescent="0.2">
      <c r="D377" s="53"/>
      <c r="E377" s="53"/>
      <c r="F377" s="53"/>
    </row>
    <row r="378" spans="4:6" s="52" customFormat="1" x14ac:dyDescent="0.2">
      <c r="D378" s="53"/>
      <c r="E378" s="53"/>
      <c r="F378" s="53"/>
    </row>
    <row r="379" spans="4:6" s="52" customFormat="1" x14ac:dyDescent="0.2">
      <c r="D379" s="53"/>
      <c r="E379" s="53"/>
      <c r="F379" s="53"/>
    </row>
  </sheetData>
  <autoFilter ref="A15:F62">
    <sortState ref="A20:I183">
      <sortCondition sortBy="cellColor" ref="D19:D183" dxfId="0"/>
    </sortState>
  </autoFilter>
  <pageMargins left="0.3543307086614173" right="0.15748031496062992" top="0.39370078740157483" bottom="0.39370078740157483" header="0" footer="0"/>
  <pageSetup scale="8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80"/>
  <sheetViews>
    <sheetView tabSelected="1" topLeftCell="A55" workbookViewId="0">
      <selection activeCell="I77" sqref="I77"/>
    </sheetView>
  </sheetViews>
  <sheetFormatPr baseColWidth="10" defaultRowHeight="12.75" x14ac:dyDescent="0.2"/>
  <cols>
    <col min="1" max="4" width="12" style="52"/>
    <col min="5" max="5" width="14.6640625" style="52" bestFit="1" customWidth="1"/>
    <col min="6" max="6" width="81.83203125" style="52" bestFit="1" customWidth="1"/>
    <col min="7" max="8" width="16.33203125" style="53" bestFit="1" customWidth="1"/>
    <col min="9" max="9" width="38.5" style="52" bestFit="1" customWidth="1"/>
    <col min="10" max="16384" width="12" style="52"/>
  </cols>
  <sheetData>
    <row r="1" spans="1:10" x14ac:dyDescent="0.2">
      <c r="A1" s="136" t="s">
        <v>141</v>
      </c>
      <c r="B1" s="137"/>
      <c r="C1" s="137"/>
      <c r="D1" s="137"/>
      <c r="E1" s="137"/>
      <c r="F1" s="137"/>
      <c r="G1" s="143"/>
      <c r="H1" s="143"/>
      <c r="I1" s="138" t="s">
        <v>198</v>
      </c>
    </row>
    <row r="2" spans="1:10" x14ac:dyDescent="0.2">
      <c r="A2" s="136" t="s">
        <v>142</v>
      </c>
      <c r="B2" s="137"/>
      <c r="C2" s="137"/>
      <c r="D2" s="137"/>
      <c r="E2" s="137"/>
      <c r="F2" s="137"/>
      <c r="G2" s="143"/>
      <c r="H2" s="143"/>
      <c r="I2" s="137"/>
    </row>
    <row r="4" spans="1:10" x14ac:dyDescent="0.2">
      <c r="A4" s="137"/>
      <c r="B4" s="137"/>
      <c r="C4" s="137"/>
      <c r="D4" s="139" t="s">
        <v>143</v>
      </c>
      <c r="E4" s="137"/>
      <c r="F4" s="137"/>
      <c r="G4" s="143"/>
      <c r="H4" s="143"/>
      <c r="I4" s="137"/>
    </row>
    <row r="5" spans="1:10" x14ac:dyDescent="0.2">
      <c r="A5" s="137"/>
      <c r="B5" s="137"/>
      <c r="C5" s="137"/>
      <c r="D5" s="139" t="s">
        <v>144</v>
      </c>
      <c r="E5" s="137"/>
      <c r="F5" s="137"/>
      <c r="G5" s="143"/>
      <c r="H5" s="143"/>
      <c r="I5" s="137"/>
    </row>
    <row r="6" spans="1:10" x14ac:dyDescent="0.2">
      <c r="A6" s="137"/>
      <c r="B6" s="137"/>
      <c r="C6" s="137"/>
      <c r="D6" s="139" t="s">
        <v>145</v>
      </c>
      <c r="E6" s="137"/>
      <c r="F6" s="137"/>
      <c r="G6" s="143"/>
      <c r="H6" s="143"/>
      <c r="I6" s="137"/>
    </row>
    <row r="7" spans="1:10" x14ac:dyDescent="0.2">
      <c r="A7" s="140" t="s">
        <v>146</v>
      </c>
      <c r="B7" s="140" t="s">
        <v>147</v>
      </c>
      <c r="C7" s="141" t="s">
        <v>148</v>
      </c>
      <c r="D7" s="140" t="s">
        <v>149</v>
      </c>
      <c r="E7" s="140" t="s">
        <v>150</v>
      </c>
      <c r="F7" s="140" t="s">
        <v>151</v>
      </c>
      <c r="G7" s="144" t="s">
        <v>152</v>
      </c>
      <c r="H7" s="144" t="s">
        <v>153</v>
      </c>
      <c r="I7" s="141" t="s">
        <v>154</v>
      </c>
    </row>
    <row r="9" spans="1:10" x14ac:dyDescent="0.2">
      <c r="A9" s="136" t="s">
        <v>155</v>
      </c>
      <c r="B9" s="137"/>
      <c r="C9" s="137"/>
      <c r="D9" s="137"/>
      <c r="E9" s="137"/>
      <c r="F9" s="136" t="s">
        <v>156</v>
      </c>
      <c r="G9" s="143"/>
      <c r="H9" s="145" t="s">
        <v>157</v>
      </c>
      <c r="I9" s="142">
        <v>5901595.0300000003</v>
      </c>
      <c r="J9" s="62">
        <f>+I9-TESORO!D1</f>
        <v>0</v>
      </c>
    </row>
    <row r="10" spans="1:10" x14ac:dyDescent="0.2">
      <c r="A10" s="136">
        <v>28</v>
      </c>
      <c r="B10" s="136" t="s">
        <v>158</v>
      </c>
      <c r="C10" s="138">
        <v>8</v>
      </c>
      <c r="D10" s="136" t="s">
        <v>159</v>
      </c>
      <c r="E10" s="136">
        <v>193923965</v>
      </c>
      <c r="F10" s="136" t="s">
        <v>160</v>
      </c>
      <c r="G10" s="145">
        <v>0</v>
      </c>
      <c r="H10" s="145">
        <v>372500</v>
      </c>
      <c r="I10" s="142">
        <v>5529095.0300000003</v>
      </c>
    </row>
    <row r="11" spans="1:10" x14ac:dyDescent="0.2">
      <c r="A11" s="136">
        <v>28</v>
      </c>
      <c r="B11" s="136" t="s">
        <v>158</v>
      </c>
      <c r="C11" s="138">
        <v>9</v>
      </c>
      <c r="D11" s="136" t="s">
        <v>159</v>
      </c>
      <c r="E11" s="136">
        <v>194038452</v>
      </c>
      <c r="F11" s="136" t="s">
        <v>160</v>
      </c>
      <c r="G11" s="145">
        <v>0</v>
      </c>
      <c r="H11" s="145">
        <v>372500</v>
      </c>
      <c r="I11" s="142">
        <v>5156595.03</v>
      </c>
    </row>
    <row r="12" spans="1:10" x14ac:dyDescent="0.2">
      <c r="A12" s="136">
        <v>28</v>
      </c>
      <c r="B12" s="136" t="s">
        <v>158</v>
      </c>
      <c r="C12" s="138">
        <v>10</v>
      </c>
      <c r="D12" s="136" t="s">
        <v>159</v>
      </c>
      <c r="E12" s="136">
        <v>194136893</v>
      </c>
      <c r="F12" s="136" t="s">
        <v>160</v>
      </c>
      <c r="G12" s="145">
        <v>0</v>
      </c>
      <c r="H12" s="145">
        <v>372500</v>
      </c>
      <c r="I12" s="142">
        <v>4784095.03</v>
      </c>
    </row>
    <row r="13" spans="1:10" x14ac:dyDescent="0.2">
      <c r="A13" s="136">
        <v>28</v>
      </c>
      <c r="B13" s="136" t="s">
        <v>158</v>
      </c>
      <c r="C13" s="138">
        <v>11</v>
      </c>
      <c r="D13" s="136" t="s">
        <v>159</v>
      </c>
      <c r="E13" s="136">
        <v>194245646</v>
      </c>
      <c r="F13" s="136" t="s">
        <v>160</v>
      </c>
      <c r="G13" s="145">
        <v>0</v>
      </c>
      <c r="H13" s="145">
        <v>372500</v>
      </c>
      <c r="I13" s="142">
        <v>4411595.03</v>
      </c>
    </row>
    <row r="14" spans="1:10" x14ac:dyDescent="0.2">
      <c r="A14" s="136">
        <v>28</v>
      </c>
      <c r="B14" s="136" t="s">
        <v>158</v>
      </c>
      <c r="C14" s="138">
        <v>12</v>
      </c>
      <c r="D14" s="136" t="s">
        <v>159</v>
      </c>
      <c r="E14" s="136">
        <v>194349</v>
      </c>
      <c r="F14" s="136" t="s">
        <v>160</v>
      </c>
      <c r="G14" s="145">
        <v>0</v>
      </c>
      <c r="H14" s="145">
        <v>372500</v>
      </c>
      <c r="I14" s="142">
        <v>4039095.03</v>
      </c>
    </row>
    <row r="15" spans="1:10" x14ac:dyDescent="0.2">
      <c r="A15" s="136">
        <v>28</v>
      </c>
      <c r="B15" s="136" t="s">
        <v>158</v>
      </c>
      <c r="C15" s="138">
        <v>13</v>
      </c>
      <c r="D15" s="136" t="s">
        <v>159</v>
      </c>
      <c r="E15" s="136">
        <v>194505</v>
      </c>
      <c r="F15" s="136" t="s">
        <v>160</v>
      </c>
      <c r="G15" s="145">
        <v>0</v>
      </c>
      <c r="H15" s="145">
        <v>372500</v>
      </c>
      <c r="I15" s="142">
        <v>3666595.03</v>
      </c>
    </row>
    <row r="16" spans="1:10" x14ac:dyDescent="0.2">
      <c r="A16" s="136">
        <v>28</v>
      </c>
      <c r="B16" s="136" t="s">
        <v>158</v>
      </c>
      <c r="C16" s="138">
        <v>14</v>
      </c>
      <c r="D16" s="136" t="s">
        <v>159</v>
      </c>
      <c r="E16" s="136">
        <v>194628</v>
      </c>
      <c r="F16" s="136" t="s">
        <v>160</v>
      </c>
      <c r="G16" s="145">
        <v>0</v>
      </c>
      <c r="H16" s="145">
        <v>372500</v>
      </c>
      <c r="I16" s="142">
        <v>3294095.03</v>
      </c>
    </row>
    <row r="17" spans="1:9" x14ac:dyDescent="0.2">
      <c r="A17" s="136">
        <v>28</v>
      </c>
      <c r="B17" s="136" t="s">
        <v>161</v>
      </c>
      <c r="C17" s="138">
        <v>20</v>
      </c>
      <c r="D17" s="136" t="s">
        <v>159</v>
      </c>
      <c r="E17" s="136">
        <v>181725095</v>
      </c>
      <c r="F17" s="136" t="s">
        <v>162</v>
      </c>
      <c r="G17" s="145">
        <v>0</v>
      </c>
      <c r="H17" s="145">
        <v>270595.31</v>
      </c>
      <c r="I17" s="142">
        <v>3023499.72</v>
      </c>
    </row>
    <row r="18" spans="1:9" x14ac:dyDescent="0.2">
      <c r="A18" s="136">
        <v>28</v>
      </c>
      <c r="B18" s="136" t="s">
        <v>161</v>
      </c>
      <c r="C18" s="138">
        <v>21</v>
      </c>
      <c r="D18" s="136" t="s">
        <v>159</v>
      </c>
      <c r="E18" s="136">
        <v>181819075</v>
      </c>
      <c r="F18" s="136" t="s">
        <v>162</v>
      </c>
      <c r="G18" s="145">
        <v>0</v>
      </c>
      <c r="H18" s="145">
        <v>295039.81</v>
      </c>
      <c r="I18" s="142">
        <v>2728459.91</v>
      </c>
    </row>
    <row r="19" spans="1:9" x14ac:dyDescent="0.2">
      <c r="A19" s="136">
        <v>28</v>
      </c>
      <c r="B19" s="136" t="s">
        <v>161</v>
      </c>
      <c r="C19" s="138">
        <v>22</v>
      </c>
      <c r="D19" s="136" t="s">
        <v>159</v>
      </c>
      <c r="E19" s="136">
        <v>181912846</v>
      </c>
      <c r="F19" s="136" t="s">
        <v>162</v>
      </c>
      <c r="G19" s="145">
        <v>0</v>
      </c>
      <c r="H19" s="145">
        <v>270595.31</v>
      </c>
      <c r="I19" s="142">
        <v>2457864.6</v>
      </c>
    </row>
    <row r="20" spans="1:9" x14ac:dyDescent="0.2">
      <c r="A20" s="136">
        <v>28</v>
      </c>
      <c r="B20" s="136" t="s">
        <v>161</v>
      </c>
      <c r="C20" s="138">
        <v>23</v>
      </c>
      <c r="D20" s="136" t="s">
        <v>159</v>
      </c>
      <c r="E20" s="136">
        <v>182009279</v>
      </c>
      <c r="F20" s="136" t="s">
        <v>162</v>
      </c>
      <c r="G20" s="145">
        <v>0</v>
      </c>
      <c r="H20" s="145">
        <v>387484.31</v>
      </c>
      <c r="I20" s="142">
        <v>2070380.29</v>
      </c>
    </row>
    <row r="21" spans="1:9" x14ac:dyDescent="0.2">
      <c r="A21" s="136">
        <v>28</v>
      </c>
      <c r="B21" s="136" t="s">
        <v>161</v>
      </c>
      <c r="C21" s="138">
        <v>24</v>
      </c>
      <c r="D21" s="136" t="s">
        <v>159</v>
      </c>
      <c r="E21" s="136">
        <v>182104142</v>
      </c>
      <c r="F21" s="136" t="s">
        <v>162</v>
      </c>
      <c r="G21" s="145">
        <v>0</v>
      </c>
      <c r="H21" s="145">
        <v>93333.24</v>
      </c>
      <c r="I21" s="142">
        <v>1977047.05</v>
      </c>
    </row>
    <row r="22" spans="1:9" x14ac:dyDescent="0.2">
      <c r="A22" s="136">
        <v>28</v>
      </c>
      <c r="B22" s="136" t="s">
        <v>161</v>
      </c>
      <c r="C22" s="138">
        <v>25</v>
      </c>
      <c r="D22" s="136" t="s">
        <v>159</v>
      </c>
      <c r="E22" s="136">
        <v>182200444</v>
      </c>
      <c r="F22" s="136" t="s">
        <v>162</v>
      </c>
      <c r="G22" s="145">
        <v>0</v>
      </c>
      <c r="H22" s="145">
        <v>200000</v>
      </c>
      <c r="I22" s="142">
        <v>1777047.05</v>
      </c>
    </row>
    <row r="23" spans="1:9" x14ac:dyDescent="0.2">
      <c r="A23" s="136">
        <v>28</v>
      </c>
      <c r="B23" s="136" t="s">
        <v>161</v>
      </c>
      <c r="C23" s="138">
        <v>26</v>
      </c>
      <c r="D23" s="136" t="s">
        <v>159</v>
      </c>
      <c r="E23" s="136">
        <v>182243799</v>
      </c>
      <c r="F23" s="136" t="s">
        <v>162</v>
      </c>
      <c r="G23" s="145">
        <v>0</v>
      </c>
      <c r="H23" s="145">
        <v>93333.24</v>
      </c>
      <c r="I23" s="142">
        <v>1683713.81</v>
      </c>
    </row>
    <row r="24" spans="1:9" x14ac:dyDescent="0.2">
      <c r="A24" s="136">
        <v>28</v>
      </c>
      <c r="B24" s="136" t="s">
        <v>161</v>
      </c>
      <c r="C24" s="138">
        <v>27</v>
      </c>
      <c r="D24" s="136" t="s">
        <v>159</v>
      </c>
      <c r="E24" s="136">
        <v>182330681</v>
      </c>
      <c r="F24" s="136" t="s">
        <v>162</v>
      </c>
      <c r="G24" s="145">
        <v>0</v>
      </c>
      <c r="H24" s="145">
        <v>93333.34</v>
      </c>
      <c r="I24" s="142">
        <v>1590380.47</v>
      </c>
    </row>
    <row r="25" spans="1:9" x14ac:dyDescent="0.2">
      <c r="A25" s="136">
        <v>28</v>
      </c>
      <c r="B25" s="136" t="s">
        <v>161</v>
      </c>
      <c r="C25" s="138">
        <v>28</v>
      </c>
      <c r="D25" s="136" t="s">
        <v>159</v>
      </c>
      <c r="E25" s="136">
        <v>182422936</v>
      </c>
      <c r="F25" s="136" t="s">
        <v>162</v>
      </c>
      <c r="G25" s="145">
        <v>0</v>
      </c>
      <c r="H25" s="145">
        <v>93333.24</v>
      </c>
      <c r="I25" s="142">
        <v>1497047.23</v>
      </c>
    </row>
    <row r="26" spans="1:9" x14ac:dyDescent="0.2">
      <c r="A26" s="136">
        <v>28</v>
      </c>
      <c r="B26" s="136" t="s">
        <v>161</v>
      </c>
      <c r="C26" s="138">
        <v>29</v>
      </c>
      <c r="D26" s="136" t="s">
        <v>159</v>
      </c>
      <c r="E26" s="136">
        <v>182516308</v>
      </c>
      <c r="F26" s="136" t="s">
        <v>162</v>
      </c>
      <c r="G26" s="145">
        <v>0</v>
      </c>
      <c r="H26" s="145">
        <v>200000</v>
      </c>
      <c r="I26" s="142">
        <v>1297047.23</v>
      </c>
    </row>
    <row r="27" spans="1:9" x14ac:dyDescent="0.2">
      <c r="A27" s="136">
        <v>28</v>
      </c>
      <c r="B27" s="136" t="s">
        <v>161</v>
      </c>
      <c r="C27" s="138">
        <v>30</v>
      </c>
      <c r="D27" s="136" t="s">
        <v>159</v>
      </c>
      <c r="E27" s="136">
        <v>190736411</v>
      </c>
      <c r="F27" s="136" t="s">
        <v>162</v>
      </c>
      <c r="G27" s="145">
        <v>0</v>
      </c>
      <c r="H27" s="145">
        <v>200000</v>
      </c>
      <c r="I27" s="142">
        <v>1097047.23</v>
      </c>
    </row>
    <row r="28" spans="1:9" x14ac:dyDescent="0.2">
      <c r="A28" s="136">
        <v>28</v>
      </c>
      <c r="B28" s="136" t="s">
        <v>161</v>
      </c>
      <c r="C28" s="138">
        <v>31</v>
      </c>
      <c r="D28" s="136" t="s">
        <v>159</v>
      </c>
      <c r="E28" s="136">
        <v>190840541</v>
      </c>
      <c r="F28" s="136" t="s">
        <v>162</v>
      </c>
      <c r="G28" s="145">
        <v>0</v>
      </c>
      <c r="H28" s="145">
        <v>200000</v>
      </c>
      <c r="I28" s="142">
        <v>897047.23</v>
      </c>
    </row>
    <row r="29" spans="1:9" x14ac:dyDescent="0.2">
      <c r="A29" s="136">
        <v>28</v>
      </c>
      <c r="B29" s="136" t="s">
        <v>163</v>
      </c>
      <c r="C29" s="138">
        <v>14</v>
      </c>
      <c r="D29" s="136" t="s">
        <v>159</v>
      </c>
      <c r="E29" s="136">
        <v>161635516</v>
      </c>
      <c r="F29" s="136" t="s">
        <v>164</v>
      </c>
      <c r="G29" s="145">
        <v>0</v>
      </c>
      <c r="H29" s="145">
        <v>86666.58</v>
      </c>
      <c r="I29" s="142">
        <v>810380.65</v>
      </c>
    </row>
    <row r="30" spans="1:9" x14ac:dyDescent="0.2">
      <c r="A30" s="136">
        <v>28</v>
      </c>
      <c r="B30" s="136" t="s">
        <v>163</v>
      </c>
      <c r="C30" s="138">
        <v>15</v>
      </c>
      <c r="D30" s="136" t="s">
        <v>159</v>
      </c>
      <c r="E30" s="136">
        <v>161411020</v>
      </c>
      <c r="F30" s="136" t="s">
        <v>164</v>
      </c>
      <c r="G30" s="145">
        <v>0</v>
      </c>
      <c r="H30" s="145">
        <v>99999.9</v>
      </c>
      <c r="I30" s="142">
        <v>710380.75</v>
      </c>
    </row>
    <row r="31" spans="1:9" x14ac:dyDescent="0.2">
      <c r="A31" s="136">
        <v>28</v>
      </c>
      <c r="B31" s="136" t="s">
        <v>163</v>
      </c>
      <c r="C31" s="138">
        <v>16</v>
      </c>
      <c r="D31" s="136" t="s">
        <v>159</v>
      </c>
      <c r="E31" s="136">
        <v>161539045</v>
      </c>
      <c r="F31" s="136" t="s">
        <v>164</v>
      </c>
      <c r="G31" s="145">
        <v>0</v>
      </c>
      <c r="H31" s="145">
        <v>99999.9</v>
      </c>
      <c r="I31" s="142">
        <v>610380.85</v>
      </c>
    </row>
    <row r="32" spans="1:9" x14ac:dyDescent="0.2">
      <c r="A32" s="136">
        <v>28</v>
      </c>
      <c r="B32" s="136" t="s">
        <v>163</v>
      </c>
      <c r="C32" s="138">
        <v>17</v>
      </c>
      <c r="D32" s="136" t="s">
        <v>159</v>
      </c>
      <c r="E32" s="136">
        <v>161727242</v>
      </c>
      <c r="F32" s="136" t="s">
        <v>164</v>
      </c>
      <c r="G32" s="145">
        <v>0</v>
      </c>
      <c r="H32" s="145">
        <v>99999.9</v>
      </c>
      <c r="I32" s="142">
        <v>510380.95</v>
      </c>
    </row>
    <row r="33" spans="1:9" x14ac:dyDescent="0.2">
      <c r="A33" s="136">
        <v>28</v>
      </c>
      <c r="B33" s="136" t="s">
        <v>163</v>
      </c>
      <c r="C33" s="138">
        <v>18</v>
      </c>
      <c r="D33" s="136" t="s">
        <v>159</v>
      </c>
      <c r="E33" s="136">
        <v>160754356</v>
      </c>
      <c r="F33" s="136" t="s">
        <v>164</v>
      </c>
      <c r="G33" s="145">
        <v>0</v>
      </c>
      <c r="H33" s="145">
        <v>220000</v>
      </c>
      <c r="I33" s="142">
        <v>290380.95</v>
      </c>
    </row>
    <row r="34" spans="1:9" x14ac:dyDescent="0.2">
      <c r="A34" s="136">
        <v>28</v>
      </c>
      <c r="B34" s="136" t="s">
        <v>163</v>
      </c>
      <c r="C34" s="138">
        <v>19</v>
      </c>
      <c r="D34" s="136" t="s">
        <v>159</v>
      </c>
      <c r="E34" s="136">
        <v>161018318</v>
      </c>
      <c r="F34" s="136" t="s">
        <v>164</v>
      </c>
      <c r="G34" s="145">
        <v>0</v>
      </c>
      <c r="H34" s="145">
        <v>220000</v>
      </c>
      <c r="I34" s="142">
        <v>70380.95</v>
      </c>
    </row>
    <row r="35" spans="1:9" x14ac:dyDescent="0.2">
      <c r="A35" s="136">
        <v>28</v>
      </c>
      <c r="B35" s="136" t="s">
        <v>163</v>
      </c>
      <c r="C35" s="138">
        <v>20</v>
      </c>
      <c r="D35" s="136" t="s">
        <v>159</v>
      </c>
      <c r="E35" s="136">
        <v>161146336</v>
      </c>
      <c r="F35" s="136" t="s">
        <v>164</v>
      </c>
      <c r="G35" s="145">
        <v>0</v>
      </c>
      <c r="H35" s="145">
        <v>220000</v>
      </c>
      <c r="I35" s="142">
        <v>-149619.04999999999</v>
      </c>
    </row>
    <row r="36" spans="1:9" x14ac:dyDescent="0.2">
      <c r="A36" s="136">
        <v>28</v>
      </c>
      <c r="B36" s="136" t="s">
        <v>163</v>
      </c>
      <c r="C36" s="138">
        <v>21</v>
      </c>
      <c r="D36" s="136" t="s">
        <v>159</v>
      </c>
      <c r="E36" s="136">
        <v>161244423</v>
      </c>
      <c r="F36" s="136" t="s">
        <v>164</v>
      </c>
      <c r="G36" s="145">
        <v>0</v>
      </c>
      <c r="H36" s="145">
        <v>220000</v>
      </c>
      <c r="I36" s="142">
        <v>-369619.05</v>
      </c>
    </row>
    <row r="37" spans="1:9" x14ac:dyDescent="0.2">
      <c r="A37" s="136">
        <v>28</v>
      </c>
      <c r="B37" s="136" t="s">
        <v>163</v>
      </c>
      <c r="C37" s="138">
        <v>22</v>
      </c>
      <c r="D37" s="136" t="s">
        <v>159</v>
      </c>
      <c r="E37" s="136">
        <v>161821854</v>
      </c>
      <c r="F37" s="136" t="s">
        <v>164</v>
      </c>
      <c r="G37" s="145">
        <v>0</v>
      </c>
      <c r="H37" s="145">
        <v>238003.95</v>
      </c>
      <c r="I37" s="142">
        <v>-607623</v>
      </c>
    </row>
    <row r="38" spans="1:9" x14ac:dyDescent="0.2">
      <c r="A38" s="136">
        <v>28</v>
      </c>
      <c r="B38" s="136" t="s">
        <v>163</v>
      </c>
      <c r="C38" s="138">
        <v>23</v>
      </c>
      <c r="D38" s="136" t="s">
        <v>159</v>
      </c>
      <c r="E38" s="136">
        <v>161927299</v>
      </c>
      <c r="F38" s="136" t="s">
        <v>164</v>
      </c>
      <c r="G38" s="145">
        <v>0</v>
      </c>
      <c r="H38" s="145">
        <v>238003.95</v>
      </c>
      <c r="I38" s="142">
        <v>-845626.95</v>
      </c>
    </row>
    <row r="39" spans="1:9" x14ac:dyDescent="0.2">
      <c r="A39" s="136">
        <v>28</v>
      </c>
      <c r="B39" s="136" t="s">
        <v>163</v>
      </c>
      <c r="C39" s="138">
        <v>24</v>
      </c>
      <c r="D39" s="136" t="s">
        <v>159</v>
      </c>
      <c r="E39" s="136">
        <v>162026208</v>
      </c>
      <c r="F39" s="136" t="s">
        <v>164</v>
      </c>
      <c r="G39" s="145">
        <v>0</v>
      </c>
      <c r="H39" s="145">
        <v>238003.95</v>
      </c>
      <c r="I39" s="142">
        <v>-1083630.8999999999</v>
      </c>
    </row>
    <row r="40" spans="1:9" x14ac:dyDescent="0.2">
      <c r="A40" s="136">
        <v>28</v>
      </c>
      <c r="B40" s="136" t="s">
        <v>163</v>
      </c>
      <c r="C40" s="138">
        <v>25</v>
      </c>
      <c r="D40" s="136" t="s">
        <v>159</v>
      </c>
      <c r="E40" s="136">
        <v>162151290</v>
      </c>
      <c r="F40" s="136" t="s">
        <v>164</v>
      </c>
      <c r="G40" s="145">
        <v>0</v>
      </c>
      <c r="H40" s="145">
        <v>312958.95</v>
      </c>
      <c r="I40" s="142">
        <v>-1396589.85</v>
      </c>
    </row>
    <row r="41" spans="1:9" x14ac:dyDescent="0.2">
      <c r="A41" s="136">
        <v>28</v>
      </c>
      <c r="B41" s="136" t="s">
        <v>165</v>
      </c>
      <c r="C41" s="138">
        <v>2</v>
      </c>
      <c r="D41" s="136" t="s">
        <v>159</v>
      </c>
      <c r="E41" s="136">
        <v>135022116</v>
      </c>
      <c r="F41" s="136" t="s">
        <v>166</v>
      </c>
      <c r="G41" s="145">
        <v>0</v>
      </c>
      <c r="H41" s="145">
        <v>99999.9</v>
      </c>
      <c r="I41" s="142">
        <v>-1496589.75</v>
      </c>
    </row>
    <row r="42" spans="1:9" x14ac:dyDescent="0.2">
      <c r="A42" s="136">
        <v>28</v>
      </c>
      <c r="B42" s="136" t="s">
        <v>165</v>
      </c>
      <c r="C42" s="138">
        <v>3</v>
      </c>
      <c r="D42" s="136" t="s">
        <v>159</v>
      </c>
      <c r="E42" s="136">
        <v>135143955</v>
      </c>
      <c r="F42" s="136" t="s">
        <v>166</v>
      </c>
      <c r="G42" s="145">
        <v>0</v>
      </c>
      <c r="H42" s="145">
        <v>251702.82</v>
      </c>
      <c r="I42" s="142">
        <v>-1748292.57</v>
      </c>
    </row>
    <row r="43" spans="1:9" x14ac:dyDescent="0.2">
      <c r="A43" s="136">
        <v>28</v>
      </c>
      <c r="B43" s="136" t="s">
        <v>165</v>
      </c>
      <c r="C43" s="138">
        <v>4</v>
      </c>
      <c r="D43" s="136" t="s">
        <v>159</v>
      </c>
      <c r="E43" s="136">
        <v>135242986</v>
      </c>
      <c r="F43" s="136" t="s">
        <v>166</v>
      </c>
      <c r="G43" s="145">
        <v>0</v>
      </c>
      <c r="H43" s="145">
        <v>99999.9</v>
      </c>
      <c r="I43" s="142">
        <v>-1848292.47</v>
      </c>
    </row>
    <row r="44" spans="1:9" x14ac:dyDescent="0.2">
      <c r="A44" s="136">
        <v>28</v>
      </c>
      <c r="B44" s="136" t="s">
        <v>165</v>
      </c>
      <c r="C44" s="138">
        <v>5</v>
      </c>
      <c r="D44" s="136" t="s">
        <v>159</v>
      </c>
      <c r="E44" s="136">
        <v>135338592</v>
      </c>
      <c r="F44" s="136" t="s">
        <v>166</v>
      </c>
      <c r="G44" s="145">
        <v>0</v>
      </c>
      <c r="H44" s="145">
        <v>251702.82</v>
      </c>
      <c r="I44" s="142">
        <v>-2099995.29</v>
      </c>
    </row>
    <row r="45" spans="1:9" x14ac:dyDescent="0.2">
      <c r="A45" s="136">
        <v>28</v>
      </c>
      <c r="B45" s="136" t="s">
        <v>165</v>
      </c>
      <c r="C45" s="138">
        <v>6</v>
      </c>
      <c r="D45" s="136" t="s">
        <v>159</v>
      </c>
      <c r="E45" s="136">
        <v>135428747</v>
      </c>
      <c r="F45" s="136" t="s">
        <v>166</v>
      </c>
      <c r="G45" s="145">
        <v>0</v>
      </c>
      <c r="H45" s="145">
        <v>99999.9</v>
      </c>
      <c r="I45" s="142">
        <v>-2199995.19</v>
      </c>
    </row>
    <row r="46" spans="1:9" x14ac:dyDescent="0.2">
      <c r="A46" s="136">
        <v>28</v>
      </c>
      <c r="B46" s="136" t="s">
        <v>165</v>
      </c>
      <c r="C46" s="138">
        <v>7</v>
      </c>
      <c r="D46" s="136" t="s">
        <v>159</v>
      </c>
      <c r="E46" s="136">
        <v>135532426</v>
      </c>
      <c r="F46" s="136" t="s">
        <v>166</v>
      </c>
      <c r="G46" s="145">
        <v>0</v>
      </c>
      <c r="H46" s="145">
        <v>251702.82</v>
      </c>
      <c r="I46" s="142">
        <v>-2451698.0099999998</v>
      </c>
    </row>
    <row r="47" spans="1:9" x14ac:dyDescent="0.2">
      <c r="A47" s="136">
        <v>28</v>
      </c>
      <c r="B47" s="136" t="s">
        <v>165</v>
      </c>
      <c r="C47" s="138">
        <v>8</v>
      </c>
      <c r="D47" s="136" t="s">
        <v>159</v>
      </c>
      <c r="E47" s="136">
        <v>135632131</v>
      </c>
      <c r="F47" s="136" t="s">
        <v>166</v>
      </c>
      <c r="G47" s="145">
        <v>0</v>
      </c>
      <c r="H47" s="145">
        <v>99999.9</v>
      </c>
      <c r="I47" s="142">
        <v>-2551697.91</v>
      </c>
    </row>
    <row r="48" spans="1:9" x14ac:dyDescent="0.2">
      <c r="A48" s="136">
        <v>28</v>
      </c>
      <c r="B48" s="136" t="s">
        <v>165</v>
      </c>
      <c r="C48" s="138">
        <v>9</v>
      </c>
      <c r="D48" s="136" t="s">
        <v>159</v>
      </c>
      <c r="E48" s="136">
        <v>135711453</v>
      </c>
      <c r="F48" s="136" t="s">
        <v>166</v>
      </c>
      <c r="G48" s="145">
        <v>0</v>
      </c>
      <c r="H48" s="145">
        <v>331654.82</v>
      </c>
      <c r="I48" s="142">
        <v>-2883352.73</v>
      </c>
    </row>
    <row r="49" spans="1:9" x14ac:dyDescent="0.2">
      <c r="A49" s="136">
        <v>28</v>
      </c>
      <c r="B49" s="136" t="s">
        <v>167</v>
      </c>
      <c r="C49" s="138">
        <v>6</v>
      </c>
      <c r="D49" s="136" t="s">
        <v>159</v>
      </c>
      <c r="E49" s="136">
        <v>194736</v>
      </c>
      <c r="F49" s="136" t="s">
        <v>168</v>
      </c>
      <c r="G49" s="145">
        <v>0</v>
      </c>
      <c r="H49" s="145">
        <v>9000000</v>
      </c>
      <c r="I49" s="142">
        <v>-11883352.73</v>
      </c>
    </row>
    <row r="50" spans="1:9" x14ac:dyDescent="0.2">
      <c r="A50" s="136">
        <v>28</v>
      </c>
      <c r="B50" s="136" t="s">
        <v>169</v>
      </c>
      <c r="C50" s="138">
        <v>6</v>
      </c>
      <c r="D50" s="137"/>
      <c r="E50" s="136" t="s">
        <v>170</v>
      </c>
      <c r="F50" s="136" t="s">
        <v>171</v>
      </c>
      <c r="G50" s="145">
        <v>0</v>
      </c>
      <c r="H50" s="145">
        <v>478441.61</v>
      </c>
      <c r="I50" s="142">
        <v>-12361794.34</v>
      </c>
    </row>
    <row r="51" spans="1:9" x14ac:dyDescent="0.2">
      <c r="A51" s="136">
        <v>28</v>
      </c>
      <c r="B51" s="136" t="s">
        <v>169</v>
      </c>
      <c r="C51" s="138">
        <v>12</v>
      </c>
      <c r="D51" s="137"/>
      <c r="E51" s="136" t="s">
        <v>172</v>
      </c>
      <c r="F51" s="136" t="s">
        <v>173</v>
      </c>
      <c r="G51" s="145">
        <v>0</v>
      </c>
      <c r="H51" s="145">
        <v>640417</v>
      </c>
      <c r="I51" s="142">
        <v>-13002211.34</v>
      </c>
    </row>
    <row r="52" spans="1:9" x14ac:dyDescent="0.2">
      <c r="A52" s="136">
        <v>28</v>
      </c>
      <c r="B52" s="136" t="s">
        <v>174</v>
      </c>
      <c r="C52" s="138">
        <v>1</v>
      </c>
      <c r="D52" s="136" t="s">
        <v>175</v>
      </c>
      <c r="E52" s="136" t="s">
        <v>176</v>
      </c>
      <c r="F52" s="136" t="s">
        <v>177</v>
      </c>
      <c r="G52" s="145">
        <v>30779655.460000001</v>
      </c>
      <c r="H52" s="145">
        <v>0</v>
      </c>
      <c r="I52" s="142">
        <v>17777444.120000001</v>
      </c>
    </row>
    <row r="53" spans="1:9" x14ac:dyDescent="0.2">
      <c r="A53" s="136">
        <v>28</v>
      </c>
      <c r="B53" s="136" t="s">
        <v>174</v>
      </c>
      <c r="C53" s="138">
        <v>2</v>
      </c>
      <c r="D53" s="136" t="s">
        <v>175</v>
      </c>
      <c r="E53" s="136" t="s">
        <v>178</v>
      </c>
      <c r="F53" s="136" t="s">
        <v>177</v>
      </c>
      <c r="G53" s="145">
        <v>354510.59</v>
      </c>
      <c r="H53" s="145">
        <v>0</v>
      </c>
      <c r="I53" s="142">
        <v>18131954.710000001</v>
      </c>
    </row>
    <row r="54" spans="1:9" x14ac:dyDescent="0.2">
      <c r="A54" s="136">
        <v>28</v>
      </c>
      <c r="B54" s="136" t="s">
        <v>174</v>
      </c>
      <c r="C54" s="138">
        <v>3</v>
      </c>
      <c r="D54" s="136" t="s">
        <v>175</v>
      </c>
      <c r="E54" s="136" t="s">
        <v>179</v>
      </c>
      <c r="F54" s="136" t="s">
        <v>180</v>
      </c>
      <c r="G54" s="145">
        <v>22702665</v>
      </c>
      <c r="H54" s="145">
        <v>0</v>
      </c>
      <c r="I54" s="142">
        <v>40834619.710000001</v>
      </c>
    </row>
    <row r="55" spans="1:9" x14ac:dyDescent="0.2">
      <c r="A55" s="136">
        <v>28</v>
      </c>
      <c r="B55" s="136" t="s">
        <v>174</v>
      </c>
      <c r="C55" s="138">
        <v>4</v>
      </c>
      <c r="D55" s="136" t="s">
        <v>175</v>
      </c>
      <c r="E55" s="136" t="s">
        <v>181</v>
      </c>
      <c r="F55" s="136" t="s">
        <v>177</v>
      </c>
      <c r="G55" s="145">
        <v>156156.60999999999</v>
      </c>
      <c r="H55" s="145">
        <v>0</v>
      </c>
      <c r="I55" s="142">
        <v>40990776.32</v>
      </c>
    </row>
    <row r="56" spans="1:9" x14ac:dyDescent="0.2">
      <c r="A56" s="136">
        <v>28</v>
      </c>
      <c r="B56" s="136" t="s">
        <v>182</v>
      </c>
      <c r="C56" s="138">
        <v>13</v>
      </c>
      <c r="D56" s="136" t="s">
        <v>159</v>
      </c>
      <c r="E56" s="136">
        <v>55454</v>
      </c>
      <c r="F56" s="136" t="s">
        <v>183</v>
      </c>
      <c r="G56" s="145">
        <v>0</v>
      </c>
      <c r="H56" s="145">
        <v>86675</v>
      </c>
      <c r="I56" s="142">
        <v>40904101.32</v>
      </c>
    </row>
    <row r="57" spans="1:9" x14ac:dyDescent="0.2">
      <c r="A57" s="136">
        <v>28</v>
      </c>
      <c r="B57" s="136" t="s">
        <v>182</v>
      </c>
      <c r="C57" s="138">
        <v>14</v>
      </c>
      <c r="D57" s="136" t="s">
        <v>159</v>
      </c>
      <c r="E57" s="136">
        <v>957633</v>
      </c>
      <c r="F57" s="136" t="s">
        <v>183</v>
      </c>
      <c r="G57" s="145">
        <v>0</v>
      </c>
      <c r="H57" s="145">
        <v>152599.62</v>
      </c>
      <c r="I57" s="142">
        <v>40751501.700000003</v>
      </c>
    </row>
    <row r="58" spans="1:9" x14ac:dyDescent="0.2">
      <c r="A58" s="136">
        <v>28</v>
      </c>
      <c r="B58" s="136" t="s">
        <v>182</v>
      </c>
      <c r="C58" s="138">
        <v>15</v>
      </c>
      <c r="D58" s="136" t="s">
        <v>159</v>
      </c>
      <c r="E58" s="136">
        <v>957761</v>
      </c>
      <c r="F58" s="136" t="s">
        <v>183</v>
      </c>
      <c r="G58" s="145">
        <v>0</v>
      </c>
      <c r="H58" s="145">
        <v>152599.62</v>
      </c>
      <c r="I58" s="142">
        <v>40598902.079999998</v>
      </c>
    </row>
    <row r="59" spans="1:9" x14ac:dyDescent="0.2">
      <c r="A59" s="136">
        <v>28</v>
      </c>
      <c r="B59" s="136" t="s">
        <v>182</v>
      </c>
      <c r="C59" s="138">
        <v>16</v>
      </c>
      <c r="D59" s="136" t="s">
        <v>159</v>
      </c>
      <c r="E59" s="136">
        <v>852190</v>
      </c>
      <c r="F59" s="136" t="s">
        <v>183</v>
      </c>
      <c r="G59" s="145">
        <v>0</v>
      </c>
      <c r="H59" s="145">
        <v>642788.99</v>
      </c>
      <c r="I59" s="142">
        <v>39956113.090000004</v>
      </c>
    </row>
    <row r="60" spans="1:9" x14ac:dyDescent="0.2">
      <c r="A60" s="136">
        <v>28</v>
      </c>
      <c r="B60" s="136" t="s">
        <v>182</v>
      </c>
      <c r="C60" s="138">
        <v>17</v>
      </c>
      <c r="D60" s="136" t="s">
        <v>159</v>
      </c>
      <c r="E60" s="136">
        <v>956860</v>
      </c>
      <c r="F60" s="136" t="s">
        <v>183</v>
      </c>
      <c r="G60" s="145">
        <v>0</v>
      </c>
      <c r="H60" s="145">
        <v>1030987.98</v>
      </c>
      <c r="I60" s="142">
        <v>38925125.109999999</v>
      </c>
    </row>
    <row r="61" spans="1:9" x14ac:dyDescent="0.2">
      <c r="A61" s="136">
        <v>28</v>
      </c>
      <c r="B61" s="136" t="s">
        <v>182</v>
      </c>
      <c r="C61" s="138">
        <v>18</v>
      </c>
      <c r="D61" s="136" t="s">
        <v>159</v>
      </c>
      <c r="E61" s="136">
        <v>852352</v>
      </c>
      <c r="F61" s="136" t="s">
        <v>183</v>
      </c>
      <c r="G61" s="145">
        <v>0</v>
      </c>
      <c r="H61" s="145">
        <v>1050674.76</v>
      </c>
      <c r="I61" s="142">
        <v>37874450.350000001</v>
      </c>
    </row>
    <row r="62" spans="1:9" x14ac:dyDescent="0.2">
      <c r="A62" s="136">
        <v>28</v>
      </c>
      <c r="B62" s="136" t="s">
        <v>182</v>
      </c>
      <c r="C62" s="138">
        <v>19</v>
      </c>
      <c r="D62" s="136" t="s">
        <v>159</v>
      </c>
      <c r="E62" s="136">
        <v>957383</v>
      </c>
      <c r="F62" s="136" t="s">
        <v>183</v>
      </c>
      <c r="G62" s="145">
        <v>0</v>
      </c>
      <c r="H62" s="145">
        <v>1095984.52</v>
      </c>
      <c r="I62" s="142">
        <v>36778465.829999998</v>
      </c>
    </row>
    <row r="63" spans="1:9" x14ac:dyDescent="0.2">
      <c r="A63" s="136">
        <v>28</v>
      </c>
      <c r="B63" s="136" t="s">
        <v>182</v>
      </c>
      <c r="C63" s="138">
        <v>20</v>
      </c>
      <c r="D63" s="136" t="s">
        <v>159</v>
      </c>
      <c r="E63" s="136">
        <v>444549</v>
      </c>
      <c r="F63" s="136" t="s">
        <v>183</v>
      </c>
      <c r="G63" s="145">
        <v>0</v>
      </c>
      <c r="H63" s="145">
        <v>1326832.6000000001</v>
      </c>
      <c r="I63" s="142">
        <v>35451633.229999997</v>
      </c>
    </row>
    <row r="64" spans="1:9" x14ac:dyDescent="0.2">
      <c r="A64" s="136">
        <v>28</v>
      </c>
      <c r="B64" s="136" t="s">
        <v>182</v>
      </c>
      <c r="C64" s="138">
        <v>21</v>
      </c>
      <c r="D64" s="136" t="s">
        <v>159</v>
      </c>
      <c r="E64" s="136">
        <v>55560</v>
      </c>
      <c r="F64" s="136" t="s">
        <v>183</v>
      </c>
      <c r="G64" s="145">
        <v>0</v>
      </c>
      <c r="H64" s="145">
        <v>1390407.56</v>
      </c>
      <c r="I64" s="142">
        <v>34061225.670000002</v>
      </c>
    </row>
    <row r="65" spans="1:9" x14ac:dyDescent="0.2">
      <c r="A65" s="136">
        <v>28</v>
      </c>
      <c r="B65" s="136" t="s">
        <v>182</v>
      </c>
      <c r="C65" s="138">
        <v>22</v>
      </c>
      <c r="D65" s="136" t="s">
        <v>159</v>
      </c>
      <c r="E65" s="136">
        <v>957227</v>
      </c>
      <c r="F65" s="136" t="s">
        <v>183</v>
      </c>
      <c r="G65" s="145">
        <v>0</v>
      </c>
      <c r="H65" s="145">
        <v>2273887.77</v>
      </c>
      <c r="I65" s="142">
        <v>31787337.899999999</v>
      </c>
    </row>
    <row r="66" spans="1:9" x14ac:dyDescent="0.2">
      <c r="A66" s="136">
        <v>28</v>
      </c>
      <c r="B66" s="136" t="s">
        <v>182</v>
      </c>
      <c r="C66" s="138">
        <v>23</v>
      </c>
      <c r="D66" s="136" t="s">
        <v>159</v>
      </c>
      <c r="E66" s="136">
        <v>179737</v>
      </c>
      <c r="F66" s="136" t="s">
        <v>183</v>
      </c>
      <c r="G66" s="145">
        <v>0</v>
      </c>
      <c r="H66" s="145">
        <v>3238009.66</v>
      </c>
      <c r="I66" s="142">
        <v>28549328.239999998</v>
      </c>
    </row>
    <row r="67" spans="1:9" x14ac:dyDescent="0.2">
      <c r="A67" s="136">
        <v>28</v>
      </c>
      <c r="B67" s="136" t="s">
        <v>182</v>
      </c>
      <c r="C67" s="138">
        <v>24</v>
      </c>
      <c r="D67" s="136" t="s">
        <v>159</v>
      </c>
      <c r="E67" s="136">
        <v>830680</v>
      </c>
      <c r="F67" s="136" t="s">
        <v>183</v>
      </c>
      <c r="G67" s="145">
        <v>0</v>
      </c>
      <c r="H67" s="145">
        <v>5803079.2400000002</v>
      </c>
      <c r="I67" s="142">
        <v>22746249</v>
      </c>
    </row>
    <row r="68" spans="1:9" x14ac:dyDescent="0.2">
      <c r="A68" s="136">
        <v>28</v>
      </c>
      <c r="B68" s="136" t="s">
        <v>189</v>
      </c>
      <c r="C68" s="138">
        <v>2</v>
      </c>
      <c r="D68" s="137" t="s">
        <v>159</v>
      </c>
      <c r="E68" s="136">
        <v>145821292</v>
      </c>
      <c r="F68" s="136" t="s">
        <v>190</v>
      </c>
      <c r="G68" s="145">
        <v>0</v>
      </c>
      <c r="H68" s="145">
        <v>1115000</v>
      </c>
      <c r="I68" s="142">
        <v>21631249</v>
      </c>
    </row>
    <row r="69" spans="1:9" x14ac:dyDescent="0.2">
      <c r="A69" s="137">
        <v>28</v>
      </c>
      <c r="B69" s="137" t="s">
        <v>196</v>
      </c>
      <c r="C69" s="137">
        <v>2</v>
      </c>
      <c r="D69" s="137"/>
      <c r="E69" s="137">
        <v>190552</v>
      </c>
      <c r="F69" s="160" t="s">
        <v>197</v>
      </c>
      <c r="G69" s="161">
        <v>0</v>
      </c>
      <c r="H69" s="161">
        <v>10000000</v>
      </c>
      <c r="I69" s="162">
        <v>11631249</v>
      </c>
    </row>
    <row r="70" spans="1:9" x14ac:dyDescent="0.2">
      <c r="A70" s="137">
        <v>29</v>
      </c>
      <c r="B70" s="137" t="s">
        <v>184</v>
      </c>
      <c r="C70" s="137">
        <v>2</v>
      </c>
      <c r="D70" s="137"/>
      <c r="E70" s="137">
        <v>162240</v>
      </c>
      <c r="F70" s="160" t="s">
        <v>185</v>
      </c>
      <c r="G70" s="161">
        <v>0</v>
      </c>
      <c r="H70" s="161">
        <v>5000000</v>
      </c>
      <c r="I70" s="162">
        <v>6631249</v>
      </c>
    </row>
    <row r="71" spans="1:9" x14ac:dyDescent="0.2">
      <c r="F71" s="52" t="s">
        <v>186</v>
      </c>
      <c r="G71" s="161">
        <v>53992987.659999996</v>
      </c>
      <c r="H71" s="161">
        <v>53263333.689999998</v>
      </c>
      <c r="I71" s="162">
        <v>6631249</v>
      </c>
    </row>
    <row r="72" spans="1:9" x14ac:dyDescent="0.2">
      <c r="F72" s="52" t="s">
        <v>187</v>
      </c>
      <c r="G72" s="161">
        <v>53992987.659999996</v>
      </c>
      <c r="H72" s="161">
        <v>53263333.689999998</v>
      </c>
      <c r="I72" s="62">
        <v>6631249</v>
      </c>
    </row>
    <row r="73" spans="1:9" x14ac:dyDescent="0.2">
      <c r="I73" s="168"/>
    </row>
    <row r="74" spans="1:9" x14ac:dyDescent="0.2">
      <c r="I74" s="168"/>
    </row>
    <row r="75" spans="1:9" x14ac:dyDescent="0.2">
      <c r="I75" s="168"/>
    </row>
    <row r="76" spans="1:9" x14ac:dyDescent="0.2">
      <c r="I76" s="168"/>
    </row>
    <row r="77" spans="1:9" x14ac:dyDescent="0.2">
      <c r="I77" s="53">
        <f>+I72-TESORO!D13</f>
        <v>0</v>
      </c>
    </row>
    <row r="78" spans="1:9" x14ac:dyDescent="0.2">
      <c r="I78" s="168"/>
    </row>
    <row r="79" spans="1:9" x14ac:dyDescent="0.2">
      <c r="I79" s="168"/>
    </row>
    <row r="80" spans="1:9" x14ac:dyDescent="0.2">
      <c r="I80" s="168"/>
    </row>
  </sheetData>
  <pageMargins left="0.7" right="0.7" top="0.75" bottom="0.75" header="0.3" footer="0.3"/>
  <pageSetup paperSize="3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TESORO</vt:lpstr>
      <vt:lpstr>INGRESOS</vt:lpstr>
      <vt:lpstr>MAYOR</vt:lpstr>
      <vt:lpstr>INGRESOS!Área_de_impresión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 BANCO NACIDO EN REVOLUCIÓN</dc:title>
  <dc:creator>Banco del Tesoro</dc:creator>
  <cp:keywords>pdf, itext, Java, open source, http</cp:keywords>
  <cp:lastModifiedBy>CONTABILIDAD AUX</cp:lastModifiedBy>
  <cp:lastPrinted>2020-06-12T15:43:32Z</cp:lastPrinted>
  <dcterms:created xsi:type="dcterms:W3CDTF">2020-06-10T15:47:35Z</dcterms:created>
  <dcterms:modified xsi:type="dcterms:W3CDTF">2020-07-09T13:20:39Z</dcterms:modified>
</cp:coreProperties>
</file>