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8960" windowHeight="11325"/>
  </bookViews>
  <sheets>
    <sheet name="PROVINCIAL" sheetId="5" r:id="rId1"/>
    <sheet name="INGRESOS" sheetId="12" state="hidden" r:id="rId2"/>
    <sheet name="MAYOR" sheetId="11" r:id="rId3"/>
    <sheet name="FACTURAS" sheetId="13" state="hidden" r:id="rId4"/>
  </sheets>
  <definedNames>
    <definedName name="_xlnm._FilterDatabase" localSheetId="1" hidden="1">INGRESOS!$A$13:$H$38</definedName>
    <definedName name="_xlnm._FilterDatabase" localSheetId="2" hidden="1">MAYOR!$A$7:$I$19</definedName>
    <definedName name="_xlnm._FilterDatabase" localSheetId="0" hidden="1">PROVINCIAL!$A$17:$H$247</definedName>
    <definedName name="_xlnm.Print_Area" localSheetId="1">INGRESOS!$A$1:$G$41</definedName>
  </definedNames>
  <calcPr calcId="144525"/>
</workbook>
</file>

<file path=xl/calcChain.xml><?xml version="1.0" encoding="utf-8"?>
<calcChain xmlns="http://schemas.openxmlformats.org/spreadsheetml/2006/main">
  <c r="G5" i="5" l="1"/>
  <c r="F5" i="5"/>
  <c r="G4" i="5"/>
  <c r="F4" i="5"/>
  <c r="G3" i="5"/>
  <c r="F3" i="5"/>
  <c r="G71" i="11"/>
  <c r="H71" i="11" l="1"/>
  <c r="N26" i="13" l="1"/>
  <c r="H29" i="13"/>
  <c r="L29" i="13"/>
  <c r="K29" i="13"/>
  <c r="J29" i="13"/>
  <c r="I29" i="13"/>
  <c r="M28" i="13"/>
  <c r="G27" i="13"/>
  <c r="M27" i="13" s="1"/>
  <c r="G26" i="13"/>
  <c r="M26" i="13" s="1"/>
  <c r="G25" i="13"/>
  <c r="M25" i="13" s="1"/>
  <c r="G24" i="13"/>
  <c r="M24" i="13" s="1"/>
  <c r="M17" i="13"/>
  <c r="M19" i="13"/>
  <c r="L20" i="13"/>
  <c r="K20" i="13"/>
  <c r="J20" i="13"/>
  <c r="I20" i="13"/>
  <c r="H20" i="13"/>
  <c r="G18" i="13"/>
  <c r="M18" i="13" s="1"/>
  <c r="G17" i="13"/>
  <c r="G16" i="13"/>
  <c r="M16" i="13" s="1"/>
  <c r="G15" i="13"/>
  <c r="M15" i="13" s="1"/>
  <c r="M9" i="13"/>
  <c r="I10" i="13"/>
  <c r="G8" i="13"/>
  <c r="M8" i="13" s="1"/>
  <c r="M20" i="13" l="1"/>
  <c r="G29" i="13"/>
  <c r="M29" i="13" s="1"/>
  <c r="G20" i="13"/>
  <c r="L10" i="13" l="1"/>
  <c r="K10" i="13"/>
  <c r="J10" i="13"/>
  <c r="H10" i="13"/>
  <c r="G6" i="13"/>
  <c r="M6" i="13" s="1"/>
  <c r="G7" i="13"/>
  <c r="M7" i="13" s="1"/>
  <c r="G5" i="13"/>
  <c r="M5" i="13" s="1"/>
  <c r="G10" i="13" l="1"/>
  <c r="M10" i="13" s="1"/>
  <c r="J161" i="5"/>
  <c r="J160" i="5"/>
  <c r="E250" i="5"/>
  <c r="D7" i="12" l="1"/>
  <c r="F41" i="12"/>
  <c r="D8" i="12" s="1"/>
  <c r="E41" i="12"/>
  <c r="D11" i="5"/>
  <c r="F250" i="5"/>
  <c r="F252" i="5" s="1"/>
  <c r="D13" i="5" l="1"/>
  <c r="I68" i="11"/>
  <c r="D9" i="12"/>
</calcChain>
</file>

<file path=xl/sharedStrings.xml><?xml version="1.0" encoding="utf-8"?>
<sst xmlns="http://schemas.openxmlformats.org/spreadsheetml/2006/main" count="904" uniqueCount="244">
  <si>
    <t>F. OPER.</t>
  </si>
  <si>
    <t>REF.</t>
  </si>
  <si>
    <t>CONCEPTO</t>
  </si>
  <si>
    <t>F. VALOR</t>
  </si>
  <si>
    <t>CARGOS</t>
  </si>
  <si>
    <t>ABONOS</t>
  </si>
  <si>
    <t>SALDO</t>
  </si>
  <si>
    <t>SALDO ANTERIOR</t>
  </si>
  <si>
    <t>TC POS J0296786526002</t>
  </si>
  <si>
    <t>TD POS J0296786526002</t>
  </si>
  <si>
    <t>COMIS PGPR PNCASH. NOMINAS Y DOMICIL.</t>
  </si>
  <si>
    <t>CARGO IGTF. NOMINAS Y DOMICIL.</t>
  </si>
  <si>
    <t>PNCASH-PAGO A PRO. NOMINAS Y DOMICIL.</t>
  </si>
  <si>
    <t>J295377886PNCPOB 0000001  . AUTOMATICO TRANSF.</t>
  </si>
  <si>
    <t>CARGO IGTF. AUTOMATICO TRANSF.</t>
  </si>
  <si>
    <t>COM PAGO-PNCASH O. AUTOMATICO TRANSF.</t>
  </si>
  <si>
    <t>J409364771PNCPOB 0000001  . AUTOMATICO TRANSF.</t>
  </si>
  <si>
    <t>REC BCV04/030998 . NOMINAS Y DOMICIL.</t>
  </si>
  <si>
    <t>J305882940PNCPOB 0000001  . AUTOMATICO TRANSF.</t>
  </si>
  <si>
    <t>J405845198PNCPOB 0000001  . AUTOMATICO TRANSF.</t>
  </si>
  <si>
    <t>E084425056PNCPOB 0000001  . AUTOMATICO TRANSF.</t>
  </si>
  <si>
    <t>V006372717PNCPOB 0000003  . AUTOMATICO TRANSF.</t>
  </si>
  <si>
    <t>V006372717PNCPOB 0000002  . AUTOMATICO TRANSF.</t>
  </si>
  <si>
    <t>V006372717PNCPOB 0000001  . AUTOMATICO TRANSF.</t>
  </si>
  <si>
    <t>COM MTTO POS. ENTERP CLIE BUSINESS</t>
  </si>
  <si>
    <t>CARGO IGTF. ENTERP CLIE BUSINESS</t>
  </si>
  <si>
    <t>V014674516PNCPOB 0000002  . AUTOMATICO TRANSF.</t>
  </si>
  <si>
    <t>V014674516PNCPOB 0000001  . AUTOMATICO TRANSF.</t>
  </si>
  <si>
    <t>V009456664PNCPOB 0000001  . AUTOMATICO TRANSF.</t>
  </si>
  <si>
    <t>J409574571PNCPOB 0000001  . AUTOMATICO TRANSF.</t>
  </si>
  <si>
    <t>V011036964PNCPOB 0000001  . AUTOMATICO TRANSF.</t>
  </si>
  <si>
    <t>V020411432PNCPOB 0000010  . AUTOMATICO TRANSF.</t>
  </si>
  <si>
    <t>V017563143PNCPOB 0000009  . AUTOMATICO TRANSF.</t>
  </si>
  <si>
    <t>J300180174 PNCPRO. NOMINAS Y DOMICIL.</t>
  </si>
  <si>
    <t>J296722765PNCPOB 0000001  . AUTOMATICO TRANSF.</t>
  </si>
  <si>
    <t>RECBCV 23 030472 . NOMINAS Y DOMICIL.</t>
  </si>
  <si>
    <t>V006309363PNCPOB 0000001  . AUTOMATICO TRANSF.</t>
  </si>
  <si>
    <t>V006309363PNCPOB 0000015  . AUTOMATICO TRANSF.</t>
  </si>
  <si>
    <t>V006309363PNCPOB 0000014  . AUTOMATICO TRANSF.</t>
  </si>
  <si>
    <t>V006309363PNCPOB 0000013  . AUTOMATICO TRANSF.</t>
  </si>
  <si>
    <t>V009456664PNCPOB 0000009  . AUTOMATICO TRANSF.</t>
  </si>
  <si>
    <t>V009456664PNCPOB 0000008</t>
  </si>
  <si>
    <t>V009456664PNCPOB 0000007  . AUTOMATICO TRANSF.</t>
  </si>
  <si>
    <t>V006372717PNCPOB 0000006  . AUTOMATICO TRANSF.</t>
  </si>
  <si>
    <t>V006372717PNCPOB 0000005  . AUTOMATICO TRANSF.</t>
  </si>
  <si>
    <t>V006372717PNCPOB 0000004  . AUTOMATICO TRANSF.</t>
  </si>
  <si>
    <t>V011036964PNCPOB 0000003  . AUTOMATICO TRANSF.</t>
  </si>
  <si>
    <t>V011036964PNCPOB 0000002  . AUTOMATICO TRANSF.</t>
  </si>
  <si>
    <t>V020411432PNCPOB 0000023  . AUTOMATICO TRANSF.</t>
  </si>
  <si>
    <t>ABONO INTERESES GANADOS</t>
  </si>
  <si>
    <t>INT.ISLR CARGO. CUENTAS PERSONALES</t>
  </si>
  <si>
    <t>COM.MTTO.CTA.. CUENTAS PERSONALES</t>
  </si>
  <si>
    <t>CARGO IGTF. CUENTAS PERSONALES</t>
  </si>
  <si>
    <t>COM.EM.EDO.CTA. CUENTAS PERSONALES</t>
  </si>
  <si>
    <t>Saldo a nuestro</t>
  </si>
  <si>
    <t>favor</t>
  </si>
  <si>
    <r>
      <rPr>
        <b/>
        <sz val="10"/>
        <rFont val="Courier New"/>
        <family val="3"/>
      </rPr>
      <t>Saldo a su favor
507,246.16</t>
    </r>
  </si>
  <si>
    <t>SALDO INICIAL</t>
  </si>
  <si>
    <t>SALDO FINAL</t>
  </si>
  <si>
    <t>DIFERENCIA</t>
  </si>
  <si>
    <t>TC</t>
  </si>
  <si>
    <t>TD</t>
  </si>
  <si>
    <t>IGTF</t>
  </si>
  <si>
    <t>COMISIONES</t>
  </si>
  <si>
    <t>REF</t>
  </si>
  <si>
    <t>NOMINA</t>
  </si>
  <si>
    <t>TOTAL</t>
  </si>
  <si>
    <t xml:space="preserve">INGRESOS BANCO PROVINCIAL </t>
  </si>
  <si>
    <t>ASIENTO 03-06</t>
  </si>
  <si>
    <t>03-06</t>
  </si>
  <si>
    <t>03-07</t>
  </si>
  <si>
    <t>03-10</t>
  </si>
  <si>
    <t>03-12</t>
  </si>
  <si>
    <t>03-13</t>
  </si>
  <si>
    <t>03-15</t>
  </si>
  <si>
    <t>03-16</t>
  </si>
  <si>
    <t>03-18</t>
  </si>
  <si>
    <t>03-19</t>
  </si>
  <si>
    <t>FACT</t>
  </si>
  <si>
    <t>RET</t>
  </si>
  <si>
    <t>BANESCO</t>
  </si>
  <si>
    <t>PROVINCIAL</t>
  </si>
  <si>
    <t>TESORO</t>
  </si>
  <si>
    <t>03-20</t>
  </si>
  <si>
    <t>03-21</t>
  </si>
  <si>
    <t>03-23</t>
  </si>
  <si>
    <t>03-24</t>
  </si>
  <si>
    <t>03-27</t>
  </si>
  <si>
    <t>03-29</t>
  </si>
  <si>
    <t>03-30</t>
  </si>
  <si>
    <t>03-33</t>
  </si>
  <si>
    <t>03-37</t>
  </si>
  <si>
    <t>03-38</t>
  </si>
  <si>
    <t>03-39</t>
  </si>
  <si>
    <t>PAGO DE PROVEEDORES</t>
  </si>
  <si>
    <t xml:space="preserve">POS POR SODEXHO </t>
  </si>
  <si>
    <t>Metrofarma Social, CA</t>
  </si>
  <si>
    <t>J-29678552-6</t>
  </si>
  <si>
    <t>Mayor analítico</t>
  </si>
  <si>
    <t>Código de cuenta desde: 1112002 hasta: 1112002</t>
  </si>
  <si>
    <t>Fecha del asiento desde: 01/03/2020 hasta: 31/03/2020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</si>
  <si>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</si>
  <si>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</si>
  <si>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</si>
  <si>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</si>
  <si>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</si>
  <si>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</si>
  <si>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</si>
  <si>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</si>
  <si>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</si>
  <si>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Cuenta:1112002             </t>
  </si>
  <si>
    <t xml:space="preserve">BANCO PROVINCIAL                                  </t>
  </si>
  <si>
    <t>Anterior:</t>
  </si>
  <si>
    <t>00003-06</t>
  </si>
  <si>
    <t>IN</t>
  </si>
  <si>
    <t xml:space="preserve">TC        </t>
  </si>
  <si>
    <t xml:space="preserve">P/R INGRESOS PROVINCIAL MARZO                                                   </t>
  </si>
  <si>
    <t xml:space="preserve">TD        </t>
  </si>
  <si>
    <t xml:space="preserve">SODEXHO   </t>
  </si>
  <si>
    <t>00003-10</t>
  </si>
  <si>
    <t>PG</t>
  </si>
  <si>
    <t xml:space="preserve">P/R NOMINA 1ERA QCENA DE MARZO                                                  </t>
  </si>
  <si>
    <t>00003-12</t>
  </si>
  <si>
    <t xml:space="preserve">P/R PAGO DE BONIFICACION UNICA                                                  </t>
  </si>
  <si>
    <t>NO</t>
  </si>
  <si>
    <t>00003-13</t>
  </si>
  <si>
    <t xml:space="preserve">P/R 2DA QCENA METRO MARZO                                                       </t>
  </si>
  <si>
    <t>00003-15</t>
  </si>
  <si>
    <t xml:space="preserve">P/R PG DROGUERIA NENA                                                           </t>
  </si>
  <si>
    <t>00003-16</t>
  </si>
  <si>
    <t>FC</t>
  </si>
  <si>
    <t xml:space="preserve">P/R PG DROGUERIA NENA C.A                                                       </t>
  </si>
  <si>
    <t>00003-18</t>
  </si>
  <si>
    <t xml:space="preserve">P/R PG DIST. FRACIS C.A.                                                        </t>
  </si>
  <si>
    <t>00003-19</t>
  </si>
  <si>
    <t>00003-21</t>
  </si>
  <si>
    <t xml:space="preserve">P/R PG DROG. DROTACA C.A.                                                       </t>
  </si>
  <si>
    <t>00003-23</t>
  </si>
  <si>
    <t xml:space="preserve">P/R PG DROG. BIOMEDIC                                                           </t>
  </si>
  <si>
    <t>00003-24</t>
  </si>
  <si>
    <t xml:space="preserve">P/R PG DIANELYS FERNANDEZ                                                       </t>
  </si>
  <si>
    <t>00003-27</t>
  </si>
  <si>
    <t xml:space="preserve">P/R PG DIST. TEQUE VALLE                                                        </t>
  </si>
  <si>
    <t>00003-29</t>
  </si>
  <si>
    <t xml:space="preserve">P/r PG EL GUARDIAN                                                              </t>
  </si>
  <si>
    <t>00003-30</t>
  </si>
  <si>
    <t xml:space="preserve">P/R WIMEDICAL C.A.                                                              </t>
  </si>
  <si>
    <t>00003-37</t>
  </si>
  <si>
    <t xml:space="preserve">P/R PG TEQUE VALLE C.A.                                                         </t>
  </si>
  <si>
    <t>00003-38</t>
  </si>
  <si>
    <t xml:space="preserve">P/R PG INTER VIT C.A.                                                           </t>
  </si>
  <si>
    <t>00003-39</t>
  </si>
  <si>
    <t>Total Marzo:</t>
  </si>
  <si>
    <t>Total cuenta:</t>
  </si>
  <si>
    <t>00003-07</t>
  </si>
  <si>
    <t xml:space="preserve">IGTF      </t>
  </si>
  <si>
    <t xml:space="preserve">P/R PG IGTF PROVINCIAL                                                          </t>
  </si>
  <si>
    <t xml:space="preserve">P/R PG COMISIONES PROVINCIAL                                                    </t>
  </si>
  <si>
    <t xml:space="preserve">INTERESES </t>
  </si>
  <si>
    <t xml:space="preserve">P/R PG INTERESES PROVINCIAL                                                     </t>
  </si>
  <si>
    <t xml:space="preserve">P/R PG ISLR DE INT PROVINCIAL                                                   </t>
  </si>
  <si>
    <t>Fecha: 02/07/2020 Hora: 11:47:28 am</t>
  </si>
  <si>
    <t xml:space="preserve">P/R PG ANTIC. DROGUERIA NENA                                                    </t>
  </si>
  <si>
    <t>31</t>
  </si>
  <si>
    <t>0001</t>
  </si>
  <si>
    <t>0002</t>
  </si>
  <si>
    <t>0004</t>
  </si>
  <si>
    <t>0006</t>
  </si>
  <si>
    <t>0008</t>
  </si>
  <si>
    <t>0009</t>
  </si>
  <si>
    <t>0000010316</t>
  </si>
  <si>
    <t>0010</t>
  </si>
  <si>
    <t>0000010326</t>
  </si>
  <si>
    <t>0011</t>
  </si>
  <si>
    <t>0000010322</t>
  </si>
  <si>
    <t>0012</t>
  </si>
  <si>
    <t>0000010330</t>
  </si>
  <si>
    <t>0013</t>
  </si>
  <si>
    <t>0000010318</t>
  </si>
  <si>
    <t>0014</t>
  </si>
  <si>
    <t>0000010343</t>
  </si>
  <si>
    <t>0015</t>
  </si>
  <si>
    <t>0000010314</t>
  </si>
  <si>
    <t>0016</t>
  </si>
  <si>
    <t>0000010339</t>
  </si>
  <si>
    <t>0000010371</t>
  </si>
  <si>
    <t>0003</t>
  </si>
  <si>
    <t>0000010365</t>
  </si>
  <si>
    <t>0000010375</t>
  </si>
  <si>
    <t>0005</t>
  </si>
  <si>
    <t>0000010379</t>
  </si>
  <si>
    <t>0000010383</t>
  </si>
  <si>
    <t>0000010394</t>
  </si>
  <si>
    <t>0000010417</t>
  </si>
  <si>
    <t>0000010425</t>
  </si>
  <si>
    <t>0000010437</t>
  </si>
  <si>
    <t>0000010461</t>
  </si>
  <si>
    <t>0000010449</t>
  </si>
  <si>
    <t>0000010419</t>
  </si>
  <si>
    <t>0000010421</t>
  </si>
  <si>
    <t>0017</t>
  </si>
  <si>
    <t>0000010465</t>
  </si>
  <si>
    <t>0018</t>
  </si>
  <si>
    <t>0000010477</t>
  </si>
  <si>
    <t>0019</t>
  </si>
  <si>
    <t>0000010453</t>
  </si>
  <si>
    <t>0020</t>
  </si>
  <si>
    <t>0000010481</t>
  </si>
  <si>
    <t>0021</t>
  </si>
  <si>
    <t>0000010415</t>
  </si>
  <si>
    <t>0022</t>
  </si>
  <si>
    <t>0000010457</t>
  </si>
  <si>
    <t>0023</t>
  </si>
  <si>
    <t>0000010445</t>
  </si>
  <si>
    <t>0024</t>
  </si>
  <si>
    <t>0000010433</t>
  </si>
  <si>
    <t>0025</t>
  </si>
  <si>
    <t>0000010429</t>
  </si>
  <si>
    <t>0026</t>
  </si>
  <si>
    <t>0000010441</t>
  </si>
  <si>
    <t>0032</t>
  </si>
  <si>
    <t>0000010355</t>
  </si>
  <si>
    <t>0033</t>
  </si>
  <si>
    <t>0000010469</t>
  </si>
  <si>
    <t>0034</t>
  </si>
  <si>
    <t>0000010473</t>
  </si>
  <si>
    <t xml:space="preserve">10269     </t>
  </si>
  <si>
    <t xml:space="preserve">10268     </t>
  </si>
  <si>
    <t xml:space="preserve">10287     </t>
  </si>
  <si>
    <t>0007</t>
  </si>
  <si>
    <t xml:space="preserve">10349     </t>
  </si>
  <si>
    <t xml:space="preserve">10353     </t>
  </si>
  <si>
    <t xml:space="preserve">10274     </t>
  </si>
  <si>
    <t xml:space="preserve">10278     </t>
  </si>
  <si>
    <t xml:space="preserve">10304     </t>
  </si>
  <si>
    <t xml:space="preserve">10300     </t>
  </si>
  <si>
    <t xml:space="preserve">10388     </t>
  </si>
  <si>
    <t>0000010367</t>
  </si>
  <si>
    <t xml:space="preserve">10405     </t>
  </si>
  <si>
    <t xml:space="preserve">10400     </t>
  </si>
  <si>
    <t xml:space="preserve">10487     </t>
  </si>
  <si>
    <t>D</t>
  </si>
  <si>
    <t>H</t>
  </si>
  <si>
    <t>ISLR DE 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</si>
</sst>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\-mm\-yyyy;@"/>
  </numFmts>
  <fonts count="10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Courier New"/>
      <family val="3"/>
    </font>
    <font>
      <sz val="10"/>
      <color rgb="FF000000"/>
      <name val="Courier New"/>
      <family val="2"/>
    </font>
    <font>
      <b/>
      <sz val="10"/>
      <name val="Courier New"/>
      <family val="3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52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top"/>
    </xf>
    <xf numFmtId="4" fontId="5" fillId="2" borderId="2" xfId="0" applyNumberFormat="1" applyFont="1" applyFill="1" applyBorder="1" applyAlignment="1">
      <alignment horizontal="right" vertical="top" shrinkToFit="1"/>
    </xf>
    <xf numFmtId="164" fontId="5" fillId="2" borderId="0" xfId="0" applyNumberFormat="1" applyFont="1" applyFill="1" applyBorder="1" applyAlignment="1">
      <alignment horizontal="left" vertical="top" shrinkToFit="1"/>
    </xf>
    <xf numFmtId="1" fontId="5" fillId="2" borderId="0" xfId="0" applyNumberFormat="1" applyFont="1" applyFill="1" applyBorder="1" applyAlignment="1">
      <alignment horizontal="left" vertical="top" shrinkToFit="1"/>
    </xf>
    <xf numFmtId="0" fontId="4" fillId="2" borderId="0" xfId="0" applyFont="1" applyFill="1" applyBorder="1" applyAlignment="1">
      <alignment horizontal="left" vertical="top"/>
    </xf>
    <xf numFmtId="164" fontId="5" fillId="2" borderId="0" xfId="0" applyNumberFormat="1" applyFont="1" applyFill="1" applyBorder="1" applyAlignment="1">
      <alignment horizontal="right" vertical="top" shrinkToFit="1"/>
    </xf>
    <xf numFmtId="0" fontId="3" fillId="2" borderId="0" xfId="0" applyFont="1" applyFill="1" applyBorder="1" applyAlignment="1">
      <alignment horizontal="left"/>
    </xf>
    <xf numFmtId="4" fontId="5" fillId="2" borderId="0" xfId="0" applyNumberFormat="1" applyFont="1" applyFill="1" applyBorder="1" applyAlignment="1">
      <alignment horizontal="right" vertical="top" shrinkToFit="1"/>
    </xf>
    <xf numFmtId="164" fontId="5" fillId="2" borderId="2" xfId="0" applyNumberFormat="1" applyFont="1" applyFill="1" applyBorder="1" applyAlignment="1">
      <alignment horizontal="left" vertical="top" shrinkToFit="1"/>
    </xf>
    <xf numFmtId="1" fontId="5" fillId="2" borderId="2" xfId="0" applyNumberFormat="1" applyFont="1" applyFill="1" applyBorder="1" applyAlignment="1">
      <alignment horizontal="left" vertical="top" shrinkToFit="1"/>
    </xf>
    <xf numFmtId="164" fontId="5" fillId="2" borderId="2" xfId="0" applyNumberFormat="1" applyFont="1" applyFill="1" applyBorder="1" applyAlignment="1">
      <alignment horizontal="right" vertical="top" shrinkToFi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right" vertical="top"/>
    </xf>
    <xf numFmtId="43" fontId="3" fillId="2" borderId="0" xfId="1" applyFont="1" applyFill="1" applyBorder="1" applyAlignment="1">
      <alignment horizontal="left" vertical="top"/>
    </xf>
    <xf numFmtId="164" fontId="5" fillId="3" borderId="0" xfId="0" applyNumberFormat="1" applyFont="1" applyFill="1" applyBorder="1" applyAlignment="1">
      <alignment horizontal="left" vertical="top" shrinkToFit="1"/>
    </xf>
    <xf numFmtId="1" fontId="5" fillId="3" borderId="0" xfId="0" applyNumberFormat="1" applyFont="1" applyFill="1" applyBorder="1" applyAlignment="1">
      <alignment horizontal="left" vertical="top" shrinkToFit="1"/>
    </xf>
    <xf numFmtId="0" fontId="4" fillId="3" borderId="0" xfId="0" applyFont="1" applyFill="1" applyBorder="1" applyAlignment="1">
      <alignment horizontal="left" vertical="top"/>
    </xf>
    <xf numFmtId="164" fontId="5" fillId="3" borderId="0" xfId="0" applyNumberFormat="1" applyFont="1" applyFill="1" applyBorder="1" applyAlignment="1">
      <alignment horizontal="right" vertical="top" shrinkToFit="1"/>
    </xf>
    <xf numFmtId="0" fontId="3" fillId="3" borderId="0" xfId="0" applyFont="1" applyFill="1" applyBorder="1" applyAlignment="1">
      <alignment horizontal="left"/>
    </xf>
    <xf numFmtId="4" fontId="5" fillId="3" borderId="0" xfId="0" applyNumberFormat="1" applyFont="1" applyFill="1" applyBorder="1" applyAlignment="1">
      <alignment horizontal="right" vertical="top" shrinkToFit="1"/>
    </xf>
    <xf numFmtId="43" fontId="1" fillId="2" borderId="1" xfId="1" applyFont="1" applyFill="1" applyBorder="1" applyAlignment="1">
      <alignment horizontal="right" vertical="top"/>
    </xf>
    <xf numFmtId="43" fontId="3" fillId="2" borderId="0" xfId="1" applyFont="1" applyFill="1" applyBorder="1" applyAlignment="1">
      <alignment horizontal="left"/>
    </xf>
    <xf numFmtId="43" fontId="6" fillId="2" borderId="0" xfId="1" applyFont="1" applyFill="1" applyBorder="1" applyAlignment="1">
      <alignment horizontal="left" vertical="top"/>
    </xf>
    <xf numFmtId="164" fontId="5" fillId="4" borderId="0" xfId="0" applyNumberFormat="1" applyFont="1" applyFill="1" applyBorder="1" applyAlignment="1">
      <alignment horizontal="left" vertical="top" shrinkToFit="1"/>
    </xf>
    <xf numFmtId="1" fontId="5" fillId="4" borderId="0" xfId="0" applyNumberFormat="1" applyFont="1" applyFill="1" applyBorder="1" applyAlignment="1">
      <alignment horizontal="left" vertical="top" shrinkToFit="1"/>
    </xf>
    <xf numFmtId="0" fontId="4" fillId="4" borderId="0" xfId="0" applyFont="1" applyFill="1" applyBorder="1" applyAlignment="1">
      <alignment horizontal="left" vertical="top"/>
    </xf>
    <xf numFmtId="164" fontId="5" fillId="4" borderId="0" xfId="0" applyNumberFormat="1" applyFont="1" applyFill="1" applyBorder="1" applyAlignment="1">
      <alignment horizontal="right" vertical="top" shrinkToFit="1"/>
    </xf>
    <xf numFmtId="43" fontId="5" fillId="4" borderId="0" xfId="1" applyFont="1" applyFill="1" applyBorder="1" applyAlignment="1">
      <alignment horizontal="right" vertical="top" shrinkToFit="1"/>
    </xf>
    <xf numFmtId="0" fontId="3" fillId="4" borderId="0" xfId="0" applyFont="1" applyFill="1" applyBorder="1" applyAlignment="1">
      <alignment horizontal="left"/>
    </xf>
    <xf numFmtId="4" fontId="5" fillId="4" borderId="0" xfId="0" applyNumberFormat="1" applyFont="1" applyFill="1" applyBorder="1" applyAlignment="1">
      <alignment horizontal="right" vertical="top" shrinkToFit="1"/>
    </xf>
    <xf numFmtId="164" fontId="5" fillId="4" borderId="2" xfId="0" applyNumberFormat="1" applyFont="1" applyFill="1" applyBorder="1" applyAlignment="1">
      <alignment horizontal="left" vertical="top" shrinkToFit="1"/>
    </xf>
    <xf numFmtId="1" fontId="5" fillId="4" borderId="2" xfId="0" applyNumberFormat="1" applyFont="1" applyFill="1" applyBorder="1" applyAlignment="1">
      <alignment horizontal="left" vertical="top" shrinkToFit="1"/>
    </xf>
    <xf numFmtId="0" fontId="4" fillId="4" borderId="2" xfId="0" applyFont="1" applyFill="1" applyBorder="1" applyAlignment="1">
      <alignment horizontal="left" vertical="top"/>
    </xf>
    <xf numFmtId="164" fontId="5" fillId="4" borderId="2" xfId="0" applyNumberFormat="1" applyFont="1" applyFill="1" applyBorder="1" applyAlignment="1">
      <alignment horizontal="right" vertical="top" shrinkToFit="1"/>
    </xf>
    <xf numFmtId="43" fontId="5" fillId="4" borderId="2" xfId="1" applyFont="1" applyFill="1" applyBorder="1" applyAlignment="1">
      <alignment horizontal="right" vertical="top" shrinkToFit="1"/>
    </xf>
    <xf numFmtId="0" fontId="3" fillId="4" borderId="2" xfId="0" applyFont="1" applyFill="1" applyBorder="1" applyAlignment="1">
      <alignment horizontal="left"/>
    </xf>
    <xf numFmtId="4" fontId="5" fillId="4" borderId="2" xfId="0" applyNumberFormat="1" applyFont="1" applyFill="1" applyBorder="1" applyAlignment="1">
      <alignment horizontal="right" vertical="top" shrinkToFit="1"/>
    </xf>
    <xf numFmtId="0" fontId="4" fillId="4" borderId="0" xfId="0" applyFont="1" applyFill="1" applyBorder="1" applyAlignment="1">
      <alignment vertical="top"/>
    </xf>
    <xf numFmtId="43" fontId="5" fillId="4" borderId="0" xfId="1" applyFont="1" applyFill="1" applyBorder="1" applyAlignment="1">
      <alignment horizontal="left" vertical="top" shrinkToFit="1"/>
    </xf>
    <xf numFmtId="164" fontId="5" fillId="5" borderId="0" xfId="0" applyNumberFormat="1" applyFont="1" applyFill="1" applyBorder="1" applyAlignment="1">
      <alignment horizontal="left" vertical="top" shrinkToFit="1"/>
    </xf>
    <xf numFmtId="1" fontId="5" fillId="5" borderId="0" xfId="0" applyNumberFormat="1" applyFont="1" applyFill="1" applyBorder="1" applyAlignment="1">
      <alignment horizontal="left" vertical="top" shrinkToFit="1"/>
    </xf>
    <xf numFmtId="0" fontId="4" fillId="5" borderId="0" xfId="0" applyFont="1" applyFill="1" applyBorder="1" applyAlignment="1">
      <alignment horizontal="left" vertical="top"/>
    </xf>
    <xf numFmtId="164" fontId="5" fillId="5" borderId="0" xfId="0" applyNumberFormat="1" applyFont="1" applyFill="1" applyBorder="1" applyAlignment="1">
      <alignment horizontal="right" vertical="top" shrinkToFit="1"/>
    </xf>
    <xf numFmtId="43" fontId="5" fillId="5" borderId="0" xfId="1" applyFont="1" applyFill="1" applyBorder="1" applyAlignment="1">
      <alignment horizontal="right" vertical="top" shrinkToFit="1"/>
    </xf>
    <xf numFmtId="0" fontId="3" fillId="5" borderId="0" xfId="0" applyFont="1" applyFill="1" applyBorder="1" applyAlignment="1">
      <alignment horizontal="left"/>
    </xf>
    <xf numFmtId="4" fontId="5" fillId="5" borderId="0" xfId="0" applyNumberFormat="1" applyFont="1" applyFill="1" applyBorder="1" applyAlignment="1">
      <alignment horizontal="right" vertical="top" shrinkToFit="1"/>
    </xf>
    <xf numFmtId="0" fontId="4" fillId="5" borderId="0" xfId="0" applyFont="1" applyFill="1" applyBorder="1" applyAlignment="1">
      <alignment vertical="top"/>
    </xf>
    <xf numFmtId="43" fontId="5" fillId="5" borderId="0" xfId="1" applyFont="1" applyFill="1" applyBorder="1" applyAlignment="1">
      <alignment horizontal="left" vertical="top" shrinkToFit="1"/>
    </xf>
    <xf numFmtId="164" fontId="5" fillId="6" borderId="0" xfId="0" applyNumberFormat="1" applyFont="1" applyFill="1" applyBorder="1" applyAlignment="1">
      <alignment horizontal="left" vertical="top" shrinkToFit="1"/>
    </xf>
    <xf numFmtId="1" fontId="5" fillId="6" borderId="0" xfId="0" applyNumberFormat="1" applyFont="1" applyFill="1" applyBorder="1" applyAlignment="1">
      <alignment horizontal="left" vertical="top" shrinkToFit="1"/>
    </xf>
    <xf numFmtId="0" fontId="4" fillId="6" borderId="0" xfId="0" applyFont="1" applyFill="1" applyBorder="1" applyAlignment="1">
      <alignment horizontal="left" vertical="top"/>
    </xf>
    <xf numFmtId="164" fontId="5" fillId="6" borderId="0" xfId="0" applyNumberFormat="1" applyFont="1" applyFill="1" applyBorder="1" applyAlignment="1">
      <alignment horizontal="right" vertical="top" shrinkToFit="1"/>
    </xf>
    <xf numFmtId="43" fontId="5" fillId="6" borderId="0" xfId="1" applyFont="1" applyFill="1" applyBorder="1" applyAlignment="1">
      <alignment horizontal="right" vertical="top" shrinkToFit="1"/>
    </xf>
    <xf numFmtId="0" fontId="3" fillId="6" borderId="0" xfId="0" applyFont="1" applyFill="1" applyBorder="1" applyAlignment="1">
      <alignment horizontal="left"/>
    </xf>
    <xf numFmtId="4" fontId="5" fillId="6" borderId="0" xfId="0" applyNumberFormat="1" applyFont="1" applyFill="1" applyBorder="1" applyAlignment="1">
      <alignment horizontal="right" vertical="top" shrinkToFit="1"/>
    </xf>
    <xf numFmtId="43" fontId="5" fillId="6" borderId="0" xfId="1" applyFont="1" applyFill="1" applyBorder="1" applyAlignment="1">
      <alignment horizontal="left" vertical="top" shrinkToFit="1"/>
    </xf>
    <xf numFmtId="0" fontId="4" fillId="6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top"/>
    </xf>
    <xf numFmtId="164" fontId="5" fillId="7" borderId="0" xfId="0" applyNumberFormat="1" applyFont="1" applyFill="1" applyBorder="1" applyAlignment="1">
      <alignment horizontal="left" vertical="top" shrinkToFit="1"/>
    </xf>
    <xf numFmtId="1" fontId="5" fillId="7" borderId="0" xfId="0" applyNumberFormat="1" applyFont="1" applyFill="1" applyBorder="1" applyAlignment="1">
      <alignment horizontal="left" vertical="top" shrinkToFit="1"/>
    </xf>
    <xf numFmtId="0" fontId="4" fillId="7" borderId="0" xfId="0" applyFont="1" applyFill="1" applyBorder="1" applyAlignment="1">
      <alignment vertical="top"/>
    </xf>
    <xf numFmtId="164" fontId="5" fillId="7" borderId="0" xfId="0" applyNumberFormat="1" applyFont="1" applyFill="1" applyBorder="1" applyAlignment="1">
      <alignment horizontal="right" vertical="top" shrinkToFit="1"/>
    </xf>
    <xf numFmtId="43" fontId="3" fillId="7" borderId="0" xfId="1" applyFont="1" applyFill="1" applyBorder="1" applyAlignment="1">
      <alignment horizontal="left"/>
    </xf>
    <xf numFmtId="2" fontId="5" fillId="7" borderId="0" xfId="0" applyNumberFormat="1" applyFont="1" applyFill="1" applyBorder="1" applyAlignment="1">
      <alignment horizontal="right" vertical="top" shrinkToFit="1"/>
    </xf>
    <xf numFmtId="4" fontId="5" fillId="7" borderId="0" xfId="0" applyNumberFormat="1" applyFont="1" applyFill="1" applyBorder="1" applyAlignment="1">
      <alignment horizontal="right" vertical="top" shrinkToFit="1"/>
    </xf>
    <xf numFmtId="49" fontId="3" fillId="2" borderId="0" xfId="1" applyNumberFormat="1" applyFont="1" applyFill="1" applyBorder="1" applyAlignment="1">
      <alignment horizontal="left" vertical="top"/>
    </xf>
    <xf numFmtId="49" fontId="3" fillId="2" borderId="0" xfId="0" applyNumberFormat="1" applyFont="1" applyFill="1" applyBorder="1" applyAlignment="1">
      <alignment horizontal="left" vertical="top"/>
    </xf>
    <xf numFmtId="49" fontId="3" fillId="6" borderId="0" xfId="0" applyNumberFormat="1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43" fontId="3" fillId="3" borderId="5" xfId="1" applyFont="1" applyFill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/>
    </xf>
    <xf numFmtId="43" fontId="3" fillId="3" borderId="7" xfId="1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43" fontId="3" fillId="4" borderId="7" xfId="1" applyFont="1" applyFill="1" applyBorder="1" applyAlignment="1">
      <alignment horizontal="left" vertical="top"/>
    </xf>
    <xf numFmtId="0" fontId="3" fillId="5" borderId="6" xfId="0" applyFont="1" applyFill="1" applyBorder="1" applyAlignment="1">
      <alignment horizontal="left" vertical="top"/>
    </xf>
    <xf numFmtId="43" fontId="3" fillId="5" borderId="7" xfId="1" applyFont="1" applyFill="1" applyBorder="1" applyAlignment="1">
      <alignment horizontal="left" vertical="top"/>
    </xf>
    <xf numFmtId="43" fontId="3" fillId="7" borderId="7" xfId="1" applyFont="1" applyFill="1" applyBorder="1" applyAlignment="1">
      <alignment horizontal="left" vertical="top"/>
    </xf>
    <xf numFmtId="0" fontId="3" fillId="6" borderId="6" xfId="0" applyFont="1" applyFill="1" applyBorder="1" applyAlignment="1">
      <alignment horizontal="left" vertical="top"/>
    </xf>
    <xf numFmtId="43" fontId="3" fillId="6" borderId="7" xfId="1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43" fontId="3" fillId="2" borderId="7" xfId="1" applyFont="1" applyFill="1" applyBorder="1" applyAlignment="1">
      <alignment horizontal="left" vertical="top"/>
    </xf>
    <xf numFmtId="43" fontId="5" fillId="2" borderId="11" xfId="1" applyFont="1" applyFill="1" applyBorder="1" applyAlignment="1">
      <alignment horizontal="right" vertical="top" shrinkToFit="1"/>
    </xf>
    <xf numFmtId="0" fontId="3" fillId="2" borderId="10" xfId="0" applyFont="1" applyFill="1" applyBorder="1" applyAlignment="1">
      <alignment horizontal="left" vertical="top"/>
    </xf>
    <xf numFmtId="43" fontId="3" fillId="2" borderId="11" xfId="1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43" fontId="3" fillId="2" borderId="5" xfId="1" applyFont="1" applyFill="1" applyBorder="1" applyAlignment="1">
      <alignment horizontal="left" vertical="top"/>
    </xf>
    <xf numFmtId="43" fontId="3" fillId="2" borderId="0" xfId="0" applyNumberFormat="1" applyFont="1" applyFill="1" applyBorder="1" applyAlignment="1">
      <alignment horizontal="left" vertical="top"/>
    </xf>
    <xf numFmtId="43" fontId="3" fillId="2" borderId="3" xfId="1" applyFont="1" applyFill="1" applyBorder="1" applyAlignment="1">
      <alignment horizontal="left" vertical="top"/>
    </xf>
    <xf numFmtId="164" fontId="5" fillId="6" borderId="2" xfId="0" applyNumberFormat="1" applyFont="1" applyFill="1" applyBorder="1" applyAlignment="1">
      <alignment horizontal="left" vertical="top" shrinkToFit="1"/>
    </xf>
    <xf numFmtId="1" fontId="5" fillId="6" borderId="2" xfId="0" applyNumberFormat="1" applyFont="1" applyFill="1" applyBorder="1" applyAlignment="1">
      <alignment horizontal="left" vertical="top" shrinkToFit="1"/>
    </xf>
    <xf numFmtId="164" fontId="5" fillId="6" borderId="2" xfId="0" applyNumberFormat="1" applyFont="1" applyFill="1" applyBorder="1" applyAlignment="1">
      <alignment horizontal="right" vertical="top" shrinkToFit="1"/>
    </xf>
    <xf numFmtId="0" fontId="3" fillId="6" borderId="2" xfId="0" applyFont="1" applyFill="1" applyBorder="1" applyAlignment="1">
      <alignment horizontal="left"/>
    </xf>
    <xf numFmtId="4" fontId="5" fillId="6" borderId="2" xfId="0" applyNumberFormat="1" applyFont="1" applyFill="1" applyBorder="1" applyAlignment="1">
      <alignment horizontal="right" vertical="top" shrinkToFit="1"/>
    </xf>
    <xf numFmtId="164" fontId="5" fillId="5" borderId="2" xfId="0" applyNumberFormat="1" applyFont="1" applyFill="1" applyBorder="1" applyAlignment="1">
      <alignment horizontal="left" vertical="top" shrinkToFit="1"/>
    </xf>
    <xf numFmtId="1" fontId="5" fillId="5" borderId="2" xfId="0" applyNumberFormat="1" applyFont="1" applyFill="1" applyBorder="1" applyAlignment="1">
      <alignment horizontal="left" vertical="top" shrinkToFit="1"/>
    </xf>
    <xf numFmtId="0" fontId="4" fillId="5" borderId="2" xfId="0" applyFont="1" applyFill="1" applyBorder="1" applyAlignment="1">
      <alignment vertical="top"/>
    </xf>
    <xf numFmtId="164" fontId="5" fillId="5" borderId="2" xfId="0" applyNumberFormat="1" applyFont="1" applyFill="1" applyBorder="1" applyAlignment="1">
      <alignment horizontal="right" vertical="top" shrinkToFit="1"/>
    </xf>
    <xf numFmtId="43" fontId="5" fillId="5" borderId="2" xfId="1" applyFont="1" applyFill="1" applyBorder="1" applyAlignment="1">
      <alignment horizontal="left" vertical="top" shrinkToFit="1"/>
    </xf>
    <xf numFmtId="0" fontId="3" fillId="5" borderId="2" xfId="0" applyFont="1" applyFill="1" applyBorder="1" applyAlignment="1">
      <alignment horizontal="left"/>
    </xf>
    <xf numFmtId="4" fontId="5" fillId="5" borderId="2" xfId="0" applyNumberFormat="1" applyFont="1" applyFill="1" applyBorder="1" applyAlignment="1">
      <alignment horizontal="right" vertical="top" shrinkToFit="1"/>
    </xf>
    <xf numFmtId="0" fontId="0" fillId="2" borderId="0" xfId="0" applyFill="1" applyBorder="1" applyAlignment="1">
      <alignment horizontal="left" vertical="top"/>
    </xf>
    <xf numFmtId="164" fontId="5" fillId="3" borderId="2" xfId="0" applyNumberFormat="1" applyFont="1" applyFill="1" applyBorder="1" applyAlignment="1">
      <alignment horizontal="left" vertical="top" shrinkToFit="1"/>
    </xf>
    <xf numFmtId="1" fontId="5" fillId="3" borderId="2" xfId="0" applyNumberFormat="1" applyFont="1" applyFill="1" applyBorder="1" applyAlignment="1">
      <alignment horizontal="left" vertical="top" shrinkToFit="1"/>
    </xf>
    <xf numFmtId="0" fontId="4" fillId="3" borderId="2" xfId="0" applyFont="1" applyFill="1" applyBorder="1" applyAlignment="1">
      <alignment horizontal="left" vertical="top"/>
    </xf>
    <xf numFmtId="164" fontId="5" fillId="3" borderId="2" xfId="0" applyNumberFormat="1" applyFont="1" applyFill="1" applyBorder="1" applyAlignment="1">
      <alignment horizontal="right" vertical="top" shrinkToFit="1"/>
    </xf>
    <xf numFmtId="0" fontId="3" fillId="3" borderId="2" xfId="0" applyFont="1" applyFill="1" applyBorder="1" applyAlignment="1">
      <alignment horizontal="left"/>
    </xf>
    <xf numFmtId="43" fontId="5" fillId="7" borderId="0" xfId="1" applyFont="1" applyFill="1" applyBorder="1" applyAlignment="1">
      <alignment horizontal="left" vertical="top" shrinkToFit="1"/>
    </xf>
    <xf numFmtId="4" fontId="5" fillId="3" borderId="2" xfId="0" applyNumberFormat="1" applyFont="1" applyFill="1" applyBorder="1" applyAlignment="1">
      <alignment horizontal="right" vertical="top" shrinkToFit="1"/>
    </xf>
    <xf numFmtId="0" fontId="3" fillId="7" borderId="0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top"/>
    </xf>
    <xf numFmtId="43" fontId="5" fillId="6" borderId="2" xfId="1" applyFont="1" applyFill="1" applyBorder="1" applyAlignment="1">
      <alignment horizontal="right" vertical="top" shrinkToFit="1"/>
    </xf>
    <xf numFmtId="164" fontId="5" fillId="8" borderId="0" xfId="0" applyNumberFormat="1" applyFont="1" applyFill="1" applyBorder="1" applyAlignment="1">
      <alignment horizontal="left" vertical="top" shrinkToFit="1"/>
    </xf>
    <xf numFmtId="1" fontId="5" fillId="8" borderId="0" xfId="0" applyNumberFormat="1" applyFont="1" applyFill="1" applyBorder="1" applyAlignment="1">
      <alignment horizontal="left" vertical="top" shrinkToFit="1"/>
    </xf>
    <xf numFmtId="0" fontId="4" fillId="8" borderId="0" xfId="0" applyFont="1" applyFill="1" applyBorder="1" applyAlignment="1">
      <alignment horizontal="left" vertical="top"/>
    </xf>
    <xf numFmtId="164" fontId="5" fillId="8" borderId="0" xfId="0" applyNumberFormat="1" applyFont="1" applyFill="1" applyBorder="1" applyAlignment="1">
      <alignment horizontal="right" vertical="top" shrinkToFit="1"/>
    </xf>
    <xf numFmtId="43" fontId="5" fillId="8" borderId="0" xfId="1" applyFont="1" applyFill="1" applyBorder="1" applyAlignment="1">
      <alignment horizontal="right" vertical="top" shrinkToFit="1"/>
    </xf>
    <xf numFmtId="0" fontId="3" fillId="8" borderId="0" xfId="0" applyFont="1" applyFill="1" applyBorder="1" applyAlignment="1">
      <alignment horizontal="left"/>
    </xf>
    <xf numFmtId="4" fontId="5" fillId="8" borderId="0" xfId="0" applyNumberFormat="1" applyFont="1" applyFill="1" applyBorder="1" applyAlignment="1">
      <alignment horizontal="right" vertical="top" shrinkToFit="1"/>
    </xf>
    <xf numFmtId="49" fontId="3" fillId="8" borderId="0" xfId="0" applyNumberFormat="1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left" vertical="top"/>
    </xf>
    <xf numFmtId="43" fontId="8" fillId="2" borderId="12" xfId="1" applyFont="1" applyFill="1" applyBorder="1" applyAlignment="1">
      <alignment horizontal="left" vertical="top"/>
    </xf>
    <xf numFmtId="43" fontId="8" fillId="2" borderId="0" xfId="1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center" vertical="top"/>
    </xf>
    <xf numFmtId="43" fontId="0" fillId="2" borderId="0" xfId="0" applyNumberFormat="1" applyFill="1" applyBorder="1" applyAlignment="1">
      <alignment horizontal="left" vertical="top"/>
    </xf>
    <xf numFmtId="49" fontId="0" fillId="2" borderId="0" xfId="0" applyNumberFormat="1" applyFill="1" applyBorder="1" applyAlignment="1">
      <alignment horizontal="left" vertical="top"/>
    </xf>
    <xf numFmtId="0" fontId="4" fillId="8" borderId="0" xfId="0" applyFont="1" applyFill="1" applyBorder="1" applyAlignment="1">
      <alignment vertical="top"/>
    </xf>
    <xf numFmtId="43" fontId="5" fillId="8" borderId="0" xfId="1" applyFont="1" applyFill="1" applyBorder="1" applyAlignment="1">
      <alignment horizontal="left" vertical="top" shrinkToFit="1"/>
    </xf>
    <xf numFmtId="0" fontId="3" fillId="8" borderId="8" xfId="0" applyFont="1" applyFill="1" applyBorder="1" applyAlignment="1">
      <alignment horizontal="left" vertical="top"/>
    </xf>
    <xf numFmtId="43" fontId="3" fillId="8" borderId="9" xfId="1" applyFont="1" applyFill="1" applyBorder="1" applyAlignment="1">
      <alignment horizontal="left" vertical="top"/>
    </xf>
    <xf numFmtId="43" fontId="3" fillId="3" borderId="0" xfId="1" applyFont="1" applyFill="1" applyBorder="1" applyAlignment="1">
      <alignment horizontal="left"/>
    </xf>
    <xf numFmtId="43" fontId="0" fillId="2" borderId="0" xfId="1" applyFont="1" applyFill="1" applyBorder="1" applyAlignment="1">
      <alignment horizontal="left" vertical="top"/>
    </xf>
    <xf numFmtId="0" fontId="1" fillId="2" borderId="0" xfId="2" applyNumberFormat="1" applyFont="1" applyFill="1" applyAlignment="1" applyProtection="1">
      <alignment horizontal="left"/>
      <protection locked="0"/>
    </xf>
    <xf numFmtId="0" fontId="1" fillId="2" borderId="0" xfId="2" applyFill="1"/>
    <xf numFmtId="0" fontId="1" fillId="2" borderId="0" xfId="2" applyNumberFormat="1" applyFont="1" applyFill="1" applyAlignment="1" applyProtection="1">
      <alignment horizontal="right"/>
      <protection locked="0"/>
    </xf>
    <xf numFmtId="0" fontId="1" fillId="2" borderId="0" xfId="2" applyNumberFormat="1" applyFont="1" applyFill="1" applyAlignment="1" applyProtection="1">
      <alignment horizontal="center"/>
      <protection locked="0"/>
    </xf>
    <xf numFmtId="0" fontId="1" fillId="2" borderId="13" xfId="2" applyNumberFormat="1" applyFont="1" applyFill="1" applyBorder="1" applyAlignment="1" applyProtection="1">
      <alignment horizontal="left"/>
      <protection locked="0"/>
    </xf>
    <xf numFmtId="0" fontId="1" fillId="2" borderId="13" xfId="2" applyNumberFormat="1" applyFont="1" applyFill="1" applyBorder="1" applyAlignment="1" applyProtection="1">
      <alignment horizontal="right"/>
      <protection locked="0"/>
    </xf>
    <xf numFmtId="43" fontId="1" fillId="2" borderId="0" xfId="1" applyFont="1" applyFill="1"/>
    <xf numFmtId="43" fontId="1" fillId="2" borderId="0" xfId="1" applyFont="1" applyFill="1" applyAlignment="1" applyProtection="1">
      <alignment horizontal="right"/>
      <protection locked="0"/>
    </xf>
    <xf numFmtId="43" fontId="1" fillId="2" borderId="13" xfId="1" applyFont="1" applyFill="1" applyBorder="1" applyAlignment="1" applyProtection="1">
      <alignment horizontal="right"/>
      <protection locked="0"/>
    </xf>
    <xf numFmtId="0" fontId="2" fillId="7" borderId="6" xfId="0" applyFont="1" applyFill="1" applyBorder="1" applyAlignment="1">
      <alignment horizontal="left" vertical="top"/>
    </xf>
    <xf numFmtId="43" fontId="9" fillId="2" borderId="0" xfId="0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3"/>
  <sheetViews>
    <sheetView tabSelected="1" workbookViewId="0">
      <selection activeCell="C14" sqref="C14"/>
    </sheetView>
  </sheetViews>
  <sheetFormatPr baseColWidth="10" defaultColWidth="9.33203125" defaultRowHeight="12.75" x14ac:dyDescent="0.2"/>
  <cols>
    <col min="1" max="1" width="14.5" style="3" bestFit="1" customWidth="1"/>
    <col min="2" max="2" width="7.83203125" style="3" bestFit="1" customWidth="1"/>
    <col min="3" max="3" width="64.1640625" style="3" bestFit="1" customWidth="1"/>
    <col min="4" max="4" width="18.6640625" style="3" bestFit="1" customWidth="1"/>
    <col min="5" max="5" width="21.5" style="20" bestFit="1" customWidth="1"/>
    <col min="6" max="6" width="18.6640625" style="3" bestFit="1" customWidth="1"/>
    <col min="7" max="7" width="22.83203125" style="3" bestFit="1" customWidth="1"/>
    <col min="8" max="8" width="7.5" style="73" bestFit="1" customWidth="1"/>
    <col min="9" max="9" width="9.33203125" style="3"/>
    <col min="10" max="10" width="11.83203125" style="3" bestFit="1" customWidth="1"/>
    <col min="11" max="11" width="13.33203125" style="3" bestFit="1" customWidth="1"/>
    <col min="12" max="16384" width="9.33203125" style="3"/>
  </cols>
  <sheetData>
    <row r="1" spans="3:7" ht="14.25" thickBot="1" x14ac:dyDescent="0.25">
      <c r="C1" s="91" t="s">
        <v>57</v>
      </c>
      <c r="D1" s="88">
        <v>19274033.440000001</v>
      </c>
      <c r="E1" s="72"/>
    </row>
    <row r="2" spans="3:7" x14ac:dyDescent="0.2">
      <c r="C2" s="75" t="s">
        <v>60</v>
      </c>
      <c r="D2" s="76">
        <v>3005892.1199999996</v>
      </c>
      <c r="E2" s="72" t="s">
        <v>69</v>
      </c>
      <c r="F2" s="151" t="s">
        <v>241</v>
      </c>
      <c r="G2" s="151" t="s">
        <v>242</v>
      </c>
    </row>
    <row r="3" spans="3:7" x14ac:dyDescent="0.2">
      <c r="C3" s="77" t="s">
        <v>61</v>
      </c>
      <c r="D3" s="78">
        <v>180607169.38</v>
      </c>
      <c r="E3" s="72" t="s">
        <v>69</v>
      </c>
      <c r="F3" s="95">
        <f>+D2+D3+D4+D7</f>
        <v>183670504.12</v>
      </c>
      <c r="G3" s="95">
        <f>+D5+D6+D9+D10+D8</f>
        <v>-202437291.40000001</v>
      </c>
    </row>
    <row r="4" spans="3:7" x14ac:dyDescent="0.2">
      <c r="C4" s="77" t="s">
        <v>95</v>
      </c>
      <c r="D4" s="78">
        <v>57428.9</v>
      </c>
      <c r="E4" s="72" t="s">
        <v>69</v>
      </c>
      <c r="F4" s="95">
        <f>+MAYOR!G65</f>
        <v>183670504.12</v>
      </c>
      <c r="G4" s="95">
        <f>+MAYOR!H69</f>
        <v>-202437291.40000001</v>
      </c>
    </row>
    <row r="5" spans="3:7" x14ac:dyDescent="0.2">
      <c r="C5" s="79" t="s">
        <v>62</v>
      </c>
      <c r="D5" s="80">
        <v>-3969358.6799999988</v>
      </c>
      <c r="E5" s="72" t="s">
        <v>70</v>
      </c>
      <c r="F5" s="95">
        <f>+F3-F4</f>
        <v>0</v>
      </c>
      <c r="G5" s="95">
        <f>+G3-G4</f>
        <v>0</v>
      </c>
    </row>
    <row r="6" spans="3:7" x14ac:dyDescent="0.2">
      <c r="C6" s="81" t="s">
        <v>63</v>
      </c>
      <c r="D6" s="82">
        <v>-823451.5</v>
      </c>
      <c r="E6" s="72" t="s">
        <v>70</v>
      </c>
      <c r="F6" s="95"/>
    </row>
    <row r="7" spans="3:7" x14ac:dyDescent="0.2">
      <c r="C7" s="150" t="s">
        <v>158</v>
      </c>
      <c r="D7" s="83">
        <v>13.72</v>
      </c>
      <c r="E7" s="72" t="s">
        <v>70</v>
      </c>
    </row>
    <row r="8" spans="3:7" x14ac:dyDescent="0.2">
      <c r="C8" s="150" t="s">
        <v>243</v>
      </c>
      <c r="D8" s="83">
        <v>-0.68</v>
      </c>
      <c r="E8" s="72"/>
    </row>
    <row r="9" spans="3:7" x14ac:dyDescent="0.2">
      <c r="C9" s="84" t="s">
        <v>65</v>
      </c>
      <c r="D9" s="85">
        <v>-8079195.6300000027</v>
      </c>
      <c r="E9" s="72"/>
    </row>
    <row r="10" spans="3:7" ht="13.5" thickBot="1" x14ac:dyDescent="0.25">
      <c r="C10" s="137" t="s">
        <v>94</v>
      </c>
      <c r="D10" s="138">
        <v>-189565284.91</v>
      </c>
      <c r="E10" s="72"/>
    </row>
    <row r="11" spans="3:7" ht="13.5" thickBot="1" x14ac:dyDescent="0.25">
      <c r="C11" s="89" t="s">
        <v>66</v>
      </c>
      <c r="D11" s="90">
        <f>SUM(D1:D10)</f>
        <v>507246.15999999642</v>
      </c>
      <c r="E11" s="72"/>
    </row>
    <row r="12" spans="3:7" x14ac:dyDescent="0.2">
      <c r="C12" s="3" t="s">
        <v>58</v>
      </c>
      <c r="D12" s="20">
        <v>507246.16</v>
      </c>
      <c r="E12" s="72"/>
    </row>
    <row r="13" spans="3:7" x14ac:dyDescent="0.2">
      <c r="C13" s="3" t="s">
        <v>59</v>
      </c>
      <c r="D13" s="20">
        <f>+D11-D12</f>
        <v>-3.5506673157215118E-9</v>
      </c>
      <c r="E13" s="72"/>
    </row>
    <row r="14" spans="3:7" x14ac:dyDescent="0.2">
      <c r="E14" s="72"/>
    </row>
    <row r="16" spans="3:7" ht="13.5" x14ac:dyDescent="0.2">
      <c r="C16" s="64" t="s">
        <v>7</v>
      </c>
      <c r="D16" s="11"/>
      <c r="E16" s="28"/>
      <c r="F16" s="12">
        <v>19274033.440000001</v>
      </c>
      <c r="G16" s="11"/>
    </row>
    <row r="17" spans="1:8" x14ac:dyDescent="0.2">
      <c r="A17" s="1" t="s">
        <v>0</v>
      </c>
      <c r="B17" s="1" t="s">
        <v>1</v>
      </c>
      <c r="C17" s="1" t="s">
        <v>2</v>
      </c>
      <c r="D17" s="2" t="s">
        <v>3</v>
      </c>
      <c r="E17" s="27" t="s">
        <v>4</v>
      </c>
      <c r="F17" s="2" t="s">
        <v>5</v>
      </c>
      <c r="G17" s="2" t="s">
        <v>6</v>
      </c>
      <c r="H17" s="73" t="s">
        <v>64</v>
      </c>
    </row>
    <row r="18" spans="1:8" ht="13.5" x14ac:dyDescent="0.2">
      <c r="A18" s="97">
        <v>43903</v>
      </c>
      <c r="B18" s="98">
        <v>10316</v>
      </c>
      <c r="C18" s="118" t="s">
        <v>12</v>
      </c>
      <c r="D18" s="99">
        <v>43903</v>
      </c>
      <c r="E18" s="119">
        <v>99999.9</v>
      </c>
      <c r="F18" s="100"/>
      <c r="G18" s="101">
        <v>5897894.6600000001</v>
      </c>
      <c r="H18" s="73" t="s">
        <v>71</v>
      </c>
    </row>
    <row r="19" spans="1:8" ht="13.5" x14ac:dyDescent="0.2">
      <c r="A19" s="55">
        <v>43903</v>
      </c>
      <c r="B19" s="56">
        <v>10326</v>
      </c>
      <c r="C19" s="57" t="s">
        <v>22</v>
      </c>
      <c r="D19" s="58">
        <v>43903</v>
      </c>
      <c r="E19" s="59">
        <v>99999.9</v>
      </c>
      <c r="F19" s="60"/>
      <c r="G19" s="61">
        <v>19765111.18</v>
      </c>
      <c r="H19" s="73" t="s">
        <v>71</v>
      </c>
    </row>
    <row r="20" spans="1:8" ht="13.5" x14ac:dyDescent="0.2">
      <c r="A20" s="55">
        <v>43903</v>
      </c>
      <c r="B20" s="56">
        <v>10322</v>
      </c>
      <c r="C20" s="57" t="s">
        <v>21</v>
      </c>
      <c r="D20" s="58">
        <v>43903</v>
      </c>
      <c r="E20" s="59">
        <v>200000</v>
      </c>
      <c r="F20" s="60"/>
      <c r="G20" s="61">
        <v>19869621.079999998</v>
      </c>
      <c r="H20" s="73" t="s">
        <v>71</v>
      </c>
    </row>
    <row r="21" spans="1:8" ht="13.5" x14ac:dyDescent="0.2">
      <c r="A21" s="55">
        <v>43903</v>
      </c>
      <c r="B21" s="56">
        <v>10330</v>
      </c>
      <c r="C21" s="57" t="s">
        <v>23</v>
      </c>
      <c r="D21" s="58">
        <v>43903</v>
      </c>
      <c r="E21" s="59">
        <v>238002.65</v>
      </c>
      <c r="F21" s="60"/>
      <c r="G21" s="61">
        <v>19524853.530000001</v>
      </c>
      <c r="H21" s="73" t="s">
        <v>71</v>
      </c>
    </row>
    <row r="22" spans="1:8" ht="13.5" x14ac:dyDescent="0.2">
      <c r="A22" s="55">
        <v>43903</v>
      </c>
      <c r="B22" s="56">
        <v>10318</v>
      </c>
      <c r="C22" s="57" t="s">
        <v>12</v>
      </c>
      <c r="D22" s="58">
        <v>43903</v>
      </c>
      <c r="E22" s="59">
        <v>200000</v>
      </c>
      <c r="F22" s="60"/>
      <c r="G22" s="61">
        <v>5695894.6600000001</v>
      </c>
      <c r="H22" s="73" t="s">
        <v>71</v>
      </c>
    </row>
    <row r="23" spans="1:8" ht="13.5" x14ac:dyDescent="0.2">
      <c r="A23" s="55">
        <v>43906</v>
      </c>
      <c r="B23" s="56">
        <v>10343</v>
      </c>
      <c r="C23" s="57" t="s">
        <v>27</v>
      </c>
      <c r="D23" s="58">
        <v>43906</v>
      </c>
      <c r="E23" s="59">
        <v>99999.9</v>
      </c>
      <c r="F23" s="60"/>
      <c r="G23" s="61">
        <v>69090997.900000006</v>
      </c>
      <c r="H23" s="73" t="s">
        <v>71</v>
      </c>
    </row>
    <row r="24" spans="1:8" ht="13.5" x14ac:dyDescent="0.2">
      <c r="A24" s="55">
        <v>43903</v>
      </c>
      <c r="B24" s="56">
        <v>10314</v>
      </c>
      <c r="C24" s="57" t="s">
        <v>12</v>
      </c>
      <c r="D24" s="58">
        <v>43903</v>
      </c>
      <c r="E24" s="59">
        <v>238002.65</v>
      </c>
      <c r="F24" s="60"/>
      <c r="G24" s="61">
        <v>6002654.6100000003</v>
      </c>
      <c r="H24" s="73" t="s">
        <v>71</v>
      </c>
    </row>
    <row r="25" spans="1:8" ht="13.5" x14ac:dyDescent="0.2">
      <c r="A25" s="55">
        <v>43910</v>
      </c>
      <c r="B25" s="56">
        <v>10371</v>
      </c>
      <c r="C25" s="57" t="s">
        <v>22</v>
      </c>
      <c r="D25" s="58">
        <v>43910</v>
      </c>
      <c r="E25" s="59">
        <v>370000</v>
      </c>
      <c r="F25" s="60"/>
      <c r="G25" s="61">
        <v>15380859.52</v>
      </c>
      <c r="H25" s="73" t="s">
        <v>72</v>
      </c>
    </row>
    <row r="26" spans="1:8" ht="13.5" x14ac:dyDescent="0.2">
      <c r="A26" s="55">
        <v>43906</v>
      </c>
      <c r="B26" s="56">
        <v>10339</v>
      </c>
      <c r="C26" s="57" t="s">
        <v>26</v>
      </c>
      <c r="D26" s="58">
        <v>43906</v>
      </c>
      <c r="E26" s="59">
        <v>40000</v>
      </c>
      <c r="F26" s="60"/>
      <c r="G26" s="61">
        <v>69191899.799999997</v>
      </c>
      <c r="H26" s="73" t="s">
        <v>71</v>
      </c>
    </row>
    <row r="27" spans="1:8" ht="13.5" x14ac:dyDescent="0.2">
      <c r="A27" s="55">
        <v>43910</v>
      </c>
      <c r="B27" s="56">
        <v>10365</v>
      </c>
      <c r="C27" s="57" t="s">
        <v>12</v>
      </c>
      <c r="D27" s="58">
        <v>43910</v>
      </c>
      <c r="E27" s="59">
        <v>370000</v>
      </c>
      <c r="F27" s="60"/>
      <c r="G27" s="61">
        <v>23223692.559999999</v>
      </c>
      <c r="H27" s="73" t="s">
        <v>72</v>
      </c>
    </row>
    <row r="28" spans="1:8" ht="13.5" x14ac:dyDescent="0.2">
      <c r="A28" s="55">
        <v>43910</v>
      </c>
      <c r="B28" s="56">
        <v>10375</v>
      </c>
      <c r="C28" s="57" t="s">
        <v>30</v>
      </c>
      <c r="D28" s="58">
        <v>43910</v>
      </c>
      <c r="E28" s="59">
        <v>370000</v>
      </c>
      <c r="F28" s="60"/>
      <c r="G28" s="61">
        <v>15002516.02</v>
      </c>
      <c r="H28" s="73" t="s">
        <v>72</v>
      </c>
    </row>
    <row r="29" spans="1:8" ht="13.5" x14ac:dyDescent="0.2">
      <c r="A29" s="55">
        <v>43910</v>
      </c>
      <c r="B29" s="56">
        <v>10379</v>
      </c>
      <c r="C29" s="57" t="s">
        <v>31</v>
      </c>
      <c r="D29" s="58">
        <v>43910</v>
      </c>
      <c r="E29" s="59">
        <v>370000</v>
      </c>
      <c r="F29" s="60"/>
      <c r="G29" s="61">
        <v>14624172.52</v>
      </c>
      <c r="H29" s="73" t="s">
        <v>72</v>
      </c>
    </row>
    <row r="30" spans="1:8" ht="13.5" x14ac:dyDescent="0.2">
      <c r="A30" s="55">
        <v>43910</v>
      </c>
      <c r="B30" s="56">
        <v>10383</v>
      </c>
      <c r="C30" s="57" t="s">
        <v>32</v>
      </c>
      <c r="D30" s="58">
        <v>43910</v>
      </c>
      <c r="E30" s="59">
        <v>370000</v>
      </c>
      <c r="F30" s="60"/>
      <c r="G30" s="61">
        <v>14246319.640000001</v>
      </c>
      <c r="H30" s="73" t="s">
        <v>72</v>
      </c>
    </row>
    <row r="31" spans="1:8" ht="13.5" x14ac:dyDescent="0.2">
      <c r="A31" s="55">
        <v>43916</v>
      </c>
      <c r="B31" s="56">
        <v>10394</v>
      </c>
      <c r="C31" s="57" t="s">
        <v>36</v>
      </c>
      <c r="D31" s="58">
        <v>43916</v>
      </c>
      <c r="E31" s="59">
        <v>370000</v>
      </c>
      <c r="F31" s="60"/>
      <c r="G31" s="61">
        <v>2657445.66</v>
      </c>
      <c r="H31" s="73" t="s">
        <v>72</v>
      </c>
    </row>
    <row r="32" spans="1:8" ht="13.5" x14ac:dyDescent="0.2">
      <c r="A32" s="55">
        <v>43921</v>
      </c>
      <c r="B32" s="56">
        <v>10417</v>
      </c>
      <c r="C32" s="57" t="s">
        <v>12</v>
      </c>
      <c r="D32" s="58">
        <v>43921</v>
      </c>
      <c r="E32" s="59">
        <v>99999.9</v>
      </c>
      <c r="F32" s="60"/>
      <c r="G32" s="61">
        <v>19944420.289999999</v>
      </c>
      <c r="H32" s="73" t="s">
        <v>73</v>
      </c>
    </row>
    <row r="33" spans="1:8" ht="13.5" x14ac:dyDescent="0.2">
      <c r="A33" s="55">
        <v>43921</v>
      </c>
      <c r="B33" s="56">
        <v>10425</v>
      </c>
      <c r="C33" s="57" t="s">
        <v>38</v>
      </c>
      <c r="D33" s="58">
        <v>43921</v>
      </c>
      <c r="E33" s="59">
        <v>99999.9</v>
      </c>
      <c r="F33" s="60"/>
      <c r="G33" s="61">
        <v>19372608.390000001</v>
      </c>
      <c r="H33" s="73" t="s">
        <v>73</v>
      </c>
    </row>
    <row r="34" spans="1:8" ht="13.5" x14ac:dyDescent="0.2">
      <c r="A34" s="55">
        <v>43921</v>
      </c>
      <c r="B34" s="56">
        <v>10437</v>
      </c>
      <c r="C34" s="57" t="s">
        <v>41</v>
      </c>
      <c r="D34" s="58">
        <v>43921</v>
      </c>
      <c r="E34" s="62">
        <v>99999.9</v>
      </c>
      <c r="F34" s="60"/>
      <c r="G34" s="61">
        <v>18493936.57</v>
      </c>
      <c r="H34" s="73" t="s">
        <v>73</v>
      </c>
    </row>
    <row r="35" spans="1:8" ht="13.5" x14ac:dyDescent="0.2">
      <c r="A35" s="55">
        <v>43921</v>
      </c>
      <c r="B35" s="56">
        <v>10461</v>
      </c>
      <c r="C35" s="63" t="s">
        <v>47</v>
      </c>
      <c r="D35" s="58">
        <v>43921</v>
      </c>
      <c r="E35" s="62">
        <v>99999.9</v>
      </c>
      <c r="F35" s="60"/>
      <c r="G35" s="61">
        <v>17278946.640000001</v>
      </c>
      <c r="H35" s="73" t="s">
        <v>73</v>
      </c>
    </row>
    <row r="36" spans="1:8" ht="13.5" x14ac:dyDescent="0.2">
      <c r="A36" s="55">
        <v>43921</v>
      </c>
      <c r="B36" s="56">
        <v>10449</v>
      </c>
      <c r="C36" s="63" t="s">
        <v>44</v>
      </c>
      <c r="D36" s="58">
        <v>43921</v>
      </c>
      <c r="E36" s="62">
        <v>99999.9</v>
      </c>
      <c r="F36" s="60"/>
      <c r="G36" s="61">
        <v>17896300.699999999</v>
      </c>
      <c r="H36" s="73" t="s">
        <v>73</v>
      </c>
    </row>
    <row r="37" spans="1:8" ht="13.5" x14ac:dyDescent="0.2">
      <c r="A37" s="55">
        <v>43921</v>
      </c>
      <c r="B37" s="56">
        <v>10419</v>
      </c>
      <c r="C37" s="57" t="s">
        <v>12</v>
      </c>
      <c r="D37" s="58">
        <v>43921</v>
      </c>
      <c r="E37" s="59">
        <v>220000</v>
      </c>
      <c r="F37" s="60"/>
      <c r="G37" s="61">
        <v>19722420.289999999</v>
      </c>
      <c r="H37" s="73" t="s">
        <v>73</v>
      </c>
    </row>
    <row r="38" spans="1:8" ht="13.5" x14ac:dyDescent="0.2">
      <c r="A38" s="55">
        <v>43921</v>
      </c>
      <c r="B38" s="56">
        <v>10421</v>
      </c>
      <c r="C38" s="57" t="s">
        <v>37</v>
      </c>
      <c r="D38" s="58">
        <v>43921</v>
      </c>
      <c r="E38" s="59">
        <v>240000</v>
      </c>
      <c r="F38" s="60"/>
      <c r="G38" s="61">
        <v>19478020.289999999</v>
      </c>
      <c r="H38" s="73" t="s">
        <v>73</v>
      </c>
    </row>
    <row r="39" spans="1:8" ht="13.5" x14ac:dyDescent="0.2">
      <c r="A39" s="55">
        <v>43921</v>
      </c>
      <c r="B39" s="56">
        <v>10465</v>
      </c>
      <c r="C39" s="63" t="s">
        <v>30</v>
      </c>
      <c r="D39" s="58">
        <v>43921</v>
      </c>
      <c r="E39" s="62">
        <v>243739.82</v>
      </c>
      <c r="F39" s="60"/>
      <c r="G39" s="61">
        <v>17032951.82</v>
      </c>
      <c r="H39" s="74" t="s">
        <v>73</v>
      </c>
    </row>
    <row r="40" spans="1:8" ht="13.5" x14ac:dyDescent="0.2">
      <c r="A40" s="55">
        <v>43921</v>
      </c>
      <c r="B40" s="56">
        <v>10477</v>
      </c>
      <c r="C40" s="63" t="s">
        <v>48</v>
      </c>
      <c r="D40" s="58">
        <v>43921</v>
      </c>
      <c r="E40" s="62">
        <v>243739.82</v>
      </c>
      <c r="F40" s="60"/>
      <c r="G40" s="61">
        <v>16068859.060000001</v>
      </c>
      <c r="H40" s="73" t="s">
        <v>73</v>
      </c>
    </row>
    <row r="41" spans="1:8" ht="13.5" x14ac:dyDescent="0.2">
      <c r="A41" s="55">
        <v>43921</v>
      </c>
      <c r="B41" s="56">
        <v>10453</v>
      </c>
      <c r="C41" s="63" t="s">
        <v>45</v>
      </c>
      <c r="D41" s="58">
        <v>43921</v>
      </c>
      <c r="E41" s="62">
        <v>243739.82</v>
      </c>
      <c r="F41" s="60"/>
      <c r="G41" s="61">
        <v>17650305.879999999</v>
      </c>
      <c r="H41" s="73" t="s">
        <v>73</v>
      </c>
    </row>
    <row r="42" spans="1:8" ht="13.5" x14ac:dyDescent="0.2">
      <c r="A42" s="55">
        <v>43921</v>
      </c>
      <c r="B42" s="56">
        <v>10481</v>
      </c>
      <c r="C42" s="63" t="s">
        <v>32</v>
      </c>
      <c r="D42" s="58">
        <v>43921</v>
      </c>
      <c r="E42" s="62">
        <v>243739.82</v>
      </c>
      <c r="F42" s="60"/>
      <c r="G42" s="61">
        <v>15819946.1</v>
      </c>
      <c r="H42" s="73" t="s">
        <v>73</v>
      </c>
    </row>
    <row r="43" spans="1:8" ht="13.5" x14ac:dyDescent="0.2">
      <c r="A43" s="55">
        <v>43921</v>
      </c>
      <c r="B43" s="56">
        <v>10415</v>
      </c>
      <c r="C43" s="57" t="s">
        <v>12</v>
      </c>
      <c r="D43" s="58">
        <v>43921</v>
      </c>
      <c r="E43" s="59">
        <v>243739.82</v>
      </c>
      <c r="F43" s="60"/>
      <c r="G43" s="61">
        <v>20049294.989999998</v>
      </c>
      <c r="H43" s="73" t="s">
        <v>73</v>
      </c>
    </row>
    <row r="44" spans="1:8" ht="13.5" x14ac:dyDescent="0.2">
      <c r="A44" s="55">
        <v>43921</v>
      </c>
      <c r="B44" s="56">
        <v>10457</v>
      </c>
      <c r="C44" s="63" t="s">
        <v>46</v>
      </c>
      <c r="D44" s="58">
        <v>43921</v>
      </c>
      <c r="E44" s="62">
        <v>260000</v>
      </c>
      <c r="F44" s="60"/>
      <c r="G44" s="61">
        <v>17384809.539999999</v>
      </c>
      <c r="H44" s="73" t="s">
        <v>73</v>
      </c>
    </row>
    <row r="45" spans="1:8" ht="13.5" x14ac:dyDescent="0.2">
      <c r="A45" s="55">
        <v>43921</v>
      </c>
      <c r="B45" s="56">
        <v>10445</v>
      </c>
      <c r="C45" s="63" t="s">
        <v>43</v>
      </c>
      <c r="D45" s="58">
        <v>43921</v>
      </c>
      <c r="E45" s="62">
        <v>260000</v>
      </c>
      <c r="F45" s="60"/>
      <c r="G45" s="61">
        <v>18002163.600000001</v>
      </c>
      <c r="H45" s="73" t="s">
        <v>73</v>
      </c>
    </row>
    <row r="46" spans="1:8" ht="13.5" x14ac:dyDescent="0.2">
      <c r="A46" s="55">
        <v>43921</v>
      </c>
      <c r="B46" s="56">
        <v>10433</v>
      </c>
      <c r="C46" s="57" t="s">
        <v>40</v>
      </c>
      <c r="D46" s="58">
        <v>43921</v>
      </c>
      <c r="E46" s="59">
        <v>260000</v>
      </c>
      <c r="F46" s="60"/>
      <c r="G46" s="61">
        <v>18599799.469999999</v>
      </c>
      <c r="H46" s="73" t="s">
        <v>73</v>
      </c>
    </row>
    <row r="47" spans="1:8" ht="13.5" x14ac:dyDescent="0.2">
      <c r="A47" s="55">
        <v>43921</v>
      </c>
      <c r="B47" s="56">
        <v>10469</v>
      </c>
      <c r="C47" s="63" t="s">
        <v>48</v>
      </c>
      <c r="D47" s="58">
        <v>43921</v>
      </c>
      <c r="E47" s="62">
        <v>339999.9</v>
      </c>
      <c r="F47" s="60"/>
      <c r="G47" s="61">
        <v>16687455.58</v>
      </c>
      <c r="H47" s="73" t="s">
        <v>73</v>
      </c>
    </row>
    <row r="48" spans="1:8" ht="13.5" x14ac:dyDescent="0.2">
      <c r="A48" s="55">
        <v>43921</v>
      </c>
      <c r="B48" s="56">
        <v>10473</v>
      </c>
      <c r="C48" s="63" t="s">
        <v>32</v>
      </c>
      <c r="D48" s="58">
        <v>43921</v>
      </c>
      <c r="E48" s="62">
        <v>359999.9</v>
      </c>
      <c r="F48" s="60"/>
      <c r="G48" s="61">
        <v>16320239.52</v>
      </c>
      <c r="H48" s="73" t="s">
        <v>73</v>
      </c>
    </row>
    <row r="49" spans="1:8" ht="13.5" x14ac:dyDescent="0.2">
      <c r="A49" s="55">
        <v>43921</v>
      </c>
      <c r="B49" s="56">
        <v>10429</v>
      </c>
      <c r="C49" s="57" t="s">
        <v>39</v>
      </c>
      <c r="D49" s="58">
        <v>43921</v>
      </c>
      <c r="E49" s="59">
        <v>499294.82</v>
      </c>
      <c r="F49" s="60"/>
      <c r="G49" s="61">
        <v>18871058.57</v>
      </c>
      <c r="H49" s="73" t="s">
        <v>73</v>
      </c>
    </row>
    <row r="50" spans="1:8" ht="13.5" x14ac:dyDescent="0.2">
      <c r="A50" s="55">
        <v>43921</v>
      </c>
      <c r="B50" s="56">
        <v>10441</v>
      </c>
      <c r="C50" s="63" t="s">
        <v>42</v>
      </c>
      <c r="D50" s="58">
        <v>43921</v>
      </c>
      <c r="E50" s="62">
        <v>224456.48</v>
      </c>
      <c r="F50" s="60"/>
      <c r="G50" s="61">
        <v>18267225.09</v>
      </c>
      <c r="H50" s="73" t="s">
        <v>73</v>
      </c>
    </row>
    <row r="51" spans="1:8" ht="13.5" x14ac:dyDescent="0.2">
      <c r="A51" s="55">
        <v>43908</v>
      </c>
      <c r="B51" s="56">
        <v>10355</v>
      </c>
      <c r="C51" s="57" t="s">
        <v>28</v>
      </c>
      <c r="D51" s="58">
        <v>43908</v>
      </c>
      <c r="E51" s="59">
        <v>260740.93</v>
      </c>
      <c r="F51" s="60"/>
      <c r="G51" s="61">
        <v>485961.97</v>
      </c>
      <c r="H51" s="73" t="s">
        <v>73</v>
      </c>
    </row>
    <row r="52" spans="1:8" ht="13.5" x14ac:dyDescent="0.2">
      <c r="A52" s="65">
        <v>43921</v>
      </c>
      <c r="B52" s="66">
        <v>10489</v>
      </c>
      <c r="C52" s="67" t="s">
        <v>49</v>
      </c>
      <c r="D52" s="68">
        <v>43921</v>
      </c>
      <c r="E52" s="69"/>
      <c r="F52" s="70">
        <v>13.72</v>
      </c>
      <c r="G52" s="71">
        <v>513766.68</v>
      </c>
      <c r="H52" s="72" t="s">
        <v>70</v>
      </c>
    </row>
    <row r="53" spans="1:8" ht="13.5" x14ac:dyDescent="0.2">
      <c r="A53" s="21">
        <v>43910</v>
      </c>
      <c r="B53" s="22">
        <v>10387</v>
      </c>
      <c r="C53" s="23" t="s">
        <v>33</v>
      </c>
      <c r="D53" s="24">
        <v>43910</v>
      </c>
      <c r="E53" s="139"/>
      <c r="F53" s="26">
        <v>57428.9</v>
      </c>
      <c r="G53" s="26">
        <v>14295895.66</v>
      </c>
      <c r="H53" s="73" t="s">
        <v>69</v>
      </c>
    </row>
    <row r="54" spans="1:8" ht="13.5" x14ac:dyDescent="0.2">
      <c r="A54" s="21">
        <v>43895</v>
      </c>
      <c r="B54" s="22">
        <v>10284</v>
      </c>
      <c r="C54" s="23" t="s">
        <v>8</v>
      </c>
      <c r="D54" s="24">
        <v>43895</v>
      </c>
      <c r="E54" s="25"/>
      <c r="F54" s="26">
        <v>70027</v>
      </c>
      <c r="G54" s="26">
        <v>3799876.38</v>
      </c>
      <c r="H54" s="72" t="s">
        <v>69</v>
      </c>
    </row>
    <row r="55" spans="1:8" ht="13.5" x14ac:dyDescent="0.2">
      <c r="A55" s="21">
        <v>43909</v>
      </c>
      <c r="B55" s="22">
        <v>10359</v>
      </c>
      <c r="C55" s="23" t="s">
        <v>8</v>
      </c>
      <c r="D55" s="24">
        <v>43909</v>
      </c>
      <c r="E55" s="25"/>
      <c r="F55" s="26">
        <v>83054.5</v>
      </c>
      <c r="G55" s="26">
        <v>563136.76</v>
      </c>
      <c r="H55" s="72" t="s">
        <v>69</v>
      </c>
    </row>
    <row r="56" spans="1:8" ht="13.5" x14ac:dyDescent="0.2">
      <c r="A56" s="21">
        <v>43919</v>
      </c>
      <c r="B56" s="22">
        <v>10403</v>
      </c>
      <c r="C56" s="23" t="s">
        <v>8</v>
      </c>
      <c r="D56" s="24">
        <v>43919</v>
      </c>
      <c r="E56" s="25"/>
      <c r="F56" s="26">
        <v>193174.78</v>
      </c>
      <c r="G56" s="26">
        <v>9066436.25</v>
      </c>
      <c r="H56" s="72" t="s">
        <v>69</v>
      </c>
    </row>
    <row r="57" spans="1:8" ht="13.5" x14ac:dyDescent="0.2">
      <c r="A57" s="21">
        <v>43891</v>
      </c>
      <c r="B57" s="22">
        <v>10265</v>
      </c>
      <c r="C57" s="23" t="s">
        <v>8</v>
      </c>
      <c r="D57" s="24">
        <v>43891</v>
      </c>
      <c r="E57" s="25"/>
      <c r="F57" s="26">
        <v>210458.87</v>
      </c>
      <c r="G57" s="26">
        <v>19484492.309999999</v>
      </c>
      <c r="H57" s="72" t="s">
        <v>69</v>
      </c>
    </row>
    <row r="58" spans="1:8" ht="13.5" x14ac:dyDescent="0.2">
      <c r="A58" s="21">
        <v>43910</v>
      </c>
      <c r="B58" s="22">
        <v>10361</v>
      </c>
      <c r="C58" s="23" t="s">
        <v>8</v>
      </c>
      <c r="D58" s="24">
        <v>43910</v>
      </c>
      <c r="E58" s="25"/>
      <c r="F58" s="26">
        <v>334268.71999999997</v>
      </c>
      <c r="G58" s="26">
        <v>10990123.210000001</v>
      </c>
      <c r="H58" s="72" t="s">
        <v>69</v>
      </c>
    </row>
    <row r="59" spans="1:8" ht="13.5" x14ac:dyDescent="0.2">
      <c r="A59" s="21">
        <v>43893</v>
      </c>
      <c r="B59" s="22">
        <v>10271</v>
      </c>
      <c r="C59" s="23" t="s">
        <v>8</v>
      </c>
      <c r="D59" s="24">
        <v>43893</v>
      </c>
      <c r="E59" s="25"/>
      <c r="F59" s="26">
        <v>416964.6</v>
      </c>
      <c r="G59" s="26">
        <v>18178567.949999999</v>
      </c>
      <c r="H59" s="72" t="s">
        <v>69</v>
      </c>
    </row>
    <row r="60" spans="1:8" ht="13.5" x14ac:dyDescent="0.2">
      <c r="A60" s="21">
        <v>43903</v>
      </c>
      <c r="B60" s="22">
        <v>10320</v>
      </c>
      <c r="C60" s="23" t="s">
        <v>8</v>
      </c>
      <c r="D60" s="24">
        <v>43903</v>
      </c>
      <c r="E60" s="25"/>
      <c r="F60" s="26">
        <v>472588.03</v>
      </c>
      <c r="G60" s="26">
        <v>6164482.6900000004</v>
      </c>
      <c r="H60" s="72" t="s">
        <v>69</v>
      </c>
    </row>
    <row r="61" spans="1:8" ht="13.5" x14ac:dyDescent="0.2">
      <c r="A61" s="21">
        <v>43904</v>
      </c>
      <c r="B61" s="22">
        <v>10334</v>
      </c>
      <c r="C61" s="23" t="s">
        <v>8</v>
      </c>
      <c r="D61" s="24">
        <v>43904</v>
      </c>
      <c r="E61" s="25"/>
      <c r="F61" s="26">
        <v>1225355.6200000001</v>
      </c>
      <c r="G61" s="26">
        <v>20744842.190000001</v>
      </c>
      <c r="H61" s="72" t="s">
        <v>69</v>
      </c>
    </row>
    <row r="62" spans="1:8" ht="13.5" x14ac:dyDescent="0.2">
      <c r="A62" s="21">
        <v>43898</v>
      </c>
      <c r="B62" s="22">
        <v>10292</v>
      </c>
      <c r="C62" s="23" t="s">
        <v>9</v>
      </c>
      <c r="D62" s="24">
        <v>43898</v>
      </c>
      <c r="E62" s="25"/>
      <c r="F62" s="26">
        <v>1884699.1</v>
      </c>
      <c r="G62" s="26">
        <v>31673733.640000001</v>
      </c>
      <c r="H62" s="72" t="s">
        <v>69</v>
      </c>
    </row>
    <row r="63" spans="1:8" ht="13.5" x14ac:dyDescent="0.2">
      <c r="A63" s="21">
        <v>43901</v>
      </c>
      <c r="B63" s="22">
        <v>10298</v>
      </c>
      <c r="C63" s="23" t="s">
        <v>9</v>
      </c>
      <c r="D63" s="24">
        <v>43901</v>
      </c>
      <c r="E63" s="25"/>
      <c r="F63" s="26">
        <v>3189451.95</v>
      </c>
      <c r="G63" s="26">
        <v>6768646.3799999999</v>
      </c>
      <c r="H63" s="72" t="s">
        <v>69</v>
      </c>
    </row>
    <row r="64" spans="1:8" ht="13.5" x14ac:dyDescent="0.2">
      <c r="A64" s="21">
        <v>43894</v>
      </c>
      <c r="B64" s="22">
        <v>10273</v>
      </c>
      <c r="C64" s="23" t="s">
        <v>9</v>
      </c>
      <c r="D64" s="24">
        <v>43894</v>
      </c>
      <c r="E64" s="25"/>
      <c r="F64" s="26">
        <v>3709017.48</v>
      </c>
      <c r="G64" s="26">
        <v>36205986.380000003</v>
      </c>
      <c r="H64" s="72" t="s">
        <v>69</v>
      </c>
    </row>
    <row r="65" spans="1:8" ht="13.5" x14ac:dyDescent="0.2">
      <c r="A65" s="21">
        <v>43896</v>
      </c>
      <c r="B65" s="22">
        <v>10286</v>
      </c>
      <c r="C65" s="23" t="s">
        <v>9</v>
      </c>
      <c r="D65" s="24">
        <v>43896</v>
      </c>
      <c r="E65" s="25"/>
      <c r="F65" s="26">
        <v>4579135.99</v>
      </c>
      <c r="G65" s="26">
        <v>16465797.279999999</v>
      </c>
      <c r="H65" s="72" t="s">
        <v>69</v>
      </c>
    </row>
    <row r="66" spans="1:8" ht="13.5" x14ac:dyDescent="0.2">
      <c r="A66" s="21">
        <v>43902</v>
      </c>
      <c r="B66" s="22">
        <v>10299</v>
      </c>
      <c r="C66" s="23" t="s">
        <v>9</v>
      </c>
      <c r="D66" s="24">
        <v>43902</v>
      </c>
      <c r="E66" s="25"/>
      <c r="F66" s="26">
        <v>5796879.79</v>
      </c>
      <c r="G66" s="26">
        <v>12565526.17</v>
      </c>
      <c r="H66" s="72" t="s">
        <v>69</v>
      </c>
    </row>
    <row r="67" spans="1:8" ht="13.5" x14ac:dyDescent="0.2">
      <c r="A67" s="21">
        <v>43918</v>
      </c>
      <c r="B67" s="22">
        <v>10402</v>
      </c>
      <c r="C67" s="23" t="s">
        <v>9</v>
      </c>
      <c r="D67" s="24">
        <v>43918</v>
      </c>
      <c r="E67" s="25"/>
      <c r="F67" s="26">
        <v>6956624.25</v>
      </c>
      <c r="G67" s="26">
        <v>8873261.4700000007</v>
      </c>
      <c r="H67" s="72" t="s">
        <v>69</v>
      </c>
    </row>
    <row r="68" spans="1:8" ht="13.5" x14ac:dyDescent="0.2">
      <c r="A68" s="21">
        <v>43905</v>
      </c>
      <c r="B68" s="22">
        <v>10336</v>
      </c>
      <c r="C68" s="23" t="s">
        <v>9</v>
      </c>
      <c r="D68" s="24">
        <v>43905</v>
      </c>
      <c r="E68" s="25"/>
      <c r="F68" s="26">
        <v>7771864.9199999999</v>
      </c>
      <c r="G68" s="26">
        <v>69843899.799999997</v>
      </c>
      <c r="H68" s="72" t="s">
        <v>69</v>
      </c>
    </row>
    <row r="69" spans="1:8" ht="13.5" x14ac:dyDescent="0.2">
      <c r="A69" s="110">
        <v>43895</v>
      </c>
      <c r="B69" s="111">
        <v>10285</v>
      </c>
      <c r="C69" s="112" t="s">
        <v>9</v>
      </c>
      <c r="D69" s="113">
        <v>43895</v>
      </c>
      <c r="E69" s="114"/>
      <c r="F69" s="116">
        <v>8086784.9100000001</v>
      </c>
      <c r="G69" s="116">
        <v>11886661.289999999</v>
      </c>
      <c r="H69" s="72" t="s">
        <v>69</v>
      </c>
    </row>
    <row r="70" spans="1:8" ht="13.5" x14ac:dyDescent="0.2">
      <c r="A70" s="21">
        <v>43891</v>
      </c>
      <c r="B70" s="22">
        <v>10266</v>
      </c>
      <c r="C70" s="23" t="s">
        <v>9</v>
      </c>
      <c r="D70" s="24">
        <v>43891</v>
      </c>
      <c r="E70" s="25"/>
      <c r="F70" s="26">
        <v>8478131.0399999991</v>
      </c>
      <c r="G70" s="26">
        <v>27962623.350000001</v>
      </c>
      <c r="H70" s="72" t="s">
        <v>69</v>
      </c>
    </row>
    <row r="71" spans="1:8" ht="13.5" x14ac:dyDescent="0.2">
      <c r="A71" s="21">
        <v>43900</v>
      </c>
      <c r="B71" s="22">
        <v>10293</v>
      </c>
      <c r="C71" s="23" t="s">
        <v>9</v>
      </c>
      <c r="D71" s="24">
        <v>43900</v>
      </c>
      <c r="E71" s="25"/>
      <c r="F71" s="26">
        <v>9472621.4100000001</v>
      </c>
      <c r="G71" s="26">
        <v>41146355.049999997</v>
      </c>
      <c r="H71" s="72" t="s">
        <v>69</v>
      </c>
    </row>
    <row r="72" spans="1:8" ht="13.5" x14ac:dyDescent="0.2">
      <c r="A72" s="21">
        <v>43909</v>
      </c>
      <c r="B72" s="22">
        <v>10360</v>
      </c>
      <c r="C72" s="23" t="s">
        <v>9</v>
      </c>
      <c r="D72" s="24">
        <v>43909</v>
      </c>
      <c r="E72" s="25"/>
      <c r="F72" s="26">
        <v>10092717.73</v>
      </c>
      <c r="G72" s="26">
        <v>10655854.49</v>
      </c>
      <c r="H72" s="72" t="s">
        <v>69</v>
      </c>
    </row>
    <row r="73" spans="1:8" ht="13.5" x14ac:dyDescent="0.2">
      <c r="A73" s="21">
        <v>43919</v>
      </c>
      <c r="B73" s="22">
        <v>10404</v>
      </c>
      <c r="C73" s="23" t="s">
        <v>9</v>
      </c>
      <c r="D73" s="24">
        <v>43919</v>
      </c>
      <c r="E73" s="25"/>
      <c r="F73" s="26">
        <v>12540727.18</v>
      </c>
      <c r="G73" s="26">
        <v>21607163.43</v>
      </c>
      <c r="H73" s="72" t="s">
        <v>69</v>
      </c>
    </row>
    <row r="74" spans="1:8" ht="13.5" x14ac:dyDescent="0.2">
      <c r="A74" s="21">
        <v>43910</v>
      </c>
      <c r="B74" s="22">
        <v>10362</v>
      </c>
      <c r="C74" s="23" t="s">
        <v>9</v>
      </c>
      <c r="D74" s="24">
        <v>43910</v>
      </c>
      <c r="E74" s="25"/>
      <c r="F74" s="26">
        <v>12604589.35</v>
      </c>
      <c r="G74" s="26">
        <v>23594712.559999999</v>
      </c>
      <c r="H74" s="72" t="s">
        <v>69</v>
      </c>
    </row>
    <row r="75" spans="1:8" ht="13.5" x14ac:dyDescent="0.2">
      <c r="A75" s="21">
        <v>43903</v>
      </c>
      <c r="B75" s="22">
        <v>10321</v>
      </c>
      <c r="C75" s="23" t="s">
        <v>9</v>
      </c>
      <c r="D75" s="24">
        <v>43903</v>
      </c>
      <c r="E75" s="25"/>
      <c r="F75" s="26">
        <v>13905138.390000001</v>
      </c>
      <c r="G75" s="26">
        <v>20069621.079999998</v>
      </c>
      <c r="H75" s="72" t="s">
        <v>69</v>
      </c>
    </row>
    <row r="76" spans="1:8" ht="13.5" x14ac:dyDescent="0.2">
      <c r="A76" s="21">
        <v>43893</v>
      </c>
      <c r="B76" s="22">
        <v>10272</v>
      </c>
      <c r="C76" s="23" t="s">
        <v>9</v>
      </c>
      <c r="D76" s="24">
        <v>43893</v>
      </c>
      <c r="E76" s="25"/>
      <c r="F76" s="26">
        <v>14318400.949999999</v>
      </c>
      <c r="G76" s="26">
        <v>32496968.899999999</v>
      </c>
      <c r="H76" s="72" t="s">
        <v>69</v>
      </c>
    </row>
    <row r="77" spans="1:8" ht="13.5" x14ac:dyDescent="0.2">
      <c r="A77" s="30">
        <v>43892</v>
      </c>
      <c r="B77" s="31">
        <v>10268</v>
      </c>
      <c r="C77" s="32" t="s">
        <v>11</v>
      </c>
      <c r="D77" s="33">
        <v>43892</v>
      </c>
      <c r="E77" s="34">
        <v>20</v>
      </c>
      <c r="F77" s="35"/>
      <c r="G77" s="36">
        <v>27961603.350000001</v>
      </c>
      <c r="H77" s="72" t="s">
        <v>70</v>
      </c>
    </row>
    <row r="78" spans="1:8" ht="13.5" x14ac:dyDescent="0.2">
      <c r="A78" s="30">
        <v>43892</v>
      </c>
      <c r="B78" s="31">
        <v>10270</v>
      </c>
      <c r="C78" s="32" t="s">
        <v>11</v>
      </c>
      <c r="D78" s="33">
        <v>43892</v>
      </c>
      <c r="E78" s="34">
        <v>200000</v>
      </c>
      <c r="F78" s="35"/>
      <c r="G78" s="36">
        <v>17761603.350000001</v>
      </c>
      <c r="H78" s="72" t="s">
        <v>70</v>
      </c>
    </row>
    <row r="79" spans="1:8" ht="13.5" x14ac:dyDescent="0.2">
      <c r="A79" s="30">
        <v>43894</v>
      </c>
      <c r="B79" s="31">
        <v>10275</v>
      </c>
      <c r="C79" s="32" t="s">
        <v>14</v>
      </c>
      <c r="D79" s="33">
        <v>43894</v>
      </c>
      <c r="E79" s="34">
        <v>540000</v>
      </c>
      <c r="F79" s="35"/>
      <c r="G79" s="36">
        <v>8665986.3800000008</v>
      </c>
      <c r="H79" s="72" t="s">
        <v>70</v>
      </c>
    </row>
    <row r="80" spans="1:8" ht="13.5" x14ac:dyDescent="0.2">
      <c r="A80" s="30">
        <v>43894</v>
      </c>
      <c r="B80" s="31">
        <v>10277</v>
      </c>
      <c r="C80" s="32" t="s">
        <v>14</v>
      </c>
      <c r="D80" s="33">
        <v>43894</v>
      </c>
      <c r="E80" s="34">
        <v>1350</v>
      </c>
      <c r="F80" s="35"/>
      <c r="G80" s="36">
        <v>8597136.3800000008</v>
      </c>
      <c r="H80" s="72" t="s">
        <v>70</v>
      </c>
    </row>
    <row r="81" spans="1:8" ht="13.5" x14ac:dyDescent="0.2">
      <c r="A81" s="30">
        <v>43894</v>
      </c>
      <c r="B81" s="31">
        <v>10279</v>
      </c>
      <c r="C81" s="32" t="s">
        <v>14</v>
      </c>
      <c r="D81" s="33">
        <v>43894</v>
      </c>
      <c r="E81" s="34">
        <v>94800</v>
      </c>
      <c r="F81" s="35"/>
      <c r="G81" s="36">
        <v>3762336.38</v>
      </c>
      <c r="H81" s="72" t="s">
        <v>70</v>
      </c>
    </row>
    <row r="82" spans="1:8" ht="13.5" x14ac:dyDescent="0.2">
      <c r="A82" s="30">
        <v>43894</v>
      </c>
      <c r="B82" s="31">
        <v>10281</v>
      </c>
      <c r="C82" s="32" t="s">
        <v>14</v>
      </c>
      <c r="D82" s="33">
        <v>43894</v>
      </c>
      <c r="E82" s="34">
        <v>237</v>
      </c>
      <c r="F82" s="35"/>
      <c r="G82" s="36">
        <v>3750249.38</v>
      </c>
      <c r="H82" s="72" t="s">
        <v>70</v>
      </c>
    </row>
    <row r="83" spans="1:8" ht="13.5" x14ac:dyDescent="0.2">
      <c r="A83" s="30">
        <v>43895</v>
      </c>
      <c r="B83" s="31">
        <v>10283</v>
      </c>
      <c r="C83" s="32" t="s">
        <v>11</v>
      </c>
      <c r="D83" s="33">
        <v>43895</v>
      </c>
      <c r="E83" s="34">
        <v>400</v>
      </c>
      <c r="F83" s="35"/>
      <c r="G83" s="36">
        <v>3729849.38</v>
      </c>
      <c r="H83" s="72" t="s">
        <v>70</v>
      </c>
    </row>
    <row r="84" spans="1:8" ht="13.5" x14ac:dyDescent="0.2">
      <c r="A84" s="30">
        <v>43896</v>
      </c>
      <c r="B84" s="31">
        <v>10288</v>
      </c>
      <c r="C84" s="32" t="s">
        <v>14</v>
      </c>
      <c r="D84" s="33">
        <v>43896</v>
      </c>
      <c r="E84" s="34">
        <v>50265.61</v>
      </c>
      <c r="F84" s="35"/>
      <c r="G84" s="36">
        <v>13902251.15</v>
      </c>
      <c r="H84" s="72" t="s">
        <v>70</v>
      </c>
    </row>
    <row r="85" spans="1:8" ht="13.5" x14ac:dyDescent="0.2">
      <c r="A85" s="30">
        <v>43896</v>
      </c>
      <c r="B85" s="31">
        <v>10290</v>
      </c>
      <c r="C85" s="32" t="s">
        <v>14</v>
      </c>
      <c r="D85" s="33">
        <v>43896</v>
      </c>
      <c r="E85" s="34">
        <v>125.66</v>
      </c>
      <c r="F85" s="35"/>
      <c r="G85" s="36">
        <v>13895842.289999999</v>
      </c>
      <c r="H85" s="72" t="s">
        <v>70</v>
      </c>
    </row>
    <row r="86" spans="1:8" ht="13.5" x14ac:dyDescent="0.2">
      <c r="A86" s="30">
        <v>43900</v>
      </c>
      <c r="B86" s="31">
        <v>10295</v>
      </c>
      <c r="C86" s="32" t="s">
        <v>11</v>
      </c>
      <c r="D86" s="33">
        <v>43900</v>
      </c>
      <c r="E86" s="34">
        <v>20</v>
      </c>
      <c r="F86" s="35"/>
      <c r="G86" s="36">
        <v>41145335.049999997</v>
      </c>
      <c r="H86" s="72" t="s">
        <v>70</v>
      </c>
    </row>
    <row r="87" spans="1:8" ht="13.5" x14ac:dyDescent="0.2">
      <c r="A87" s="30">
        <v>43900</v>
      </c>
      <c r="B87" s="31">
        <v>10297</v>
      </c>
      <c r="C87" s="32" t="s">
        <v>11</v>
      </c>
      <c r="D87" s="33">
        <v>43900</v>
      </c>
      <c r="E87" s="34">
        <v>736590.99</v>
      </c>
      <c r="F87" s="35"/>
      <c r="G87" s="36">
        <v>3579194.43</v>
      </c>
      <c r="H87" s="72" t="s">
        <v>70</v>
      </c>
    </row>
    <row r="88" spans="1:8" ht="13.5" x14ac:dyDescent="0.2">
      <c r="A88" s="30">
        <v>43902</v>
      </c>
      <c r="B88" s="31">
        <v>10301</v>
      </c>
      <c r="C88" s="32" t="s">
        <v>14</v>
      </c>
      <c r="D88" s="33">
        <v>43902</v>
      </c>
      <c r="E88" s="34">
        <v>91967.92</v>
      </c>
      <c r="F88" s="35"/>
      <c r="G88" s="36">
        <v>7875162.3700000001</v>
      </c>
      <c r="H88" s="72" t="s">
        <v>70</v>
      </c>
    </row>
    <row r="89" spans="1:8" ht="13.5" x14ac:dyDescent="0.2">
      <c r="A89" s="30">
        <v>43902</v>
      </c>
      <c r="B89" s="31">
        <v>10303</v>
      </c>
      <c r="C89" s="32" t="s">
        <v>14</v>
      </c>
      <c r="D89" s="33">
        <v>43902</v>
      </c>
      <c r="E89" s="34">
        <v>229.92</v>
      </c>
      <c r="F89" s="35"/>
      <c r="G89" s="36">
        <v>7863436.46</v>
      </c>
      <c r="H89" s="72" t="s">
        <v>70</v>
      </c>
    </row>
    <row r="90" spans="1:8" ht="13.5" x14ac:dyDescent="0.2">
      <c r="A90" s="30">
        <v>43902</v>
      </c>
      <c r="B90" s="31">
        <v>10305</v>
      </c>
      <c r="C90" s="32" t="s">
        <v>14</v>
      </c>
      <c r="D90" s="33">
        <v>43902</v>
      </c>
      <c r="E90" s="34">
        <v>31680</v>
      </c>
      <c r="F90" s="35"/>
      <c r="G90" s="36">
        <v>6247756.46</v>
      </c>
      <c r="H90" s="72" t="s">
        <v>70</v>
      </c>
    </row>
    <row r="91" spans="1:8" ht="13.5" x14ac:dyDescent="0.2">
      <c r="A91" s="30">
        <v>43902</v>
      </c>
      <c r="B91" s="31">
        <v>10307</v>
      </c>
      <c r="C91" s="32" t="s">
        <v>14</v>
      </c>
      <c r="D91" s="33">
        <v>43902</v>
      </c>
      <c r="E91" s="34">
        <v>79.2</v>
      </c>
      <c r="F91" s="35"/>
      <c r="G91" s="36">
        <v>6243717.2599999998</v>
      </c>
      <c r="H91" s="72" t="s">
        <v>70</v>
      </c>
    </row>
    <row r="92" spans="1:8" ht="13.5" x14ac:dyDescent="0.2">
      <c r="A92" s="30">
        <v>43903</v>
      </c>
      <c r="B92" s="31">
        <v>10309</v>
      </c>
      <c r="C92" s="32" t="s">
        <v>11</v>
      </c>
      <c r="D92" s="33">
        <v>43903</v>
      </c>
      <c r="E92" s="34">
        <v>20</v>
      </c>
      <c r="F92" s="35"/>
      <c r="G92" s="36">
        <v>6242697.2599999998</v>
      </c>
      <c r="H92" s="72" t="s">
        <v>70</v>
      </c>
    </row>
    <row r="93" spans="1:8" ht="13.5" x14ac:dyDescent="0.2">
      <c r="A93" s="30">
        <v>43903</v>
      </c>
      <c r="B93" s="31">
        <v>10311</v>
      </c>
      <c r="C93" s="32" t="s">
        <v>11</v>
      </c>
      <c r="D93" s="33">
        <v>43903</v>
      </c>
      <c r="E93" s="34">
        <v>20</v>
      </c>
      <c r="F93" s="35"/>
      <c r="G93" s="36">
        <v>6241677.2599999998</v>
      </c>
      <c r="H93" s="72" t="s">
        <v>70</v>
      </c>
    </row>
    <row r="94" spans="1:8" ht="13.5" x14ac:dyDescent="0.2">
      <c r="A94" s="30">
        <v>43903</v>
      </c>
      <c r="B94" s="31">
        <v>10313</v>
      </c>
      <c r="C94" s="32" t="s">
        <v>11</v>
      </c>
      <c r="D94" s="33">
        <v>43903</v>
      </c>
      <c r="E94" s="34">
        <v>20</v>
      </c>
      <c r="F94" s="35"/>
      <c r="G94" s="36">
        <v>6240657.2599999998</v>
      </c>
      <c r="H94" s="72" t="s">
        <v>70</v>
      </c>
    </row>
    <row r="95" spans="1:8" ht="13.5" x14ac:dyDescent="0.2">
      <c r="A95" s="30">
        <v>43903</v>
      </c>
      <c r="B95" s="31">
        <v>10315</v>
      </c>
      <c r="C95" s="32" t="s">
        <v>11</v>
      </c>
      <c r="D95" s="33">
        <v>43903</v>
      </c>
      <c r="E95" s="34">
        <v>4760.05</v>
      </c>
      <c r="F95" s="35"/>
      <c r="G95" s="36">
        <v>5997894.5599999996</v>
      </c>
      <c r="H95" s="72" t="s">
        <v>70</v>
      </c>
    </row>
    <row r="96" spans="1:8" ht="13.5" x14ac:dyDescent="0.2">
      <c r="A96" s="30">
        <v>43903</v>
      </c>
      <c r="B96" s="31">
        <v>10317</v>
      </c>
      <c r="C96" s="32" t="s">
        <v>11</v>
      </c>
      <c r="D96" s="33">
        <v>43903</v>
      </c>
      <c r="E96" s="34">
        <v>2000</v>
      </c>
      <c r="F96" s="35"/>
      <c r="G96" s="36">
        <v>5895894.6600000001</v>
      </c>
      <c r="H96" s="72" t="s">
        <v>70</v>
      </c>
    </row>
    <row r="97" spans="1:8" ht="13.5" x14ac:dyDescent="0.2">
      <c r="A97" s="30">
        <v>43903</v>
      </c>
      <c r="B97" s="31">
        <v>10319</v>
      </c>
      <c r="C97" s="32" t="s">
        <v>11</v>
      </c>
      <c r="D97" s="33">
        <v>43903</v>
      </c>
      <c r="E97" s="34">
        <v>4000</v>
      </c>
      <c r="F97" s="35"/>
      <c r="G97" s="36">
        <v>5691894.6600000001</v>
      </c>
      <c r="H97" s="72" t="s">
        <v>70</v>
      </c>
    </row>
    <row r="98" spans="1:8" ht="13.5" x14ac:dyDescent="0.2">
      <c r="A98" s="30">
        <v>43903</v>
      </c>
      <c r="B98" s="31">
        <v>10323</v>
      </c>
      <c r="C98" s="32" t="s">
        <v>14</v>
      </c>
      <c r="D98" s="33">
        <v>43903</v>
      </c>
      <c r="E98" s="34">
        <v>4000</v>
      </c>
      <c r="F98" s="35"/>
      <c r="G98" s="36">
        <v>19865621.079999998</v>
      </c>
      <c r="H98" s="72" t="s">
        <v>70</v>
      </c>
    </row>
    <row r="99" spans="1:8" ht="13.5" x14ac:dyDescent="0.2">
      <c r="A99" s="30">
        <v>43903</v>
      </c>
      <c r="B99" s="31">
        <v>10325</v>
      </c>
      <c r="C99" s="32" t="s">
        <v>14</v>
      </c>
      <c r="D99" s="33">
        <v>43903</v>
      </c>
      <c r="E99" s="34">
        <v>10</v>
      </c>
      <c r="F99" s="35"/>
      <c r="G99" s="36">
        <v>19865111.079999998</v>
      </c>
      <c r="H99" s="72" t="s">
        <v>70</v>
      </c>
    </row>
    <row r="100" spans="1:8" ht="13.5" x14ac:dyDescent="0.2">
      <c r="A100" s="30">
        <v>43903</v>
      </c>
      <c r="B100" s="31">
        <v>10327</v>
      </c>
      <c r="C100" s="32" t="s">
        <v>14</v>
      </c>
      <c r="D100" s="33">
        <v>43903</v>
      </c>
      <c r="E100" s="34">
        <v>2000</v>
      </c>
      <c r="F100" s="35"/>
      <c r="G100" s="36">
        <v>19763111.18</v>
      </c>
      <c r="H100" s="72" t="s">
        <v>70</v>
      </c>
    </row>
    <row r="101" spans="1:8" ht="13.5" x14ac:dyDescent="0.2">
      <c r="A101" s="30">
        <v>43903</v>
      </c>
      <c r="B101" s="31">
        <v>10329</v>
      </c>
      <c r="C101" s="32" t="s">
        <v>14</v>
      </c>
      <c r="D101" s="33">
        <v>43903</v>
      </c>
      <c r="E101" s="34">
        <v>5</v>
      </c>
      <c r="F101" s="35"/>
      <c r="G101" s="36">
        <v>19762856.18</v>
      </c>
      <c r="H101" s="72" t="s">
        <v>70</v>
      </c>
    </row>
    <row r="102" spans="1:8" ht="13.5" x14ac:dyDescent="0.2">
      <c r="A102" s="30">
        <v>43903</v>
      </c>
      <c r="B102" s="31">
        <v>10331</v>
      </c>
      <c r="C102" s="32" t="s">
        <v>14</v>
      </c>
      <c r="D102" s="33">
        <v>43903</v>
      </c>
      <c r="E102" s="34">
        <v>4760.05</v>
      </c>
      <c r="F102" s="35"/>
      <c r="G102" s="36">
        <v>19520093.48</v>
      </c>
      <c r="H102" s="72" t="s">
        <v>70</v>
      </c>
    </row>
    <row r="103" spans="1:8" ht="13.5" x14ac:dyDescent="0.2">
      <c r="A103" s="30">
        <v>43903</v>
      </c>
      <c r="B103" s="31">
        <v>10333</v>
      </c>
      <c r="C103" s="32" t="s">
        <v>14</v>
      </c>
      <c r="D103" s="33">
        <v>43903</v>
      </c>
      <c r="E103" s="34">
        <v>11.9</v>
      </c>
      <c r="F103" s="35"/>
      <c r="G103" s="36">
        <v>19519486.57</v>
      </c>
      <c r="H103" s="72" t="s">
        <v>70</v>
      </c>
    </row>
    <row r="104" spans="1:8" ht="13.5" x14ac:dyDescent="0.2">
      <c r="A104" s="30">
        <v>43905</v>
      </c>
      <c r="B104" s="31">
        <v>10338</v>
      </c>
      <c r="C104" s="32" t="s">
        <v>25</v>
      </c>
      <c r="D104" s="33">
        <v>43905</v>
      </c>
      <c r="E104" s="34">
        <v>12000</v>
      </c>
      <c r="F104" s="35"/>
      <c r="G104" s="36">
        <v>69231899.799999997</v>
      </c>
      <c r="H104" s="72" t="s">
        <v>70</v>
      </c>
    </row>
    <row r="105" spans="1:8" ht="13.5" x14ac:dyDescent="0.2">
      <c r="A105" s="30">
        <v>43906</v>
      </c>
      <c r="B105" s="31">
        <v>10340</v>
      </c>
      <c r="C105" s="32" t="s">
        <v>14</v>
      </c>
      <c r="D105" s="33">
        <v>43906</v>
      </c>
      <c r="E105" s="34">
        <v>800</v>
      </c>
      <c r="F105" s="35"/>
      <c r="G105" s="36">
        <v>69191099.799999997</v>
      </c>
      <c r="H105" s="72" t="s">
        <v>70</v>
      </c>
    </row>
    <row r="106" spans="1:8" ht="13.5" x14ac:dyDescent="0.2">
      <c r="A106" s="30">
        <v>43906</v>
      </c>
      <c r="B106" s="31">
        <v>10342</v>
      </c>
      <c r="C106" s="32" t="s">
        <v>14</v>
      </c>
      <c r="D106" s="33">
        <v>43906</v>
      </c>
      <c r="E106" s="34">
        <v>2</v>
      </c>
      <c r="F106" s="35"/>
      <c r="G106" s="36">
        <v>69190997.799999997</v>
      </c>
      <c r="H106" s="72" t="s">
        <v>70</v>
      </c>
    </row>
    <row r="107" spans="1:8" ht="13.5" x14ac:dyDescent="0.2">
      <c r="A107" s="30">
        <v>43906</v>
      </c>
      <c r="B107" s="31">
        <v>10344</v>
      </c>
      <c r="C107" s="32" t="s">
        <v>14</v>
      </c>
      <c r="D107" s="33">
        <v>43906</v>
      </c>
      <c r="E107" s="34">
        <v>2000</v>
      </c>
      <c r="F107" s="35"/>
      <c r="G107" s="36">
        <v>69088997.900000006</v>
      </c>
      <c r="H107" s="72" t="s">
        <v>70</v>
      </c>
    </row>
    <row r="108" spans="1:8" ht="13.5" x14ac:dyDescent="0.2">
      <c r="A108" s="30">
        <v>43906</v>
      </c>
      <c r="B108" s="31">
        <v>10346</v>
      </c>
      <c r="C108" s="32" t="s">
        <v>14</v>
      </c>
      <c r="D108" s="33">
        <v>43906</v>
      </c>
      <c r="E108" s="34">
        <v>5</v>
      </c>
      <c r="F108" s="35"/>
      <c r="G108" s="36">
        <v>69088742.900000006</v>
      </c>
      <c r="H108" s="72" t="s">
        <v>70</v>
      </c>
    </row>
    <row r="109" spans="1:8" ht="13.5" x14ac:dyDescent="0.2">
      <c r="A109" s="30">
        <v>43906</v>
      </c>
      <c r="B109" s="31">
        <v>10348</v>
      </c>
      <c r="C109" s="32" t="s">
        <v>11</v>
      </c>
      <c r="D109" s="33">
        <v>43906</v>
      </c>
      <c r="E109" s="34">
        <v>20</v>
      </c>
      <c r="F109" s="35"/>
      <c r="G109" s="36">
        <v>69087722.900000006</v>
      </c>
      <c r="H109" s="72" t="s">
        <v>70</v>
      </c>
    </row>
    <row r="110" spans="1:8" ht="13.5" x14ac:dyDescent="0.2">
      <c r="A110" s="30">
        <v>43906</v>
      </c>
      <c r="B110" s="31">
        <v>10350</v>
      </c>
      <c r="C110" s="32" t="s">
        <v>11</v>
      </c>
      <c r="D110" s="33">
        <v>43906</v>
      </c>
      <c r="E110" s="34">
        <v>1240000</v>
      </c>
      <c r="F110" s="35"/>
      <c r="G110" s="36">
        <v>5847722.9000000004</v>
      </c>
      <c r="H110" s="72" t="s">
        <v>70</v>
      </c>
    </row>
    <row r="111" spans="1:8" ht="13.5" x14ac:dyDescent="0.2">
      <c r="A111" s="30">
        <v>43907</v>
      </c>
      <c r="B111" s="31">
        <v>10352</v>
      </c>
      <c r="C111" s="32" t="s">
        <v>11</v>
      </c>
      <c r="D111" s="33">
        <v>43907</v>
      </c>
      <c r="E111" s="34">
        <v>20</v>
      </c>
      <c r="F111" s="35"/>
      <c r="G111" s="36">
        <v>5846702.9000000004</v>
      </c>
      <c r="H111" s="72" t="s">
        <v>70</v>
      </c>
    </row>
    <row r="112" spans="1:8" ht="13.5" x14ac:dyDescent="0.2">
      <c r="A112" s="30">
        <v>43907</v>
      </c>
      <c r="B112" s="31">
        <v>10354</v>
      </c>
      <c r="C112" s="32" t="s">
        <v>11</v>
      </c>
      <c r="D112" s="33">
        <v>43907</v>
      </c>
      <c r="E112" s="34">
        <v>100000</v>
      </c>
      <c r="F112" s="35"/>
      <c r="G112" s="36">
        <v>746702.9</v>
      </c>
      <c r="H112" s="72" t="s">
        <v>70</v>
      </c>
    </row>
    <row r="113" spans="1:8" ht="13.5" x14ac:dyDescent="0.2">
      <c r="A113" s="30">
        <v>43908</v>
      </c>
      <c r="B113" s="31">
        <v>10356</v>
      </c>
      <c r="C113" s="32" t="s">
        <v>14</v>
      </c>
      <c r="D113" s="33">
        <v>43908</v>
      </c>
      <c r="E113" s="34">
        <v>5214.82</v>
      </c>
      <c r="F113" s="35"/>
      <c r="G113" s="36">
        <v>480747.15</v>
      </c>
      <c r="H113" s="72" t="s">
        <v>70</v>
      </c>
    </row>
    <row r="114" spans="1:8" ht="13.5" x14ac:dyDescent="0.2">
      <c r="A114" s="30">
        <v>43908</v>
      </c>
      <c r="B114" s="31">
        <v>10358</v>
      </c>
      <c r="C114" s="32" t="s">
        <v>14</v>
      </c>
      <c r="D114" s="33">
        <v>43908</v>
      </c>
      <c r="E114" s="34">
        <v>13.04</v>
      </c>
      <c r="F114" s="35"/>
      <c r="G114" s="36">
        <v>480082.26</v>
      </c>
      <c r="H114" s="72" t="s">
        <v>70</v>
      </c>
    </row>
    <row r="115" spans="1:8" ht="13.5" x14ac:dyDescent="0.2">
      <c r="A115" s="30">
        <v>43910</v>
      </c>
      <c r="B115" s="31">
        <v>10364</v>
      </c>
      <c r="C115" s="32" t="s">
        <v>11</v>
      </c>
      <c r="D115" s="33">
        <v>43910</v>
      </c>
      <c r="E115" s="34">
        <v>20</v>
      </c>
      <c r="F115" s="35"/>
      <c r="G115" s="36">
        <v>23593692.559999999</v>
      </c>
      <c r="H115" s="72" t="s">
        <v>70</v>
      </c>
    </row>
    <row r="116" spans="1:8" ht="13.5" x14ac:dyDescent="0.2">
      <c r="A116" s="30">
        <v>43910</v>
      </c>
      <c r="B116" s="31">
        <v>10366</v>
      </c>
      <c r="C116" s="32" t="s">
        <v>11</v>
      </c>
      <c r="D116" s="33">
        <v>43910</v>
      </c>
      <c r="E116" s="34">
        <v>7400</v>
      </c>
      <c r="F116" s="35"/>
      <c r="G116" s="36">
        <v>23216292.559999999</v>
      </c>
      <c r="H116" s="72" t="s">
        <v>70</v>
      </c>
    </row>
    <row r="117" spans="1:8" ht="13.5" x14ac:dyDescent="0.2">
      <c r="A117" s="30">
        <v>43910</v>
      </c>
      <c r="B117" s="31">
        <v>10368</v>
      </c>
      <c r="C117" s="32" t="s">
        <v>14</v>
      </c>
      <c r="D117" s="33">
        <v>43910</v>
      </c>
      <c r="E117" s="34">
        <v>146016</v>
      </c>
      <c r="F117" s="35"/>
      <c r="G117" s="36">
        <v>15769476.560000001</v>
      </c>
      <c r="H117" s="72" t="s">
        <v>70</v>
      </c>
    </row>
    <row r="118" spans="1:8" ht="13.5" x14ac:dyDescent="0.2">
      <c r="A118" s="30">
        <v>43910</v>
      </c>
      <c r="B118" s="31">
        <v>10370</v>
      </c>
      <c r="C118" s="32" t="s">
        <v>14</v>
      </c>
      <c r="D118" s="33">
        <v>43910</v>
      </c>
      <c r="E118" s="34">
        <v>365.04</v>
      </c>
      <c r="F118" s="35"/>
      <c r="G118" s="36">
        <v>15750859.52</v>
      </c>
      <c r="H118" s="72" t="s">
        <v>70</v>
      </c>
    </row>
    <row r="119" spans="1:8" ht="13.5" x14ac:dyDescent="0.2">
      <c r="A119" s="30">
        <v>43910</v>
      </c>
      <c r="B119" s="31">
        <v>10372</v>
      </c>
      <c r="C119" s="32" t="s">
        <v>14</v>
      </c>
      <c r="D119" s="33">
        <v>43910</v>
      </c>
      <c r="E119" s="34">
        <v>7400</v>
      </c>
      <c r="F119" s="35"/>
      <c r="G119" s="36">
        <v>15373459.52</v>
      </c>
      <c r="H119" s="72" t="s">
        <v>70</v>
      </c>
    </row>
    <row r="120" spans="1:8" ht="13.5" x14ac:dyDescent="0.2">
      <c r="A120" s="30">
        <v>43910</v>
      </c>
      <c r="B120" s="31">
        <v>10374</v>
      </c>
      <c r="C120" s="32" t="s">
        <v>14</v>
      </c>
      <c r="D120" s="33">
        <v>43910</v>
      </c>
      <c r="E120" s="34">
        <v>18.5</v>
      </c>
      <c r="F120" s="35"/>
      <c r="G120" s="36">
        <v>15372516.02</v>
      </c>
      <c r="H120" s="72" t="s">
        <v>70</v>
      </c>
    </row>
    <row r="121" spans="1:8" ht="13.5" x14ac:dyDescent="0.2">
      <c r="A121" s="30">
        <v>43910</v>
      </c>
      <c r="B121" s="31">
        <v>10376</v>
      </c>
      <c r="C121" s="32" t="s">
        <v>14</v>
      </c>
      <c r="D121" s="33">
        <v>43910</v>
      </c>
      <c r="E121" s="34">
        <v>7400</v>
      </c>
      <c r="F121" s="35"/>
      <c r="G121" s="36">
        <v>14995116.02</v>
      </c>
      <c r="H121" s="72" t="s">
        <v>70</v>
      </c>
    </row>
    <row r="122" spans="1:8" ht="13.5" x14ac:dyDescent="0.2">
      <c r="A122" s="30">
        <v>43910</v>
      </c>
      <c r="B122" s="31">
        <v>10378</v>
      </c>
      <c r="C122" s="32" t="s">
        <v>14</v>
      </c>
      <c r="D122" s="33">
        <v>43910</v>
      </c>
      <c r="E122" s="34">
        <v>18.5</v>
      </c>
      <c r="F122" s="35"/>
      <c r="G122" s="36">
        <v>14994172.52</v>
      </c>
      <c r="H122" s="72" t="s">
        <v>70</v>
      </c>
    </row>
    <row r="123" spans="1:8" ht="13.5" x14ac:dyDescent="0.2">
      <c r="A123" s="30">
        <v>43910</v>
      </c>
      <c r="B123" s="31">
        <v>10380</v>
      </c>
      <c r="C123" s="32" t="s">
        <v>14</v>
      </c>
      <c r="D123" s="33">
        <v>43910</v>
      </c>
      <c r="E123" s="34">
        <v>7400</v>
      </c>
      <c r="F123" s="35"/>
      <c r="G123" s="36">
        <v>14616772.52</v>
      </c>
      <c r="H123" s="72" t="s">
        <v>70</v>
      </c>
    </row>
    <row r="124" spans="1:8" ht="13.5" x14ac:dyDescent="0.2">
      <c r="A124" s="30">
        <v>43910</v>
      </c>
      <c r="B124" s="31">
        <v>10382</v>
      </c>
      <c r="C124" s="32" t="s">
        <v>14</v>
      </c>
      <c r="D124" s="33">
        <v>43910</v>
      </c>
      <c r="E124" s="34">
        <v>8.8800000000000008</v>
      </c>
      <c r="F124" s="35"/>
      <c r="G124" s="36">
        <v>14616319.640000001</v>
      </c>
      <c r="H124" s="72" t="s">
        <v>70</v>
      </c>
    </row>
    <row r="125" spans="1:8" ht="13.5" x14ac:dyDescent="0.2">
      <c r="A125" s="30">
        <v>43910</v>
      </c>
      <c r="B125" s="31">
        <v>10384</v>
      </c>
      <c r="C125" s="32" t="s">
        <v>14</v>
      </c>
      <c r="D125" s="33">
        <v>43910</v>
      </c>
      <c r="E125" s="34">
        <v>7400</v>
      </c>
      <c r="F125" s="35"/>
      <c r="G125" s="36">
        <v>14238919.640000001</v>
      </c>
      <c r="H125" s="72" t="s">
        <v>70</v>
      </c>
    </row>
    <row r="126" spans="1:8" ht="13.5" x14ac:dyDescent="0.2">
      <c r="A126" s="30">
        <v>43910</v>
      </c>
      <c r="B126" s="31">
        <v>10386</v>
      </c>
      <c r="C126" s="32" t="s">
        <v>14</v>
      </c>
      <c r="D126" s="33">
        <v>43910</v>
      </c>
      <c r="E126" s="34">
        <v>8.8800000000000008</v>
      </c>
      <c r="F126" s="35"/>
      <c r="G126" s="36">
        <v>14238466.76</v>
      </c>
      <c r="H126" s="72" t="s">
        <v>70</v>
      </c>
    </row>
    <row r="127" spans="1:8" ht="13.5" x14ac:dyDescent="0.2">
      <c r="A127" s="30">
        <v>43913</v>
      </c>
      <c r="B127" s="31">
        <v>10389</v>
      </c>
      <c r="C127" s="32" t="s">
        <v>14</v>
      </c>
      <c r="D127" s="33">
        <v>43913</v>
      </c>
      <c r="E127" s="34">
        <v>220000</v>
      </c>
      <c r="F127" s="35"/>
      <c r="G127" s="36">
        <v>3075895.66</v>
      </c>
      <c r="H127" s="72" t="s">
        <v>70</v>
      </c>
    </row>
    <row r="128" spans="1:8" ht="13.5" x14ac:dyDescent="0.2">
      <c r="A128" s="30">
        <v>43913</v>
      </c>
      <c r="B128" s="31">
        <v>10391</v>
      </c>
      <c r="C128" s="32" t="s">
        <v>14</v>
      </c>
      <c r="D128" s="33">
        <v>43913</v>
      </c>
      <c r="E128" s="34">
        <v>550</v>
      </c>
      <c r="F128" s="35"/>
      <c r="G128" s="36">
        <v>3047845.66</v>
      </c>
      <c r="H128" s="72" t="s">
        <v>70</v>
      </c>
    </row>
    <row r="129" spans="1:8" ht="13.5" x14ac:dyDescent="0.2">
      <c r="A129" s="30">
        <v>43914</v>
      </c>
      <c r="B129" s="31">
        <v>10393</v>
      </c>
      <c r="C129" s="32" t="s">
        <v>11</v>
      </c>
      <c r="D129" s="33">
        <v>43914</v>
      </c>
      <c r="E129" s="34">
        <v>400</v>
      </c>
      <c r="F129" s="35"/>
      <c r="G129" s="36">
        <v>3027445.66</v>
      </c>
      <c r="H129" s="72" t="s">
        <v>70</v>
      </c>
    </row>
    <row r="130" spans="1:8" ht="13.5" x14ac:dyDescent="0.2">
      <c r="A130" s="30">
        <v>43916</v>
      </c>
      <c r="B130" s="31">
        <v>10395</v>
      </c>
      <c r="C130" s="32" t="s">
        <v>14</v>
      </c>
      <c r="D130" s="33">
        <v>43916</v>
      </c>
      <c r="E130" s="34">
        <v>7400</v>
      </c>
      <c r="F130" s="35"/>
      <c r="G130" s="36">
        <v>2650045.66</v>
      </c>
      <c r="H130" s="72" t="s">
        <v>70</v>
      </c>
    </row>
    <row r="131" spans="1:8" ht="13.5" x14ac:dyDescent="0.2">
      <c r="A131" s="30">
        <v>43916</v>
      </c>
      <c r="B131" s="31">
        <v>10397</v>
      </c>
      <c r="C131" s="32" t="s">
        <v>14</v>
      </c>
      <c r="D131" s="33">
        <v>43916</v>
      </c>
      <c r="E131" s="34">
        <v>18.5</v>
      </c>
      <c r="F131" s="35"/>
      <c r="G131" s="36">
        <v>2649102.16</v>
      </c>
      <c r="H131" s="72" t="s">
        <v>70</v>
      </c>
    </row>
    <row r="132" spans="1:8" ht="13.5" x14ac:dyDescent="0.2">
      <c r="A132" s="30">
        <v>43917</v>
      </c>
      <c r="B132" s="31">
        <v>10399</v>
      </c>
      <c r="C132" s="32" t="s">
        <v>11</v>
      </c>
      <c r="D132" s="33">
        <v>43917</v>
      </c>
      <c r="E132" s="34">
        <v>20</v>
      </c>
      <c r="F132" s="35"/>
      <c r="G132" s="36">
        <v>2648082.16</v>
      </c>
      <c r="H132" s="72" t="s">
        <v>70</v>
      </c>
    </row>
    <row r="133" spans="1:8" ht="13.5" x14ac:dyDescent="0.2">
      <c r="A133" s="30">
        <v>43917</v>
      </c>
      <c r="B133" s="31">
        <v>10401</v>
      </c>
      <c r="C133" s="32" t="s">
        <v>11</v>
      </c>
      <c r="D133" s="33">
        <v>43917</v>
      </c>
      <c r="E133" s="34">
        <v>14342.06</v>
      </c>
      <c r="F133" s="35"/>
      <c r="G133" s="36">
        <v>1916637.22</v>
      </c>
      <c r="H133" s="72" t="s">
        <v>70</v>
      </c>
    </row>
    <row r="134" spans="1:8" ht="13.5" x14ac:dyDescent="0.2">
      <c r="A134" s="30">
        <v>43920</v>
      </c>
      <c r="B134" s="31">
        <v>10406</v>
      </c>
      <c r="C134" s="32" t="s">
        <v>14</v>
      </c>
      <c r="D134" s="33">
        <v>43920</v>
      </c>
      <c r="E134" s="34">
        <v>25643.119999999999</v>
      </c>
      <c r="F134" s="35"/>
      <c r="G134" s="36">
        <v>20299364.309999999</v>
      </c>
      <c r="H134" s="72" t="s">
        <v>70</v>
      </c>
    </row>
    <row r="135" spans="1:8" ht="13.5" x14ac:dyDescent="0.2">
      <c r="A135" s="30">
        <v>43920</v>
      </c>
      <c r="B135" s="31">
        <v>10408</v>
      </c>
      <c r="C135" s="32" t="s">
        <v>14</v>
      </c>
      <c r="D135" s="33">
        <v>43920</v>
      </c>
      <c r="E135" s="34">
        <v>64.11</v>
      </c>
      <c r="F135" s="35"/>
      <c r="G135" s="36">
        <v>20296094.809999999</v>
      </c>
      <c r="H135" s="72" t="s">
        <v>70</v>
      </c>
    </row>
    <row r="136" spans="1:8" ht="13.5" x14ac:dyDescent="0.2">
      <c r="A136" s="30">
        <v>43921</v>
      </c>
      <c r="B136" s="31">
        <v>10410</v>
      </c>
      <c r="C136" s="32" t="s">
        <v>11</v>
      </c>
      <c r="D136" s="33">
        <v>43921</v>
      </c>
      <c r="E136" s="34">
        <v>20</v>
      </c>
      <c r="F136" s="35"/>
      <c r="G136" s="36">
        <v>20295074.809999999</v>
      </c>
      <c r="H136" s="72" t="s">
        <v>70</v>
      </c>
    </row>
    <row r="137" spans="1:8" ht="13.5" x14ac:dyDescent="0.2">
      <c r="A137" s="30">
        <v>43921</v>
      </c>
      <c r="B137" s="31">
        <v>10412</v>
      </c>
      <c r="C137" s="32" t="s">
        <v>11</v>
      </c>
      <c r="D137" s="33">
        <v>43921</v>
      </c>
      <c r="E137" s="34">
        <v>20</v>
      </c>
      <c r="F137" s="35"/>
      <c r="G137" s="36">
        <v>20294054.809999999</v>
      </c>
      <c r="H137" s="72" t="s">
        <v>70</v>
      </c>
    </row>
    <row r="138" spans="1:8" ht="13.5" x14ac:dyDescent="0.2">
      <c r="A138" s="30">
        <v>43921</v>
      </c>
      <c r="B138" s="31">
        <v>10414</v>
      </c>
      <c r="C138" s="32" t="s">
        <v>11</v>
      </c>
      <c r="D138" s="33">
        <v>43921</v>
      </c>
      <c r="E138" s="34">
        <v>20</v>
      </c>
      <c r="F138" s="35"/>
      <c r="G138" s="36">
        <v>20293034.809999999</v>
      </c>
      <c r="H138" s="72" t="s">
        <v>70</v>
      </c>
    </row>
    <row r="139" spans="1:8" ht="13.5" x14ac:dyDescent="0.2">
      <c r="A139" s="30">
        <v>43921</v>
      </c>
      <c r="B139" s="31">
        <v>10416</v>
      </c>
      <c r="C139" s="32" t="s">
        <v>11</v>
      </c>
      <c r="D139" s="33">
        <v>43921</v>
      </c>
      <c r="E139" s="34">
        <v>4874.8</v>
      </c>
      <c r="F139" s="35"/>
      <c r="G139" s="36">
        <v>20044420.190000001</v>
      </c>
      <c r="H139" s="72" t="s">
        <v>70</v>
      </c>
    </row>
    <row r="140" spans="1:8" ht="13.5" x14ac:dyDescent="0.2">
      <c r="A140" s="37">
        <v>43921</v>
      </c>
      <c r="B140" s="38">
        <v>10418</v>
      </c>
      <c r="C140" s="39" t="s">
        <v>11</v>
      </c>
      <c r="D140" s="40">
        <v>43921</v>
      </c>
      <c r="E140" s="41">
        <v>2000</v>
      </c>
      <c r="F140" s="42"/>
      <c r="G140" s="43">
        <v>19942420.289999999</v>
      </c>
      <c r="H140" s="72" t="s">
        <v>70</v>
      </c>
    </row>
    <row r="141" spans="1:8" ht="13.5" x14ac:dyDescent="0.2">
      <c r="A141" s="30">
        <v>43921</v>
      </c>
      <c r="B141" s="31">
        <v>10420</v>
      </c>
      <c r="C141" s="32" t="s">
        <v>11</v>
      </c>
      <c r="D141" s="33">
        <v>43921</v>
      </c>
      <c r="E141" s="34">
        <v>4400</v>
      </c>
      <c r="F141" s="35"/>
      <c r="G141" s="36">
        <v>19718020.289999999</v>
      </c>
      <c r="H141" s="72" t="s">
        <v>70</v>
      </c>
    </row>
    <row r="142" spans="1:8" ht="13.5" x14ac:dyDescent="0.2">
      <c r="A142" s="30">
        <v>43921</v>
      </c>
      <c r="B142" s="31">
        <v>10422</v>
      </c>
      <c r="C142" s="32" t="s">
        <v>14</v>
      </c>
      <c r="D142" s="33">
        <v>43921</v>
      </c>
      <c r="E142" s="34">
        <v>4800</v>
      </c>
      <c r="F142" s="35"/>
      <c r="G142" s="36">
        <v>19473220.289999999</v>
      </c>
      <c r="H142" s="72" t="s">
        <v>70</v>
      </c>
    </row>
    <row r="143" spans="1:8" ht="13.5" x14ac:dyDescent="0.2">
      <c r="A143" s="30">
        <v>43921</v>
      </c>
      <c r="B143" s="31">
        <v>10424</v>
      </c>
      <c r="C143" s="32" t="s">
        <v>14</v>
      </c>
      <c r="D143" s="33">
        <v>43921</v>
      </c>
      <c r="E143" s="34">
        <v>12</v>
      </c>
      <c r="F143" s="35"/>
      <c r="G143" s="36">
        <v>19472608.289999999</v>
      </c>
      <c r="H143" s="72" t="s">
        <v>70</v>
      </c>
    </row>
    <row r="144" spans="1:8" ht="13.5" x14ac:dyDescent="0.2">
      <c r="A144" s="30">
        <v>43921</v>
      </c>
      <c r="B144" s="31">
        <v>10426</v>
      </c>
      <c r="C144" s="32" t="s">
        <v>14</v>
      </c>
      <c r="D144" s="33">
        <v>43921</v>
      </c>
      <c r="E144" s="34">
        <v>2000</v>
      </c>
      <c r="F144" s="35"/>
      <c r="G144" s="36">
        <v>19370608.390000001</v>
      </c>
      <c r="H144" s="72" t="s">
        <v>70</v>
      </c>
    </row>
    <row r="145" spans="1:10" ht="13.5" x14ac:dyDescent="0.2">
      <c r="A145" s="30">
        <v>43921</v>
      </c>
      <c r="B145" s="31">
        <v>10428</v>
      </c>
      <c r="C145" s="32" t="s">
        <v>14</v>
      </c>
      <c r="D145" s="33">
        <v>43921</v>
      </c>
      <c r="E145" s="34">
        <v>5</v>
      </c>
      <c r="F145" s="35"/>
      <c r="G145" s="36">
        <v>19370353.390000001</v>
      </c>
      <c r="H145" s="72" t="s">
        <v>70</v>
      </c>
    </row>
    <row r="146" spans="1:10" ht="13.5" x14ac:dyDescent="0.2">
      <c r="A146" s="30">
        <v>43921</v>
      </c>
      <c r="B146" s="31">
        <v>10430</v>
      </c>
      <c r="C146" s="32" t="s">
        <v>14</v>
      </c>
      <c r="D146" s="33">
        <v>43921</v>
      </c>
      <c r="E146" s="34">
        <v>9985.9</v>
      </c>
      <c r="F146" s="35"/>
      <c r="G146" s="36">
        <v>18861072.670000002</v>
      </c>
      <c r="H146" s="72" t="s">
        <v>70</v>
      </c>
    </row>
    <row r="147" spans="1:10" ht="13.5" x14ac:dyDescent="0.2">
      <c r="A147" s="30">
        <v>43921</v>
      </c>
      <c r="B147" s="31">
        <v>10432</v>
      </c>
      <c r="C147" s="32" t="s">
        <v>14</v>
      </c>
      <c r="D147" s="33">
        <v>43921</v>
      </c>
      <c r="E147" s="34">
        <v>24.96</v>
      </c>
      <c r="F147" s="35"/>
      <c r="G147" s="36">
        <v>18859799.469999999</v>
      </c>
      <c r="H147" s="72" t="s">
        <v>70</v>
      </c>
    </row>
    <row r="148" spans="1:10" ht="13.5" x14ac:dyDescent="0.2">
      <c r="A148" s="30">
        <v>43921</v>
      </c>
      <c r="B148" s="31">
        <v>10434</v>
      </c>
      <c r="C148" s="32" t="s">
        <v>14</v>
      </c>
      <c r="D148" s="33">
        <v>43921</v>
      </c>
      <c r="E148" s="34">
        <v>5200</v>
      </c>
      <c r="F148" s="35"/>
      <c r="G148" s="36">
        <v>18594599.469999999</v>
      </c>
      <c r="H148" s="72" t="s">
        <v>70</v>
      </c>
    </row>
    <row r="149" spans="1:10" ht="13.5" x14ac:dyDescent="0.2">
      <c r="A149" s="30">
        <v>43921</v>
      </c>
      <c r="B149" s="31">
        <v>10436</v>
      </c>
      <c r="C149" s="32" t="s">
        <v>14</v>
      </c>
      <c r="D149" s="33">
        <v>43921</v>
      </c>
      <c r="E149" s="34">
        <v>13</v>
      </c>
      <c r="F149" s="35"/>
      <c r="G149" s="36">
        <v>18593936.469999999</v>
      </c>
      <c r="H149" s="72" t="s">
        <v>70</v>
      </c>
    </row>
    <row r="150" spans="1:10" ht="13.5" x14ac:dyDescent="0.2">
      <c r="A150" s="30">
        <v>43921</v>
      </c>
      <c r="B150" s="31">
        <v>10438</v>
      </c>
      <c r="C150" s="44" t="s">
        <v>14</v>
      </c>
      <c r="D150" s="33">
        <v>43921</v>
      </c>
      <c r="E150" s="45">
        <v>2000</v>
      </c>
      <c r="F150" s="35"/>
      <c r="G150" s="36">
        <v>18491936.57</v>
      </c>
      <c r="H150" s="72" t="s">
        <v>70</v>
      </c>
    </row>
    <row r="151" spans="1:10" ht="13.5" x14ac:dyDescent="0.2">
      <c r="A151" s="30">
        <v>43921</v>
      </c>
      <c r="B151" s="31">
        <v>10440</v>
      </c>
      <c r="C151" s="44" t="s">
        <v>14</v>
      </c>
      <c r="D151" s="33">
        <v>43921</v>
      </c>
      <c r="E151" s="45">
        <v>5</v>
      </c>
      <c r="F151" s="35"/>
      <c r="G151" s="36">
        <v>18491681.57</v>
      </c>
      <c r="H151" s="72" t="s">
        <v>70</v>
      </c>
    </row>
    <row r="152" spans="1:10" ht="13.5" x14ac:dyDescent="0.2">
      <c r="A152" s="30">
        <v>43921</v>
      </c>
      <c r="B152" s="31">
        <v>10442</v>
      </c>
      <c r="C152" s="44" t="s">
        <v>14</v>
      </c>
      <c r="D152" s="33">
        <v>43921</v>
      </c>
      <c r="E152" s="45">
        <v>4489.13</v>
      </c>
      <c r="F152" s="35"/>
      <c r="G152" s="36">
        <v>18262735.960000001</v>
      </c>
      <c r="H152" s="72" t="s">
        <v>70</v>
      </c>
    </row>
    <row r="153" spans="1:10" ht="13.5" x14ac:dyDescent="0.2">
      <c r="A153" s="30">
        <v>43921</v>
      </c>
      <c r="B153" s="31">
        <v>10444</v>
      </c>
      <c r="C153" s="44" t="s">
        <v>14</v>
      </c>
      <c r="D153" s="33">
        <v>43921</v>
      </c>
      <c r="E153" s="45">
        <v>11.22</v>
      </c>
      <c r="F153" s="35"/>
      <c r="G153" s="36">
        <v>18262163.600000001</v>
      </c>
      <c r="H153" s="72" t="s">
        <v>70</v>
      </c>
    </row>
    <row r="154" spans="1:10" ht="13.5" x14ac:dyDescent="0.2">
      <c r="A154" s="30">
        <v>43921</v>
      </c>
      <c r="B154" s="31">
        <v>10446</v>
      </c>
      <c r="C154" s="44" t="s">
        <v>14</v>
      </c>
      <c r="D154" s="33">
        <v>43921</v>
      </c>
      <c r="E154" s="45">
        <v>5200</v>
      </c>
      <c r="F154" s="35"/>
      <c r="G154" s="36">
        <v>17996963.600000001</v>
      </c>
      <c r="H154" s="72" t="s">
        <v>70</v>
      </c>
    </row>
    <row r="155" spans="1:10" ht="13.5" x14ac:dyDescent="0.2">
      <c r="A155" s="30">
        <v>43921</v>
      </c>
      <c r="B155" s="31">
        <v>10448</v>
      </c>
      <c r="C155" s="44" t="s">
        <v>14</v>
      </c>
      <c r="D155" s="33">
        <v>43921</v>
      </c>
      <c r="E155" s="45">
        <v>13</v>
      </c>
      <c r="F155" s="35"/>
      <c r="G155" s="36">
        <v>17996300.600000001</v>
      </c>
      <c r="H155" s="72" t="s">
        <v>70</v>
      </c>
    </row>
    <row r="156" spans="1:10" ht="13.5" x14ac:dyDescent="0.2">
      <c r="A156" s="30">
        <v>43921</v>
      </c>
      <c r="B156" s="31">
        <v>10450</v>
      </c>
      <c r="C156" s="44" t="s">
        <v>14</v>
      </c>
      <c r="D156" s="33">
        <v>43921</v>
      </c>
      <c r="E156" s="45">
        <v>2000</v>
      </c>
      <c r="F156" s="35"/>
      <c r="G156" s="36">
        <v>17894300.699999999</v>
      </c>
      <c r="H156" s="72" t="s">
        <v>70</v>
      </c>
    </row>
    <row r="157" spans="1:10" ht="13.5" x14ac:dyDescent="0.2">
      <c r="A157" s="30">
        <v>43921</v>
      </c>
      <c r="B157" s="31">
        <v>10452</v>
      </c>
      <c r="C157" s="44" t="s">
        <v>14</v>
      </c>
      <c r="D157" s="33">
        <v>43921</v>
      </c>
      <c r="E157" s="45">
        <v>5</v>
      </c>
      <c r="F157" s="35"/>
      <c r="G157" s="36">
        <v>17894045.699999999</v>
      </c>
      <c r="H157" s="72" t="s">
        <v>70</v>
      </c>
    </row>
    <row r="158" spans="1:10" ht="13.5" x14ac:dyDescent="0.2">
      <c r="A158" s="30">
        <v>43921</v>
      </c>
      <c r="B158" s="31">
        <v>10454</v>
      </c>
      <c r="C158" s="44" t="s">
        <v>14</v>
      </c>
      <c r="D158" s="33">
        <v>43921</v>
      </c>
      <c r="E158" s="45">
        <v>4874.8</v>
      </c>
      <c r="F158" s="35"/>
      <c r="G158" s="36">
        <v>17645431.079999998</v>
      </c>
      <c r="H158" s="72" t="s">
        <v>70</v>
      </c>
    </row>
    <row r="159" spans="1:10" ht="13.5" x14ac:dyDescent="0.2">
      <c r="A159" s="30">
        <v>43921</v>
      </c>
      <c r="B159" s="31">
        <v>10456</v>
      </c>
      <c r="C159" s="44" t="s">
        <v>14</v>
      </c>
      <c r="D159" s="33">
        <v>43921</v>
      </c>
      <c r="E159" s="45">
        <v>12.19</v>
      </c>
      <c r="F159" s="35"/>
      <c r="G159" s="36">
        <v>17644809.539999999</v>
      </c>
      <c r="H159" s="72" t="s">
        <v>70</v>
      </c>
    </row>
    <row r="160" spans="1:10" ht="13.5" x14ac:dyDescent="0.2">
      <c r="A160" s="30">
        <v>43921</v>
      </c>
      <c r="B160" s="31">
        <v>10458</v>
      </c>
      <c r="C160" s="44" t="s">
        <v>14</v>
      </c>
      <c r="D160" s="33">
        <v>43921</v>
      </c>
      <c r="E160" s="45">
        <v>5200</v>
      </c>
      <c r="F160" s="35"/>
      <c r="G160" s="36">
        <v>17379609.539999999</v>
      </c>
      <c r="H160" s="72" t="s">
        <v>70</v>
      </c>
      <c r="J160" s="95">
        <f>+E160+E161+E162+E163+E164-699999.3</f>
        <v>-687906.5</v>
      </c>
    </row>
    <row r="161" spans="1:10" ht="13.5" x14ac:dyDescent="0.2">
      <c r="A161" s="30">
        <v>43921</v>
      </c>
      <c r="B161" s="31">
        <v>10460</v>
      </c>
      <c r="C161" s="44" t="s">
        <v>14</v>
      </c>
      <c r="D161" s="33">
        <v>43921</v>
      </c>
      <c r="E161" s="45">
        <v>13</v>
      </c>
      <c r="F161" s="35"/>
      <c r="G161" s="36">
        <v>17378946.539999999</v>
      </c>
      <c r="H161" s="72" t="s">
        <v>70</v>
      </c>
      <c r="J161" s="95">
        <f>+E165+E166+E172+E173+E174-1740000</f>
        <v>-1728287.16</v>
      </c>
    </row>
    <row r="162" spans="1:10" ht="13.5" x14ac:dyDescent="0.2">
      <c r="A162" s="30">
        <v>43921</v>
      </c>
      <c r="B162" s="31">
        <v>10462</v>
      </c>
      <c r="C162" s="44" t="s">
        <v>14</v>
      </c>
      <c r="D162" s="33">
        <v>43921</v>
      </c>
      <c r="E162" s="45">
        <v>2000</v>
      </c>
      <c r="F162" s="35"/>
      <c r="G162" s="36">
        <v>17276946.640000001</v>
      </c>
      <c r="H162" s="72" t="s">
        <v>70</v>
      </c>
    </row>
    <row r="163" spans="1:10" ht="13.5" x14ac:dyDescent="0.2">
      <c r="A163" s="30">
        <v>43921</v>
      </c>
      <c r="B163" s="31">
        <v>10464</v>
      </c>
      <c r="C163" s="44" t="s">
        <v>14</v>
      </c>
      <c r="D163" s="33">
        <v>43921</v>
      </c>
      <c r="E163" s="45">
        <v>5</v>
      </c>
      <c r="F163" s="35"/>
      <c r="G163" s="36">
        <v>17276691.640000001</v>
      </c>
      <c r="H163" s="72" t="s">
        <v>70</v>
      </c>
    </row>
    <row r="164" spans="1:10" ht="13.5" x14ac:dyDescent="0.2">
      <c r="A164" s="30">
        <v>43921</v>
      </c>
      <c r="B164" s="31">
        <v>10466</v>
      </c>
      <c r="C164" s="44" t="s">
        <v>14</v>
      </c>
      <c r="D164" s="33">
        <v>43921</v>
      </c>
      <c r="E164" s="45">
        <v>4874.8</v>
      </c>
      <c r="F164" s="35"/>
      <c r="G164" s="36">
        <v>17028077.02</v>
      </c>
      <c r="H164" s="72" t="s">
        <v>70</v>
      </c>
    </row>
    <row r="165" spans="1:10" ht="13.5" x14ac:dyDescent="0.2">
      <c r="A165" s="30">
        <v>43921</v>
      </c>
      <c r="B165" s="31">
        <v>10468</v>
      </c>
      <c r="C165" s="44" t="s">
        <v>14</v>
      </c>
      <c r="D165" s="33">
        <v>43921</v>
      </c>
      <c r="E165" s="45">
        <v>12.19</v>
      </c>
      <c r="F165" s="35"/>
      <c r="G165" s="36">
        <v>17027455.48</v>
      </c>
      <c r="H165" s="72" t="s">
        <v>70</v>
      </c>
    </row>
    <row r="166" spans="1:10" ht="13.5" x14ac:dyDescent="0.2">
      <c r="A166" s="30">
        <v>43921</v>
      </c>
      <c r="B166" s="31">
        <v>10470</v>
      </c>
      <c r="C166" s="44" t="s">
        <v>14</v>
      </c>
      <c r="D166" s="33">
        <v>43921</v>
      </c>
      <c r="E166" s="45">
        <v>6800</v>
      </c>
      <c r="F166" s="35"/>
      <c r="G166" s="36">
        <v>16680655.58</v>
      </c>
      <c r="H166" s="72" t="s">
        <v>70</v>
      </c>
    </row>
    <row r="167" spans="1:10" ht="13.5" x14ac:dyDescent="0.2">
      <c r="A167" s="30">
        <v>43921</v>
      </c>
      <c r="B167" s="31">
        <v>10472</v>
      </c>
      <c r="C167" s="44" t="s">
        <v>14</v>
      </c>
      <c r="D167" s="33">
        <v>43921</v>
      </c>
      <c r="E167" s="45">
        <v>8.16</v>
      </c>
      <c r="F167" s="35"/>
      <c r="G167" s="36">
        <v>16680239.42</v>
      </c>
      <c r="H167" s="72" t="s">
        <v>70</v>
      </c>
    </row>
    <row r="168" spans="1:10" ht="13.5" x14ac:dyDescent="0.2">
      <c r="A168" s="30">
        <v>43921</v>
      </c>
      <c r="B168" s="31">
        <v>10474</v>
      </c>
      <c r="C168" s="44" t="s">
        <v>14</v>
      </c>
      <c r="D168" s="33">
        <v>43921</v>
      </c>
      <c r="E168" s="45">
        <v>7200</v>
      </c>
      <c r="F168" s="35"/>
      <c r="G168" s="36">
        <v>16313039.52</v>
      </c>
      <c r="H168" s="72" t="s">
        <v>70</v>
      </c>
    </row>
    <row r="169" spans="1:10" ht="13.5" x14ac:dyDescent="0.2">
      <c r="A169" s="30">
        <v>43921</v>
      </c>
      <c r="B169" s="31">
        <v>10476</v>
      </c>
      <c r="C169" s="44" t="s">
        <v>14</v>
      </c>
      <c r="D169" s="33">
        <v>43921</v>
      </c>
      <c r="E169" s="45">
        <v>8.64</v>
      </c>
      <c r="F169" s="35"/>
      <c r="G169" s="36">
        <v>16312598.880000001</v>
      </c>
      <c r="H169" s="72" t="s">
        <v>70</v>
      </c>
    </row>
    <row r="170" spans="1:10" ht="13.5" x14ac:dyDescent="0.2">
      <c r="A170" s="30">
        <v>43921</v>
      </c>
      <c r="B170" s="31">
        <v>10478</v>
      </c>
      <c r="C170" s="44" t="s">
        <v>14</v>
      </c>
      <c r="D170" s="33">
        <v>43921</v>
      </c>
      <c r="E170" s="45">
        <v>4874.8</v>
      </c>
      <c r="F170" s="35"/>
      <c r="G170" s="36">
        <v>16063984.26</v>
      </c>
      <c r="H170" s="72" t="s">
        <v>70</v>
      </c>
    </row>
    <row r="171" spans="1:10" ht="13.5" x14ac:dyDescent="0.2">
      <c r="A171" s="30">
        <v>43921</v>
      </c>
      <c r="B171" s="31">
        <v>10480</v>
      </c>
      <c r="C171" s="44" t="s">
        <v>14</v>
      </c>
      <c r="D171" s="33">
        <v>43921</v>
      </c>
      <c r="E171" s="45">
        <v>5.85</v>
      </c>
      <c r="F171" s="35"/>
      <c r="G171" s="36">
        <v>16063685.92</v>
      </c>
      <c r="H171" s="72" t="s">
        <v>70</v>
      </c>
    </row>
    <row r="172" spans="1:10" ht="13.5" x14ac:dyDescent="0.2">
      <c r="A172" s="30">
        <v>43921</v>
      </c>
      <c r="B172" s="31">
        <v>10482</v>
      </c>
      <c r="C172" s="44" t="s">
        <v>14</v>
      </c>
      <c r="D172" s="33">
        <v>43921</v>
      </c>
      <c r="E172" s="45">
        <v>4874.8</v>
      </c>
      <c r="F172" s="35"/>
      <c r="G172" s="36">
        <v>15815071.300000001</v>
      </c>
      <c r="H172" s="72" t="s">
        <v>70</v>
      </c>
    </row>
    <row r="173" spans="1:10" ht="13.5" x14ac:dyDescent="0.2">
      <c r="A173" s="30">
        <v>43921</v>
      </c>
      <c r="B173" s="31">
        <v>10484</v>
      </c>
      <c r="C173" s="44" t="s">
        <v>14</v>
      </c>
      <c r="D173" s="33">
        <v>43921</v>
      </c>
      <c r="E173" s="45">
        <v>5.85</v>
      </c>
      <c r="F173" s="35"/>
      <c r="G173" s="36">
        <v>15814772.960000001</v>
      </c>
      <c r="H173" s="72" t="s">
        <v>70</v>
      </c>
    </row>
    <row r="174" spans="1:10" ht="13.5" x14ac:dyDescent="0.2">
      <c r="A174" s="30">
        <v>43921</v>
      </c>
      <c r="B174" s="31">
        <v>10486</v>
      </c>
      <c r="C174" s="44" t="s">
        <v>11</v>
      </c>
      <c r="D174" s="33">
        <v>43921</v>
      </c>
      <c r="E174" s="45">
        <v>20</v>
      </c>
      <c r="F174" s="35"/>
      <c r="G174" s="36">
        <v>15813752.960000001</v>
      </c>
      <c r="H174" s="72" t="s">
        <v>70</v>
      </c>
    </row>
    <row r="175" spans="1:10" ht="13.5" x14ac:dyDescent="0.2">
      <c r="A175" s="30">
        <v>43921</v>
      </c>
      <c r="B175" s="31">
        <v>10488</v>
      </c>
      <c r="C175" s="44" t="s">
        <v>11</v>
      </c>
      <c r="D175" s="33">
        <v>43921</v>
      </c>
      <c r="E175" s="45">
        <v>300000</v>
      </c>
      <c r="F175" s="35"/>
      <c r="G175" s="36">
        <v>513752.96</v>
      </c>
      <c r="H175" s="72" t="s">
        <v>70</v>
      </c>
    </row>
    <row r="176" spans="1:10" ht="13.5" x14ac:dyDescent="0.2">
      <c r="A176" s="30">
        <v>43921</v>
      </c>
      <c r="B176" s="31">
        <v>10492</v>
      </c>
      <c r="C176" s="44" t="s">
        <v>52</v>
      </c>
      <c r="D176" s="33">
        <v>43921</v>
      </c>
      <c r="E176" s="45">
        <v>18.98</v>
      </c>
      <c r="F176" s="35"/>
      <c r="G176" s="36">
        <v>512798.02</v>
      </c>
      <c r="H176" s="72" t="s">
        <v>70</v>
      </c>
    </row>
    <row r="177" spans="1:8" ht="13.5" x14ac:dyDescent="0.2">
      <c r="A177" s="30">
        <v>43921</v>
      </c>
      <c r="B177" s="31">
        <v>10494</v>
      </c>
      <c r="C177" s="44" t="s">
        <v>52</v>
      </c>
      <c r="D177" s="33">
        <v>43921</v>
      </c>
      <c r="E177" s="45">
        <v>108.86</v>
      </c>
      <c r="F177" s="35"/>
      <c r="G177" s="36">
        <v>507246.16</v>
      </c>
      <c r="H177" s="72" t="s">
        <v>70</v>
      </c>
    </row>
    <row r="178" spans="1:8" ht="13.5" x14ac:dyDescent="0.2">
      <c r="A178" s="65">
        <v>43921</v>
      </c>
      <c r="B178" s="66">
        <v>10490</v>
      </c>
      <c r="C178" s="67" t="s">
        <v>50</v>
      </c>
      <c r="D178" s="68">
        <v>43921</v>
      </c>
      <c r="E178" s="115">
        <v>0.68</v>
      </c>
      <c r="F178" s="117"/>
      <c r="G178" s="71">
        <v>513766</v>
      </c>
      <c r="H178" s="72" t="s">
        <v>70</v>
      </c>
    </row>
    <row r="179" spans="1:8" ht="13.5" x14ac:dyDescent="0.2">
      <c r="A179" s="21">
        <v>43897</v>
      </c>
      <c r="B179" s="22">
        <v>10291</v>
      </c>
      <c r="C179" s="23" t="s">
        <v>9</v>
      </c>
      <c r="D179" s="24">
        <v>43897</v>
      </c>
      <c r="E179" s="25"/>
      <c r="F179" s="26">
        <v>15893192.25</v>
      </c>
      <c r="G179" s="26">
        <v>29789034.539999999</v>
      </c>
      <c r="H179" s="72" t="s">
        <v>69</v>
      </c>
    </row>
    <row r="180" spans="1:8" ht="13.5" x14ac:dyDescent="0.2">
      <c r="A180" s="46">
        <v>43921</v>
      </c>
      <c r="B180" s="47">
        <v>10409</v>
      </c>
      <c r="C180" s="48" t="s">
        <v>10</v>
      </c>
      <c r="D180" s="49">
        <v>43921</v>
      </c>
      <c r="E180" s="50">
        <v>1000</v>
      </c>
      <c r="F180" s="51"/>
      <c r="G180" s="52">
        <v>20295094.809999999</v>
      </c>
      <c r="H180" s="72" t="s">
        <v>70</v>
      </c>
    </row>
    <row r="181" spans="1:8" ht="13.5" x14ac:dyDescent="0.2">
      <c r="A181" s="46">
        <v>43921</v>
      </c>
      <c r="B181" s="47">
        <v>10411</v>
      </c>
      <c r="C181" s="48" t="s">
        <v>10</v>
      </c>
      <c r="D181" s="49">
        <v>43921</v>
      </c>
      <c r="E181" s="50">
        <v>1000</v>
      </c>
      <c r="F181" s="51"/>
      <c r="G181" s="52">
        <v>20294074.809999999</v>
      </c>
      <c r="H181" s="72" t="s">
        <v>70</v>
      </c>
    </row>
    <row r="182" spans="1:8" ht="13.5" x14ac:dyDescent="0.2">
      <c r="A182" s="46">
        <v>43921</v>
      </c>
      <c r="B182" s="47">
        <v>10413</v>
      </c>
      <c r="C182" s="48" t="s">
        <v>10</v>
      </c>
      <c r="D182" s="49">
        <v>43921</v>
      </c>
      <c r="E182" s="50">
        <v>1000</v>
      </c>
      <c r="F182" s="51"/>
      <c r="G182" s="52">
        <v>20293054.809999999</v>
      </c>
      <c r="H182" s="72" t="s">
        <v>70</v>
      </c>
    </row>
    <row r="183" spans="1:8" ht="13.5" x14ac:dyDescent="0.2">
      <c r="A183" s="46">
        <v>43921</v>
      </c>
      <c r="B183" s="47">
        <v>10423</v>
      </c>
      <c r="C183" s="48" t="s">
        <v>15</v>
      </c>
      <c r="D183" s="49">
        <v>43921</v>
      </c>
      <c r="E183" s="50">
        <v>600</v>
      </c>
      <c r="F183" s="51"/>
      <c r="G183" s="52">
        <v>19472620.289999999</v>
      </c>
      <c r="H183" s="72" t="s">
        <v>70</v>
      </c>
    </row>
    <row r="184" spans="1:8" ht="13.5" x14ac:dyDescent="0.2">
      <c r="A184" s="46">
        <v>43921</v>
      </c>
      <c r="B184" s="47">
        <v>10427</v>
      </c>
      <c r="C184" s="48" t="s">
        <v>15</v>
      </c>
      <c r="D184" s="49">
        <v>43921</v>
      </c>
      <c r="E184" s="50">
        <v>250</v>
      </c>
      <c r="F184" s="51"/>
      <c r="G184" s="52">
        <v>19370358.390000001</v>
      </c>
      <c r="H184" s="72" t="s">
        <v>70</v>
      </c>
    </row>
    <row r="185" spans="1:8" ht="13.5" x14ac:dyDescent="0.2">
      <c r="A185" s="46">
        <v>43921</v>
      </c>
      <c r="B185" s="47">
        <v>10431</v>
      </c>
      <c r="C185" s="48" t="s">
        <v>15</v>
      </c>
      <c r="D185" s="49">
        <v>43921</v>
      </c>
      <c r="E185" s="50">
        <v>1248.24</v>
      </c>
      <c r="F185" s="51"/>
      <c r="G185" s="52">
        <v>18859824.43</v>
      </c>
      <c r="H185" s="72" t="s">
        <v>70</v>
      </c>
    </row>
    <row r="186" spans="1:8" ht="13.5" x14ac:dyDescent="0.2">
      <c r="A186" s="46">
        <v>43921</v>
      </c>
      <c r="B186" s="47">
        <v>10435</v>
      </c>
      <c r="C186" s="48" t="s">
        <v>15</v>
      </c>
      <c r="D186" s="49">
        <v>43921</v>
      </c>
      <c r="E186" s="50">
        <v>650</v>
      </c>
      <c r="F186" s="51"/>
      <c r="G186" s="52">
        <v>18593949.469999999</v>
      </c>
      <c r="H186" s="72" t="s">
        <v>70</v>
      </c>
    </row>
    <row r="187" spans="1:8" ht="13.5" x14ac:dyDescent="0.2">
      <c r="A187" s="46">
        <v>43921</v>
      </c>
      <c r="B187" s="47">
        <v>10439</v>
      </c>
      <c r="C187" s="53" t="s">
        <v>15</v>
      </c>
      <c r="D187" s="49">
        <v>43921</v>
      </c>
      <c r="E187" s="54">
        <v>250</v>
      </c>
      <c r="F187" s="51"/>
      <c r="G187" s="52">
        <v>18491686.57</v>
      </c>
      <c r="H187" s="72" t="s">
        <v>70</v>
      </c>
    </row>
    <row r="188" spans="1:8" ht="13.5" x14ac:dyDescent="0.2">
      <c r="A188" s="46">
        <v>43921</v>
      </c>
      <c r="B188" s="47">
        <v>10443</v>
      </c>
      <c r="C188" s="53" t="s">
        <v>15</v>
      </c>
      <c r="D188" s="49">
        <v>43921</v>
      </c>
      <c r="E188" s="54">
        <v>561.14</v>
      </c>
      <c r="F188" s="51"/>
      <c r="G188" s="52">
        <v>18262174.82</v>
      </c>
      <c r="H188" s="72" t="s">
        <v>70</v>
      </c>
    </row>
    <row r="189" spans="1:8" ht="13.5" x14ac:dyDescent="0.2">
      <c r="A189" s="46">
        <v>43921</v>
      </c>
      <c r="B189" s="47">
        <v>10447</v>
      </c>
      <c r="C189" s="53" t="s">
        <v>15</v>
      </c>
      <c r="D189" s="49">
        <v>43921</v>
      </c>
      <c r="E189" s="54">
        <v>650</v>
      </c>
      <c r="F189" s="51"/>
      <c r="G189" s="52">
        <v>17996313.600000001</v>
      </c>
      <c r="H189" s="72" t="s">
        <v>70</v>
      </c>
    </row>
    <row r="190" spans="1:8" ht="13.5" x14ac:dyDescent="0.2">
      <c r="A190" s="46">
        <v>43921</v>
      </c>
      <c r="B190" s="47">
        <v>10451</v>
      </c>
      <c r="C190" s="53" t="s">
        <v>15</v>
      </c>
      <c r="D190" s="49">
        <v>43921</v>
      </c>
      <c r="E190" s="54">
        <v>250</v>
      </c>
      <c r="F190" s="51"/>
      <c r="G190" s="52">
        <v>17894050.699999999</v>
      </c>
      <c r="H190" s="72" t="s">
        <v>70</v>
      </c>
    </row>
    <row r="191" spans="1:8" ht="13.5" x14ac:dyDescent="0.2">
      <c r="A191" s="102">
        <v>43921</v>
      </c>
      <c r="B191" s="103">
        <v>10455</v>
      </c>
      <c r="C191" s="104" t="s">
        <v>15</v>
      </c>
      <c r="D191" s="105">
        <v>43921</v>
      </c>
      <c r="E191" s="106">
        <v>609.35</v>
      </c>
      <c r="F191" s="107"/>
      <c r="G191" s="108">
        <v>17644821.73</v>
      </c>
      <c r="H191" s="72" t="s">
        <v>70</v>
      </c>
    </row>
    <row r="192" spans="1:8" ht="13.5" x14ac:dyDescent="0.2">
      <c r="A192" s="46">
        <v>43921</v>
      </c>
      <c r="B192" s="47">
        <v>10459</v>
      </c>
      <c r="C192" s="53" t="s">
        <v>15</v>
      </c>
      <c r="D192" s="49">
        <v>43921</v>
      </c>
      <c r="E192" s="54">
        <v>650</v>
      </c>
      <c r="F192" s="51"/>
      <c r="G192" s="52">
        <v>17378959.539999999</v>
      </c>
      <c r="H192" s="72" t="s">
        <v>70</v>
      </c>
    </row>
    <row r="193" spans="1:8" ht="13.5" x14ac:dyDescent="0.2">
      <c r="A193" s="46">
        <v>43921</v>
      </c>
      <c r="B193" s="47">
        <v>10463</v>
      </c>
      <c r="C193" s="53" t="s">
        <v>15</v>
      </c>
      <c r="D193" s="49">
        <v>43921</v>
      </c>
      <c r="E193" s="54">
        <v>250</v>
      </c>
      <c r="F193" s="51"/>
      <c r="G193" s="52">
        <v>17276696.640000001</v>
      </c>
      <c r="H193" s="72" t="s">
        <v>70</v>
      </c>
    </row>
    <row r="194" spans="1:8" ht="13.5" x14ac:dyDescent="0.2">
      <c r="A194" s="46">
        <v>43921</v>
      </c>
      <c r="B194" s="47">
        <v>10467</v>
      </c>
      <c r="C194" s="53" t="s">
        <v>15</v>
      </c>
      <c r="D194" s="49">
        <v>43921</v>
      </c>
      <c r="E194" s="54">
        <v>609.35</v>
      </c>
      <c r="F194" s="51"/>
      <c r="G194" s="52">
        <v>17027467.670000002</v>
      </c>
      <c r="H194" s="72" t="s">
        <v>70</v>
      </c>
    </row>
    <row r="195" spans="1:8" ht="13.5" x14ac:dyDescent="0.2">
      <c r="A195" s="46">
        <v>43892</v>
      </c>
      <c r="B195" s="47">
        <v>10267</v>
      </c>
      <c r="C195" s="48" t="s">
        <v>10</v>
      </c>
      <c r="D195" s="49">
        <v>43892</v>
      </c>
      <c r="E195" s="50">
        <v>1000</v>
      </c>
      <c r="F195" s="51"/>
      <c r="G195" s="52">
        <v>27961623.350000001</v>
      </c>
      <c r="H195" s="72" t="s">
        <v>70</v>
      </c>
    </row>
    <row r="196" spans="1:8" ht="13.5" x14ac:dyDescent="0.2">
      <c r="A196" s="46">
        <v>43894</v>
      </c>
      <c r="B196" s="47">
        <v>10276</v>
      </c>
      <c r="C196" s="48" t="s">
        <v>15</v>
      </c>
      <c r="D196" s="49">
        <v>43894</v>
      </c>
      <c r="E196" s="50">
        <v>67500</v>
      </c>
      <c r="F196" s="51"/>
      <c r="G196" s="52">
        <v>8598486.3800000008</v>
      </c>
      <c r="H196" s="72" t="s">
        <v>70</v>
      </c>
    </row>
    <row r="197" spans="1:8" ht="13.5" x14ac:dyDescent="0.2">
      <c r="A197" s="46">
        <v>43894</v>
      </c>
      <c r="B197" s="47">
        <v>10280</v>
      </c>
      <c r="C197" s="48" t="s">
        <v>15</v>
      </c>
      <c r="D197" s="49">
        <v>43894</v>
      </c>
      <c r="E197" s="50">
        <v>11850</v>
      </c>
      <c r="F197" s="51"/>
      <c r="G197" s="52">
        <v>3750486.38</v>
      </c>
      <c r="H197" s="72" t="s">
        <v>70</v>
      </c>
    </row>
    <row r="198" spans="1:8" ht="13.5" x14ac:dyDescent="0.2">
      <c r="A198" s="46">
        <v>43895</v>
      </c>
      <c r="B198" s="47">
        <v>10282</v>
      </c>
      <c r="C198" s="48" t="s">
        <v>17</v>
      </c>
      <c r="D198" s="49">
        <v>43895</v>
      </c>
      <c r="E198" s="50">
        <v>20000</v>
      </c>
      <c r="F198" s="51"/>
      <c r="G198" s="52">
        <v>3730249.38</v>
      </c>
      <c r="H198" s="72" t="s">
        <v>70</v>
      </c>
    </row>
    <row r="199" spans="1:8" ht="13.5" x14ac:dyDescent="0.2">
      <c r="A199" s="46">
        <v>43896</v>
      </c>
      <c r="B199" s="47">
        <v>10289</v>
      </c>
      <c r="C199" s="48" t="s">
        <v>15</v>
      </c>
      <c r="D199" s="49">
        <v>43896</v>
      </c>
      <c r="E199" s="50">
        <v>6283.2</v>
      </c>
      <c r="F199" s="51"/>
      <c r="G199" s="52">
        <v>13895967.949999999</v>
      </c>
      <c r="H199" s="72" t="s">
        <v>70</v>
      </c>
    </row>
    <row r="200" spans="1:8" ht="13.5" x14ac:dyDescent="0.2">
      <c r="A200" s="46">
        <v>43900</v>
      </c>
      <c r="B200" s="47">
        <v>10294</v>
      </c>
      <c r="C200" s="48" t="s">
        <v>10</v>
      </c>
      <c r="D200" s="49">
        <v>43900</v>
      </c>
      <c r="E200" s="50">
        <v>1000</v>
      </c>
      <c r="F200" s="51"/>
      <c r="G200" s="52">
        <v>41145355.049999997</v>
      </c>
      <c r="H200" s="72" t="s">
        <v>70</v>
      </c>
    </row>
    <row r="201" spans="1:8" ht="13.5" x14ac:dyDescent="0.2">
      <c r="A201" s="46">
        <v>43902</v>
      </c>
      <c r="B201" s="47">
        <v>10302</v>
      </c>
      <c r="C201" s="48" t="s">
        <v>15</v>
      </c>
      <c r="D201" s="49">
        <v>43902</v>
      </c>
      <c r="E201" s="50">
        <v>11495.99</v>
      </c>
      <c r="F201" s="51"/>
      <c r="G201" s="52">
        <v>7863666.3799999999</v>
      </c>
      <c r="H201" s="72" t="s">
        <v>70</v>
      </c>
    </row>
    <row r="202" spans="1:8" ht="13.5" x14ac:dyDescent="0.2">
      <c r="A202" s="46">
        <v>43902</v>
      </c>
      <c r="B202" s="47">
        <v>10306</v>
      </c>
      <c r="C202" s="48" t="s">
        <v>15</v>
      </c>
      <c r="D202" s="49">
        <v>43902</v>
      </c>
      <c r="E202" s="50">
        <v>3960</v>
      </c>
      <c r="F202" s="51"/>
      <c r="G202" s="52">
        <v>6243796.46</v>
      </c>
      <c r="H202" s="72" t="s">
        <v>70</v>
      </c>
    </row>
    <row r="203" spans="1:8" ht="13.5" x14ac:dyDescent="0.2">
      <c r="A203" s="46">
        <v>43903</v>
      </c>
      <c r="B203" s="47">
        <v>10308</v>
      </c>
      <c r="C203" s="48" t="s">
        <v>10</v>
      </c>
      <c r="D203" s="49">
        <v>43903</v>
      </c>
      <c r="E203" s="50">
        <v>1000</v>
      </c>
      <c r="F203" s="51"/>
      <c r="G203" s="52">
        <v>6242717.2599999998</v>
      </c>
      <c r="H203" s="72" t="s">
        <v>70</v>
      </c>
    </row>
    <row r="204" spans="1:8" ht="13.5" x14ac:dyDescent="0.2">
      <c r="A204" s="46">
        <v>43903</v>
      </c>
      <c r="B204" s="47">
        <v>10310</v>
      </c>
      <c r="C204" s="48" t="s">
        <v>10</v>
      </c>
      <c r="D204" s="49">
        <v>43903</v>
      </c>
      <c r="E204" s="50">
        <v>1000</v>
      </c>
      <c r="F204" s="51"/>
      <c r="G204" s="52">
        <v>6241697.2599999998</v>
      </c>
      <c r="H204" s="72" t="s">
        <v>70</v>
      </c>
    </row>
    <row r="205" spans="1:8" ht="13.5" x14ac:dyDescent="0.2">
      <c r="A205" s="46">
        <v>43903</v>
      </c>
      <c r="B205" s="47">
        <v>10312</v>
      </c>
      <c r="C205" s="48" t="s">
        <v>10</v>
      </c>
      <c r="D205" s="49">
        <v>43903</v>
      </c>
      <c r="E205" s="50">
        <v>1000</v>
      </c>
      <c r="F205" s="51"/>
      <c r="G205" s="52">
        <v>6240677.2599999998</v>
      </c>
      <c r="H205" s="72" t="s">
        <v>70</v>
      </c>
    </row>
    <row r="206" spans="1:8" ht="13.5" x14ac:dyDescent="0.2">
      <c r="A206" s="46">
        <v>43903</v>
      </c>
      <c r="B206" s="47">
        <v>10324</v>
      </c>
      <c r="C206" s="48" t="s">
        <v>15</v>
      </c>
      <c r="D206" s="49">
        <v>43903</v>
      </c>
      <c r="E206" s="50">
        <v>500</v>
      </c>
      <c r="F206" s="51"/>
      <c r="G206" s="52">
        <v>19865121.079999998</v>
      </c>
      <c r="H206" s="72" t="s">
        <v>70</v>
      </c>
    </row>
    <row r="207" spans="1:8" ht="13.5" x14ac:dyDescent="0.2">
      <c r="A207" s="46">
        <v>43903</v>
      </c>
      <c r="B207" s="47">
        <v>10328</v>
      </c>
      <c r="C207" s="48" t="s">
        <v>15</v>
      </c>
      <c r="D207" s="49">
        <v>43903</v>
      </c>
      <c r="E207" s="50">
        <v>250</v>
      </c>
      <c r="F207" s="51"/>
      <c r="G207" s="52">
        <v>19762861.18</v>
      </c>
      <c r="H207" s="72" t="s">
        <v>70</v>
      </c>
    </row>
    <row r="208" spans="1:8" ht="13.5" x14ac:dyDescent="0.2">
      <c r="A208" s="46">
        <v>43903</v>
      </c>
      <c r="B208" s="47">
        <v>10332</v>
      </c>
      <c r="C208" s="48" t="s">
        <v>15</v>
      </c>
      <c r="D208" s="49">
        <v>43903</v>
      </c>
      <c r="E208" s="50">
        <v>595.01</v>
      </c>
      <c r="F208" s="51"/>
      <c r="G208" s="52">
        <v>19519498.469999999</v>
      </c>
      <c r="H208" s="72" t="s">
        <v>70</v>
      </c>
    </row>
    <row r="209" spans="1:8" ht="13.5" x14ac:dyDescent="0.2">
      <c r="A209" s="46">
        <v>43905</v>
      </c>
      <c r="B209" s="47">
        <v>10337</v>
      </c>
      <c r="C209" s="48" t="s">
        <v>24</v>
      </c>
      <c r="D209" s="49">
        <v>43905</v>
      </c>
      <c r="E209" s="50">
        <v>600000</v>
      </c>
      <c r="F209" s="51"/>
      <c r="G209" s="52">
        <v>69243899.799999997</v>
      </c>
      <c r="H209" s="72" t="s">
        <v>70</v>
      </c>
    </row>
    <row r="210" spans="1:8" ht="13.5" x14ac:dyDescent="0.2">
      <c r="A210" s="46">
        <v>43906</v>
      </c>
      <c r="B210" s="47">
        <v>10341</v>
      </c>
      <c r="C210" s="48" t="s">
        <v>15</v>
      </c>
      <c r="D210" s="49">
        <v>43906</v>
      </c>
      <c r="E210" s="50">
        <v>100</v>
      </c>
      <c r="F210" s="51"/>
      <c r="G210" s="52">
        <v>69190999.799999997</v>
      </c>
      <c r="H210" s="72" t="s">
        <v>70</v>
      </c>
    </row>
    <row r="211" spans="1:8" ht="13.5" x14ac:dyDescent="0.2">
      <c r="A211" s="46">
        <v>43906</v>
      </c>
      <c r="B211" s="47">
        <v>10345</v>
      </c>
      <c r="C211" s="48" t="s">
        <v>15</v>
      </c>
      <c r="D211" s="49">
        <v>43906</v>
      </c>
      <c r="E211" s="50">
        <v>250</v>
      </c>
      <c r="F211" s="51"/>
      <c r="G211" s="52">
        <v>69088747.900000006</v>
      </c>
      <c r="H211" s="72" t="s">
        <v>70</v>
      </c>
    </row>
    <row r="212" spans="1:8" ht="13.5" x14ac:dyDescent="0.2">
      <c r="A212" s="46">
        <v>43906</v>
      </c>
      <c r="B212" s="47">
        <v>10347</v>
      </c>
      <c r="C212" s="48" t="s">
        <v>10</v>
      </c>
      <c r="D212" s="49">
        <v>43906</v>
      </c>
      <c r="E212" s="50">
        <v>1000</v>
      </c>
      <c r="F212" s="51"/>
      <c r="G212" s="52">
        <v>69087742.900000006</v>
      </c>
      <c r="H212" s="72" t="s">
        <v>70</v>
      </c>
    </row>
    <row r="213" spans="1:8" ht="13.5" x14ac:dyDescent="0.2">
      <c r="A213" s="46">
        <v>43907</v>
      </c>
      <c r="B213" s="47">
        <v>10351</v>
      </c>
      <c r="C213" s="48" t="s">
        <v>10</v>
      </c>
      <c r="D213" s="49">
        <v>43907</v>
      </c>
      <c r="E213" s="50">
        <v>1000</v>
      </c>
      <c r="F213" s="51"/>
      <c r="G213" s="52">
        <v>5846722.9000000004</v>
      </c>
      <c r="H213" s="72" t="s">
        <v>70</v>
      </c>
    </row>
    <row r="214" spans="1:8" ht="13.5" x14ac:dyDescent="0.2">
      <c r="A214" s="46">
        <v>43908</v>
      </c>
      <c r="B214" s="47">
        <v>10357</v>
      </c>
      <c r="C214" s="48" t="s">
        <v>15</v>
      </c>
      <c r="D214" s="49">
        <v>43908</v>
      </c>
      <c r="E214" s="50">
        <v>651.85</v>
      </c>
      <c r="F214" s="51"/>
      <c r="G214" s="52">
        <v>480095.3</v>
      </c>
      <c r="H214" s="72" t="s">
        <v>70</v>
      </c>
    </row>
    <row r="215" spans="1:8" ht="13.5" x14ac:dyDescent="0.2">
      <c r="A215" s="46">
        <v>43910</v>
      </c>
      <c r="B215" s="47">
        <v>10363</v>
      </c>
      <c r="C215" s="48" t="s">
        <v>10</v>
      </c>
      <c r="D215" s="49">
        <v>43910</v>
      </c>
      <c r="E215" s="50">
        <v>1000</v>
      </c>
      <c r="F215" s="51"/>
      <c r="G215" s="52">
        <v>23593712.559999999</v>
      </c>
      <c r="H215" s="72" t="s">
        <v>70</v>
      </c>
    </row>
    <row r="216" spans="1:8" ht="13.5" x14ac:dyDescent="0.2">
      <c r="A216" s="46">
        <v>43910</v>
      </c>
      <c r="B216" s="47">
        <v>10369</v>
      </c>
      <c r="C216" s="48" t="s">
        <v>15</v>
      </c>
      <c r="D216" s="49">
        <v>43910</v>
      </c>
      <c r="E216" s="50">
        <v>18252</v>
      </c>
      <c r="F216" s="51"/>
      <c r="G216" s="52">
        <v>15751224.560000001</v>
      </c>
      <c r="H216" s="72" t="s">
        <v>70</v>
      </c>
    </row>
    <row r="217" spans="1:8" ht="13.5" x14ac:dyDescent="0.2">
      <c r="A217" s="46">
        <v>43910</v>
      </c>
      <c r="B217" s="47">
        <v>10373</v>
      </c>
      <c r="C217" s="48" t="s">
        <v>15</v>
      </c>
      <c r="D217" s="49">
        <v>43910</v>
      </c>
      <c r="E217" s="50">
        <v>925</v>
      </c>
      <c r="F217" s="51"/>
      <c r="G217" s="52">
        <v>15372534.52</v>
      </c>
      <c r="H217" s="72" t="s">
        <v>70</v>
      </c>
    </row>
    <row r="218" spans="1:8" ht="13.5" x14ac:dyDescent="0.2">
      <c r="A218" s="46">
        <v>43910</v>
      </c>
      <c r="B218" s="47">
        <v>10377</v>
      </c>
      <c r="C218" s="48" t="s">
        <v>15</v>
      </c>
      <c r="D218" s="49">
        <v>43910</v>
      </c>
      <c r="E218" s="50">
        <v>925</v>
      </c>
      <c r="F218" s="51"/>
      <c r="G218" s="52">
        <v>14994191.02</v>
      </c>
      <c r="H218" s="72" t="s">
        <v>70</v>
      </c>
    </row>
    <row r="219" spans="1:8" ht="13.5" x14ac:dyDescent="0.2">
      <c r="A219" s="46">
        <v>43910</v>
      </c>
      <c r="B219" s="47">
        <v>10381</v>
      </c>
      <c r="C219" s="48" t="s">
        <v>15</v>
      </c>
      <c r="D219" s="49">
        <v>43910</v>
      </c>
      <c r="E219" s="50">
        <v>444</v>
      </c>
      <c r="F219" s="51"/>
      <c r="G219" s="52">
        <v>14616328.52</v>
      </c>
      <c r="H219" s="72" t="s">
        <v>70</v>
      </c>
    </row>
    <row r="220" spans="1:8" ht="13.5" x14ac:dyDescent="0.2">
      <c r="A220" s="46">
        <v>43910</v>
      </c>
      <c r="B220" s="47">
        <v>10385</v>
      </c>
      <c r="C220" s="48" t="s">
        <v>15</v>
      </c>
      <c r="D220" s="49">
        <v>43910</v>
      </c>
      <c r="E220" s="50">
        <v>444</v>
      </c>
      <c r="F220" s="51"/>
      <c r="G220" s="52">
        <v>14238475.640000001</v>
      </c>
      <c r="H220" s="72" t="s">
        <v>70</v>
      </c>
    </row>
    <row r="221" spans="1:8" ht="13.5" x14ac:dyDescent="0.2">
      <c r="A221" s="46">
        <v>43913</v>
      </c>
      <c r="B221" s="47">
        <v>10390</v>
      </c>
      <c r="C221" s="48" t="s">
        <v>15</v>
      </c>
      <c r="D221" s="49">
        <v>43913</v>
      </c>
      <c r="E221" s="50">
        <v>27500</v>
      </c>
      <c r="F221" s="51"/>
      <c r="G221" s="52">
        <v>3048395.66</v>
      </c>
      <c r="H221" s="72" t="s">
        <v>70</v>
      </c>
    </row>
    <row r="222" spans="1:8" ht="13.5" x14ac:dyDescent="0.2">
      <c r="A222" s="46">
        <v>43914</v>
      </c>
      <c r="B222" s="47">
        <v>10392</v>
      </c>
      <c r="C222" s="48" t="s">
        <v>35</v>
      </c>
      <c r="D222" s="49">
        <v>43914</v>
      </c>
      <c r="E222" s="50">
        <v>20000</v>
      </c>
      <c r="F222" s="51"/>
      <c r="G222" s="52">
        <v>3027845.66</v>
      </c>
      <c r="H222" s="72" t="s">
        <v>70</v>
      </c>
    </row>
    <row r="223" spans="1:8" ht="13.5" x14ac:dyDescent="0.2">
      <c r="A223" s="46">
        <v>43916</v>
      </c>
      <c r="B223" s="47">
        <v>10396</v>
      </c>
      <c r="C223" s="48" t="s">
        <v>15</v>
      </c>
      <c r="D223" s="49">
        <v>43916</v>
      </c>
      <c r="E223" s="50">
        <v>925</v>
      </c>
      <c r="F223" s="51"/>
      <c r="G223" s="52">
        <v>2649120.66</v>
      </c>
      <c r="H223" s="72" t="s">
        <v>70</v>
      </c>
    </row>
    <row r="224" spans="1:8" ht="13.5" x14ac:dyDescent="0.2">
      <c r="A224" s="46">
        <v>43917</v>
      </c>
      <c r="B224" s="47">
        <v>10398</v>
      </c>
      <c r="C224" s="48" t="s">
        <v>10</v>
      </c>
      <c r="D224" s="49">
        <v>43917</v>
      </c>
      <c r="E224" s="50">
        <v>1000</v>
      </c>
      <c r="F224" s="51"/>
      <c r="G224" s="52">
        <v>2648102.16</v>
      </c>
      <c r="H224" s="72" t="s">
        <v>70</v>
      </c>
    </row>
    <row r="225" spans="1:8" ht="13.5" x14ac:dyDescent="0.2">
      <c r="A225" s="46">
        <v>43920</v>
      </c>
      <c r="B225" s="47">
        <v>10407</v>
      </c>
      <c r="C225" s="48" t="s">
        <v>15</v>
      </c>
      <c r="D225" s="49">
        <v>43920</v>
      </c>
      <c r="E225" s="50">
        <v>3205.39</v>
      </c>
      <c r="F225" s="51"/>
      <c r="G225" s="52">
        <v>20296158.920000002</v>
      </c>
      <c r="H225" s="72" t="s">
        <v>70</v>
      </c>
    </row>
    <row r="226" spans="1:8" ht="13.5" x14ac:dyDescent="0.2">
      <c r="A226" s="46">
        <v>43921</v>
      </c>
      <c r="B226" s="47">
        <v>10471</v>
      </c>
      <c r="C226" s="53" t="s">
        <v>15</v>
      </c>
      <c r="D226" s="49">
        <v>43921</v>
      </c>
      <c r="E226" s="54">
        <v>408</v>
      </c>
      <c r="F226" s="51"/>
      <c r="G226" s="52">
        <v>16680247.58</v>
      </c>
      <c r="H226" s="72" t="s">
        <v>70</v>
      </c>
    </row>
    <row r="227" spans="1:8" ht="13.5" x14ac:dyDescent="0.2">
      <c r="A227" s="46">
        <v>43921</v>
      </c>
      <c r="B227" s="47">
        <v>10475</v>
      </c>
      <c r="C227" s="53" t="s">
        <v>15</v>
      </c>
      <c r="D227" s="49">
        <v>43921</v>
      </c>
      <c r="E227" s="54">
        <v>432</v>
      </c>
      <c r="F227" s="51"/>
      <c r="G227" s="52">
        <v>16312607.52</v>
      </c>
      <c r="H227" s="72" t="s">
        <v>70</v>
      </c>
    </row>
    <row r="228" spans="1:8" ht="13.5" x14ac:dyDescent="0.2">
      <c r="A228" s="46">
        <v>43921</v>
      </c>
      <c r="B228" s="47">
        <v>10479</v>
      </c>
      <c r="C228" s="53" t="s">
        <v>15</v>
      </c>
      <c r="D228" s="49">
        <v>43921</v>
      </c>
      <c r="E228" s="54">
        <v>292.49</v>
      </c>
      <c r="F228" s="51"/>
      <c r="G228" s="52">
        <v>16063691.77</v>
      </c>
      <c r="H228" s="72" t="s">
        <v>70</v>
      </c>
    </row>
    <row r="229" spans="1:8" ht="13.5" x14ac:dyDescent="0.2">
      <c r="A229" s="46">
        <v>43921</v>
      </c>
      <c r="B229" s="47">
        <v>10483</v>
      </c>
      <c r="C229" s="53" t="s">
        <v>15</v>
      </c>
      <c r="D229" s="49">
        <v>43921</v>
      </c>
      <c r="E229" s="54">
        <v>292.49</v>
      </c>
      <c r="F229" s="51"/>
      <c r="G229" s="52">
        <v>15814778.810000001</v>
      </c>
      <c r="H229" s="72" t="s">
        <v>70</v>
      </c>
    </row>
    <row r="230" spans="1:8" ht="13.5" x14ac:dyDescent="0.2">
      <c r="A230" s="46">
        <v>43921</v>
      </c>
      <c r="B230" s="47">
        <v>10485</v>
      </c>
      <c r="C230" s="53" t="s">
        <v>10</v>
      </c>
      <c r="D230" s="49">
        <v>43921</v>
      </c>
      <c r="E230" s="54">
        <v>1000</v>
      </c>
      <c r="F230" s="51"/>
      <c r="G230" s="52">
        <v>15813772.960000001</v>
      </c>
      <c r="H230" s="72" t="s">
        <v>70</v>
      </c>
    </row>
    <row r="231" spans="1:8" ht="13.5" x14ac:dyDescent="0.2">
      <c r="A231" s="46">
        <v>43921</v>
      </c>
      <c r="B231" s="47">
        <v>10491</v>
      </c>
      <c r="C231" s="53" t="s">
        <v>51</v>
      </c>
      <c r="D231" s="49">
        <v>43921</v>
      </c>
      <c r="E231" s="54">
        <v>949</v>
      </c>
      <c r="F231" s="51"/>
      <c r="G231" s="52">
        <v>512817</v>
      </c>
      <c r="H231" s="72" t="s">
        <v>70</v>
      </c>
    </row>
    <row r="232" spans="1:8" ht="13.5" x14ac:dyDescent="0.2">
      <c r="A232" s="46">
        <v>43921</v>
      </c>
      <c r="B232" s="47">
        <v>10493</v>
      </c>
      <c r="C232" s="53" t="s">
        <v>53</v>
      </c>
      <c r="D232" s="49">
        <v>43921</v>
      </c>
      <c r="E232" s="54">
        <v>5443</v>
      </c>
      <c r="F232" s="51"/>
      <c r="G232" s="52">
        <v>507355.02</v>
      </c>
      <c r="H232" s="72" t="s">
        <v>70</v>
      </c>
    </row>
    <row r="233" spans="1:8" ht="13.5" x14ac:dyDescent="0.2">
      <c r="A233" s="120">
        <v>43917</v>
      </c>
      <c r="B233" s="121">
        <v>10400</v>
      </c>
      <c r="C233" s="122" t="s">
        <v>12</v>
      </c>
      <c r="D233" s="123">
        <v>43917</v>
      </c>
      <c r="E233" s="124">
        <v>717102.88</v>
      </c>
      <c r="F233" s="125"/>
      <c r="G233" s="126">
        <v>1930979.28</v>
      </c>
      <c r="H233" s="127" t="s">
        <v>92</v>
      </c>
    </row>
    <row r="234" spans="1:8" ht="13.5" x14ac:dyDescent="0.2">
      <c r="A234" s="120">
        <v>43920</v>
      </c>
      <c r="B234" s="121">
        <v>10405</v>
      </c>
      <c r="C234" s="122" t="s">
        <v>19</v>
      </c>
      <c r="D234" s="123">
        <v>43920</v>
      </c>
      <c r="E234" s="124">
        <v>1282156</v>
      </c>
      <c r="F234" s="125"/>
      <c r="G234" s="126">
        <v>20325007.43</v>
      </c>
      <c r="H234" s="127" t="s">
        <v>91</v>
      </c>
    </row>
    <row r="235" spans="1:8" ht="13.5" x14ac:dyDescent="0.2">
      <c r="A235" s="120">
        <v>43902</v>
      </c>
      <c r="B235" s="121">
        <v>10304</v>
      </c>
      <c r="C235" s="122" t="s">
        <v>20</v>
      </c>
      <c r="D235" s="123">
        <v>43902</v>
      </c>
      <c r="E235" s="124">
        <v>1584000</v>
      </c>
      <c r="F235" s="125"/>
      <c r="G235" s="126">
        <v>6279436.46</v>
      </c>
      <c r="H235" s="127" t="s">
        <v>86</v>
      </c>
    </row>
    <row r="236" spans="1:8" ht="13.5" x14ac:dyDescent="0.2">
      <c r="A236" s="120">
        <v>43896</v>
      </c>
      <c r="B236" s="121">
        <v>10287</v>
      </c>
      <c r="C236" s="122" t="s">
        <v>18</v>
      </c>
      <c r="D236" s="123">
        <v>43896</v>
      </c>
      <c r="E236" s="124">
        <v>2513280.52</v>
      </c>
      <c r="F236" s="125"/>
      <c r="G236" s="126">
        <v>13952516.76</v>
      </c>
      <c r="H236" s="127" t="s">
        <v>76</v>
      </c>
    </row>
    <row r="237" spans="1:8" ht="13.5" x14ac:dyDescent="0.2">
      <c r="A237" s="120">
        <v>43902</v>
      </c>
      <c r="B237" s="121">
        <v>10300</v>
      </c>
      <c r="C237" s="122" t="s">
        <v>19</v>
      </c>
      <c r="D237" s="123">
        <v>43902</v>
      </c>
      <c r="E237" s="124">
        <v>4598395.88</v>
      </c>
      <c r="F237" s="125"/>
      <c r="G237" s="126">
        <v>7967130.29</v>
      </c>
      <c r="H237" s="127" t="s">
        <v>87</v>
      </c>
    </row>
    <row r="238" spans="1:8" ht="13.5" x14ac:dyDescent="0.2">
      <c r="A238" s="120">
        <v>43894</v>
      </c>
      <c r="B238" s="121">
        <v>10278</v>
      </c>
      <c r="C238" s="122" t="s">
        <v>16</v>
      </c>
      <c r="D238" s="123">
        <v>43894</v>
      </c>
      <c r="E238" s="124">
        <v>4740000</v>
      </c>
      <c r="F238" s="125"/>
      <c r="G238" s="126">
        <v>3857136.38</v>
      </c>
      <c r="H238" s="127" t="s">
        <v>85</v>
      </c>
    </row>
    <row r="239" spans="1:8" ht="13.5" x14ac:dyDescent="0.2">
      <c r="A239" s="120">
        <v>43907</v>
      </c>
      <c r="B239" s="121">
        <v>10353</v>
      </c>
      <c r="C239" s="122" t="s">
        <v>12</v>
      </c>
      <c r="D239" s="123">
        <v>43907</v>
      </c>
      <c r="E239" s="124">
        <v>5000000</v>
      </c>
      <c r="F239" s="125"/>
      <c r="G239" s="126">
        <v>846702.9</v>
      </c>
      <c r="H239" s="127" t="s">
        <v>77</v>
      </c>
    </row>
    <row r="240" spans="1:8" ht="13.5" x14ac:dyDescent="0.2">
      <c r="A240" s="120">
        <v>43910</v>
      </c>
      <c r="B240" s="121">
        <v>10367</v>
      </c>
      <c r="C240" s="122" t="s">
        <v>29</v>
      </c>
      <c r="D240" s="123">
        <v>43910</v>
      </c>
      <c r="E240" s="124">
        <v>7300800</v>
      </c>
      <c r="F240" s="125"/>
      <c r="G240" s="126">
        <v>15915492.560000001</v>
      </c>
      <c r="H240" s="127" t="s">
        <v>89</v>
      </c>
    </row>
    <row r="241" spans="1:11" ht="13.5" x14ac:dyDescent="0.2">
      <c r="A241" s="120">
        <v>43892</v>
      </c>
      <c r="B241" s="121">
        <v>10269</v>
      </c>
      <c r="C241" s="122" t="s">
        <v>12</v>
      </c>
      <c r="D241" s="123">
        <v>43892</v>
      </c>
      <c r="E241" s="124">
        <v>10000000</v>
      </c>
      <c r="F241" s="125"/>
      <c r="G241" s="126">
        <v>17961603.350000001</v>
      </c>
      <c r="H241" s="127" t="s">
        <v>74</v>
      </c>
    </row>
    <row r="242" spans="1:11" ht="13.5" x14ac:dyDescent="0.2">
      <c r="A242" s="120">
        <v>43913</v>
      </c>
      <c r="B242" s="121">
        <v>10388</v>
      </c>
      <c r="C242" s="122" t="s">
        <v>34</v>
      </c>
      <c r="D242" s="123">
        <v>43913</v>
      </c>
      <c r="E242" s="124">
        <v>11000000</v>
      </c>
      <c r="F242" s="125"/>
      <c r="G242" s="126">
        <v>3295895.66</v>
      </c>
      <c r="H242" s="127" t="s">
        <v>88</v>
      </c>
    </row>
    <row r="243" spans="1:11" ht="13.5" x14ac:dyDescent="0.2">
      <c r="A243" s="120">
        <v>43921</v>
      </c>
      <c r="B243" s="121">
        <v>10487</v>
      </c>
      <c r="C243" s="135" t="s">
        <v>12</v>
      </c>
      <c r="D243" s="123">
        <v>43921</v>
      </c>
      <c r="E243" s="136">
        <v>15000000</v>
      </c>
      <c r="F243" s="125"/>
      <c r="G243" s="126">
        <v>813752.96</v>
      </c>
      <c r="H243" s="127" t="s">
        <v>93</v>
      </c>
    </row>
    <row r="244" spans="1:11" ht="13.5" x14ac:dyDescent="0.2">
      <c r="A244" s="120">
        <v>43894</v>
      </c>
      <c r="B244" s="121">
        <v>10274</v>
      </c>
      <c r="C244" s="122" t="s">
        <v>13</v>
      </c>
      <c r="D244" s="123">
        <v>43894</v>
      </c>
      <c r="E244" s="124">
        <v>27000000</v>
      </c>
      <c r="F244" s="125"/>
      <c r="G244" s="126">
        <v>9205986.3800000008</v>
      </c>
      <c r="H244" s="127" t="s">
        <v>84</v>
      </c>
    </row>
    <row r="245" spans="1:11" ht="13.5" x14ac:dyDescent="0.2">
      <c r="A245" s="120">
        <v>43900</v>
      </c>
      <c r="B245" s="121">
        <v>10296</v>
      </c>
      <c r="C245" s="122" t="s">
        <v>12</v>
      </c>
      <c r="D245" s="123">
        <v>43900</v>
      </c>
      <c r="E245" s="124">
        <v>36829549.630000003</v>
      </c>
      <c r="F245" s="125"/>
      <c r="G245" s="126">
        <v>4315785.42</v>
      </c>
      <c r="H245" s="127" t="s">
        <v>75</v>
      </c>
    </row>
    <row r="246" spans="1:11" ht="13.5" x14ac:dyDescent="0.2">
      <c r="A246" s="120">
        <v>43906</v>
      </c>
      <c r="B246" s="121">
        <v>10349</v>
      </c>
      <c r="C246" s="122" t="s">
        <v>12</v>
      </c>
      <c r="D246" s="123">
        <v>43906</v>
      </c>
      <c r="E246" s="124">
        <v>62000000</v>
      </c>
      <c r="F246" s="125"/>
      <c r="G246" s="126">
        <v>7087722.9000000004</v>
      </c>
      <c r="H246" s="127" t="s">
        <v>77</v>
      </c>
    </row>
    <row r="247" spans="1:11" ht="13.5" x14ac:dyDescent="0.2">
      <c r="A247" s="21">
        <v>43904</v>
      </c>
      <c r="B247" s="22">
        <v>10335</v>
      </c>
      <c r="C247" s="23" t="s">
        <v>9</v>
      </c>
      <c r="D247" s="24">
        <v>43904</v>
      </c>
      <c r="E247" s="25"/>
      <c r="F247" s="26">
        <v>41327192.689999998</v>
      </c>
      <c r="G247" s="26">
        <v>62072034.880000003</v>
      </c>
      <c r="H247" s="72" t="s">
        <v>69</v>
      </c>
    </row>
    <row r="250" spans="1:11" x14ac:dyDescent="0.2">
      <c r="E250" s="20">
        <f>-SUBTOTAL(9,E17:E248)</f>
        <v>-202437291.40000001</v>
      </c>
      <c r="F250" s="20">
        <f>SUBTOTAL(9,F17:F248)</f>
        <v>183670504.12</v>
      </c>
      <c r="K250" s="20"/>
    </row>
    <row r="251" spans="1:11" x14ac:dyDescent="0.2">
      <c r="A251" s="16"/>
      <c r="B251" s="16"/>
      <c r="C251" s="17"/>
      <c r="D251" s="16"/>
    </row>
    <row r="252" spans="1:11" x14ac:dyDescent="0.2">
      <c r="A252" s="11"/>
      <c r="B252" s="11"/>
      <c r="F252" s="95">
        <f>+E250+F250</f>
        <v>-18766787.280000001</v>
      </c>
    </row>
    <row r="253" spans="1:11" ht="13.5" x14ac:dyDescent="0.2">
      <c r="E253" s="29" t="s">
        <v>54</v>
      </c>
      <c r="F253" s="18" t="s">
        <v>55</v>
      </c>
      <c r="G253" s="19" t="s">
        <v>56</v>
      </c>
    </row>
  </sheetData>
  <autoFilter ref="A17:H247">
    <sortState ref="A51:H246">
      <sortCondition ref="F16:F246"/>
    </sortState>
  </autoFilter>
  <pageMargins left="0.7" right="0.7" top="0.75" bottom="0.75" header="0.3" footer="0.3"/>
  <pageSetup paperSize="3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zoomScaleNormal="100" workbookViewId="0">
      <selection activeCell="D6" sqref="D6"/>
    </sheetView>
  </sheetViews>
  <sheetFormatPr baseColWidth="10" defaultColWidth="9.33203125" defaultRowHeight="12.75" x14ac:dyDescent="0.2"/>
  <cols>
    <col min="1" max="1" width="14.5" style="3" bestFit="1" customWidth="1"/>
    <col min="2" max="2" width="7.83203125" style="3" bestFit="1" customWidth="1"/>
    <col min="3" max="3" width="64.1640625" style="3" bestFit="1" customWidth="1"/>
    <col min="4" max="4" width="18.6640625" style="3" bestFit="1" customWidth="1"/>
    <col min="5" max="5" width="21.5" style="20" bestFit="1" customWidth="1"/>
    <col min="6" max="6" width="18.6640625" style="3" bestFit="1" customWidth="1"/>
    <col min="7" max="7" width="22.83203125" style="3" bestFit="1" customWidth="1"/>
    <col min="8" max="8" width="7.5" style="73" bestFit="1" customWidth="1"/>
    <col min="9" max="16384" width="9.33203125" style="3"/>
  </cols>
  <sheetData>
    <row r="1" spans="1:8" ht="20.25" x14ac:dyDescent="0.2">
      <c r="A1" s="92" t="s">
        <v>67</v>
      </c>
    </row>
    <row r="2" spans="1:8" ht="20.25" x14ac:dyDescent="0.2">
      <c r="A2" s="92" t="s">
        <v>68</v>
      </c>
    </row>
    <row r="3" spans="1:8" ht="13.5" thickBot="1" x14ac:dyDescent="0.25"/>
    <row r="4" spans="1:8" ht="14.25" thickBot="1" x14ac:dyDescent="0.25">
      <c r="C4" s="91" t="s">
        <v>57</v>
      </c>
      <c r="D4" s="88"/>
      <c r="E4" s="72"/>
    </row>
    <row r="5" spans="1:8" x14ac:dyDescent="0.2">
      <c r="C5" s="93" t="s">
        <v>60</v>
      </c>
      <c r="D5" s="94">
        <v>3005892.1199999996</v>
      </c>
      <c r="E5" s="72"/>
    </row>
    <row r="6" spans="1:8" ht="13.5" thickBot="1" x14ac:dyDescent="0.25">
      <c r="C6" s="86" t="s">
        <v>61</v>
      </c>
      <c r="D6" s="87">
        <v>180607169.38</v>
      </c>
      <c r="E6" s="72"/>
    </row>
    <row r="7" spans="1:8" ht="13.5" thickBot="1" x14ac:dyDescent="0.25">
      <c r="C7" s="89" t="s">
        <v>66</v>
      </c>
      <c r="D7" s="90">
        <f>SUM(D4:D6)</f>
        <v>183613061.5</v>
      </c>
      <c r="E7" s="72"/>
    </row>
    <row r="8" spans="1:8" x14ac:dyDescent="0.2">
      <c r="C8" s="3" t="s">
        <v>58</v>
      </c>
      <c r="D8" s="20">
        <f>+F41</f>
        <v>183613061.5</v>
      </c>
      <c r="E8" s="72"/>
    </row>
    <row r="9" spans="1:8" x14ac:dyDescent="0.2">
      <c r="C9" s="3" t="s">
        <v>59</v>
      </c>
      <c r="D9" s="95">
        <f>+D7-D8</f>
        <v>0</v>
      </c>
      <c r="E9" s="72"/>
    </row>
    <row r="10" spans="1:8" x14ac:dyDescent="0.2">
      <c r="E10" s="72"/>
    </row>
    <row r="12" spans="1:8" ht="13.5" x14ac:dyDescent="0.2">
      <c r="C12" s="64" t="s">
        <v>7</v>
      </c>
      <c r="D12" s="11"/>
      <c r="E12" s="28"/>
      <c r="F12" s="12">
        <v>19274033.440000001</v>
      </c>
      <c r="G12" s="11"/>
    </row>
    <row r="13" spans="1:8" x14ac:dyDescent="0.2">
      <c r="A13" s="1" t="s">
        <v>0</v>
      </c>
      <c r="B13" s="1" t="s">
        <v>1</v>
      </c>
      <c r="C13" s="1" t="s">
        <v>2</v>
      </c>
      <c r="D13" s="2" t="s">
        <v>3</v>
      </c>
      <c r="E13" s="27" t="s">
        <v>4</v>
      </c>
      <c r="F13" s="2" t="s">
        <v>5</v>
      </c>
      <c r="G13" s="2" t="s">
        <v>6</v>
      </c>
      <c r="H13" s="73" t="s">
        <v>64</v>
      </c>
    </row>
    <row r="14" spans="1:8" s="73" customFormat="1" ht="13.5" x14ac:dyDescent="0.2">
      <c r="A14" s="13">
        <v>43891</v>
      </c>
      <c r="B14" s="14">
        <v>10265</v>
      </c>
      <c r="C14" s="5" t="s">
        <v>8</v>
      </c>
      <c r="D14" s="15">
        <v>43891</v>
      </c>
      <c r="E14" s="4"/>
      <c r="F14" s="6">
        <v>210458.87</v>
      </c>
      <c r="G14" s="6">
        <v>19484492.309999999</v>
      </c>
    </row>
    <row r="15" spans="1:8" s="73" customFormat="1" ht="13.5" x14ac:dyDescent="0.2">
      <c r="A15" s="7">
        <v>43891</v>
      </c>
      <c r="B15" s="8">
        <v>10266</v>
      </c>
      <c r="C15" s="9" t="s">
        <v>9</v>
      </c>
      <c r="D15" s="10">
        <v>43891</v>
      </c>
      <c r="E15" s="11"/>
      <c r="F15" s="12">
        <v>8478131.0399999991</v>
      </c>
      <c r="G15" s="12">
        <v>27962623.350000001</v>
      </c>
    </row>
    <row r="16" spans="1:8" s="73" customFormat="1" ht="13.5" x14ac:dyDescent="0.2">
      <c r="A16" s="7">
        <v>43893</v>
      </c>
      <c r="B16" s="8">
        <v>10271</v>
      </c>
      <c r="C16" s="9" t="s">
        <v>8</v>
      </c>
      <c r="D16" s="10">
        <v>43893</v>
      </c>
      <c r="E16" s="11"/>
      <c r="F16" s="12">
        <v>416964.6</v>
      </c>
      <c r="G16" s="12">
        <v>18178567.949999999</v>
      </c>
    </row>
    <row r="17" spans="1:7" s="73" customFormat="1" ht="13.5" x14ac:dyDescent="0.2">
      <c r="A17" s="7">
        <v>43893</v>
      </c>
      <c r="B17" s="8">
        <v>10272</v>
      </c>
      <c r="C17" s="9" t="s">
        <v>9</v>
      </c>
      <c r="D17" s="10">
        <v>43893</v>
      </c>
      <c r="E17" s="11"/>
      <c r="F17" s="12">
        <v>14318400.949999999</v>
      </c>
      <c r="G17" s="12">
        <v>32496968.899999999</v>
      </c>
    </row>
    <row r="18" spans="1:7" s="73" customFormat="1" ht="13.5" x14ac:dyDescent="0.2">
      <c r="A18" s="7">
        <v>43894</v>
      </c>
      <c r="B18" s="8">
        <v>10273</v>
      </c>
      <c r="C18" s="9" t="s">
        <v>9</v>
      </c>
      <c r="D18" s="10">
        <v>43894</v>
      </c>
      <c r="E18" s="11"/>
      <c r="F18" s="12">
        <v>3709017.48</v>
      </c>
      <c r="G18" s="12">
        <v>36205986.380000003</v>
      </c>
    </row>
    <row r="19" spans="1:7" s="73" customFormat="1" ht="13.5" x14ac:dyDescent="0.2">
      <c r="A19" s="7">
        <v>43895</v>
      </c>
      <c r="B19" s="8">
        <v>10284</v>
      </c>
      <c r="C19" s="9" t="s">
        <v>8</v>
      </c>
      <c r="D19" s="10">
        <v>43895</v>
      </c>
      <c r="E19" s="11"/>
      <c r="F19" s="12">
        <v>70027</v>
      </c>
      <c r="G19" s="12">
        <v>3799876.38</v>
      </c>
    </row>
    <row r="20" spans="1:7" s="73" customFormat="1" ht="13.5" x14ac:dyDescent="0.2">
      <c r="A20" s="7">
        <v>43895</v>
      </c>
      <c r="B20" s="8">
        <v>10285</v>
      </c>
      <c r="C20" s="9" t="s">
        <v>9</v>
      </c>
      <c r="D20" s="10">
        <v>43895</v>
      </c>
      <c r="E20" s="11"/>
      <c r="F20" s="12">
        <v>8086784.9100000001</v>
      </c>
      <c r="G20" s="12">
        <v>11886661.289999999</v>
      </c>
    </row>
    <row r="21" spans="1:7" s="73" customFormat="1" ht="13.5" x14ac:dyDescent="0.2">
      <c r="A21" s="7">
        <v>43896</v>
      </c>
      <c r="B21" s="8">
        <v>10286</v>
      </c>
      <c r="C21" s="9" t="s">
        <v>9</v>
      </c>
      <c r="D21" s="10">
        <v>43896</v>
      </c>
      <c r="E21" s="11"/>
      <c r="F21" s="12">
        <v>4579135.99</v>
      </c>
      <c r="G21" s="12">
        <v>16465797.279999999</v>
      </c>
    </row>
    <row r="22" spans="1:7" s="73" customFormat="1" ht="13.5" x14ac:dyDescent="0.2">
      <c r="A22" s="7">
        <v>43897</v>
      </c>
      <c r="B22" s="8">
        <v>10291</v>
      </c>
      <c r="C22" s="9" t="s">
        <v>9</v>
      </c>
      <c r="D22" s="10">
        <v>43897</v>
      </c>
      <c r="E22" s="11"/>
      <c r="F22" s="12">
        <v>15893192.25</v>
      </c>
      <c r="G22" s="12">
        <v>29789034.539999999</v>
      </c>
    </row>
    <row r="23" spans="1:7" s="73" customFormat="1" ht="13.5" x14ac:dyDescent="0.2">
      <c r="A23" s="7">
        <v>43898</v>
      </c>
      <c r="B23" s="8">
        <v>10292</v>
      </c>
      <c r="C23" s="9" t="s">
        <v>9</v>
      </c>
      <c r="D23" s="10">
        <v>43898</v>
      </c>
      <c r="E23" s="11"/>
      <c r="F23" s="12">
        <v>1884699.1</v>
      </c>
      <c r="G23" s="12">
        <v>31673733.640000001</v>
      </c>
    </row>
    <row r="24" spans="1:7" s="73" customFormat="1" ht="13.5" x14ac:dyDescent="0.2">
      <c r="A24" s="7">
        <v>43900</v>
      </c>
      <c r="B24" s="8">
        <v>10293</v>
      </c>
      <c r="C24" s="9" t="s">
        <v>9</v>
      </c>
      <c r="D24" s="10">
        <v>43900</v>
      </c>
      <c r="E24" s="11"/>
      <c r="F24" s="12">
        <v>9472621.4100000001</v>
      </c>
      <c r="G24" s="12">
        <v>41146355.049999997</v>
      </c>
    </row>
    <row r="25" spans="1:7" s="73" customFormat="1" ht="13.5" x14ac:dyDescent="0.2">
      <c r="A25" s="7">
        <v>43901</v>
      </c>
      <c r="B25" s="8">
        <v>10298</v>
      </c>
      <c r="C25" s="9" t="s">
        <v>9</v>
      </c>
      <c r="D25" s="10">
        <v>43901</v>
      </c>
      <c r="E25" s="11"/>
      <c r="F25" s="12">
        <v>3189451.95</v>
      </c>
      <c r="G25" s="12">
        <v>6768646.3799999999</v>
      </c>
    </row>
    <row r="26" spans="1:7" s="73" customFormat="1" ht="13.5" x14ac:dyDescent="0.2">
      <c r="A26" s="7">
        <v>43902</v>
      </c>
      <c r="B26" s="8">
        <v>10299</v>
      </c>
      <c r="C26" s="9" t="s">
        <v>9</v>
      </c>
      <c r="D26" s="10">
        <v>43902</v>
      </c>
      <c r="E26" s="11"/>
      <c r="F26" s="12">
        <v>5796879.79</v>
      </c>
      <c r="G26" s="12">
        <v>12565526.17</v>
      </c>
    </row>
    <row r="27" spans="1:7" s="73" customFormat="1" ht="13.5" x14ac:dyDescent="0.2">
      <c r="A27" s="7">
        <v>43903</v>
      </c>
      <c r="B27" s="8">
        <v>10320</v>
      </c>
      <c r="C27" s="9" t="s">
        <v>8</v>
      </c>
      <c r="D27" s="10">
        <v>43903</v>
      </c>
      <c r="E27" s="11"/>
      <c r="F27" s="12">
        <v>472588.03</v>
      </c>
      <c r="G27" s="12">
        <v>6164482.6900000004</v>
      </c>
    </row>
    <row r="28" spans="1:7" s="73" customFormat="1" ht="13.5" x14ac:dyDescent="0.2">
      <c r="A28" s="7">
        <v>43903</v>
      </c>
      <c r="B28" s="8">
        <v>10321</v>
      </c>
      <c r="C28" s="9" t="s">
        <v>9</v>
      </c>
      <c r="D28" s="10">
        <v>43903</v>
      </c>
      <c r="E28" s="11"/>
      <c r="F28" s="12">
        <v>13905138.390000001</v>
      </c>
      <c r="G28" s="12">
        <v>20069621.079999998</v>
      </c>
    </row>
    <row r="29" spans="1:7" s="73" customFormat="1" ht="13.5" x14ac:dyDescent="0.2">
      <c r="A29" s="7">
        <v>43904</v>
      </c>
      <c r="B29" s="8">
        <v>10334</v>
      </c>
      <c r="C29" s="9" t="s">
        <v>8</v>
      </c>
      <c r="D29" s="10">
        <v>43904</v>
      </c>
      <c r="E29" s="11"/>
      <c r="F29" s="12">
        <v>1225355.6200000001</v>
      </c>
      <c r="G29" s="12">
        <v>20744842.190000001</v>
      </c>
    </row>
    <row r="30" spans="1:7" s="73" customFormat="1" ht="13.5" x14ac:dyDescent="0.2">
      <c r="A30" s="7">
        <v>43904</v>
      </c>
      <c r="B30" s="8">
        <v>10335</v>
      </c>
      <c r="C30" s="9" t="s">
        <v>9</v>
      </c>
      <c r="D30" s="10">
        <v>43904</v>
      </c>
      <c r="E30" s="11"/>
      <c r="F30" s="12">
        <v>41327192.689999998</v>
      </c>
      <c r="G30" s="12">
        <v>62072034.880000003</v>
      </c>
    </row>
    <row r="31" spans="1:7" s="73" customFormat="1" ht="13.5" x14ac:dyDescent="0.2">
      <c r="A31" s="7">
        <v>43905</v>
      </c>
      <c r="B31" s="8">
        <v>10336</v>
      </c>
      <c r="C31" s="9" t="s">
        <v>9</v>
      </c>
      <c r="D31" s="10">
        <v>43905</v>
      </c>
      <c r="E31" s="11"/>
      <c r="F31" s="12">
        <v>7771864.9199999999</v>
      </c>
      <c r="G31" s="12">
        <v>69843899.799999997</v>
      </c>
    </row>
    <row r="32" spans="1:7" s="73" customFormat="1" ht="13.5" x14ac:dyDescent="0.2">
      <c r="A32" s="7">
        <v>43909</v>
      </c>
      <c r="B32" s="8">
        <v>10359</v>
      </c>
      <c r="C32" s="9" t="s">
        <v>8</v>
      </c>
      <c r="D32" s="10">
        <v>43909</v>
      </c>
      <c r="E32" s="11"/>
      <c r="F32" s="12">
        <v>83054.5</v>
      </c>
      <c r="G32" s="12">
        <v>563136.76</v>
      </c>
    </row>
    <row r="33" spans="1:7" s="73" customFormat="1" ht="13.5" x14ac:dyDescent="0.2">
      <c r="A33" s="7">
        <v>43909</v>
      </c>
      <c r="B33" s="8">
        <v>10360</v>
      </c>
      <c r="C33" s="9" t="s">
        <v>9</v>
      </c>
      <c r="D33" s="10">
        <v>43909</v>
      </c>
      <c r="E33" s="11"/>
      <c r="F33" s="12">
        <v>10092717.73</v>
      </c>
      <c r="G33" s="12">
        <v>10655854.49</v>
      </c>
    </row>
    <row r="34" spans="1:7" s="73" customFormat="1" ht="13.5" x14ac:dyDescent="0.2">
      <c r="A34" s="7">
        <v>43910</v>
      </c>
      <c r="B34" s="8">
        <v>10361</v>
      </c>
      <c r="C34" s="9" t="s">
        <v>8</v>
      </c>
      <c r="D34" s="10">
        <v>43910</v>
      </c>
      <c r="E34" s="11"/>
      <c r="F34" s="12">
        <v>334268.71999999997</v>
      </c>
      <c r="G34" s="12">
        <v>10990123.210000001</v>
      </c>
    </row>
    <row r="35" spans="1:7" s="73" customFormat="1" ht="13.5" x14ac:dyDescent="0.2">
      <c r="A35" s="7">
        <v>43910</v>
      </c>
      <c r="B35" s="8">
        <v>10362</v>
      </c>
      <c r="C35" s="9" t="s">
        <v>9</v>
      </c>
      <c r="D35" s="10">
        <v>43910</v>
      </c>
      <c r="E35" s="11"/>
      <c r="F35" s="12">
        <v>12604589.35</v>
      </c>
      <c r="G35" s="12">
        <v>23594712.559999999</v>
      </c>
    </row>
    <row r="36" spans="1:7" s="73" customFormat="1" ht="13.5" x14ac:dyDescent="0.2">
      <c r="A36" s="7">
        <v>43918</v>
      </c>
      <c r="B36" s="8">
        <v>10402</v>
      </c>
      <c r="C36" s="9" t="s">
        <v>9</v>
      </c>
      <c r="D36" s="10">
        <v>43918</v>
      </c>
      <c r="E36" s="11"/>
      <c r="F36" s="12">
        <v>6956624.25</v>
      </c>
      <c r="G36" s="12">
        <v>8873261.4700000007</v>
      </c>
    </row>
    <row r="37" spans="1:7" s="73" customFormat="1" ht="13.5" x14ac:dyDescent="0.2">
      <c r="A37" s="7">
        <v>43919</v>
      </c>
      <c r="B37" s="8">
        <v>10403</v>
      </c>
      <c r="C37" s="9" t="s">
        <v>8</v>
      </c>
      <c r="D37" s="10">
        <v>43919</v>
      </c>
      <c r="E37" s="11"/>
      <c r="F37" s="12">
        <v>193174.78</v>
      </c>
      <c r="G37" s="12">
        <v>9066436.25</v>
      </c>
    </row>
    <row r="38" spans="1:7" s="73" customFormat="1" ht="13.5" x14ac:dyDescent="0.2">
      <c r="A38" s="7">
        <v>43919</v>
      </c>
      <c r="B38" s="8">
        <v>10404</v>
      </c>
      <c r="C38" s="9" t="s">
        <v>9</v>
      </c>
      <c r="D38" s="10">
        <v>43919</v>
      </c>
      <c r="E38" s="11"/>
      <c r="F38" s="12">
        <v>12540727.18</v>
      </c>
      <c r="G38" s="12">
        <v>21607163.43</v>
      </c>
    </row>
    <row r="40" spans="1:7" ht="13.5" thickBot="1" x14ac:dyDescent="0.25"/>
    <row r="41" spans="1:7" s="73" customFormat="1" ht="13.5" thickBot="1" x14ac:dyDescent="0.25">
      <c r="A41" s="3"/>
      <c r="B41" s="3"/>
      <c r="C41" s="3"/>
      <c r="D41" s="3"/>
      <c r="E41" s="20">
        <f>-SUBTOTAL(9,E13:E39)</f>
        <v>0</v>
      </c>
      <c r="F41" s="96">
        <f>SUBTOTAL(9,F13:F39)</f>
        <v>183613061.5</v>
      </c>
      <c r="G41" s="3"/>
    </row>
  </sheetData>
  <pageMargins left="0.7" right="0.7" top="0.75" bottom="0.75" header="0.3" footer="0.3"/>
  <pageSetup scale="8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opLeftCell="A49" workbookViewId="0">
      <selection activeCell="G10" sqref="G10:G12"/>
    </sheetView>
  </sheetViews>
  <sheetFormatPr baseColWidth="10" defaultRowHeight="12.75" x14ac:dyDescent="0.2"/>
  <cols>
    <col min="1" max="1" width="12.83203125" style="109" customWidth="1"/>
    <col min="2" max="2" width="10.5" style="109" customWidth="1"/>
    <col min="3" max="3" width="20.83203125" style="109" customWidth="1"/>
    <col min="4" max="4" width="24" style="109" customWidth="1"/>
    <col min="5" max="5" width="19.33203125" style="109" customWidth="1"/>
    <col min="6" max="6" width="65.1640625" style="109" bestFit="1" customWidth="1"/>
    <col min="7" max="7" width="17.5" style="140" bestFit="1" customWidth="1"/>
    <col min="8" max="8" width="18.83203125" style="140" customWidth="1"/>
    <col min="9" max="9" width="33.83203125" style="140" bestFit="1" customWidth="1"/>
    <col min="10" max="16384" width="12" style="109"/>
  </cols>
  <sheetData>
    <row r="1" spans="1:9" x14ac:dyDescent="0.2">
      <c r="A1" s="141" t="s">
        <v>96</v>
      </c>
      <c r="B1" s="142"/>
      <c r="C1" s="142"/>
      <c r="D1" s="142"/>
      <c r="E1" s="142"/>
      <c r="F1" s="142"/>
      <c r="G1" s="147"/>
      <c r="H1" s="147"/>
      <c r="I1" s="148" t="s">
        <v>161</v>
      </c>
    </row>
    <row r="2" spans="1:9" x14ac:dyDescent="0.2">
      <c r="A2" s="141" t="s">
        <v>97</v>
      </c>
      <c r="B2" s="142"/>
      <c r="C2" s="142"/>
      <c r="D2" s="142"/>
      <c r="E2" s="142"/>
      <c r="F2" s="142"/>
      <c r="G2" s="147"/>
      <c r="H2" s="147"/>
      <c r="I2" s="147"/>
    </row>
    <row r="4" spans="1:9" x14ac:dyDescent="0.2">
      <c r="A4" s="142"/>
      <c r="B4" s="142"/>
      <c r="C4" s="142"/>
      <c r="D4" s="144" t="s">
        <v>98</v>
      </c>
      <c r="E4" s="142"/>
      <c r="F4" s="142"/>
      <c r="G4" s="147"/>
      <c r="H4" s="147"/>
      <c r="I4" s="147"/>
    </row>
    <row r="5" spans="1:9" x14ac:dyDescent="0.2">
      <c r="A5" s="142"/>
      <c r="B5" s="142"/>
      <c r="C5" s="142"/>
      <c r="D5" s="144" t="s">
        <v>99</v>
      </c>
      <c r="E5" s="142"/>
      <c r="F5" s="142"/>
      <c r="G5" s="147"/>
      <c r="H5" s="147"/>
      <c r="I5" s="147"/>
    </row>
    <row r="6" spans="1:9" x14ac:dyDescent="0.2">
      <c r="A6" s="142"/>
      <c r="B6" s="142"/>
      <c r="C6" s="142"/>
      <c r="D6" s="144" t="s">
        <v>100</v>
      </c>
      <c r="E6" s="142"/>
      <c r="F6" s="142"/>
      <c r="G6" s="147"/>
      <c r="H6" s="147"/>
      <c r="I6" s="147"/>
    </row>
    <row r="7" spans="1:9" x14ac:dyDescent="0.2">
      <c r="A7" s="145" t="s">
        <v>101</v>
      </c>
      <c r="B7" s="145" t="s">
        <v>102</v>
      </c>
      <c r="C7" s="146" t="s">
        <v>103</v>
      </c>
      <c r="D7" s="145" t="s">
        <v>104</v>
      </c>
      <c r="E7" s="145" t="s">
        <v>105</v>
      </c>
      <c r="F7" s="145" t="s">
        <v>106</v>
      </c>
      <c r="G7" s="149" t="s">
        <v>107</v>
      </c>
      <c r="H7" s="149" t="s">
        <v>108</v>
      </c>
      <c r="I7" s="149" t="s">
        <v>109</v>
      </c>
    </row>
    <row r="9" spans="1:9" x14ac:dyDescent="0.2">
      <c r="A9" s="141" t="s">
        <v>110</v>
      </c>
      <c r="B9" s="142"/>
      <c r="C9" s="142"/>
      <c r="D9" s="142"/>
      <c r="E9" s="142"/>
      <c r="F9" s="141" t="s">
        <v>111</v>
      </c>
      <c r="G9" s="147"/>
      <c r="H9" s="148" t="s">
        <v>112</v>
      </c>
      <c r="I9" s="148">
        <v>9274033.4399999995</v>
      </c>
    </row>
    <row r="10" spans="1:9" x14ac:dyDescent="0.2">
      <c r="A10" s="141" t="s">
        <v>163</v>
      </c>
      <c r="B10" s="141" t="s">
        <v>113</v>
      </c>
      <c r="C10" s="143" t="s">
        <v>164</v>
      </c>
      <c r="D10" s="141" t="s">
        <v>114</v>
      </c>
      <c r="E10" s="141" t="s">
        <v>115</v>
      </c>
      <c r="F10" s="141" t="s">
        <v>116</v>
      </c>
      <c r="G10" s="148">
        <v>3005892.12</v>
      </c>
      <c r="H10" s="148">
        <v>0</v>
      </c>
      <c r="I10" s="148">
        <v>12279925.559999999</v>
      </c>
    </row>
    <row r="11" spans="1:9" x14ac:dyDescent="0.2">
      <c r="A11" s="141" t="s">
        <v>163</v>
      </c>
      <c r="B11" s="141" t="s">
        <v>113</v>
      </c>
      <c r="C11" s="143" t="s">
        <v>165</v>
      </c>
      <c r="D11" s="141" t="s">
        <v>114</v>
      </c>
      <c r="E11" s="141" t="s">
        <v>117</v>
      </c>
      <c r="F11" s="141" t="s">
        <v>116</v>
      </c>
      <c r="G11" s="148">
        <v>180607169.38</v>
      </c>
      <c r="H11" s="148">
        <v>0</v>
      </c>
      <c r="I11" s="148">
        <v>192887094.94</v>
      </c>
    </row>
    <row r="12" spans="1:9" x14ac:dyDescent="0.2">
      <c r="A12" s="141" t="s">
        <v>163</v>
      </c>
      <c r="B12" s="141" t="s">
        <v>113</v>
      </c>
      <c r="C12" s="143" t="s">
        <v>166</v>
      </c>
      <c r="D12" s="141" t="s">
        <v>114</v>
      </c>
      <c r="E12" s="141" t="s">
        <v>118</v>
      </c>
      <c r="F12" s="141" t="s">
        <v>116</v>
      </c>
      <c r="G12" s="148">
        <v>57428.9</v>
      </c>
      <c r="H12" s="148">
        <v>0</v>
      </c>
      <c r="I12" s="148">
        <v>192944523.84</v>
      </c>
    </row>
    <row r="13" spans="1:9" x14ac:dyDescent="0.2">
      <c r="A13" s="141" t="s">
        <v>163</v>
      </c>
      <c r="B13" s="141" t="s">
        <v>154</v>
      </c>
      <c r="C13" s="143" t="s">
        <v>165</v>
      </c>
      <c r="D13" s="142"/>
      <c r="E13" s="141" t="s">
        <v>155</v>
      </c>
      <c r="F13" s="141" t="s">
        <v>156</v>
      </c>
      <c r="G13" s="148">
        <v>0</v>
      </c>
      <c r="H13" s="148">
        <v>3969358.68</v>
      </c>
      <c r="I13" s="148">
        <v>188975165.16</v>
      </c>
    </row>
    <row r="14" spans="1:9" x14ac:dyDescent="0.2">
      <c r="A14" s="141" t="s">
        <v>163</v>
      </c>
      <c r="B14" s="141" t="s">
        <v>154</v>
      </c>
      <c r="C14" s="143" t="s">
        <v>166</v>
      </c>
      <c r="D14" s="142"/>
      <c r="E14" s="141" t="s">
        <v>63</v>
      </c>
      <c r="F14" s="141" t="s">
        <v>157</v>
      </c>
      <c r="G14" s="148">
        <v>0</v>
      </c>
      <c r="H14" s="148">
        <v>823451.5</v>
      </c>
      <c r="I14" s="148">
        <v>188151713.66</v>
      </c>
    </row>
    <row r="15" spans="1:9" x14ac:dyDescent="0.2">
      <c r="A15" s="141" t="s">
        <v>163</v>
      </c>
      <c r="B15" s="141" t="s">
        <v>154</v>
      </c>
      <c r="C15" s="143" t="s">
        <v>167</v>
      </c>
      <c r="D15" s="142"/>
      <c r="E15" s="141" t="s">
        <v>158</v>
      </c>
      <c r="F15" s="141" t="s">
        <v>159</v>
      </c>
      <c r="G15" s="148">
        <v>13.72</v>
      </c>
      <c r="H15" s="148">
        <v>0</v>
      </c>
      <c r="I15" s="148">
        <v>188151727.38</v>
      </c>
    </row>
    <row r="16" spans="1:9" x14ac:dyDescent="0.2">
      <c r="A16" s="141" t="s">
        <v>163</v>
      </c>
      <c r="B16" s="141" t="s">
        <v>154</v>
      </c>
      <c r="C16" s="143" t="s">
        <v>168</v>
      </c>
      <c r="D16" s="142"/>
      <c r="E16" s="141" t="s">
        <v>158</v>
      </c>
      <c r="F16" s="141" t="s">
        <v>160</v>
      </c>
      <c r="G16" s="148">
        <v>0</v>
      </c>
      <c r="H16" s="148">
        <v>0.68</v>
      </c>
      <c r="I16" s="148">
        <v>188151726.69999999</v>
      </c>
    </row>
    <row r="17" spans="1:9" x14ac:dyDescent="0.2">
      <c r="A17" s="141" t="s">
        <v>163</v>
      </c>
      <c r="B17" s="141" t="s">
        <v>119</v>
      </c>
      <c r="C17" s="143" t="s">
        <v>169</v>
      </c>
      <c r="D17" s="141" t="s">
        <v>120</v>
      </c>
      <c r="E17" s="141" t="s">
        <v>170</v>
      </c>
      <c r="F17" s="141" t="s">
        <v>121</v>
      </c>
      <c r="G17" s="148">
        <v>0</v>
      </c>
      <c r="H17" s="148">
        <v>99999.9</v>
      </c>
      <c r="I17" s="148">
        <v>188051726.80000001</v>
      </c>
    </row>
    <row r="18" spans="1:9" x14ac:dyDescent="0.2">
      <c r="A18" s="141" t="s">
        <v>163</v>
      </c>
      <c r="B18" s="141" t="s">
        <v>119</v>
      </c>
      <c r="C18" s="143" t="s">
        <v>171</v>
      </c>
      <c r="D18" s="141" t="s">
        <v>120</v>
      </c>
      <c r="E18" s="141" t="s">
        <v>172</v>
      </c>
      <c r="F18" s="141" t="s">
        <v>121</v>
      </c>
      <c r="G18" s="148">
        <v>0</v>
      </c>
      <c r="H18" s="148">
        <v>99999.9</v>
      </c>
      <c r="I18" s="148">
        <v>187951726.90000001</v>
      </c>
    </row>
    <row r="19" spans="1:9" x14ac:dyDescent="0.2">
      <c r="A19" s="141" t="s">
        <v>163</v>
      </c>
      <c r="B19" s="141" t="s">
        <v>119</v>
      </c>
      <c r="C19" s="143" t="s">
        <v>173</v>
      </c>
      <c r="D19" s="141" t="s">
        <v>120</v>
      </c>
      <c r="E19" s="141" t="s">
        <v>174</v>
      </c>
      <c r="F19" s="141" t="s">
        <v>121</v>
      </c>
      <c r="G19" s="148">
        <v>0</v>
      </c>
      <c r="H19" s="148">
        <v>200000</v>
      </c>
      <c r="I19" s="148">
        <v>187751726.90000001</v>
      </c>
    </row>
    <row r="20" spans="1:9" x14ac:dyDescent="0.2">
      <c r="A20" s="141" t="s">
        <v>163</v>
      </c>
      <c r="B20" s="141" t="s">
        <v>119</v>
      </c>
      <c r="C20" s="143" t="s">
        <v>175</v>
      </c>
      <c r="D20" s="141" t="s">
        <v>120</v>
      </c>
      <c r="E20" s="141" t="s">
        <v>176</v>
      </c>
      <c r="F20" s="141" t="s">
        <v>121</v>
      </c>
      <c r="G20" s="148">
        <v>0</v>
      </c>
      <c r="H20" s="148">
        <v>238002.65</v>
      </c>
      <c r="I20" s="148">
        <v>187513724.25</v>
      </c>
    </row>
    <row r="21" spans="1:9" x14ac:dyDescent="0.2">
      <c r="A21" s="141" t="s">
        <v>163</v>
      </c>
      <c r="B21" s="141" t="s">
        <v>119</v>
      </c>
      <c r="C21" s="143" t="s">
        <v>177</v>
      </c>
      <c r="D21" s="141" t="s">
        <v>120</v>
      </c>
      <c r="E21" s="141" t="s">
        <v>178</v>
      </c>
      <c r="F21" s="141" t="s">
        <v>121</v>
      </c>
      <c r="G21" s="148">
        <v>0</v>
      </c>
      <c r="H21" s="148">
        <v>200000</v>
      </c>
      <c r="I21" s="148">
        <v>187313724.25</v>
      </c>
    </row>
    <row r="22" spans="1:9" x14ac:dyDescent="0.2">
      <c r="A22" s="141" t="s">
        <v>163</v>
      </c>
      <c r="B22" s="141" t="s">
        <v>119</v>
      </c>
      <c r="C22" s="143" t="s">
        <v>179</v>
      </c>
      <c r="D22" s="141" t="s">
        <v>120</v>
      </c>
      <c r="E22" s="141" t="s">
        <v>180</v>
      </c>
      <c r="F22" s="141" t="s">
        <v>121</v>
      </c>
      <c r="G22" s="148">
        <v>0</v>
      </c>
      <c r="H22" s="148">
        <v>99999.9</v>
      </c>
      <c r="I22" s="148">
        <v>187213724.34999999</v>
      </c>
    </row>
    <row r="23" spans="1:9" x14ac:dyDescent="0.2">
      <c r="A23" s="141" t="s">
        <v>163</v>
      </c>
      <c r="B23" s="141" t="s">
        <v>119</v>
      </c>
      <c r="C23" s="143" t="s">
        <v>181</v>
      </c>
      <c r="D23" s="141" t="s">
        <v>120</v>
      </c>
      <c r="E23" s="141" t="s">
        <v>182</v>
      </c>
      <c r="F23" s="141" t="s">
        <v>121</v>
      </c>
      <c r="G23" s="148">
        <v>0</v>
      </c>
      <c r="H23" s="148">
        <v>238002.65</v>
      </c>
      <c r="I23" s="148">
        <v>186975721.69999999</v>
      </c>
    </row>
    <row r="24" spans="1:9" x14ac:dyDescent="0.2">
      <c r="A24" s="141" t="s">
        <v>163</v>
      </c>
      <c r="B24" s="141" t="s">
        <v>119</v>
      </c>
      <c r="C24" s="143" t="s">
        <v>183</v>
      </c>
      <c r="D24" s="141" t="s">
        <v>120</v>
      </c>
      <c r="E24" s="141" t="s">
        <v>184</v>
      </c>
      <c r="F24" s="141" t="s">
        <v>121</v>
      </c>
      <c r="G24" s="148">
        <v>0</v>
      </c>
      <c r="H24" s="148">
        <v>40000</v>
      </c>
      <c r="I24" s="148">
        <v>186935721.69999999</v>
      </c>
    </row>
    <row r="25" spans="1:9" x14ac:dyDescent="0.2">
      <c r="A25" s="141" t="s">
        <v>163</v>
      </c>
      <c r="B25" s="141" t="s">
        <v>122</v>
      </c>
      <c r="C25" s="143" t="s">
        <v>165</v>
      </c>
      <c r="D25" s="141" t="s">
        <v>120</v>
      </c>
      <c r="E25" s="141" t="s">
        <v>185</v>
      </c>
      <c r="F25" s="141" t="s">
        <v>123</v>
      </c>
      <c r="G25" s="148">
        <v>0</v>
      </c>
      <c r="H25" s="148">
        <v>370000</v>
      </c>
      <c r="I25" s="148">
        <v>186565721.69999999</v>
      </c>
    </row>
    <row r="26" spans="1:9" x14ac:dyDescent="0.2">
      <c r="A26" s="141" t="s">
        <v>163</v>
      </c>
      <c r="B26" s="141" t="s">
        <v>122</v>
      </c>
      <c r="C26" s="143" t="s">
        <v>186</v>
      </c>
      <c r="D26" s="141" t="s">
        <v>120</v>
      </c>
      <c r="E26" s="141" t="s">
        <v>187</v>
      </c>
      <c r="F26" s="141" t="s">
        <v>123</v>
      </c>
      <c r="G26" s="148">
        <v>0</v>
      </c>
      <c r="H26" s="148">
        <v>370000</v>
      </c>
      <c r="I26" s="148">
        <v>186195721.69999999</v>
      </c>
    </row>
    <row r="27" spans="1:9" x14ac:dyDescent="0.2">
      <c r="A27" s="141" t="s">
        <v>163</v>
      </c>
      <c r="B27" s="141" t="s">
        <v>122</v>
      </c>
      <c r="C27" s="143" t="s">
        <v>166</v>
      </c>
      <c r="D27" s="141" t="s">
        <v>120</v>
      </c>
      <c r="E27" s="141" t="s">
        <v>188</v>
      </c>
      <c r="F27" s="141" t="s">
        <v>123</v>
      </c>
      <c r="G27" s="148">
        <v>0</v>
      </c>
      <c r="H27" s="148">
        <v>370000</v>
      </c>
      <c r="I27" s="148">
        <v>185825721.69999999</v>
      </c>
    </row>
    <row r="28" spans="1:9" x14ac:dyDescent="0.2">
      <c r="A28" s="141" t="s">
        <v>163</v>
      </c>
      <c r="B28" s="141" t="s">
        <v>122</v>
      </c>
      <c r="C28" s="143" t="s">
        <v>189</v>
      </c>
      <c r="D28" s="141" t="s">
        <v>120</v>
      </c>
      <c r="E28" s="141" t="s">
        <v>190</v>
      </c>
      <c r="F28" s="141" t="s">
        <v>123</v>
      </c>
      <c r="G28" s="148">
        <v>0</v>
      </c>
      <c r="H28" s="148">
        <v>370000</v>
      </c>
      <c r="I28" s="148">
        <v>185455721.69999999</v>
      </c>
    </row>
    <row r="29" spans="1:9" x14ac:dyDescent="0.2">
      <c r="A29" s="141" t="s">
        <v>163</v>
      </c>
      <c r="B29" s="141" t="s">
        <v>122</v>
      </c>
      <c r="C29" s="143" t="s">
        <v>167</v>
      </c>
      <c r="D29" s="141" t="s">
        <v>120</v>
      </c>
      <c r="E29" s="141" t="s">
        <v>191</v>
      </c>
      <c r="F29" s="141" t="s">
        <v>123</v>
      </c>
      <c r="G29" s="148">
        <v>0</v>
      </c>
      <c r="H29" s="148">
        <v>370000</v>
      </c>
      <c r="I29" s="148">
        <v>185085721.69999999</v>
      </c>
    </row>
    <row r="30" spans="1:9" x14ac:dyDescent="0.2">
      <c r="A30" s="141" t="s">
        <v>163</v>
      </c>
      <c r="B30" s="141" t="s">
        <v>122</v>
      </c>
      <c r="C30" s="143" t="s">
        <v>168</v>
      </c>
      <c r="D30" s="141" t="s">
        <v>124</v>
      </c>
      <c r="E30" s="141" t="s">
        <v>192</v>
      </c>
      <c r="F30" s="141" t="s">
        <v>123</v>
      </c>
      <c r="G30" s="148">
        <v>0</v>
      </c>
      <c r="H30" s="148">
        <v>370000</v>
      </c>
      <c r="I30" s="148">
        <v>184715721.69999999</v>
      </c>
    </row>
    <row r="31" spans="1:9" x14ac:dyDescent="0.2">
      <c r="A31" s="141" t="s">
        <v>163</v>
      </c>
      <c r="B31" s="141" t="s">
        <v>125</v>
      </c>
      <c r="C31" s="143" t="s">
        <v>171</v>
      </c>
      <c r="D31" s="141" t="s">
        <v>120</v>
      </c>
      <c r="E31" s="141" t="s">
        <v>193</v>
      </c>
      <c r="F31" s="141" t="s">
        <v>126</v>
      </c>
      <c r="G31" s="148">
        <v>0</v>
      </c>
      <c r="H31" s="148">
        <v>99999.9</v>
      </c>
      <c r="I31" s="148">
        <v>184615721.80000001</v>
      </c>
    </row>
    <row r="32" spans="1:9" x14ac:dyDescent="0.2">
      <c r="A32" s="141" t="s">
        <v>163</v>
      </c>
      <c r="B32" s="141" t="s">
        <v>125</v>
      </c>
      <c r="C32" s="143" t="s">
        <v>173</v>
      </c>
      <c r="D32" s="141" t="s">
        <v>120</v>
      </c>
      <c r="E32" s="141" t="s">
        <v>194</v>
      </c>
      <c r="F32" s="141" t="s">
        <v>126</v>
      </c>
      <c r="G32" s="148">
        <v>0</v>
      </c>
      <c r="H32" s="148">
        <v>99999.9</v>
      </c>
      <c r="I32" s="148">
        <v>184515721.90000001</v>
      </c>
    </row>
    <row r="33" spans="1:9" x14ac:dyDescent="0.2">
      <c r="A33" s="141" t="s">
        <v>163</v>
      </c>
      <c r="B33" s="141" t="s">
        <v>125</v>
      </c>
      <c r="C33" s="143" t="s">
        <v>175</v>
      </c>
      <c r="D33" s="141" t="s">
        <v>120</v>
      </c>
      <c r="E33" s="141" t="s">
        <v>195</v>
      </c>
      <c r="F33" s="141" t="s">
        <v>126</v>
      </c>
      <c r="G33" s="148">
        <v>0</v>
      </c>
      <c r="H33" s="148">
        <v>99999.9</v>
      </c>
      <c r="I33" s="148">
        <v>184415722</v>
      </c>
    </row>
    <row r="34" spans="1:9" x14ac:dyDescent="0.2">
      <c r="A34" s="141" t="s">
        <v>163</v>
      </c>
      <c r="B34" s="141" t="s">
        <v>125</v>
      </c>
      <c r="C34" s="143" t="s">
        <v>177</v>
      </c>
      <c r="D34" s="141" t="s">
        <v>120</v>
      </c>
      <c r="E34" s="141" t="s">
        <v>196</v>
      </c>
      <c r="F34" s="141" t="s">
        <v>126</v>
      </c>
      <c r="G34" s="148">
        <v>0</v>
      </c>
      <c r="H34" s="148">
        <v>99999.9</v>
      </c>
      <c r="I34" s="148">
        <v>184315722.09999999</v>
      </c>
    </row>
    <row r="35" spans="1:9" x14ac:dyDescent="0.2">
      <c r="A35" s="141" t="s">
        <v>163</v>
      </c>
      <c r="B35" s="141" t="s">
        <v>125</v>
      </c>
      <c r="C35" s="143" t="s">
        <v>179</v>
      </c>
      <c r="D35" s="141" t="s">
        <v>120</v>
      </c>
      <c r="E35" s="141" t="s">
        <v>197</v>
      </c>
      <c r="F35" s="141" t="s">
        <v>126</v>
      </c>
      <c r="G35" s="148">
        <v>0</v>
      </c>
      <c r="H35" s="148">
        <v>99999.9</v>
      </c>
      <c r="I35" s="148">
        <v>184215722.19999999</v>
      </c>
    </row>
    <row r="36" spans="1:9" x14ac:dyDescent="0.2">
      <c r="A36" s="141" t="s">
        <v>163</v>
      </c>
      <c r="B36" s="141" t="s">
        <v>125</v>
      </c>
      <c r="C36" s="143" t="s">
        <v>181</v>
      </c>
      <c r="D36" s="141" t="s">
        <v>120</v>
      </c>
      <c r="E36" s="141" t="s">
        <v>198</v>
      </c>
      <c r="F36" s="141" t="s">
        <v>126</v>
      </c>
      <c r="G36" s="148">
        <v>0</v>
      </c>
      <c r="H36" s="148">
        <v>220000</v>
      </c>
      <c r="I36" s="148">
        <v>183995722.19999999</v>
      </c>
    </row>
    <row r="37" spans="1:9" x14ac:dyDescent="0.2">
      <c r="A37" s="141" t="s">
        <v>163</v>
      </c>
      <c r="B37" s="141" t="s">
        <v>125</v>
      </c>
      <c r="C37" s="143" t="s">
        <v>183</v>
      </c>
      <c r="D37" s="141" t="s">
        <v>120</v>
      </c>
      <c r="E37" s="141" t="s">
        <v>199</v>
      </c>
      <c r="F37" s="141" t="s">
        <v>126</v>
      </c>
      <c r="G37" s="148">
        <v>0</v>
      </c>
      <c r="H37" s="148">
        <v>240000</v>
      </c>
      <c r="I37" s="148">
        <v>183755722.19999999</v>
      </c>
    </row>
    <row r="38" spans="1:9" x14ac:dyDescent="0.2">
      <c r="A38" s="141" t="s">
        <v>163</v>
      </c>
      <c r="B38" s="141" t="s">
        <v>125</v>
      </c>
      <c r="C38" s="143" t="s">
        <v>200</v>
      </c>
      <c r="D38" s="141" t="s">
        <v>120</v>
      </c>
      <c r="E38" s="141" t="s">
        <v>201</v>
      </c>
      <c r="F38" s="141" t="s">
        <v>126</v>
      </c>
      <c r="G38" s="148">
        <v>0</v>
      </c>
      <c r="H38" s="148">
        <v>243739.82</v>
      </c>
      <c r="I38" s="148">
        <v>183511982.38</v>
      </c>
    </row>
    <row r="39" spans="1:9" x14ac:dyDescent="0.2">
      <c r="A39" s="141" t="s">
        <v>163</v>
      </c>
      <c r="B39" s="141" t="s">
        <v>125</v>
      </c>
      <c r="C39" s="143" t="s">
        <v>202</v>
      </c>
      <c r="D39" s="141" t="s">
        <v>120</v>
      </c>
      <c r="E39" s="141" t="s">
        <v>203</v>
      </c>
      <c r="F39" s="141" t="s">
        <v>126</v>
      </c>
      <c r="G39" s="148">
        <v>0</v>
      </c>
      <c r="H39" s="148">
        <v>243739.82</v>
      </c>
      <c r="I39" s="148">
        <v>183268242.56</v>
      </c>
    </row>
    <row r="40" spans="1:9" x14ac:dyDescent="0.2">
      <c r="A40" s="141" t="s">
        <v>163</v>
      </c>
      <c r="B40" s="141" t="s">
        <v>125</v>
      </c>
      <c r="C40" s="143" t="s">
        <v>204</v>
      </c>
      <c r="D40" s="141" t="s">
        <v>120</v>
      </c>
      <c r="E40" s="141" t="s">
        <v>205</v>
      </c>
      <c r="F40" s="141" t="s">
        <v>126</v>
      </c>
      <c r="G40" s="148">
        <v>0</v>
      </c>
      <c r="H40" s="148">
        <v>243739.82</v>
      </c>
      <c r="I40" s="148">
        <v>183024502.74000001</v>
      </c>
    </row>
    <row r="41" spans="1:9" x14ac:dyDescent="0.2">
      <c r="A41" s="141" t="s">
        <v>163</v>
      </c>
      <c r="B41" s="141" t="s">
        <v>125</v>
      </c>
      <c r="C41" s="143" t="s">
        <v>206</v>
      </c>
      <c r="D41" s="141" t="s">
        <v>120</v>
      </c>
      <c r="E41" s="141" t="s">
        <v>207</v>
      </c>
      <c r="F41" s="141" t="s">
        <v>126</v>
      </c>
      <c r="G41" s="148">
        <v>0</v>
      </c>
      <c r="H41" s="148">
        <v>243739.82</v>
      </c>
      <c r="I41" s="148">
        <v>182780762.91999999</v>
      </c>
    </row>
    <row r="42" spans="1:9" x14ac:dyDescent="0.2">
      <c r="A42" s="141" t="s">
        <v>163</v>
      </c>
      <c r="B42" s="141" t="s">
        <v>125</v>
      </c>
      <c r="C42" s="143" t="s">
        <v>208</v>
      </c>
      <c r="D42" s="141" t="s">
        <v>120</v>
      </c>
      <c r="E42" s="141" t="s">
        <v>209</v>
      </c>
      <c r="F42" s="141" t="s">
        <v>126</v>
      </c>
      <c r="G42" s="148">
        <v>0</v>
      </c>
      <c r="H42" s="148">
        <v>243739.82</v>
      </c>
      <c r="I42" s="148">
        <v>182537023.09999999</v>
      </c>
    </row>
    <row r="43" spans="1:9" x14ac:dyDescent="0.2">
      <c r="A43" s="141" t="s">
        <v>163</v>
      </c>
      <c r="B43" s="141" t="s">
        <v>125</v>
      </c>
      <c r="C43" s="143" t="s">
        <v>210</v>
      </c>
      <c r="D43" s="141" t="s">
        <v>120</v>
      </c>
      <c r="E43" s="141" t="s">
        <v>211</v>
      </c>
      <c r="F43" s="141" t="s">
        <v>126</v>
      </c>
      <c r="G43" s="148">
        <v>0</v>
      </c>
      <c r="H43" s="148">
        <v>260000</v>
      </c>
      <c r="I43" s="148">
        <v>182277023.09999999</v>
      </c>
    </row>
    <row r="44" spans="1:9" x14ac:dyDescent="0.2">
      <c r="A44" s="141" t="s">
        <v>163</v>
      </c>
      <c r="B44" s="141" t="s">
        <v>125</v>
      </c>
      <c r="C44" s="143" t="s">
        <v>212</v>
      </c>
      <c r="D44" s="141" t="s">
        <v>120</v>
      </c>
      <c r="E44" s="141" t="s">
        <v>213</v>
      </c>
      <c r="F44" s="141" t="s">
        <v>126</v>
      </c>
      <c r="G44" s="148">
        <v>0</v>
      </c>
      <c r="H44" s="148">
        <v>260000</v>
      </c>
      <c r="I44" s="148">
        <v>182017023.09999999</v>
      </c>
    </row>
    <row r="45" spans="1:9" x14ac:dyDescent="0.2">
      <c r="A45" s="141" t="s">
        <v>163</v>
      </c>
      <c r="B45" s="141" t="s">
        <v>125</v>
      </c>
      <c r="C45" s="143" t="s">
        <v>214</v>
      </c>
      <c r="D45" s="141" t="s">
        <v>120</v>
      </c>
      <c r="E45" s="141" t="s">
        <v>215</v>
      </c>
      <c r="F45" s="141" t="s">
        <v>126</v>
      </c>
      <c r="G45" s="148">
        <v>0</v>
      </c>
      <c r="H45" s="148">
        <v>260000</v>
      </c>
      <c r="I45" s="148">
        <v>181757023.09999999</v>
      </c>
    </row>
    <row r="46" spans="1:9" x14ac:dyDescent="0.2">
      <c r="A46" s="141" t="s">
        <v>163</v>
      </c>
      <c r="B46" s="141" t="s">
        <v>125</v>
      </c>
      <c r="C46" s="143" t="s">
        <v>216</v>
      </c>
      <c r="D46" s="141" t="s">
        <v>120</v>
      </c>
      <c r="E46" s="141" t="s">
        <v>217</v>
      </c>
      <c r="F46" s="141" t="s">
        <v>126</v>
      </c>
      <c r="G46" s="148">
        <v>0</v>
      </c>
      <c r="H46" s="148">
        <v>499294.82</v>
      </c>
      <c r="I46" s="148">
        <v>181257728.28</v>
      </c>
    </row>
    <row r="47" spans="1:9" x14ac:dyDescent="0.2">
      <c r="A47" s="141" t="s">
        <v>163</v>
      </c>
      <c r="B47" s="141" t="s">
        <v>125</v>
      </c>
      <c r="C47" s="143" t="s">
        <v>218</v>
      </c>
      <c r="D47" s="141" t="s">
        <v>120</v>
      </c>
      <c r="E47" s="141" t="s">
        <v>219</v>
      </c>
      <c r="F47" s="141" t="s">
        <v>126</v>
      </c>
      <c r="G47" s="148">
        <v>0</v>
      </c>
      <c r="H47" s="148">
        <v>224456.48</v>
      </c>
      <c r="I47" s="148">
        <v>181033271.80000001</v>
      </c>
    </row>
    <row r="48" spans="1:9" x14ac:dyDescent="0.2">
      <c r="A48" s="141" t="s">
        <v>163</v>
      </c>
      <c r="B48" s="141" t="s">
        <v>125</v>
      </c>
      <c r="C48" s="143" t="s">
        <v>220</v>
      </c>
      <c r="D48" s="141" t="s">
        <v>124</v>
      </c>
      <c r="E48" s="141" t="s">
        <v>221</v>
      </c>
      <c r="F48" s="141" t="s">
        <v>126</v>
      </c>
      <c r="G48" s="148">
        <v>0</v>
      </c>
      <c r="H48" s="148">
        <v>260740.93</v>
      </c>
      <c r="I48" s="148">
        <v>180772530.87</v>
      </c>
    </row>
    <row r="49" spans="1:9" x14ac:dyDescent="0.2">
      <c r="A49" s="141" t="s">
        <v>163</v>
      </c>
      <c r="B49" s="141" t="s">
        <v>125</v>
      </c>
      <c r="C49" s="143" t="s">
        <v>222</v>
      </c>
      <c r="D49" s="141" t="s">
        <v>120</v>
      </c>
      <c r="E49" s="141" t="s">
        <v>223</v>
      </c>
      <c r="F49" s="141" t="s">
        <v>126</v>
      </c>
      <c r="G49" s="148">
        <v>0</v>
      </c>
      <c r="H49" s="148">
        <v>339999.9</v>
      </c>
      <c r="I49" s="148">
        <v>180432530.97</v>
      </c>
    </row>
    <row r="50" spans="1:9" x14ac:dyDescent="0.2">
      <c r="A50" s="141" t="s">
        <v>163</v>
      </c>
      <c r="B50" s="141" t="s">
        <v>125</v>
      </c>
      <c r="C50" s="143" t="s">
        <v>224</v>
      </c>
      <c r="D50" s="141" t="s">
        <v>120</v>
      </c>
      <c r="E50" s="141" t="s">
        <v>225</v>
      </c>
      <c r="F50" s="141" t="s">
        <v>126</v>
      </c>
      <c r="G50" s="148">
        <v>0</v>
      </c>
      <c r="H50" s="148">
        <v>359999.9</v>
      </c>
      <c r="I50" s="148">
        <v>180072531.06999999</v>
      </c>
    </row>
    <row r="51" spans="1:9" x14ac:dyDescent="0.2">
      <c r="A51" s="141" t="s">
        <v>163</v>
      </c>
      <c r="B51" s="141" t="s">
        <v>127</v>
      </c>
      <c r="C51" s="143" t="s">
        <v>168</v>
      </c>
      <c r="D51" s="141" t="s">
        <v>120</v>
      </c>
      <c r="E51" s="141" t="s">
        <v>226</v>
      </c>
      <c r="F51" s="141" t="s">
        <v>128</v>
      </c>
      <c r="G51" s="148">
        <v>0</v>
      </c>
      <c r="H51" s="148">
        <v>10000000</v>
      </c>
      <c r="I51" s="148">
        <v>170072531.06999999</v>
      </c>
    </row>
    <row r="52" spans="1:9" x14ac:dyDescent="0.2">
      <c r="A52" s="141" t="s">
        <v>163</v>
      </c>
      <c r="B52" s="141" t="s">
        <v>129</v>
      </c>
      <c r="C52" s="143" t="s">
        <v>171</v>
      </c>
      <c r="D52" s="141" t="s">
        <v>130</v>
      </c>
      <c r="E52" s="141" t="s">
        <v>227</v>
      </c>
      <c r="F52" s="141" t="s">
        <v>131</v>
      </c>
      <c r="G52" s="148">
        <v>0</v>
      </c>
      <c r="H52" s="148">
        <v>36829549.630000003</v>
      </c>
      <c r="I52" s="148">
        <v>133242981.44</v>
      </c>
    </row>
    <row r="53" spans="1:9" x14ac:dyDescent="0.2">
      <c r="A53" s="141" t="s">
        <v>163</v>
      </c>
      <c r="B53" s="141" t="s">
        <v>132</v>
      </c>
      <c r="C53" s="143" t="s">
        <v>186</v>
      </c>
      <c r="D53" s="141" t="s">
        <v>120</v>
      </c>
      <c r="E53" s="141" t="s">
        <v>228</v>
      </c>
      <c r="F53" s="141" t="s">
        <v>133</v>
      </c>
      <c r="G53" s="148">
        <v>0</v>
      </c>
      <c r="H53" s="148">
        <v>2513280.52</v>
      </c>
      <c r="I53" s="148">
        <v>130729700.91999999</v>
      </c>
    </row>
    <row r="54" spans="1:9" x14ac:dyDescent="0.2">
      <c r="A54" s="141" t="s">
        <v>163</v>
      </c>
      <c r="B54" s="141" t="s">
        <v>134</v>
      </c>
      <c r="C54" s="143" t="s">
        <v>229</v>
      </c>
      <c r="D54" s="141" t="s">
        <v>120</v>
      </c>
      <c r="E54" s="141" t="s">
        <v>230</v>
      </c>
      <c r="F54" s="141" t="s">
        <v>131</v>
      </c>
      <c r="G54" s="148">
        <v>0</v>
      </c>
      <c r="H54" s="148">
        <v>62000000</v>
      </c>
      <c r="I54" s="148">
        <v>68729700.919999987</v>
      </c>
    </row>
    <row r="55" spans="1:9" x14ac:dyDescent="0.2">
      <c r="A55" s="141" t="s">
        <v>163</v>
      </c>
      <c r="B55" s="141" t="s">
        <v>134</v>
      </c>
      <c r="C55" s="143" t="s">
        <v>168</v>
      </c>
      <c r="D55" s="141" t="s">
        <v>120</v>
      </c>
      <c r="E55" s="141" t="s">
        <v>231</v>
      </c>
      <c r="F55" s="141" t="s">
        <v>131</v>
      </c>
      <c r="G55" s="148">
        <v>0</v>
      </c>
      <c r="H55" s="148">
        <v>5000000</v>
      </c>
      <c r="I55" s="148">
        <v>63729700.919999987</v>
      </c>
    </row>
    <row r="56" spans="1:9" x14ac:dyDescent="0.2">
      <c r="A56" s="141" t="s">
        <v>163</v>
      </c>
      <c r="B56" s="141" t="s">
        <v>135</v>
      </c>
      <c r="C56" s="143" t="s">
        <v>166</v>
      </c>
      <c r="D56" s="141" t="s">
        <v>120</v>
      </c>
      <c r="E56" s="141" t="s">
        <v>232</v>
      </c>
      <c r="F56" s="141" t="s">
        <v>136</v>
      </c>
      <c r="G56" s="148">
        <v>0</v>
      </c>
      <c r="H56" s="148">
        <v>27000000</v>
      </c>
      <c r="I56" s="148">
        <v>36729700.919999987</v>
      </c>
    </row>
    <row r="57" spans="1:9" x14ac:dyDescent="0.2">
      <c r="A57" s="141" t="s">
        <v>163</v>
      </c>
      <c r="B57" s="141" t="s">
        <v>137</v>
      </c>
      <c r="C57" s="143" t="s">
        <v>165</v>
      </c>
      <c r="D57" s="141" t="s">
        <v>120</v>
      </c>
      <c r="E57" s="141" t="s">
        <v>233</v>
      </c>
      <c r="F57" s="141" t="s">
        <v>138</v>
      </c>
      <c r="G57" s="148">
        <v>0</v>
      </c>
      <c r="H57" s="148">
        <v>4740000</v>
      </c>
      <c r="I57" s="148">
        <v>31989700.919999987</v>
      </c>
    </row>
    <row r="58" spans="1:9" x14ac:dyDescent="0.2">
      <c r="A58" s="141" t="s">
        <v>163</v>
      </c>
      <c r="B58" s="141" t="s">
        <v>139</v>
      </c>
      <c r="C58" s="143" t="s">
        <v>165</v>
      </c>
      <c r="D58" s="141" t="s">
        <v>120</v>
      </c>
      <c r="E58" s="141" t="s">
        <v>234</v>
      </c>
      <c r="F58" s="141" t="s">
        <v>140</v>
      </c>
      <c r="G58" s="148">
        <v>0</v>
      </c>
      <c r="H58" s="148">
        <v>1584000</v>
      </c>
      <c r="I58" s="148">
        <v>30405700.919999987</v>
      </c>
    </row>
    <row r="59" spans="1:9" x14ac:dyDescent="0.2">
      <c r="A59" s="141" t="s">
        <v>163</v>
      </c>
      <c r="B59" s="141" t="s">
        <v>141</v>
      </c>
      <c r="C59" s="143" t="s">
        <v>186</v>
      </c>
      <c r="D59" s="141" t="s">
        <v>120</v>
      </c>
      <c r="E59" s="141" t="s">
        <v>235</v>
      </c>
      <c r="F59" s="141" t="s">
        <v>142</v>
      </c>
      <c r="G59" s="148">
        <v>0</v>
      </c>
      <c r="H59" s="148">
        <v>4598395.88</v>
      </c>
      <c r="I59" s="148">
        <v>25807305.039999992</v>
      </c>
    </row>
    <row r="60" spans="1:9" x14ac:dyDescent="0.2">
      <c r="A60" s="141" t="s">
        <v>163</v>
      </c>
      <c r="B60" s="141" t="s">
        <v>143</v>
      </c>
      <c r="C60" s="143" t="s">
        <v>186</v>
      </c>
      <c r="D60" s="141" t="s">
        <v>120</v>
      </c>
      <c r="E60" s="141" t="s">
        <v>236</v>
      </c>
      <c r="F60" s="141" t="s">
        <v>144</v>
      </c>
      <c r="G60" s="148">
        <v>0</v>
      </c>
      <c r="H60" s="148">
        <v>11000000</v>
      </c>
      <c r="I60" s="148">
        <v>14807305.039999992</v>
      </c>
    </row>
    <row r="61" spans="1:9" x14ac:dyDescent="0.2">
      <c r="A61" s="141" t="s">
        <v>163</v>
      </c>
      <c r="B61" s="141" t="s">
        <v>145</v>
      </c>
      <c r="C61" s="143" t="s">
        <v>186</v>
      </c>
      <c r="D61" s="141" t="s">
        <v>120</v>
      </c>
      <c r="E61" s="141" t="s">
        <v>237</v>
      </c>
      <c r="F61" s="141" t="s">
        <v>146</v>
      </c>
      <c r="G61" s="148">
        <v>0</v>
      </c>
      <c r="H61" s="148">
        <v>7300800</v>
      </c>
      <c r="I61" s="148">
        <v>7506505.0399999917</v>
      </c>
    </row>
    <row r="62" spans="1:9" x14ac:dyDescent="0.2">
      <c r="A62" s="141" t="s">
        <v>163</v>
      </c>
      <c r="B62" s="141" t="s">
        <v>147</v>
      </c>
      <c r="C62" s="143" t="s">
        <v>165</v>
      </c>
      <c r="D62" s="142"/>
      <c r="E62" s="141" t="s">
        <v>238</v>
      </c>
      <c r="F62" s="141" t="s">
        <v>148</v>
      </c>
      <c r="G62" s="148">
        <v>0</v>
      </c>
      <c r="H62" s="148">
        <v>1282156</v>
      </c>
      <c r="I62" s="148">
        <v>6224349.0399999917</v>
      </c>
    </row>
    <row r="63" spans="1:9" x14ac:dyDescent="0.2">
      <c r="A63" s="141" t="s">
        <v>163</v>
      </c>
      <c r="B63" s="141" t="s">
        <v>149</v>
      </c>
      <c r="C63" s="143" t="s">
        <v>186</v>
      </c>
      <c r="D63" s="141" t="s">
        <v>120</v>
      </c>
      <c r="E63" s="141" t="s">
        <v>239</v>
      </c>
      <c r="F63" s="141" t="s">
        <v>150</v>
      </c>
      <c r="G63" s="148">
        <v>0</v>
      </c>
      <c r="H63" s="148">
        <v>717102.88</v>
      </c>
      <c r="I63" s="148">
        <v>5507246.1599999964</v>
      </c>
    </row>
    <row r="64" spans="1:9" x14ac:dyDescent="0.2">
      <c r="A64" s="141" t="s">
        <v>163</v>
      </c>
      <c r="B64" s="141" t="s">
        <v>151</v>
      </c>
      <c r="C64" s="143" t="s">
        <v>167</v>
      </c>
      <c r="D64" s="141" t="s">
        <v>120</v>
      </c>
      <c r="E64" s="141" t="s">
        <v>240</v>
      </c>
      <c r="F64" s="141" t="s">
        <v>162</v>
      </c>
      <c r="G64" s="148">
        <v>0</v>
      </c>
      <c r="H64" s="148">
        <v>15000000</v>
      </c>
      <c r="I64" s="148">
        <v>-9492753.8400000036</v>
      </c>
    </row>
    <row r="65" spans="6:9" x14ac:dyDescent="0.2">
      <c r="F65" s="143" t="s">
        <v>152</v>
      </c>
      <c r="G65" s="148">
        <v>183670504.12</v>
      </c>
      <c r="H65" s="148">
        <v>202437291.40000001</v>
      </c>
      <c r="I65" s="148">
        <v>-9492753.8400000036</v>
      </c>
    </row>
    <row r="66" spans="6:9" x14ac:dyDescent="0.2">
      <c r="F66" s="143" t="s">
        <v>153</v>
      </c>
      <c r="G66" s="148">
        <v>183670504.12</v>
      </c>
      <c r="H66" s="148">
        <v>202437291.40000001</v>
      </c>
      <c r="I66" s="148">
        <v>-9492753.8400000036</v>
      </c>
    </row>
    <row r="68" spans="6:9" x14ac:dyDescent="0.2">
      <c r="I68" s="140">
        <f>+I64-PROVINCIAL!D11</f>
        <v>-10000000</v>
      </c>
    </row>
    <row r="69" spans="6:9" x14ac:dyDescent="0.2">
      <c r="G69" s="140">
        <v>183670504.12</v>
      </c>
      <c r="H69" s="140">
        <v>-202437291.40000001</v>
      </c>
    </row>
    <row r="71" spans="6:9" x14ac:dyDescent="0.2">
      <c r="G71" s="140">
        <f>+G65-G69</f>
        <v>0</v>
      </c>
      <c r="H71" s="140">
        <f>+H66+H69</f>
        <v>0</v>
      </c>
    </row>
  </sheetData>
  <autoFilter ref="A7:I19"/>
  <pageMargins left="0.7" right="0.7" top="0.75" bottom="0.75" header="0.3" footer="0.3"/>
  <pageSetup paperSize="30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N29"/>
  <sheetViews>
    <sheetView topLeftCell="A13" workbookViewId="0">
      <selection activeCell="G25" sqref="G25"/>
    </sheetView>
  </sheetViews>
  <sheetFormatPr baseColWidth="10" defaultRowHeight="15.75" x14ac:dyDescent="0.2"/>
  <cols>
    <col min="1" max="3" width="12" style="109"/>
    <col min="4" max="4" width="7.83203125" style="128" bestFit="1" customWidth="1"/>
    <col min="5" max="5" width="19.33203125" style="128" bestFit="1" customWidth="1"/>
    <col min="6" max="6" width="17.6640625" style="128" bestFit="1" customWidth="1"/>
    <col min="7" max="7" width="19.33203125" style="128" bestFit="1" customWidth="1"/>
    <col min="8" max="8" width="19" style="128" bestFit="1" customWidth="1"/>
    <col min="9" max="9" width="19" style="109" bestFit="1" customWidth="1"/>
    <col min="10" max="10" width="17.6640625" style="109" bestFit="1" customWidth="1"/>
    <col min="11" max="12" width="19" style="109" bestFit="1" customWidth="1"/>
    <col min="13" max="13" width="15.33203125" style="109" bestFit="1" customWidth="1"/>
    <col min="14" max="14" width="12.6640625" style="109" bestFit="1" customWidth="1"/>
    <col min="15" max="16384" width="12" style="109"/>
  </cols>
  <sheetData>
    <row r="4" spans="3:13" x14ac:dyDescent="0.2">
      <c r="C4" s="134" t="s">
        <v>83</v>
      </c>
      <c r="D4" s="132" t="s">
        <v>78</v>
      </c>
      <c r="F4" s="132" t="s">
        <v>79</v>
      </c>
      <c r="H4" s="132" t="s">
        <v>80</v>
      </c>
      <c r="I4" s="132" t="s">
        <v>81</v>
      </c>
      <c r="J4" s="132" t="s">
        <v>81</v>
      </c>
      <c r="K4" s="132" t="s">
        <v>80</v>
      </c>
      <c r="L4" s="132" t="s">
        <v>82</v>
      </c>
    </row>
    <row r="5" spans="3:13" x14ac:dyDescent="0.2">
      <c r="D5" s="129">
        <v>5415</v>
      </c>
      <c r="E5" s="130">
        <v>59648663.869999997</v>
      </c>
      <c r="F5" s="130"/>
      <c r="G5" s="130">
        <f>+E5+F5</f>
        <v>59648663.869999997</v>
      </c>
      <c r="H5" s="130"/>
      <c r="I5" s="130">
        <v>59648663.869999997</v>
      </c>
      <c r="J5" s="130"/>
      <c r="K5" s="130"/>
      <c r="L5" s="130"/>
      <c r="M5" s="133">
        <f>-G5+SUM(H5:L5)</f>
        <v>0</v>
      </c>
    </row>
    <row r="6" spans="3:13" x14ac:dyDescent="0.2">
      <c r="D6" s="129">
        <v>959</v>
      </c>
      <c r="E6" s="130">
        <v>988000</v>
      </c>
      <c r="F6" s="130"/>
      <c r="G6" s="130">
        <f>+E6+F6</f>
        <v>988000</v>
      </c>
      <c r="H6" s="130"/>
      <c r="I6" s="130">
        <v>988000</v>
      </c>
      <c r="J6" s="130"/>
      <c r="K6" s="130"/>
      <c r="L6" s="130"/>
      <c r="M6" s="133">
        <f t="shared" ref="M6:M9" si="0">-G6+SUM(H6:L6)</f>
        <v>0</v>
      </c>
    </row>
    <row r="7" spans="3:13" x14ac:dyDescent="0.2">
      <c r="D7" s="129">
        <v>585</v>
      </c>
      <c r="E7" s="130">
        <v>4541202.75</v>
      </c>
      <c r="F7" s="130">
        <v>-469779.59</v>
      </c>
      <c r="G7" s="130">
        <f>+E7+F7</f>
        <v>4071423.16</v>
      </c>
      <c r="H7" s="130"/>
      <c r="I7" s="130">
        <v>4071423.16</v>
      </c>
      <c r="J7" s="130"/>
      <c r="K7" s="130"/>
      <c r="L7" s="130"/>
      <c r="M7" s="133">
        <f t="shared" si="0"/>
        <v>0</v>
      </c>
    </row>
    <row r="8" spans="3:13" x14ac:dyDescent="0.2">
      <c r="D8" s="129">
        <v>2631</v>
      </c>
      <c r="E8" s="130">
        <v>2797830.72</v>
      </c>
      <c r="F8" s="130">
        <v>0</v>
      </c>
      <c r="G8" s="130">
        <f>+E8+F8</f>
        <v>2797830.72</v>
      </c>
      <c r="H8" s="130"/>
      <c r="I8" s="130">
        <v>2797830.72</v>
      </c>
      <c r="J8" s="130"/>
      <c r="K8" s="130"/>
      <c r="L8" s="130"/>
      <c r="M8" s="133">
        <f t="shared" si="0"/>
        <v>0</v>
      </c>
    </row>
    <row r="9" spans="3:13" x14ac:dyDescent="0.2">
      <c r="D9" s="129">
        <v>4946</v>
      </c>
      <c r="E9" s="130"/>
      <c r="F9" s="130"/>
      <c r="G9" s="130"/>
      <c r="H9" s="130"/>
      <c r="I9" s="130">
        <v>4813087.0999999996</v>
      </c>
      <c r="J9" s="130"/>
      <c r="K9" s="130"/>
      <c r="L9" s="130"/>
      <c r="M9" s="133">
        <f t="shared" si="0"/>
        <v>4813087.0999999996</v>
      </c>
    </row>
    <row r="10" spans="3:13" x14ac:dyDescent="0.2">
      <c r="E10" s="131"/>
      <c r="F10" s="131"/>
      <c r="G10" s="131">
        <f>SUM(G5:G7)</f>
        <v>64708087.030000001</v>
      </c>
      <c r="H10" s="130">
        <f>SUM(H5:H7)</f>
        <v>0</v>
      </c>
      <c r="I10" s="130">
        <f>SUM(I5:I9)</f>
        <v>72319004.849999994</v>
      </c>
      <c r="J10" s="130">
        <f>SUM(J5:J7)</f>
        <v>0</v>
      </c>
      <c r="K10" s="130">
        <f>SUM(K5:K7)</f>
        <v>0</v>
      </c>
      <c r="L10" s="130">
        <f>SUM(L5:L7)</f>
        <v>0</v>
      </c>
      <c r="M10" s="133">
        <f>SUM(G10:L10)</f>
        <v>137027091.88</v>
      </c>
    </row>
    <row r="14" spans="3:13" x14ac:dyDescent="0.2">
      <c r="C14" s="134" t="s">
        <v>77</v>
      </c>
      <c r="D14" s="132" t="s">
        <v>78</v>
      </c>
      <c r="F14" s="132" t="s">
        <v>79</v>
      </c>
      <c r="H14" s="132" t="s">
        <v>80</v>
      </c>
      <c r="I14" s="132" t="s">
        <v>81</v>
      </c>
      <c r="J14" s="132" t="s">
        <v>81</v>
      </c>
      <c r="K14" s="132" t="s">
        <v>80</v>
      </c>
      <c r="L14" s="132" t="s">
        <v>82</v>
      </c>
    </row>
    <row r="15" spans="3:13" x14ac:dyDescent="0.2">
      <c r="D15" s="129">
        <v>4136</v>
      </c>
      <c r="E15" s="130">
        <v>17370090.579999998</v>
      </c>
      <c r="F15" s="130">
        <v>-1796905.92</v>
      </c>
      <c r="G15" s="130">
        <f>+E15+F15</f>
        <v>15573184.659999998</v>
      </c>
      <c r="H15" s="130">
        <v>15573184.66</v>
      </c>
      <c r="I15" s="130"/>
      <c r="J15" s="130"/>
      <c r="K15" s="130"/>
      <c r="L15" s="130"/>
      <c r="M15" s="133">
        <f>-G15+SUM(H15:L15)</f>
        <v>0</v>
      </c>
    </row>
    <row r="16" spans="3:13" x14ac:dyDescent="0.2">
      <c r="D16" s="129">
        <v>4141</v>
      </c>
      <c r="E16" s="130">
        <v>116063570.09</v>
      </c>
      <c r="F16" s="130">
        <v>-688859.29</v>
      </c>
      <c r="G16" s="130">
        <f>+E16+F16</f>
        <v>115374710.8</v>
      </c>
      <c r="H16" s="130">
        <v>25374710.789999999</v>
      </c>
      <c r="I16" s="130">
        <v>62000000</v>
      </c>
      <c r="J16" s="130">
        <v>5000000</v>
      </c>
      <c r="K16" s="130">
        <v>25000000</v>
      </c>
      <c r="L16" s="130">
        <v>3000000</v>
      </c>
      <c r="M16" s="133">
        <f>-G16+SUM(H16:L16)</f>
        <v>4999999.9899999946</v>
      </c>
    </row>
    <row r="17" spans="3:14" x14ac:dyDescent="0.2">
      <c r="D17" s="129">
        <v>4946</v>
      </c>
      <c r="E17" s="130">
        <v>20813087.100000001</v>
      </c>
      <c r="F17" s="130">
        <v>0</v>
      </c>
      <c r="G17" s="130">
        <f>+E17+F17</f>
        <v>20813087.100000001</v>
      </c>
      <c r="H17" s="130"/>
      <c r="I17" s="130"/>
      <c r="J17" s="130"/>
      <c r="K17" s="130"/>
      <c r="L17" s="130">
        <v>16000000</v>
      </c>
      <c r="M17" s="133">
        <f>-G17+SUM(H17:L17)</f>
        <v>-4813087.1000000015</v>
      </c>
    </row>
    <row r="18" spans="3:14" x14ac:dyDescent="0.2">
      <c r="D18" s="129"/>
      <c r="E18" s="130"/>
      <c r="F18" s="130">
        <v>0</v>
      </c>
      <c r="G18" s="130">
        <f>+E18+F18</f>
        <v>0</v>
      </c>
      <c r="H18" s="130"/>
      <c r="I18" s="130"/>
      <c r="J18" s="130"/>
      <c r="K18" s="130"/>
      <c r="L18" s="130"/>
      <c r="M18" s="133">
        <f t="shared" ref="M18:M19" si="1">-G18+SUM(H18:L18)</f>
        <v>0</v>
      </c>
    </row>
    <row r="19" spans="3:14" x14ac:dyDescent="0.2">
      <c r="D19" s="129"/>
      <c r="E19" s="130"/>
      <c r="F19" s="130"/>
      <c r="G19" s="130"/>
      <c r="H19" s="130"/>
      <c r="I19" s="130"/>
      <c r="J19" s="130"/>
      <c r="K19" s="130"/>
      <c r="L19" s="130"/>
      <c r="M19" s="133">
        <f t="shared" si="1"/>
        <v>0</v>
      </c>
    </row>
    <row r="20" spans="3:14" x14ac:dyDescent="0.2">
      <c r="E20" s="131"/>
      <c r="F20" s="131"/>
      <c r="G20" s="131">
        <f>SUM(G15:G17)</f>
        <v>151760982.56</v>
      </c>
      <c r="H20" s="130">
        <f>SUM(H15:H17)</f>
        <v>40947895.450000003</v>
      </c>
      <c r="I20" s="130">
        <f>SUM(I15:I19)</f>
        <v>62000000</v>
      </c>
      <c r="J20" s="130">
        <f>SUM(J15:J17)</f>
        <v>5000000</v>
      </c>
      <c r="K20" s="130">
        <f>SUM(K15:K17)</f>
        <v>25000000</v>
      </c>
      <c r="L20" s="130">
        <f>SUM(L15:L17)</f>
        <v>19000000</v>
      </c>
      <c r="M20" s="133">
        <f>+G20-H20-I20-J20-K20-L20</f>
        <v>-186912.8900000006</v>
      </c>
    </row>
    <row r="23" spans="3:14" x14ac:dyDescent="0.2">
      <c r="C23" s="134" t="s">
        <v>90</v>
      </c>
      <c r="D23" s="132" t="s">
        <v>78</v>
      </c>
      <c r="F23" s="132" t="s">
        <v>79</v>
      </c>
      <c r="H23" s="132" t="s">
        <v>80</v>
      </c>
      <c r="I23" s="132" t="s">
        <v>81</v>
      </c>
      <c r="J23" s="132" t="s">
        <v>81</v>
      </c>
      <c r="K23" s="132" t="s">
        <v>80</v>
      </c>
      <c r="L23" s="132" t="s">
        <v>82</v>
      </c>
    </row>
    <row r="24" spans="3:14" x14ac:dyDescent="0.2">
      <c r="D24" s="129">
        <v>2759</v>
      </c>
      <c r="E24" s="130">
        <v>13998532.1</v>
      </c>
      <c r="F24" s="130">
        <v>0</v>
      </c>
      <c r="G24" s="130">
        <f>+E24+F24</f>
        <v>13998532.1</v>
      </c>
      <c r="H24" s="130">
        <v>13998532.1</v>
      </c>
      <c r="I24" s="130"/>
      <c r="J24" s="130"/>
      <c r="K24" s="130"/>
      <c r="L24" s="130"/>
      <c r="M24" s="133">
        <f>-G24+SUM(H24:L24)</f>
        <v>0</v>
      </c>
    </row>
    <row r="25" spans="3:14" x14ac:dyDescent="0.2">
      <c r="D25" s="129">
        <v>6374</v>
      </c>
      <c r="E25" s="130">
        <v>2340000</v>
      </c>
      <c r="F25" s="130">
        <v>0</v>
      </c>
      <c r="G25" s="130">
        <f>+E25+F25</f>
        <v>2340000</v>
      </c>
      <c r="H25" s="130">
        <v>2340000</v>
      </c>
      <c r="I25" s="130"/>
      <c r="J25" s="130"/>
      <c r="K25" s="130"/>
      <c r="L25" s="130"/>
      <c r="M25" s="133">
        <f>-G25+SUM(H25:L25)</f>
        <v>0</v>
      </c>
    </row>
    <row r="26" spans="3:14" x14ac:dyDescent="0.2">
      <c r="D26" s="129">
        <v>6433</v>
      </c>
      <c r="E26" s="130">
        <v>2274207</v>
      </c>
      <c r="F26" s="130">
        <v>0</v>
      </c>
      <c r="G26" s="130">
        <f>+E26+F26</f>
        <v>2274207</v>
      </c>
      <c r="H26" s="130">
        <v>178020.36</v>
      </c>
      <c r="I26" s="130"/>
      <c r="J26" s="130"/>
      <c r="K26" s="130"/>
      <c r="L26" s="130"/>
      <c r="M26" s="133">
        <f>-G26+SUM(H26:L26)</f>
        <v>-2096186.6400000001</v>
      </c>
      <c r="N26" s="133">
        <f>-M26</f>
        <v>2096186.6400000001</v>
      </c>
    </row>
    <row r="27" spans="3:14" x14ac:dyDescent="0.2">
      <c r="D27" s="129">
        <v>1032</v>
      </c>
      <c r="E27" s="130"/>
      <c r="F27" s="130">
        <v>0</v>
      </c>
      <c r="G27" s="130">
        <f>+E27+F27</f>
        <v>0</v>
      </c>
      <c r="H27" s="130">
        <v>5483447.54</v>
      </c>
      <c r="I27" s="130"/>
      <c r="J27" s="130"/>
      <c r="K27" s="130"/>
      <c r="L27" s="130"/>
      <c r="M27" s="133">
        <f t="shared" ref="M27:M28" si="2">-G27+SUM(H27:L27)</f>
        <v>5483447.54</v>
      </c>
    </row>
    <row r="28" spans="3:14" x14ac:dyDescent="0.2">
      <c r="D28" s="129"/>
      <c r="E28" s="130"/>
      <c r="F28" s="130"/>
      <c r="G28" s="130"/>
      <c r="H28" s="130"/>
      <c r="I28" s="130"/>
      <c r="J28" s="130"/>
      <c r="K28" s="130"/>
      <c r="L28" s="130"/>
      <c r="M28" s="133">
        <f t="shared" si="2"/>
        <v>0</v>
      </c>
    </row>
    <row r="29" spans="3:14" x14ac:dyDescent="0.2">
      <c r="E29" s="131"/>
      <c r="F29" s="131"/>
      <c r="G29" s="131">
        <f>SUM(G24:G26)</f>
        <v>18612739.100000001</v>
      </c>
      <c r="H29" s="130">
        <f>SUM(H24:H27)</f>
        <v>22000000</v>
      </c>
      <c r="I29" s="130">
        <f>SUM(I24:I28)</f>
        <v>0</v>
      </c>
      <c r="J29" s="130">
        <f>SUM(J24:J26)</f>
        <v>0</v>
      </c>
      <c r="K29" s="130">
        <f>SUM(K24:K26)</f>
        <v>0</v>
      </c>
      <c r="L29" s="130">
        <f>SUM(L24:L26)</f>
        <v>0</v>
      </c>
      <c r="M29" s="133">
        <f>+G29-H29-I29-J29-K29-L29</f>
        <v>-3387260.8999999985</v>
      </c>
    </row>
  </sheetData>
  <pageMargins left="0.7" right="0.7" top="0.75" bottom="0.75" header="0.3" footer="0.3"/>
  <pageSetup paperSize="3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PROVINCIAL</vt:lpstr>
      <vt:lpstr>INGRESOS</vt:lpstr>
      <vt:lpstr>MAYOR</vt:lpstr>
      <vt:lpstr>FACTURAS</vt:lpstr>
      <vt:lpstr>INGRESOS!Área_de_impresión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2020-06-16T15:15:23Z</cp:lastPrinted>
  <dcterms:created xsi:type="dcterms:W3CDTF">2020-06-16T14:41:39Z</dcterms:created>
  <dcterms:modified xsi:type="dcterms:W3CDTF">2020-07-02T15:50:38Z</dcterms:modified>
</cp:coreProperties>
</file>