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350" activeTab="1"/>
  </bookViews>
  <sheets>
    <sheet name="Hoja1" sheetId="1" r:id="rId1"/>
    <sheet name="Hoja2" sheetId="2" r:id="rId2"/>
    <sheet name="Hoja3" sheetId="3" r:id="rId3"/>
    <sheet name="COMBOS" sheetId="4" r:id="rId4"/>
    <sheet name="Hoja4" sheetId="5" r:id="rId5"/>
  </sheets>
  <definedNames>
    <definedName name="_xlnm._FilterDatabase" localSheetId="1" hidden="1">Hoja2!$A$3:$H$3</definedName>
  </definedNames>
  <calcPr calcId="162913"/>
</workbook>
</file>

<file path=xl/calcChain.xml><?xml version="1.0" encoding="utf-8"?>
<calcChain xmlns="http://schemas.openxmlformats.org/spreadsheetml/2006/main">
  <c r="D10" i="2" l="1"/>
  <c r="F22" i="2" l="1"/>
  <c r="D11" i="1" l="1"/>
  <c r="F8" i="1"/>
  <c r="F9" i="1"/>
  <c r="F10" i="1"/>
  <c r="F11" i="1"/>
  <c r="D11" i="2" l="1"/>
  <c r="F11" i="2"/>
  <c r="H11" i="2" s="1"/>
  <c r="F10" i="2"/>
  <c r="H10" i="2" s="1"/>
  <c r="G6" i="4"/>
  <c r="G5" i="4"/>
  <c r="H5" i="2"/>
  <c r="H6" i="2"/>
  <c r="H7" i="2"/>
  <c r="H8" i="2"/>
  <c r="H9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3" i="2"/>
  <c r="H34" i="2"/>
  <c r="H35" i="2"/>
  <c r="H36" i="2"/>
  <c r="H37" i="2"/>
  <c r="H38" i="2"/>
  <c r="H39" i="2"/>
  <c r="H4" i="2"/>
  <c r="F28" i="3" l="1"/>
  <c r="D28" i="3"/>
  <c r="F18" i="1"/>
  <c r="F29" i="2"/>
  <c r="H29" i="2" s="1"/>
  <c r="H40" i="2" s="1"/>
  <c r="F30" i="2"/>
  <c r="H30" i="2" s="1"/>
  <c r="F31" i="2"/>
  <c r="H31" i="2" s="1"/>
  <c r="F32" i="2"/>
  <c r="H32" i="2" s="1"/>
  <c r="D335" i="1" l="1"/>
  <c r="D328" i="1"/>
  <c r="F328" i="1" s="1"/>
  <c r="D319" i="1"/>
  <c r="F319" i="1" s="1"/>
  <c r="D316" i="1"/>
  <c r="F316" i="1" s="1"/>
  <c r="D307" i="1"/>
  <c r="F304" i="1"/>
  <c r="D293" i="1"/>
  <c r="D283" i="1"/>
  <c r="F283" i="1" s="1"/>
  <c r="D273" i="1"/>
  <c r="D272" i="1"/>
  <c r="F272" i="1" s="1"/>
  <c r="D257" i="1"/>
  <c r="F257" i="1" s="1"/>
  <c r="D228" i="1"/>
  <c r="F228" i="1" s="1"/>
  <c r="D227" i="1"/>
  <c r="D52" i="1"/>
  <c r="D37" i="1"/>
  <c r="F37" i="1" s="1"/>
  <c r="D19" i="1"/>
  <c r="F19" i="1" s="1"/>
  <c r="D4" i="1"/>
  <c r="F138" i="1"/>
  <c r="F349" i="1"/>
  <c r="F116" i="1"/>
  <c r="F115" i="1"/>
  <c r="F119" i="1"/>
  <c r="F348" i="1"/>
  <c r="F345" i="1"/>
  <c r="F77" i="1"/>
  <c r="F344" i="1"/>
  <c r="F206" i="1"/>
  <c r="F338" i="1"/>
  <c r="F208" i="1"/>
  <c r="F334" i="1"/>
  <c r="F337" i="1"/>
  <c r="F331" i="1"/>
  <c r="F330" i="1"/>
  <c r="F340" i="1"/>
  <c r="F336" i="1"/>
  <c r="F327" i="1"/>
  <c r="F307" i="1"/>
  <c r="F38" i="1"/>
  <c r="D39" i="1"/>
  <c r="F39" i="1" s="1"/>
  <c r="F303" i="1"/>
  <c r="F329" i="1"/>
  <c r="F12" i="1"/>
  <c r="F278" i="1"/>
  <c r="F234" i="1"/>
  <c r="F273" i="1"/>
  <c r="F16" i="1"/>
  <c r="F92" i="1"/>
  <c r="F95" i="1"/>
  <c r="F237" i="1"/>
  <c r="F232" i="1"/>
  <c r="F227" i="1"/>
  <c r="F209" i="1"/>
  <c r="F199" i="1"/>
  <c r="F197" i="1"/>
  <c r="F306" i="1"/>
  <c r="F150" i="1"/>
  <c r="F93" i="1"/>
  <c r="F295" i="1"/>
  <c r="F90" i="1"/>
  <c r="F320" i="1"/>
  <c r="F102" i="1"/>
  <c r="F118" i="1"/>
  <c r="F326" i="1"/>
  <c r="F113" i="1"/>
  <c r="F101" i="1"/>
  <c r="F100" i="1"/>
  <c r="F322" i="1"/>
  <c r="F321" i="1"/>
  <c r="F36" i="1"/>
  <c r="F35" i="1"/>
  <c r="F34" i="1"/>
  <c r="F33" i="1"/>
  <c r="F87" i="1"/>
  <c r="F275" i="1"/>
  <c r="F83" i="1"/>
  <c r="F276" i="1"/>
  <c r="F80" i="1"/>
  <c r="F271" i="1"/>
  <c r="F82" i="1"/>
  <c r="F79" i="1"/>
  <c r="F277" i="1"/>
  <c r="F78" i="1"/>
  <c r="F76" i="1"/>
  <c r="F251" i="1"/>
  <c r="F250" i="1"/>
  <c r="F57" i="1"/>
  <c r="F56" i="1"/>
  <c r="F88" i="1"/>
  <c r="F31" i="1"/>
  <c r="F96" i="1"/>
  <c r="F97" i="1"/>
  <c r="F98" i="1"/>
  <c r="F91" i="1"/>
  <c r="F23" i="1"/>
  <c r="F171" i="1"/>
  <c r="F14" i="1"/>
  <c r="F13" i="1"/>
  <c r="D332" i="1"/>
  <c r="F332" i="1" s="1"/>
  <c r="F5" i="1"/>
  <c r="F4" i="1"/>
  <c r="F3" i="1"/>
  <c r="F7" i="1"/>
  <c r="F2" i="1"/>
  <c r="F255" i="1"/>
  <c r="F135" i="1"/>
  <c r="F59" i="1"/>
  <c r="F81" i="1"/>
  <c r="F27" i="1"/>
  <c r="F347" i="1"/>
  <c r="F17" i="1"/>
  <c r="F62" i="1"/>
  <c r="F346" i="1"/>
  <c r="F246" i="1"/>
  <c r="F40" i="1"/>
  <c r="F54" i="1"/>
  <c r="F52" i="1"/>
  <c r="F149" i="1"/>
  <c r="F74" i="1"/>
  <c r="F137" i="1"/>
  <c r="F155" i="1"/>
  <c r="F146" i="1"/>
  <c r="F122" i="1"/>
  <c r="F274" i="1"/>
  <c r="F314" i="1"/>
  <c r="F21" i="1"/>
  <c r="F121" i="1"/>
  <c r="F111" i="1"/>
  <c r="F325" i="1"/>
  <c r="F29" i="1"/>
  <c r="F20" i="1"/>
  <c r="F53" i="1"/>
  <c r="F158" i="1"/>
  <c r="F89" i="1"/>
  <c r="F120" i="1"/>
  <c r="F126" i="1"/>
  <c r="F147" i="1"/>
  <c r="F125" i="1"/>
  <c r="F159" i="1"/>
  <c r="F64" i="1"/>
  <c r="F141" i="1"/>
  <c r="F142" i="1"/>
  <c r="F160" i="1"/>
  <c r="F293" i="1"/>
  <c r="F24" i="1"/>
  <c r="F323" i="1"/>
  <c r="F72" i="1"/>
  <c r="F130" i="1"/>
  <c r="F51" i="1"/>
  <c r="F339" i="1"/>
  <c r="F132" i="1"/>
  <c r="F110" i="1"/>
  <c r="F131" i="1"/>
  <c r="F134" i="1"/>
  <c r="F49" i="1"/>
  <c r="F194" i="1"/>
  <c r="F193" i="1"/>
  <c r="F161" i="1"/>
  <c r="F67" i="1"/>
  <c r="F162" i="1"/>
  <c r="F66" i="1"/>
  <c r="F140" i="1"/>
  <c r="F163" i="1"/>
  <c r="F151" i="1"/>
  <c r="F341" i="1"/>
  <c r="F157" i="1"/>
  <c r="F55" i="1"/>
  <c r="F50" i="1"/>
  <c r="F164" i="1"/>
  <c r="F167" i="1"/>
  <c r="F165" i="1"/>
  <c r="F26" i="1"/>
  <c r="F168" i="1"/>
  <c r="F60" i="1"/>
  <c r="F65" i="1"/>
  <c r="F139" i="1"/>
  <c r="F124" i="1"/>
  <c r="F42" i="1"/>
  <c r="F58" i="1"/>
  <c r="F169" i="1"/>
  <c r="F170" i="1"/>
  <c r="F172" i="1"/>
  <c r="F173" i="1"/>
  <c r="F63" i="1"/>
  <c r="F200" i="1"/>
  <c r="F202" i="1"/>
  <c r="F201" i="1"/>
  <c r="F129" i="1"/>
  <c r="F174" i="1"/>
  <c r="F166" i="1"/>
  <c r="F175" i="1"/>
  <c r="F84" i="1"/>
  <c r="F176" i="1"/>
  <c r="F177" i="1"/>
  <c r="F178" i="1"/>
  <c r="F45" i="1"/>
  <c r="F183" i="1"/>
  <c r="F210" i="1"/>
  <c r="F212" i="1"/>
  <c r="F213" i="1"/>
  <c r="F215" i="1"/>
  <c r="F43" i="1"/>
  <c r="F224" i="1"/>
  <c r="F154" i="1"/>
  <c r="F225" i="1"/>
  <c r="F184" i="1"/>
  <c r="F179" i="1"/>
  <c r="F48" i="1"/>
  <c r="F44" i="1"/>
  <c r="F71" i="1"/>
  <c r="F180" i="1"/>
  <c r="F181" i="1"/>
  <c r="F182" i="1"/>
  <c r="F185" i="1"/>
  <c r="F112" i="1"/>
  <c r="F187" i="1"/>
  <c r="F189" i="1"/>
  <c r="F188" i="1"/>
  <c r="F105" i="1"/>
  <c r="F99" i="1"/>
  <c r="F190" i="1"/>
  <c r="F46" i="1"/>
  <c r="F127" i="1"/>
  <c r="F191" i="1"/>
  <c r="F75" i="1"/>
  <c r="F192" i="1"/>
  <c r="F186" i="1"/>
  <c r="F153" i="1"/>
  <c r="F230" i="1"/>
  <c r="F133" i="1"/>
  <c r="F231" i="1"/>
  <c r="F233" i="1"/>
  <c r="F235" i="1"/>
  <c r="F108" i="1"/>
  <c r="F109" i="1"/>
  <c r="F107" i="1"/>
  <c r="F25" i="1"/>
  <c r="F196" i="1"/>
  <c r="F198" i="1"/>
  <c r="F203" i="1"/>
  <c r="F86" i="1"/>
  <c r="F204" i="1"/>
  <c r="F30" i="1"/>
  <c r="F207" i="1"/>
  <c r="F128" i="1"/>
  <c r="F335" i="1"/>
  <c r="F211" i="1"/>
  <c r="F214" i="1"/>
  <c r="F218" i="1"/>
  <c r="F226" i="1"/>
  <c r="F229" i="1"/>
  <c r="F238" i="1"/>
  <c r="F148" i="1"/>
  <c r="F219" i="1"/>
  <c r="F220" i="1"/>
  <c r="F114" i="1"/>
  <c r="F73" i="1"/>
  <c r="F216" i="1"/>
  <c r="F217" i="1"/>
  <c r="F41" i="1"/>
  <c r="F221" i="1"/>
  <c r="F222" i="1"/>
  <c r="F136" i="1"/>
  <c r="F223" i="1"/>
  <c r="F252" i="1"/>
  <c r="F256" i="1"/>
  <c r="F258" i="1"/>
  <c r="F241" i="1"/>
  <c r="F117" i="1"/>
  <c r="F260" i="1"/>
  <c r="F205" i="1"/>
  <c r="F263" i="1"/>
  <c r="F264" i="1"/>
  <c r="F265" i="1"/>
  <c r="F266" i="1"/>
  <c r="F267" i="1"/>
  <c r="F268" i="1"/>
  <c r="F269" i="1"/>
  <c r="F279" i="1"/>
  <c r="F261" i="1"/>
  <c r="F281" i="1"/>
  <c r="F254" i="1"/>
  <c r="F282" i="1"/>
  <c r="F284" i="1"/>
  <c r="F286" i="1"/>
  <c r="F15" i="1"/>
  <c r="F240" i="1"/>
  <c r="F350" i="1"/>
  <c r="F324" i="1"/>
  <c r="F239" i="1"/>
  <c r="F152" i="1"/>
  <c r="F242" i="1"/>
  <c r="F243" i="1"/>
  <c r="F244" i="1"/>
  <c r="F248" i="1"/>
  <c r="F236" i="1"/>
  <c r="F104" i="1"/>
  <c r="F245" i="1"/>
  <c r="F247" i="1"/>
  <c r="F249" i="1"/>
  <c r="F288" i="1"/>
  <c r="F289" i="1"/>
  <c r="F292" i="1"/>
  <c r="F143" i="1"/>
  <c r="F144" i="1"/>
  <c r="F145" i="1"/>
  <c r="F6" i="1"/>
  <c r="F259" i="1"/>
  <c r="F296" i="1"/>
  <c r="F280" i="1"/>
  <c r="F287" i="1"/>
  <c r="F285" i="1"/>
  <c r="F85" i="1"/>
  <c r="F298" i="1"/>
  <c r="F123" i="1"/>
  <c r="F294" i="1"/>
  <c r="F297" i="1"/>
  <c r="F299" i="1"/>
  <c r="F47" i="1"/>
  <c r="F32" i="1"/>
  <c r="F70" i="1"/>
  <c r="F28" i="1"/>
  <c r="F302" i="1"/>
  <c r="F300" i="1"/>
  <c r="F301" i="1"/>
  <c r="F156" i="1"/>
  <c r="F305" i="1"/>
  <c r="F22" i="1"/>
  <c r="F195" i="1"/>
  <c r="F69" i="1"/>
  <c r="F68" i="1"/>
  <c r="F103" i="1"/>
  <c r="F308" i="1"/>
  <c r="F262" i="1"/>
  <c r="F309" i="1"/>
  <c r="F290" i="1"/>
  <c r="F310" i="1"/>
  <c r="F311" i="1"/>
  <c r="F291" i="1"/>
  <c r="F313" i="1"/>
  <c r="F317" i="1"/>
  <c r="F315" i="1"/>
  <c r="F312" i="1"/>
  <c r="F318" i="1"/>
  <c r="F253" i="1"/>
  <c r="F343" i="1"/>
  <c r="F106" i="1"/>
  <c r="F94" i="1"/>
  <c r="F333" i="1"/>
  <c r="F61" i="1"/>
  <c r="F342" i="1"/>
  <c r="F270" i="1"/>
  <c r="F351" i="1"/>
  <c r="F352" i="1"/>
</calcChain>
</file>

<file path=xl/connections.xml><?xml version="1.0" encoding="utf-8"?>
<connections xmlns="http://schemas.openxmlformats.org/spreadsheetml/2006/main">
  <connection id="1" name="hgjh" type="4" refreshedVersion="0" background="1">
    <webPr xml="1" sourceData="1" url="C:\Users\INVENTARIO-4\Documents\hgjh.xml" htmlTables="1" htmlFormat="all"/>
  </connection>
</connections>
</file>

<file path=xl/sharedStrings.xml><?xml version="1.0" encoding="utf-8"?>
<sst xmlns="http://schemas.openxmlformats.org/spreadsheetml/2006/main" count="465" uniqueCount="360">
  <si>
    <t>YUKY-PAK 250 ML NARANJA</t>
  </si>
  <si>
    <t>LECHE 1.8CC INPROLAC</t>
  </si>
  <si>
    <t>YOGURT FIRME 150 GR DURAZNO YOKA PARMALAT</t>
  </si>
  <si>
    <t>FRIGURT CON CEREAL 150 GR PARMALAT</t>
  </si>
  <si>
    <t>YOGURT FIRME FRESA 150 GR PARMALAT</t>
  </si>
  <si>
    <t>REFRESCO 1.5LT 7UP</t>
  </si>
  <si>
    <t>JUGO NARANJA LIGHT 800 CC FRICA</t>
  </si>
  <si>
    <t>YOGURT FIRME 150 GR PIÑA YOKA PARMALAT</t>
  </si>
  <si>
    <t>PEPSI 2 LT SABOR ORIGINAL</t>
  </si>
  <si>
    <t>REFRESCO 2LT 7UP</t>
  </si>
  <si>
    <t>JUGO DE NARANJA 1.5LT YUKERY</t>
  </si>
  <si>
    <t>JUGO PERA 355 ML YUKERY LATA</t>
  </si>
  <si>
    <t>GATORADE MANDARINA 500 ML PEPSICO</t>
  </si>
  <si>
    <t>JUGO MANGO PET 500ML YUKERY</t>
  </si>
  <si>
    <t>JUGO NARANJA 900 ML SANTAL LIGHT</t>
  </si>
  <si>
    <t>YUKY-PAK 250 ML DURAZNO</t>
  </si>
  <si>
    <t>MALTA POLAR (VIDRIO) RETORNABLE 222ML</t>
  </si>
  <si>
    <t>NECTAR DE DURAZNO 400ML</t>
  </si>
  <si>
    <t>MALTA 1.5 LT MALTIN POLAR</t>
  </si>
  <si>
    <t>JUGO DE DURAZNO 1.8 LT PALMIANDINA</t>
  </si>
  <si>
    <t>MALTA LATA 295 ML POLAR</t>
  </si>
  <si>
    <t>REFRESCO 1.5LT GOLDEN NARANJA</t>
  </si>
  <si>
    <t>REFRESCO 2LT GOLDEN KOLITA</t>
  </si>
  <si>
    <t>REFRESCO 2LT PEPSI-COLA LIGHT</t>
  </si>
  <si>
    <t>GATORADE FRUTAS TROPICALES 500ML PEPSICO</t>
  </si>
  <si>
    <t>JUGO MANGO 250 ML YUKERY BOTELLA</t>
  </si>
  <si>
    <t>JUGO MANZANA 335 ML YUKERY LATA</t>
  </si>
  <si>
    <t>REFRESCO NARANJA 2 LTS GOLDEN PEPSI COLA</t>
  </si>
  <si>
    <t>MALTA  SIN ALCOHOL 250ML REGIONAL</t>
  </si>
  <si>
    <t>REFRESCO PEPSI MAX 2 LTS PEPSI COLA</t>
  </si>
  <si>
    <t>JUGO DURAZNO 250ML YUKERY BOTELLA</t>
  </si>
  <si>
    <t>BEBIDA DE DURAZNO 400ML CARABOBO</t>
  </si>
  <si>
    <t>GATORADE SABOR A MORA 500ML PEPSICO</t>
  </si>
  <si>
    <t>JUGO DURAZNO PET 500ML YUKERY</t>
  </si>
  <si>
    <t>JUGO DE MANZANA 1.8 L PALMIANDINA</t>
  </si>
  <si>
    <t>JUGO 1.8 LT NARANJA PALMIANDINO</t>
  </si>
  <si>
    <t>JUGO DE PERA 1.8 L PALMIANDINA</t>
  </si>
  <si>
    <t>NECTAR DE NARANJA 400ML PALMIANDINA</t>
  </si>
  <si>
    <t>JUGO NARANJA LIGHT 1.8 LT FRICA</t>
  </si>
  <si>
    <t>JUGO 1.8 LT COCTEL TACHIRA</t>
  </si>
  <si>
    <t>JUGO 1.8 LT DURAZNO TACHIRA</t>
  </si>
  <si>
    <t>CHICHA C/CANELA 900CM TACHIRA</t>
  </si>
  <si>
    <t>MALTA DESECHABLE SIN ALCOHOL MALTIN 250ML  POLAR</t>
  </si>
  <si>
    <t>REFRESCO 1.5LT HIT NARANJA</t>
  </si>
  <si>
    <t>REFRESCO 1.5LT FRESCOLITA</t>
  </si>
  <si>
    <t>REFRESCO 1.5LT CHINOTTO</t>
  </si>
  <si>
    <t>REFRESCO KOLITA 355ML  GOLDEN PEPSI COLA</t>
  </si>
  <si>
    <t>YOKA YOGURT FIRME CON CIRUELA 150GR PARMALAT</t>
  </si>
  <si>
    <t>MALTIN LIGHT 1.5 LT POLAR</t>
  </si>
  <si>
    <t>SODA 355 ML EVERVESS LATA</t>
  </si>
  <si>
    <t>TE CON LIMON PET 500ML LIPTON</t>
  </si>
  <si>
    <t>JUGO PERA 250ML YUKERY BOTELLA</t>
  </si>
  <si>
    <t>JUGO MANZANA 250 ML YUKERY BOTELLA</t>
  </si>
  <si>
    <t>GATORADE CEREZA BERRY 500ML PEPSICO</t>
  </si>
  <si>
    <t>GATORADE MANZANA VERDE 500ML PEPSICO</t>
  </si>
  <si>
    <t>JUGO DE PERA 900 ML PALMIANDINA</t>
  </si>
  <si>
    <t>YOGURT LIQUIDO FRESA 1.60ML ALPINO</t>
  </si>
  <si>
    <t>YOGURT LIQUIDO MELOCOTON 1.60ML ALPINO</t>
  </si>
  <si>
    <t>JUGO NARANJA 300CC FRICA</t>
  </si>
  <si>
    <t>FRIGURT LIQ./CON FRESA 750GR PARMALAT</t>
  </si>
  <si>
    <t>YOGURT DULCE 950CC FRIGURT</t>
  </si>
  <si>
    <t>TE 1.8 LT PARMALAT DURAZNO</t>
  </si>
  <si>
    <t>TE  DURAZNO 875 ML  PARMALAT</t>
  </si>
  <si>
    <t>GUISO DE CHICHARON PARA BOCA</t>
  </si>
  <si>
    <t>MALTA 207 ML REGIONAL</t>
  </si>
  <si>
    <t>TE DE DURAZNO PET 500ML LIPTON</t>
  </si>
  <si>
    <t>NORTE VERDE 250CM DEL MONTE</t>
  </si>
  <si>
    <t>SODA PREMIUM  9 GRADO 300 ML</t>
  </si>
  <si>
    <t>SODA 250 ML SAN MARCO</t>
  </si>
  <si>
    <t>JUGO NATURAL HIPER MODELO</t>
  </si>
  <si>
    <t>BEBIDA LACTEA</t>
  </si>
  <si>
    <t>MERENGADA HIPER MODELO</t>
  </si>
  <si>
    <t>SODA PSH 250ML EVERVESS PEPSI COLA</t>
  </si>
  <si>
    <t>BEBIDA DE MANZANA 1.8L CARABOBO</t>
  </si>
  <si>
    <t>JUGO NARANJA 1.8LT FRICA</t>
  </si>
  <si>
    <t>JUGO 900 ML SANTAL LIGHT</t>
  </si>
  <si>
    <t>YOKA 130 GR TROZOS DE FRESA PARMALAT</t>
  </si>
  <si>
    <t>YOGURT TROZOS DE FRUTA PARMALAT</t>
  </si>
  <si>
    <t>YOGURT 125 GR MIGURT FRESA</t>
  </si>
  <si>
    <t>TE DURAZNO 270 GR LIPTON</t>
  </si>
  <si>
    <t>CHICHA CHICHERO 200CC PARMALAT</t>
  </si>
  <si>
    <t>JUGO NARANJA KIDS 1.50CC FRICA</t>
  </si>
  <si>
    <t>JUGO DURAZNO KIDS 1.50CC FRICA</t>
  </si>
  <si>
    <t>NECTAR DE DURAZNO 400CM FRUTITOVAR</t>
  </si>
  <si>
    <t>YOGURT CON CEREAL 138GR MI GURT CRUNCH</t>
  </si>
  <si>
    <t>LECHE DESCREMADA 1LT MI VACA</t>
  </si>
  <si>
    <t>JUGO HUESITO NARANAJA 200CC</t>
  </si>
  <si>
    <t>JUGO 1.8 LT DURAZNO LIGHT FRICA</t>
  </si>
  <si>
    <t>JUGO PASTEURIZADO 1.8 LT DURAZNO FRICA</t>
  </si>
  <si>
    <t>BEBIDA LACTEAS 1.8ML INDOSA</t>
  </si>
  <si>
    <t>JUGO DE MANGO HIPER MODELO</t>
  </si>
  <si>
    <t>BEBIDA LACTEA 1.800ML BUFALITA LA TRUJILLANA</t>
  </si>
  <si>
    <t>YOGURT FIRME 150 GR NATURAL YOKA PARMALAT</t>
  </si>
  <si>
    <t>NARANJADA PASTEURIZADA 1.8LT LA FINCA</t>
  </si>
  <si>
    <t>NECTAR PERA 400ML PALMIANDINO</t>
  </si>
  <si>
    <t>NECTAR MANZANA 400ML PALMIANDINO</t>
  </si>
  <si>
    <t>JUGO DE MANZANA 900 ML PALMIANDINA</t>
  </si>
  <si>
    <t>BEBIDA LACTEA 730 GR FRESA MIGURT FRESH</t>
  </si>
  <si>
    <t>JUGO MANGO UHT 1LT NATULAC (OFERTA DEL DIA)</t>
  </si>
  <si>
    <t>JUGO PERA 340ML LATA NATULAC</t>
  </si>
  <si>
    <t>JUGO DURAZNO 340ML LATA NATULAC</t>
  </si>
  <si>
    <t>JUGO NARANJA 340ML LATA NATULAC</t>
  </si>
  <si>
    <t>JUGO DE NARANJA 1.8 LT CARABOBO</t>
  </si>
  <si>
    <t>TE FRICA LIMON 1.80ML</t>
  </si>
  <si>
    <t>BEBIDA TE 875 ML LIMON PARMALAT</t>
  </si>
  <si>
    <t>JUGO DE PIÑA 900 ML CARABOBO</t>
  </si>
  <si>
    <t>NECTAR DE  MANZANA 1.8LT MI FINCA</t>
  </si>
  <si>
    <t>BEBIDA LACTEA 1.80L LA FINCA</t>
  </si>
  <si>
    <t>YOGURT SABOR A FRESA YAGU 1.850 GR ALPINA</t>
  </si>
  <si>
    <t>YOGURT YAGU MELOCOTON 1.850 GR ALPINA</t>
  </si>
  <si>
    <t>BONYURT C/CERAL ZUCARITAS 170GR ALPINA</t>
  </si>
  <si>
    <t>BONYURT C/CEREAL FROOT LOOPS 161GR ALPINA</t>
  </si>
  <si>
    <t>YOGURT FIRME NATURAL 150GR ALPINA</t>
  </si>
  <si>
    <t>YOGURT TROZOS 1.60ML PIÑA ALPINA</t>
  </si>
  <si>
    <t>JUGO MANZANA 1.80LT FRICA</t>
  </si>
  <si>
    <t>LECHE ZULIA 1.8 L CARABOBO</t>
  </si>
  <si>
    <t>NECTAR DE DURAZNO 1.8LT MI FINCA</t>
  </si>
  <si>
    <t>JUGO PERA 1.80ML  FRICA</t>
  </si>
  <si>
    <t>JUGO NARANJA 400ML JARRITA</t>
  </si>
  <si>
    <t>652.04JUGO COCTEL DE FRUTAS 1.8 LT CARABOBO</t>
  </si>
  <si>
    <t>JARRITA DURAZNO 900ML CAMPO CLARO</t>
  </si>
  <si>
    <t>BEBIDA PERA 1.8LM CARABOBO</t>
  </si>
  <si>
    <t>JUGO DE NARANJA 900 ML CARABOBO</t>
  </si>
  <si>
    <t>JUGO DE DURAZNO 900 ML CARABOBO</t>
  </si>
  <si>
    <t>JUGO DE PERA 900ML CARABOBO</t>
  </si>
  <si>
    <t>TE LIMON 1.8 LT PARMALAT</t>
  </si>
  <si>
    <t>TE DE LIMON 400ML PARMALAT</t>
  </si>
  <si>
    <t>BEBIDA LACTEA 1.8 LT LALO</t>
  </si>
  <si>
    <t>JUGO 900 ML NARANJA TACHIRA</t>
  </si>
  <si>
    <t>JUGO TACHIRA 400CC NARANJA</t>
  </si>
  <si>
    <t>CHICHA 900 ML PALMIANDINA</t>
  </si>
  <si>
    <t>CHICHA PALMIANDINA 400ML</t>
  </si>
  <si>
    <t>JUGO FRICA LIGHT 350CM NARANJA</t>
  </si>
  <si>
    <t>CREMA PURA DE LECHE PARMALAT 900G</t>
  </si>
  <si>
    <t>NECTAR  NARANJA  1.5LTS HERENCIA DEL VALLE</t>
  </si>
  <si>
    <t>NECTAR  NARANJA LIGHT 1.5LTS   HERENCIA DEL VALLE</t>
  </si>
  <si>
    <t>PROMO PIÑA + 1 CAMPESINO</t>
  </si>
  <si>
    <t>SODA 500ML SAN MARCO</t>
  </si>
  <si>
    <t>TE FRICA 400CC  LIMON</t>
  </si>
  <si>
    <t>REFRESCO 2LT COCA-COLA</t>
  </si>
  <si>
    <t>FRESCOLITA LATA 355CC COCA-COLA</t>
  </si>
  <si>
    <t>LACTEOS ZULIA 1.50LT</t>
  </si>
  <si>
    <t>JARRITA NARANJADA 1.8LTS CAMPO CLARO</t>
  </si>
  <si>
    <t>CITRUS PUNCH 1.80ML ALPINA</t>
  </si>
  <si>
    <t>MIGURT PULPA DE FRUTA FRESA 250GR</t>
  </si>
  <si>
    <t>BEBIDA LACTEA INDOSA 900CC</t>
  </si>
  <si>
    <t>LECHE 900 ML CARABOBO</t>
  </si>
  <si>
    <t>COCA COLA 355 ML LATA ORIGINAL</t>
  </si>
  <si>
    <t>TE 1.5 LT DURAZNO LIPTON</t>
  </si>
  <si>
    <t>JUGO NARANJA UHT 1LT NATULAC (OFERTA DEL DIA)</t>
  </si>
  <si>
    <t>JUGO MANGO 340ML LATA NATULAC</t>
  </si>
  <si>
    <t>JUGO MANZANA 900ML CARABOBO</t>
  </si>
  <si>
    <t>COCTEL NATULAC VIDRIO 250CC</t>
  </si>
  <si>
    <t>MANGO NATULAC VIDRIO 250CC</t>
  </si>
  <si>
    <t>CHICHA EL CHICHERO 400ML</t>
  </si>
  <si>
    <t>LECHE COMPLETA 1.8LT PARMALAT.</t>
  </si>
  <si>
    <t>NESTEA CON LIMON 1/2 DURAZNO</t>
  </si>
  <si>
    <t>JUGO DE NARANJA 400 ML CARABOBO</t>
  </si>
  <si>
    <t>JUGO DURAZNO 1.8 L JARRITA</t>
  </si>
  <si>
    <t>DEL VALLE FRESH BEBIDA SABOR A NARANJA 1.5L</t>
  </si>
  <si>
    <t>SODA SCHIWEPPES LATA 350ML COCA-COLA</t>
  </si>
  <si>
    <t>JUGO PARCHITA 1.80ML CARABOBO</t>
  </si>
  <si>
    <t>TE CON SABOR A LIMON 1.8 LT NESTEA</t>
  </si>
  <si>
    <t>JUGO DURAZNO 1.5 ML CARABOBO</t>
  </si>
  <si>
    <t>JUGO 1.5 LT PERA CARABOBO</t>
  </si>
  <si>
    <t>disponible</t>
  </si>
  <si>
    <t>JUGO 1.5 LT MANZANA CARABOBO</t>
  </si>
  <si>
    <t>YUKERY NECTAR DE MANGO (LATA 355 L)</t>
  </si>
  <si>
    <t>JUGO CARABOBO DE NARANJA 1.5 LTS</t>
  </si>
  <si>
    <t>JUGO TRUTI TOVAR 1800LM</t>
  </si>
  <si>
    <t>TE DURAZNO 1.8 LT FRICA</t>
  </si>
  <si>
    <t>JUGO NARANJA FRESH 500 ML COCA COLA</t>
  </si>
  <si>
    <t>LECHE ENTERA GUARALACT 1800 LTS</t>
  </si>
  <si>
    <t>LIPTON TE VERDE CON LIMON 1.50L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</si>
  <si>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</si>
  <si>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</si>
  <si>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</si>
  <si>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</si>
  <si>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</si>
  <si>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MANZANA  GUARALAT 400ML</t>
  </si>
  <si>
    <t>JUGO PERA GUARALAT 400ML</t>
  </si>
  <si>
    <t>YUKY-PAK 250 ML PERA</t>
  </si>
  <si>
    <t>FRUTI TOVAR DE NARANJA 900CC</t>
  </si>
  <si>
    <t>TE CON DURAZNO 1.5 LT NESTEA</t>
  </si>
  <si>
    <t>AGUA CRISTALINA 500 ML</t>
  </si>
  <si>
    <t>JUGO YUKERY DE PIÑA 1.5L</t>
  </si>
  <si>
    <t>JUGO DE DURAZNO 1.5 LT YUKERY.</t>
  </si>
  <si>
    <t>NECTAR FRUGAL DE PERA 250ML LA GIRALDA</t>
  </si>
  <si>
    <t>CHICHA  EL CHICHERO 900CC PARMALAT</t>
  </si>
  <si>
    <t>NECTAR DE MANZANA 1LTS NATULAC</t>
  </si>
  <si>
    <t>PEPSI 1.25ML VIDRIO VENTA CON BOTELLA</t>
  </si>
  <si>
    <t>REFRESCO MANZANITA 1.5 LT MARCA PEPSI</t>
  </si>
  <si>
    <t>NECTAR DE MANZANA 900ML MI FINCA</t>
  </si>
  <si>
    <t>LECHE DESLACTOSADA UHT 1 LT PURISIMA</t>
  </si>
  <si>
    <t>REFRESCO 1.5LT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</si>
  <si>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</si>
  <si>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</si>
  <si>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</si>
  <si>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</si>
  <si>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COCA-COLA 350CC  RETORNABLE (VIDRIO)</t>
  </si>
  <si>
    <t>BEBIDA LACTEA 900 ML PALMILAK</t>
  </si>
  <si>
    <t>LECHE DESCREMADA 1LT LA PASTOREÑA</t>
  </si>
  <si>
    <t>LECHE COMPLETA 1LT LA PASTOREÑA</t>
  </si>
  <si>
    <t>MIGURT FRESH MANDARINA 240G</t>
  </si>
  <si>
    <t>TE NESTEA LIMON 1.5LT</t>
  </si>
  <si>
    <t>TE DE LIMON 900ML PARMALAT</t>
  </si>
  <si>
    <t>LECHE ENTERA 1.5ML GUARALACT</t>
  </si>
  <si>
    <t>JUGO 1.8 LT NARANJA TACHIRA</t>
  </si>
  <si>
    <t>JUGO 900 ML COCTEL TACHIRA</t>
  </si>
  <si>
    <t>JUGO 900 ML DURAZNO TACHIRA</t>
  </si>
  <si>
    <t>AGUA SPARKLING DE LIMON 500ML MINALBA</t>
  </si>
  <si>
    <t>FRUTI TOVAR 1.80 DURAZNO</t>
  </si>
  <si>
    <t>REFRESCO 1LT GOLDEN KOLITA</t>
  </si>
  <si>
    <t>REFRESCO 1.5 LT GLUP KOLITA</t>
  </si>
  <si>
    <t>NECTAR FRUGAL DE DURAZNO 250ML LA GIRALDA</t>
  </si>
  <si>
    <t>NECTAR FRUGAL DE MANZANA 250ML LA GIRALDA</t>
  </si>
  <si>
    <t>JUGO 900 ML NARANJADA JARRITA</t>
  </si>
  <si>
    <t>JUGO DURAZNO MI FINCA 330 ML</t>
  </si>
  <si>
    <t>JUGO NARANJADA 400ML FRICA</t>
  </si>
  <si>
    <t>JUGO FRICA NARANJA  900 ML</t>
  </si>
  <si>
    <t>FRIGURT CON CEREAL 150 GR</t>
  </si>
  <si>
    <t>BEBIDA TRAPICHE PAPELON/DURAZNO 500ML COCA-COLA</t>
  </si>
  <si>
    <t>TE CON SABOR A DURAZNO 900 ML PARMALAT</t>
  </si>
  <si>
    <t>REFRESCO 1.5 DUMBO KOLA</t>
  </si>
  <si>
    <t>TE CON DURAZNO PASTEURIZADO 900ML PARMALAT</t>
  </si>
  <si>
    <t>MALTA LIGERA MALTIN LIGHT 250ML POLAR</t>
  </si>
  <si>
    <t>MI FRUSH NARANJA 1.5 L</t>
  </si>
  <si>
    <t>TE DE LIMON LA VICTORIA 500ML COCA COLA</t>
  </si>
  <si>
    <t>BEBIDA TRAPICHE PAPELON/LIMON 500ML COCA COLA</t>
  </si>
  <si>
    <t>LECHE ENTERA 900ML LOS ANDES</t>
  </si>
  <si>
    <t>TE CON SABOR A LIMON 400ML   NESTEA</t>
  </si>
  <si>
    <t>COCA-COLA LIGHT SABOR LIGERO 2 LTS SIN CALORIAS</t>
  </si>
  <si>
    <t>JUGO 1.8 LT CITRUS PUNCH</t>
  </si>
  <si>
    <t>YOGURT TROZOS DE FRUTA ALPINA DE FRESA 1600GR</t>
  </si>
  <si>
    <t>YOGURT TROZOS DE FRUTA ALPINA MELOCOTON 1600G</t>
  </si>
  <si>
    <t>FRIGURT LIQ./CON PIÑA 750GR PARMALAT</t>
  </si>
  <si>
    <t>LECHE ENTERA 1.5 LT CARABOBO</t>
  </si>
  <si>
    <t>REFRESCO 1.25 LT BIG COLA</t>
  </si>
  <si>
    <t>LECHE ENTERA ESTERILIZADA 1LT CARABOBO</t>
  </si>
  <si>
    <t>REFRESCO 1.25 LT FIRST KOLITA</t>
  </si>
  <si>
    <t>YOGURT DELI SURTIDOS 200GR FRULAC</t>
  </si>
  <si>
    <t>YOGURT GRIEGO NATURAL 230GR FRULAC</t>
  </si>
  <si>
    <t>REFRESCO 1.25 LT FIRST NARANJA</t>
  </si>
  <si>
    <t>BEBIDA LACTEA 1.8 LT MALAGUENA</t>
  </si>
  <si>
    <t>JUGO VIMELAC NARANJADA 900ML</t>
  </si>
  <si>
    <t>JUGO VIMELAC MANZANA 1.8L</t>
  </si>
  <si>
    <t>REFRESCO SABOR A NARA PARCHITA 1.5 LT GOLDEN</t>
  </si>
  <si>
    <t>COCACOLA 1.25ML VIDRIO VENTA CON BOTELLA.</t>
  </si>
  <si>
    <t>RECARGA COCA COLA 1.25ML</t>
  </si>
  <si>
    <t>REFRESCO 2LT BIG COLA</t>
  </si>
  <si>
    <t>AGUA SPARKLING DE TORONJA 500ML MINALBA</t>
  </si>
  <si>
    <t>JUGO FRICA MANZANA 900ML</t>
  </si>
  <si>
    <t>JUGO NARANJA Y ZANAHORIA 1.5 LT SANTAL ACTIVE</t>
  </si>
  <si>
    <t>JUGO DE NARANJA-MANGO 1.5 LT YUKERY</t>
  </si>
  <si>
    <t>FRESCOLITA 1 LT (COCA COLA)</t>
  </si>
  <si>
    <t>JUGO 1 LT PERA UHT NATULAC</t>
  </si>
  <si>
    <t>JUGO DE PERA-PIÑA 900ML LALO</t>
  </si>
  <si>
    <t>RECARGA PEPSI COLA 1.25 LT</t>
  </si>
  <si>
    <t>REFRESCO 1 LT HIT NARANJA</t>
  </si>
  <si>
    <t>REFRESCO 7UP 1LT PEPSI</t>
  </si>
  <si>
    <t>AGUA MINERAL 1.5 NEVADA</t>
  </si>
  <si>
    <t>AGUA MINERAL LIBRE DE SODIO 1.5 LTS MINALBA</t>
  </si>
  <si>
    <t>AGUA MINERAL LIBRE DE SODIO 5 LTS MINALBA</t>
  </si>
  <si>
    <t>AGUA MINERAL LIBRE DE SODIO 600 ML MINALBA</t>
  </si>
  <si>
    <t>AGUA POTABLE 600 ML NEVADA</t>
  </si>
  <si>
    <t>AVENA CON LECHE DE 900 PARMALAT</t>
  </si>
  <si>
    <t xml:space="preserve">BEBIDA ACHOCOLATADA 400 ML RIKO MALT </t>
  </si>
  <si>
    <t>BIB JARABE PEPSI COLA NEGRA 9.463 LT PEPSI COLA</t>
  </si>
  <si>
    <t>COCA COLA NEGRA PET 355 ML ORIGINAL (BOMBITA)</t>
  </si>
  <si>
    <t>FRIGURT LIQ CON DURAZNO 750 PARMALAT</t>
  </si>
  <si>
    <t>FRIGURT YOLAT FRESA 900 ML PARMALAT</t>
  </si>
  <si>
    <t>FRUIT PUNCH 1.8 LT LALO</t>
  </si>
  <si>
    <t xml:space="preserve">FRUIT PUNCH MOTATAN 1.8 LT </t>
  </si>
  <si>
    <t>FRUIT PUNCH PASTEURIZADO 1.8 LOS ANDES</t>
  </si>
  <si>
    <t>GELATINA 125 FRESA LOS ANDES</t>
  </si>
  <si>
    <t>GELATINA FRAMBUESA 150 G GELY PARMALAT</t>
  </si>
  <si>
    <t xml:space="preserve">GELATINA GELY FRESA 150 GR PARMALAT </t>
  </si>
  <si>
    <t>JUGO 1.8 FRESA LOS ANDES</t>
  </si>
  <si>
    <t xml:space="preserve">JUGO DA FRUTA 1 LT DURAZNO </t>
  </si>
  <si>
    <t>JUGO DE DURAZNO 1 LT UHT NATULAC</t>
  </si>
  <si>
    <t>JUGO DE DURAZNO 1.8 LALO</t>
  </si>
  <si>
    <t>JUGO DURAZNO 900 ML LALO</t>
  </si>
  <si>
    <t>JUGO DE DURAZNO UND 250 NATULAC</t>
  </si>
  <si>
    <t>JUGO DE MANZANA 250 ML VIDRIO NATULAC</t>
  </si>
  <si>
    <t xml:space="preserve">JUGO DE MANZANA 1.5 YUKERY </t>
  </si>
  <si>
    <t xml:space="preserve">JUGO DE MANZANA 1.8 L LALO </t>
  </si>
  <si>
    <t xml:space="preserve">JUGO DE MANZANA 1.8 LOS ANDES </t>
  </si>
  <si>
    <t>JUGO DE MANZANA 400 FRICA</t>
  </si>
  <si>
    <t>JUGO DE MANZANA 900 ML LALO</t>
  </si>
  <si>
    <t>JUGO DE MANZANA UND 250 NATULAC</t>
  </si>
  <si>
    <t>JUGO DE NARANJA 1.8 LALO</t>
  </si>
  <si>
    <t>JUGO DE NARANJA 250 YUKERY BOTELLA</t>
  </si>
  <si>
    <t>JUGO DE NARANJA 900 ML LALO</t>
  </si>
  <si>
    <t>JUGO DE NARANJA UND 250 NATULAC</t>
  </si>
  <si>
    <t>JUGO DE PARCHITA HIERBABUENA 300 ML TUK-TUK</t>
  </si>
  <si>
    <t>JUGO DE PERA 1.5 YUKERY</t>
  </si>
  <si>
    <t>JUGO DE PERA 1.8 LALO</t>
  </si>
  <si>
    <t>JUGO DE PERA 250 ML VIDRIO NATULAC</t>
  </si>
  <si>
    <t>JUGO DE PERA 400 ML FRICA</t>
  </si>
  <si>
    <t>JUGO DE PERA 900 ML FRICA</t>
  </si>
  <si>
    <t>JUGO DE PERA 900 ML LALO</t>
  </si>
  <si>
    <t>JUGO DE PERA 250 NATULAC</t>
  </si>
  <si>
    <t>JUGO DE PIÑA 300 ML TUK-TUK</t>
  </si>
  <si>
    <t>JUGO DE NARANJA 1.8 LOS ANDES</t>
  </si>
  <si>
    <t>JUGO NATURAL NARANJA 300 ML TUK-TUK</t>
  </si>
  <si>
    <t>LECHE COMPLETA UHT 1 LT PURISIMA</t>
  </si>
  <si>
    <t>LECHE DESCREMADA 1 LT UHT PURISIMA</t>
  </si>
  <si>
    <t xml:space="preserve">LECHE ENTERA LARGA DURACION 1 LT CAMPESTRE </t>
  </si>
  <si>
    <t xml:space="preserve">LECHE LIQ DESCREMADA 1 LT CAMPESTRE </t>
  </si>
  <si>
    <t>LECHE PASTEURIZADA 1.8 LOS ANDES</t>
  </si>
  <si>
    <t>MINALBA SPARKLING 500ML PEPSI COLA</t>
  </si>
  <si>
    <t xml:space="preserve">NECTAR 250ML VIDRIO DURAZNO NATULAC </t>
  </si>
  <si>
    <t>NECTAR DE MANZANA BOTELLA 1LT LOS ANDES</t>
  </si>
  <si>
    <t xml:space="preserve">NECTAR DE PERA BOTELLA 1LT LOS ANDES </t>
  </si>
  <si>
    <t>PEPSI 350CC COCA COLA VIDRIO RETORNABLE</t>
  </si>
  <si>
    <t>REFRESCO 1.5LT GOLDEN KOLITA</t>
  </si>
  <si>
    <t>REFRESCO 1.5LT GOLDEN PIÑA</t>
  </si>
  <si>
    <t xml:space="preserve">REFRESCO 1.5LT GOLDEN UVA </t>
  </si>
  <si>
    <t>REFRESCO DE 1.5LT PEPSI COLA</t>
  </si>
  <si>
    <t xml:space="preserve">REFRESCO DE 1LT CHINOTTO </t>
  </si>
  <si>
    <t>REFRESCO DE 1 LT COCA COLA</t>
  </si>
  <si>
    <t>REFRESCO 1LT GOLDEN NARANJA</t>
  </si>
  <si>
    <t>REFRESCO 1LT PEPSI COLA</t>
  </si>
  <si>
    <t>REFRESCO 2LTS CHINOTTO</t>
  </si>
  <si>
    <t>REFRESCO NARANJA HIT 2 LT COCA COLA</t>
  </si>
  <si>
    <t>REFRESCO PEPSI COLA LATA ORIGINAL 355 ML</t>
  </si>
  <si>
    <t>REFRESCO PEPSI DE LATA 320 ML</t>
  </si>
  <si>
    <t>REFRESCO PEPSI LIGHT 355 ML PEPSI COLA</t>
  </si>
  <si>
    <t>REFRESCO UVA 1.5 COCA COLA</t>
  </si>
  <si>
    <t>RIKO MALT ACHOCOLATADO 900 ML PARMALAT</t>
  </si>
  <si>
    <t>SANTAL LIGH MANZANA 1.5 PARMALAT</t>
  </si>
  <si>
    <t>SANTAL LIGH PERA 1.5 PARMALAT</t>
  </si>
  <si>
    <t>TE 1.5 LT LIMON LIPTON</t>
  </si>
  <si>
    <t>TE CON DURAZNO 400 ML PARMALAT</t>
  </si>
  <si>
    <t>TE CON LIMON DE 900 LALO</t>
  </si>
  <si>
    <t xml:space="preserve">TE VERDE CON LIMON PET 500 LIPTON </t>
  </si>
  <si>
    <t xml:space="preserve">YOGURT DE FRESA DE 900 LALO </t>
  </si>
  <si>
    <t>YOGURT FIRME 125 FRESA LOS ANDES</t>
  </si>
  <si>
    <t>YOGURT LIQ DE DURAZNO 400 ML LALO</t>
  </si>
  <si>
    <t>YOGURT LIQ DE DURAZNO MI FINCA 900ML</t>
  </si>
  <si>
    <t>YOGURT LIQ DE FRESA 330 ML MI FINCA</t>
  </si>
  <si>
    <t>YOGURT LIQ DE FRESA MI FINCA 900</t>
  </si>
  <si>
    <t>YOKA YOGURT DULCE GRIEGO 150 GR PARMALAT</t>
  </si>
  <si>
    <t>YUKI PAT 250 MANZANA</t>
  </si>
  <si>
    <t>CODIGO</t>
  </si>
  <si>
    <t>PRODUCTO</t>
  </si>
  <si>
    <t>SISTEMA</t>
  </si>
  <si>
    <t>FISICO</t>
  </si>
  <si>
    <t>VENTAS</t>
  </si>
  <si>
    <t>COMPROMETIDA</t>
  </si>
  <si>
    <t>AGUA MINERAL LIBRE DE SODIO 355ML MINALBA</t>
  </si>
  <si>
    <t>COMBOS</t>
  </si>
  <si>
    <t>COMPROMETIDAS</t>
  </si>
  <si>
    <t>COSTOS</t>
  </si>
  <si>
    <t>COSTO TOTAL</t>
  </si>
  <si>
    <t>PRODUCCION</t>
  </si>
  <si>
    <t>SINCERACION</t>
  </si>
  <si>
    <t>TOTAL</t>
  </si>
  <si>
    <t>CUADRO DE BEBIDAS HIPER MODELO 31/05/2022</t>
  </si>
  <si>
    <t>VENTA DE COMBOS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</si>
</sst>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F352" tableType="xml" totalsRowShown="0" headerRowDxfId="10" dataDxfId="8" headerRowBorderDxfId="9" tableBorderDxfId="7" totalsRowBorderDxfId="6" connectionId="1">
  <autoFilter ref="A1:F352"/>
  <sortState ref="A2:F344">
    <sortCondition ref="B2:B347"/>
  </sortState>
  <tableColumns count="6">
    <tableColumn id="5" uniqueName="Codigo_Producto" name="CODIGO" dataDxfId="5">
      <xmlColumnPr mapId="1" xpath="/ReporteStellar/Registro/Madepartamentos/Maproductos/Codigo_Producto" xmlDataType="integer"/>
    </tableColumn>
    <tableColumn id="7" uniqueName="Producto" name="PRODUCTO" dataDxfId="4">
      <xmlColumnPr mapId="1" xpath="/ReporteStellar/Registro/Madepartamentos/Maproductos/Producto" xmlDataType="string"/>
    </tableColumn>
    <tableColumn id="8" uniqueName="Disponibles" name="SISTEMA" dataDxfId="3">
      <xmlColumnPr mapId="1" xpath="/ReporteStellar/Registro/Madepartamentos/Maproductos/Disponibles" xmlDataType="integer"/>
    </tableColumn>
    <tableColumn id="9" uniqueName="Existencia" name="FISICO" dataDxfId="2">
      <xmlColumnPr mapId="1" xpath="/ReporteStellar/Registro/Madepartamentos/Maproductos/Existencia" xmlDataType="integer"/>
    </tableColumn>
    <tableColumn id="10" uniqueName="Pedido" name="VENTAS" dataDxfId="1">
      <xmlColumnPr mapId="1" xpath="/ReporteStellar/Registro/Madepartamentos/Maproductos/Pedido" xmlDataType="integer"/>
    </tableColumn>
    <tableColumn id="11" uniqueName="Comprometida" name="COMPROMETIDA" dataDxfId="0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opLeftCell="A8" zoomScale="110" zoomScaleNormal="110" workbookViewId="0">
      <selection activeCell="E8" sqref="E8"/>
    </sheetView>
  </sheetViews>
  <sheetFormatPr baseColWidth="10" defaultRowHeight="15"/>
  <cols>
    <col min="1" max="1" width="12.85546875" bestFit="1" customWidth="1"/>
    <col min="2" max="2" width="52.85546875" bestFit="1" customWidth="1"/>
    <col min="3" max="3" width="13.28515625" bestFit="1" customWidth="1"/>
    <col min="4" max="4" width="11.28515625" bestFit="1" customWidth="1"/>
    <col min="5" max="5" width="12.5703125" bestFit="1" customWidth="1"/>
    <col min="6" max="6" width="20.85546875" bestFit="1" customWidth="1"/>
  </cols>
  <sheetData>
    <row r="1" spans="1:6">
      <c r="A1" s="29" t="s">
        <v>344</v>
      </c>
      <c r="B1" s="30" t="s">
        <v>345</v>
      </c>
      <c r="C1" s="30" t="s">
        <v>346</v>
      </c>
      <c r="D1" s="30" t="s">
        <v>347</v>
      </c>
      <c r="E1" s="30" t="s">
        <v>348</v>
      </c>
      <c r="F1" s="31" t="s">
        <v>349</v>
      </c>
    </row>
    <row r="2" spans="1:6">
      <c r="A2" s="5">
        <v>884</v>
      </c>
      <c r="B2" s="3" t="s">
        <v>261</v>
      </c>
      <c r="C2" s="1">
        <v>46</v>
      </c>
      <c r="D2" s="1">
        <v>46</v>
      </c>
      <c r="E2" s="1"/>
      <c r="F2" s="6">
        <f>Tabla1[[#This Row],[VENTAS]]+Tabla1[[#This Row],[FISICO]]-Tabla1[[#This Row],[SISTEMA]]</f>
        <v>0</v>
      </c>
    </row>
    <row r="3" spans="1:6">
      <c r="A3" s="5">
        <v>891</v>
      </c>
      <c r="B3" s="1" t="s">
        <v>262</v>
      </c>
      <c r="C3" s="1">
        <v>14</v>
      </c>
      <c r="D3" s="1">
        <v>29</v>
      </c>
      <c r="E3" s="1"/>
      <c r="F3" s="6">
        <f>Tabla1[[#This Row],[VENTAS]]+Tabla1[[#This Row],[FISICO]]-Tabla1[[#This Row],[SISTEMA]]</f>
        <v>15</v>
      </c>
    </row>
    <row r="4" spans="1:6">
      <c r="A4" s="5">
        <v>847</v>
      </c>
      <c r="B4" s="1" t="s">
        <v>263</v>
      </c>
      <c r="C4" s="1">
        <v>994</v>
      </c>
      <c r="D4" s="1">
        <f>728+264</f>
        <v>992</v>
      </c>
      <c r="E4" s="1"/>
      <c r="F4" s="6">
        <f>Tabla1[[#This Row],[VENTAS]]+Tabla1[[#This Row],[FISICO]]-Tabla1[[#This Row],[SISTEMA]]</f>
        <v>-2</v>
      </c>
    </row>
    <row r="5" spans="1:6">
      <c r="A5" s="5">
        <v>841</v>
      </c>
      <c r="B5" s="1" t="s">
        <v>264</v>
      </c>
      <c r="C5" s="1">
        <v>0</v>
      </c>
      <c r="D5" s="1">
        <v>0</v>
      </c>
      <c r="E5" s="1"/>
      <c r="F5" s="6">
        <f>Tabla1[[#This Row],[VENTAS]]+Tabla1[[#This Row],[FISICO]]-Tabla1[[#This Row],[SISTEMA]]</f>
        <v>0</v>
      </c>
    </row>
    <row r="6" spans="1:6">
      <c r="A6" s="32">
        <v>9757</v>
      </c>
      <c r="B6" s="35" t="s">
        <v>210</v>
      </c>
      <c r="C6" s="33">
        <v>10</v>
      </c>
      <c r="D6" s="33">
        <v>11</v>
      </c>
      <c r="E6" s="1"/>
      <c r="F6" s="7">
        <f>Tabla1[[#This Row],[VENTAS]]+Tabla1[[#This Row],[FISICO]]-Tabla1[[#This Row],[SISTEMA]]</f>
        <v>1</v>
      </c>
    </row>
    <row r="7" spans="1:6">
      <c r="A7" s="32">
        <v>850</v>
      </c>
      <c r="B7" s="33" t="s">
        <v>350</v>
      </c>
      <c r="C7" s="33">
        <v>897</v>
      </c>
      <c r="D7" s="33">
        <v>907</v>
      </c>
      <c r="E7" s="1"/>
      <c r="F7" s="6">
        <f>Tabla1[[#This Row],[VENTAS]]+Tabla1[[#This Row],[FISICO]]-Tabla1[[#This Row],[SISTEMA]]</f>
        <v>10</v>
      </c>
    </row>
    <row r="8" spans="1:6">
      <c r="A8" s="32">
        <v>913</v>
      </c>
      <c r="B8" s="35" t="s">
        <v>8</v>
      </c>
      <c r="C8" s="33">
        <v>224</v>
      </c>
      <c r="D8" s="33">
        <v>224</v>
      </c>
      <c r="E8" s="33"/>
      <c r="F8" s="34">
        <f>Tabla1[[#This Row],[VENTAS]]+Tabla1[[#This Row],[FISICO]]-Tabla1[[#This Row],[SISTEMA]]</f>
        <v>0</v>
      </c>
    </row>
    <row r="9" spans="1:6">
      <c r="A9" s="1">
        <v>909</v>
      </c>
      <c r="B9" s="3" t="s">
        <v>22</v>
      </c>
      <c r="C9" s="1">
        <v>1</v>
      </c>
      <c r="D9" s="1">
        <v>1</v>
      </c>
      <c r="E9" s="33"/>
      <c r="F9" s="34">
        <f>Tabla1[[#This Row],[VENTAS]]+Tabla1[[#This Row],[FISICO]]-Tabla1[[#This Row],[SISTEMA]]</f>
        <v>0</v>
      </c>
    </row>
    <row r="10" spans="1:6">
      <c r="A10" s="1">
        <v>910</v>
      </c>
      <c r="B10" s="3" t="s">
        <v>27</v>
      </c>
      <c r="C10" s="1">
        <v>16</v>
      </c>
      <c r="D10" s="1">
        <v>16</v>
      </c>
      <c r="E10" s="33"/>
      <c r="F10" s="34">
        <f>Tabla1[[#This Row],[VENTAS]]+Tabla1[[#This Row],[FISICO]]-Tabla1[[#This Row],[SISTEMA]]</f>
        <v>0</v>
      </c>
    </row>
    <row r="11" spans="1:6">
      <c r="A11" s="5">
        <v>5356</v>
      </c>
      <c r="B11" s="3" t="s">
        <v>314</v>
      </c>
      <c r="C11" s="1">
        <v>484</v>
      </c>
      <c r="D11" s="1">
        <f>463+21</f>
        <v>484</v>
      </c>
      <c r="E11" s="33"/>
      <c r="F11" s="34">
        <f>Tabla1[[#This Row],[VENTAS]]+Tabla1[[#This Row],[FISICO]]-Tabla1[[#This Row],[SISTEMA]]</f>
        <v>0</v>
      </c>
    </row>
    <row r="12" spans="1:6">
      <c r="A12" s="5">
        <v>14046</v>
      </c>
      <c r="B12" s="3" t="s">
        <v>319</v>
      </c>
      <c r="C12" s="1">
        <v>12</v>
      </c>
      <c r="D12" s="1">
        <v>12</v>
      </c>
      <c r="E12" s="1"/>
      <c r="F12" s="6">
        <f>Tabla1[[#This Row],[VENTAS]]+Tabla1[[#This Row],[FISICO]]-Tabla1[[#This Row],[SISTEMA]]</f>
        <v>0</v>
      </c>
    </row>
    <row r="13" spans="1:6">
      <c r="A13" s="5">
        <v>19449</v>
      </c>
      <c r="B13" s="3" t="s">
        <v>265</v>
      </c>
      <c r="C13" s="1">
        <v>5</v>
      </c>
      <c r="D13" s="1">
        <v>4</v>
      </c>
      <c r="E13" s="1"/>
      <c r="F13" s="6">
        <f>Tabla1[[#This Row],[VENTAS]]+Tabla1[[#This Row],[FISICO]]-Tabla1[[#This Row],[SISTEMA]]</f>
        <v>-1</v>
      </c>
    </row>
    <row r="14" spans="1:6">
      <c r="A14" s="5">
        <v>7440</v>
      </c>
      <c r="B14" s="3" t="s">
        <v>266</v>
      </c>
      <c r="C14" s="1">
        <v>19</v>
      </c>
      <c r="D14" s="1">
        <v>17</v>
      </c>
      <c r="E14" s="1"/>
      <c r="F14" s="6">
        <f>Tabla1[[#This Row],[VENTAS]]+Tabla1[[#This Row],[FISICO]]-Tabla1[[#This Row],[SISTEMA]]</f>
        <v>-2</v>
      </c>
    </row>
    <row r="15" spans="1:6">
      <c r="A15" s="5">
        <v>7119</v>
      </c>
      <c r="B15" s="3" t="s">
        <v>188</v>
      </c>
      <c r="C15" s="1">
        <v>6</v>
      </c>
      <c r="D15" s="1">
        <v>8</v>
      </c>
      <c r="E15" s="1"/>
      <c r="F15" s="7">
        <f>Tabla1[[#This Row],[VENTAS]]+Tabla1[[#This Row],[FISICO]]-Tabla1[[#This Row],[SISTEMA]]</f>
        <v>2</v>
      </c>
    </row>
    <row r="16" spans="1:6">
      <c r="A16" s="5">
        <v>5356</v>
      </c>
      <c r="B16" s="3" t="s">
        <v>314</v>
      </c>
      <c r="C16" s="1"/>
      <c r="D16" s="1"/>
      <c r="E16" s="1"/>
      <c r="F16" s="6">
        <f>Tabla1[[#This Row],[VENTAS]]+Tabla1[[#This Row],[FISICO]]-Tabla1[[#This Row],[SISTEMA]]</f>
        <v>0</v>
      </c>
    </row>
    <row r="17" spans="1:6">
      <c r="A17" s="5">
        <v>911</v>
      </c>
      <c r="B17" s="3" t="s">
        <v>5</v>
      </c>
      <c r="C17" s="1">
        <v>21</v>
      </c>
      <c r="D17" s="1">
        <v>21</v>
      </c>
      <c r="E17" s="1"/>
      <c r="F17" s="7">
        <f>Tabla1[[#This Row],[VENTAS]]+Tabla1[[#This Row],[FISICO]]-Tabla1[[#This Row],[SISTEMA]]</f>
        <v>0</v>
      </c>
    </row>
    <row r="18" spans="1:6">
      <c r="A18" s="5">
        <v>5356</v>
      </c>
      <c r="B18" s="3" t="s">
        <v>314</v>
      </c>
      <c r="C18" s="1">
        <v>484</v>
      </c>
      <c r="D18" s="1">
        <v>463</v>
      </c>
      <c r="E18" s="1"/>
      <c r="F18" s="6">
        <f>Tabla1[[#This Row],[VENTAS]]+Tabla1[[#This Row],[FISICO]]-Tabla1[[#This Row],[SISTEMA]]</f>
        <v>-21</v>
      </c>
    </row>
    <row r="19" spans="1:6">
      <c r="A19" s="5">
        <v>6248</v>
      </c>
      <c r="B19" s="3" t="s">
        <v>147</v>
      </c>
      <c r="C19" s="1">
        <v>40</v>
      </c>
      <c r="D19" s="1">
        <f>38+5</f>
        <v>43</v>
      </c>
      <c r="E19" s="1"/>
      <c r="F19" s="7">
        <f>Tabla1[[#This Row],[VENTAS]]+Tabla1[[#This Row],[FISICO]]-Tabla1[[#This Row],[SISTEMA]]</f>
        <v>3</v>
      </c>
    </row>
    <row r="20" spans="1:6">
      <c r="A20" s="5">
        <v>914</v>
      </c>
      <c r="B20" s="3" t="s">
        <v>29</v>
      </c>
      <c r="C20" s="1">
        <v>0</v>
      </c>
      <c r="D20" s="1"/>
      <c r="E20" s="1"/>
      <c r="F20" s="7">
        <f>Tabla1[[#This Row],[VENTAS]]+Tabla1[[#This Row],[FISICO]]-Tabla1[[#This Row],[SISTEMA]]</f>
        <v>0</v>
      </c>
    </row>
    <row r="21" spans="1:6">
      <c r="A21" s="5">
        <v>916</v>
      </c>
      <c r="B21" s="3" t="s">
        <v>23</v>
      </c>
      <c r="C21" s="1">
        <v>0</v>
      </c>
      <c r="D21" s="1">
        <v>0</v>
      </c>
      <c r="E21" s="1"/>
      <c r="F21" s="7">
        <f>Tabla1[[#This Row],[VENTAS]]+Tabla1[[#This Row],[FISICO]]-Tabla1[[#This Row],[SISTEMA]]</f>
        <v>0</v>
      </c>
    </row>
    <row r="22" spans="1:6">
      <c r="A22" s="5">
        <v>918</v>
      </c>
      <c r="B22" s="3" t="s">
        <v>231</v>
      </c>
      <c r="C22" s="1">
        <v>0</v>
      </c>
      <c r="D22" s="1"/>
      <c r="E22" s="1"/>
      <c r="F22" s="7">
        <f>Tabla1[[#This Row],[VENTAS]]+Tabla1[[#This Row],[FISICO]]-Tabla1[[#This Row],[SISTEMA]]</f>
        <v>0</v>
      </c>
    </row>
    <row r="23" spans="1:6">
      <c r="A23" s="5">
        <v>14757</v>
      </c>
      <c r="B23" s="3" t="s">
        <v>268</v>
      </c>
      <c r="C23" s="1">
        <v>18</v>
      </c>
      <c r="D23" s="1">
        <v>15</v>
      </c>
      <c r="E23" s="1"/>
      <c r="F23" s="6">
        <f>Tabla1[[#This Row],[VENTAS]]+Tabla1[[#This Row],[FISICO]]-Tabla1[[#This Row],[SISTEMA]]</f>
        <v>-3</v>
      </c>
    </row>
    <row r="24" spans="1:6">
      <c r="A24" s="5">
        <v>994</v>
      </c>
      <c r="B24" s="3" t="s">
        <v>44</v>
      </c>
      <c r="C24" s="1">
        <v>0</v>
      </c>
      <c r="D24" s="1"/>
      <c r="E24" s="1"/>
      <c r="F24" s="7">
        <f>Tabla1[[#This Row],[VENTAS]]+Tabla1[[#This Row],[FISICO]]-Tabla1[[#This Row],[SISTEMA]]</f>
        <v>0</v>
      </c>
    </row>
    <row r="25" spans="1:6">
      <c r="A25" s="5">
        <v>999</v>
      </c>
      <c r="B25" s="3" t="s">
        <v>137</v>
      </c>
      <c r="C25" s="1">
        <v>0</v>
      </c>
      <c r="D25" s="1"/>
      <c r="E25" s="1"/>
      <c r="F25" s="7">
        <f>Tabla1[[#This Row],[VENTAS]]+Tabla1[[#This Row],[FISICO]]-Tabla1[[#This Row],[SISTEMA]]</f>
        <v>0</v>
      </c>
    </row>
    <row r="26" spans="1:6">
      <c r="A26" s="5">
        <v>1005</v>
      </c>
      <c r="B26" s="3" t="s">
        <v>72</v>
      </c>
      <c r="C26" s="1">
        <v>0</v>
      </c>
      <c r="D26" s="1"/>
      <c r="E26" s="1"/>
      <c r="F26" s="7">
        <f>Tabla1[[#This Row],[VENTAS]]+Tabla1[[#This Row],[FISICO]]-Tabla1[[#This Row],[SISTEMA]]</f>
        <v>0</v>
      </c>
    </row>
    <row r="27" spans="1:6">
      <c r="A27" s="5">
        <v>3281</v>
      </c>
      <c r="B27" s="3" t="s">
        <v>3</v>
      </c>
      <c r="C27" s="1">
        <v>20</v>
      </c>
      <c r="D27" s="1">
        <v>16</v>
      </c>
      <c r="E27" s="1"/>
      <c r="F27" s="7">
        <f>Tabla1[[#This Row],[VENTAS]]+Tabla1[[#This Row],[FISICO]]-Tabla1[[#This Row],[SISTEMA]]</f>
        <v>-4</v>
      </c>
    </row>
    <row r="28" spans="1:6">
      <c r="A28" s="5">
        <v>1295</v>
      </c>
      <c r="B28" s="3" t="s">
        <v>225</v>
      </c>
      <c r="C28" s="1">
        <v>20</v>
      </c>
      <c r="D28" s="1">
        <v>20</v>
      </c>
      <c r="E28" s="1">
        <v>0</v>
      </c>
      <c r="F28" s="7">
        <f>Tabla1[[#This Row],[VENTAS]]+Tabla1[[#This Row],[FISICO]]-Tabla1[[#This Row],[SISTEMA]]</f>
        <v>0</v>
      </c>
    </row>
    <row r="29" spans="1:6">
      <c r="A29" s="5">
        <v>1300</v>
      </c>
      <c r="B29" s="3" t="s">
        <v>28</v>
      </c>
      <c r="C29" s="1">
        <v>0</v>
      </c>
      <c r="D29" s="1"/>
      <c r="E29" s="1"/>
      <c r="F29" s="7">
        <f>Tabla1[[#This Row],[VENTAS]]+Tabla1[[#This Row],[FISICO]]-Tabla1[[#This Row],[SISTEMA]]</f>
        <v>0</v>
      </c>
    </row>
    <row r="30" spans="1:6">
      <c r="A30" s="5">
        <v>1306</v>
      </c>
      <c r="B30" s="3" t="s">
        <v>144</v>
      </c>
      <c r="C30" s="1">
        <v>0</v>
      </c>
      <c r="D30" s="1"/>
      <c r="E30" s="1"/>
      <c r="F30" s="7">
        <f>Tabla1[[#This Row],[VENTAS]]+Tabla1[[#This Row],[FISICO]]-Tabla1[[#This Row],[SISTEMA]]</f>
        <v>0</v>
      </c>
    </row>
    <row r="31" spans="1:6">
      <c r="A31" s="5">
        <v>14327</v>
      </c>
      <c r="B31" s="3" t="s">
        <v>273</v>
      </c>
      <c r="C31" s="1">
        <v>1</v>
      </c>
      <c r="D31" s="1">
        <v>0</v>
      </c>
      <c r="E31" s="1"/>
      <c r="F31" s="6">
        <f>Tabla1[[#This Row],[VENTAS]]+Tabla1[[#This Row],[FISICO]]-Tabla1[[#This Row],[SISTEMA]]</f>
        <v>-1</v>
      </c>
    </row>
    <row r="32" spans="1:6">
      <c r="A32" s="5">
        <v>1527</v>
      </c>
      <c r="B32" s="3" t="s">
        <v>223</v>
      </c>
      <c r="C32" s="1">
        <v>0</v>
      </c>
      <c r="D32" s="1"/>
      <c r="E32" s="1"/>
      <c r="F32" s="7">
        <f>Tabla1[[#This Row],[VENTAS]]+Tabla1[[#This Row],[FISICO]]-Tabla1[[#This Row],[SISTEMA]]</f>
        <v>0</v>
      </c>
    </row>
    <row r="33" spans="1:6">
      <c r="A33" s="5">
        <v>12725</v>
      </c>
      <c r="B33" s="3" t="s">
        <v>290</v>
      </c>
      <c r="C33" s="1">
        <v>16</v>
      </c>
      <c r="D33" s="1">
        <v>16</v>
      </c>
      <c r="E33" s="1"/>
      <c r="F33" s="6">
        <f>Tabla1[[#This Row],[VENTAS]]+Tabla1[[#This Row],[FISICO]]-Tabla1[[#This Row],[SISTEMA]]</f>
        <v>0</v>
      </c>
    </row>
    <row r="34" spans="1:6">
      <c r="A34" s="5">
        <v>9228</v>
      </c>
      <c r="B34" s="3" t="s">
        <v>291</v>
      </c>
      <c r="C34" s="1">
        <v>22</v>
      </c>
      <c r="D34" s="1">
        <v>22</v>
      </c>
      <c r="E34" s="1"/>
      <c r="F34" s="6">
        <f>Tabla1[[#This Row],[VENTAS]]+Tabla1[[#This Row],[FISICO]]-Tabla1[[#This Row],[SISTEMA]]</f>
        <v>0</v>
      </c>
    </row>
    <row r="35" spans="1:6">
      <c r="A35" s="5">
        <v>12724</v>
      </c>
      <c r="B35" s="3" t="s">
        <v>292</v>
      </c>
      <c r="C35" s="1">
        <v>16</v>
      </c>
      <c r="D35" s="1">
        <v>16</v>
      </c>
      <c r="E35" s="1"/>
      <c r="F35" s="6">
        <f>Tabla1[[#This Row],[VENTAS]]+Tabla1[[#This Row],[FISICO]]-Tabla1[[#This Row],[SISTEMA]]</f>
        <v>0</v>
      </c>
    </row>
    <row r="36" spans="1:6">
      <c r="A36" s="5">
        <v>5359</v>
      </c>
      <c r="B36" s="3" t="s">
        <v>293</v>
      </c>
      <c r="C36" s="1">
        <v>11</v>
      </c>
      <c r="D36" s="1">
        <v>11</v>
      </c>
      <c r="E36" s="1"/>
      <c r="F36" s="6">
        <f>Tabla1[[#This Row],[VENTAS]]+Tabla1[[#This Row],[FISICO]]-Tabla1[[#This Row],[SISTEMA]]</f>
        <v>0</v>
      </c>
    </row>
    <row r="37" spans="1:6" ht="12.75" customHeight="1">
      <c r="A37" s="5">
        <v>3230</v>
      </c>
      <c r="B37" s="3" t="s">
        <v>24</v>
      </c>
      <c r="C37" s="1">
        <v>17</v>
      </c>
      <c r="D37" s="1">
        <f>7+5+6</f>
        <v>18</v>
      </c>
      <c r="E37" s="1"/>
      <c r="F37" s="7">
        <f>Tabla1[[#This Row],[VENTAS]]+Tabla1[[#This Row],[FISICO]]-Tabla1[[#This Row],[SISTEMA]]</f>
        <v>1</v>
      </c>
    </row>
    <row r="38" spans="1:6" ht="12.75" customHeight="1">
      <c r="A38" s="5">
        <v>3301</v>
      </c>
      <c r="B38" s="3" t="s">
        <v>323</v>
      </c>
      <c r="C38" s="1">
        <v>6</v>
      </c>
      <c r="D38" s="1">
        <v>6</v>
      </c>
      <c r="E38" s="1"/>
      <c r="F38" s="6">
        <f>Tabla1[[#This Row],[VENTAS]]+Tabla1[[#This Row],[FISICO]]-Tabla1[[#This Row],[SISTEMA]]</f>
        <v>0</v>
      </c>
    </row>
    <row r="39" spans="1:6">
      <c r="A39" s="5">
        <v>1531</v>
      </c>
      <c r="B39" s="3" t="s">
        <v>9</v>
      </c>
      <c r="C39" s="1">
        <v>41</v>
      </c>
      <c r="D39" s="1">
        <f>24+17</f>
        <v>41</v>
      </c>
      <c r="E39" s="1"/>
      <c r="F39" s="7">
        <f>Tabla1[[#This Row],[VENTAS]]+Tabla1[[#This Row],[FISICO]]-Tabla1[[#This Row],[SISTEMA]]</f>
        <v>0</v>
      </c>
    </row>
    <row r="40" spans="1:6">
      <c r="A40" s="5">
        <v>1532</v>
      </c>
      <c r="B40" s="3" t="s">
        <v>10</v>
      </c>
      <c r="C40" s="1">
        <v>0</v>
      </c>
      <c r="D40" s="1">
        <v>0</v>
      </c>
      <c r="E40" s="1"/>
      <c r="F40" s="7">
        <f>Tabla1[[#This Row],[VENTAS]]+Tabla1[[#This Row],[FISICO]]-Tabla1[[#This Row],[SISTEMA]]</f>
        <v>0</v>
      </c>
    </row>
    <row r="41" spans="1:6">
      <c r="A41" s="5">
        <v>1584</v>
      </c>
      <c r="B41" s="3" t="s">
        <v>162</v>
      </c>
      <c r="C41" s="1">
        <v>0</v>
      </c>
      <c r="D41" s="1"/>
      <c r="E41" s="1"/>
      <c r="F41" s="7">
        <f>Tabla1[[#This Row],[VENTAS]]+Tabla1[[#This Row],[FISICO]]-Tabla1[[#This Row],[SISTEMA]]</f>
        <v>0</v>
      </c>
    </row>
    <row r="42" spans="1:6">
      <c r="A42" s="5">
        <v>1588</v>
      </c>
      <c r="B42" s="3" t="s">
        <v>78</v>
      </c>
      <c r="C42" s="1">
        <v>0</v>
      </c>
      <c r="D42" s="1"/>
      <c r="E42" s="1"/>
      <c r="F42" s="7">
        <f>Tabla1[[#This Row],[VENTAS]]+Tabla1[[#This Row],[FISICO]]-Tabla1[[#This Row],[SISTEMA]]</f>
        <v>0</v>
      </c>
    </row>
    <row r="43" spans="1:6">
      <c r="A43" s="5">
        <v>1589</v>
      </c>
      <c r="B43" s="3" t="s">
        <v>102</v>
      </c>
      <c r="C43" s="1">
        <v>0</v>
      </c>
      <c r="D43" s="1"/>
      <c r="E43" s="1"/>
      <c r="F43" s="7">
        <f>Tabla1[[#This Row],[VENTAS]]+Tabla1[[#This Row],[FISICO]]-Tabla1[[#This Row],[SISTEMA]]</f>
        <v>0</v>
      </c>
    </row>
    <row r="44" spans="1:6">
      <c r="A44" s="5">
        <v>1592</v>
      </c>
      <c r="B44" s="3" t="s">
        <v>109</v>
      </c>
      <c r="C44" s="1">
        <v>0</v>
      </c>
      <c r="D44" s="1"/>
      <c r="E44" s="1"/>
      <c r="F44" s="7">
        <f>Tabla1[[#This Row],[VENTAS]]+Tabla1[[#This Row],[FISICO]]-Tabla1[[#This Row],[SISTEMA]]</f>
        <v>0</v>
      </c>
    </row>
    <row r="45" spans="1:6">
      <c r="A45" s="5">
        <v>1594</v>
      </c>
      <c r="B45" s="3" t="s">
        <v>96</v>
      </c>
      <c r="C45" s="1">
        <v>0</v>
      </c>
      <c r="D45" s="1"/>
      <c r="E45" s="1"/>
      <c r="F45" s="7">
        <f>Tabla1[[#This Row],[VENTAS]]+Tabla1[[#This Row],[FISICO]]-Tabla1[[#This Row],[SISTEMA]]</f>
        <v>0</v>
      </c>
    </row>
    <row r="46" spans="1:6">
      <c r="A46" s="5">
        <v>1596</v>
      </c>
      <c r="B46" s="3" t="s">
        <v>122</v>
      </c>
      <c r="C46" s="1">
        <v>0</v>
      </c>
      <c r="D46" s="1"/>
      <c r="E46" s="1"/>
      <c r="F46" s="7">
        <f>Tabla1[[#This Row],[VENTAS]]+Tabla1[[#This Row],[FISICO]]-Tabla1[[#This Row],[SISTEMA]]</f>
        <v>0</v>
      </c>
    </row>
    <row r="47" spans="1:6">
      <c r="A47" s="5">
        <v>1598</v>
      </c>
      <c r="B47" s="3" t="s">
        <v>222</v>
      </c>
      <c r="C47" s="1">
        <v>0</v>
      </c>
      <c r="D47" s="1">
        <v>0</v>
      </c>
      <c r="E47" s="1"/>
      <c r="F47" s="7">
        <f>Tabla1[[#This Row],[VENTAS]]+Tabla1[[#This Row],[FISICO]]-Tabla1[[#This Row],[SISTEMA]]</f>
        <v>0</v>
      </c>
    </row>
    <row r="48" spans="1:6">
      <c r="A48" s="5">
        <v>1600</v>
      </c>
      <c r="B48" s="3" t="s">
        <v>108</v>
      </c>
      <c r="C48" s="1">
        <v>0</v>
      </c>
      <c r="D48" s="1"/>
      <c r="E48" s="1"/>
      <c r="F48" s="7">
        <f>Tabla1[[#This Row],[VENTAS]]+Tabla1[[#This Row],[FISICO]]-Tabla1[[#This Row],[SISTEMA]]</f>
        <v>0</v>
      </c>
    </row>
    <row r="49" spans="1:6">
      <c r="A49" s="5">
        <v>1611</v>
      </c>
      <c r="B49" s="3" t="s">
        <v>55</v>
      </c>
      <c r="C49" s="1">
        <v>0</v>
      </c>
      <c r="D49" s="1"/>
      <c r="E49" s="1"/>
      <c r="F49" s="7">
        <f>Tabla1[[#This Row],[VENTAS]]+Tabla1[[#This Row],[FISICO]]-Tabla1[[#This Row],[SISTEMA]]</f>
        <v>0</v>
      </c>
    </row>
    <row r="50" spans="1:6">
      <c r="A50" s="5">
        <v>1620</v>
      </c>
      <c r="B50" s="3" t="s">
        <v>68</v>
      </c>
      <c r="C50" s="1">
        <v>0</v>
      </c>
      <c r="D50" s="1"/>
      <c r="E50" s="1"/>
      <c r="F50" s="7">
        <f>Tabla1[[#This Row],[VENTAS]]+Tabla1[[#This Row],[FISICO]]-Tabla1[[#This Row],[SISTEMA]]</f>
        <v>0</v>
      </c>
    </row>
    <row r="51" spans="1:6">
      <c r="A51" s="5">
        <v>1621</v>
      </c>
      <c r="B51" s="3" t="s">
        <v>49</v>
      </c>
      <c r="C51" s="1">
        <v>6</v>
      </c>
      <c r="D51" s="1">
        <v>6</v>
      </c>
      <c r="E51" s="1"/>
      <c r="F51" s="7">
        <f>Tabla1[[#This Row],[VENTAS]]+Tabla1[[#This Row],[FISICO]]-Tabla1[[#This Row],[SISTEMA]]</f>
        <v>0</v>
      </c>
    </row>
    <row r="52" spans="1:6">
      <c r="A52" s="5">
        <v>1628</v>
      </c>
      <c r="B52" s="3" t="s">
        <v>12</v>
      </c>
      <c r="C52" s="1">
        <v>15</v>
      </c>
      <c r="D52" s="1">
        <f>4+3+7</f>
        <v>14</v>
      </c>
      <c r="E52" s="1"/>
      <c r="F52" s="7">
        <f>Tabla1[[#This Row],[VENTAS]]+Tabla1[[#This Row],[FISICO]]-Tabla1[[#This Row],[SISTEMA]]</f>
        <v>-1</v>
      </c>
    </row>
    <row r="53" spans="1:6">
      <c r="A53" s="5">
        <v>1624</v>
      </c>
      <c r="B53" s="3" t="s">
        <v>30</v>
      </c>
      <c r="C53" s="1">
        <v>2</v>
      </c>
      <c r="D53" s="1">
        <v>2</v>
      </c>
      <c r="E53" s="1"/>
      <c r="F53" s="7">
        <f>Tabla1[[#This Row],[VENTAS]]+Tabla1[[#This Row],[FISICO]]-Tabla1[[#This Row],[SISTEMA]]</f>
        <v>0</v>
      </c>
    </row>
    <row r="54" spans="1:6">
      <c r="A54" s="5">
        <v>1625</v>
      </c>
      <c r="B54" s="3" t="s">
        <v>11</v>
      </c>
      <c r="C54" s="1">
        <v>0</v>
      </c>
      <c r="D54" s="1"/>
      <c r="E54" s="1"/>
      <c r="F54" s="7">
        <f>Tabla1[[#This Row],[VENTAS]]+Tabla1[[#This Row],[FISICO]]-Tabla1[[#This Row],[SISTEMA]]</f>
        <v>0</v>
      </c>
    </row>
    <row r="55" spans="1:6">
      <c r="A55" s="5">
        <v>1627</v>
      </c>
      <c r="B55" s="3" t="s">
        <v>67</v>
      </c>
      <c r="C55" s="1">
        <v>0</v>
      </c>
      <c r="D55" s="1"/>
      <c r="E55" s="1"/>
      <c r="F55" s="7">
        <f>Tabla1[[#This Row],[VENTAS]]+Tabla1[[#This Row],[FISICO]]-Tabla1[[#This Row],[SISTEMA]]</f>
        <v>0</v>
      </c>
    </row>
    <row r="56" spans="1:6">
      <c r="A56" s="5">
        <v>5907</v>
      </c>
      <c r="B56" s="3" t="s">
        <v>275</v>
      </c>
      <c r="C56" s="1">
        <v>2</v>
      </c>
      <c r="D56" s="1">
        <v>0</v>
      </c>
      <c r="E56" s="1"/>
      <c r="F56" s="6">
        <f>Tabla1[[#This Row],[VENTAS]]+Tabla1[[#This Row],[FISICO]]-Tabla1[[#This Row],[SISTEMA]]</f>
        <v>-2</v>
      </c>
    </row>
    <row r="57" spans="1:6">
      <c r="A57" s="5">
        <v>4090</v>
      </c>
      <c r="B57" s="3" t="s">
        <v>276</v>
      </c>
      <c r="C57" s="1">
        <v>9</v>
      </c>
      <c r="D57" s="1">
        <v>8</v>
      </c>
      <c r="E57" s="1"/>
      <c r="F57" s="6">
        <f>Tabla1[[#This Row],[VENTAS]]+Tabla1[[#This Row],[FISICO]]-Tabla1[[#This Row],[SISTEMA]]</f>
        <v>-1</v>
      </c>
    </row>
    <row r="58" spans="1:6">
      <c r="A58" s="5">
        <v>2253</v>
      </c>
      <c r="B58" s="3" t="s">
        <v>79</v>
      </c>
      <c r="C58" s="1">
        <v>0</v>
      </c>
      <c r="D58" s="1"/>
      <c r="E58" s="1"/>
      <c r="F58" s="7">
        <f>Tabla1[[#This Row],[VENTAS]]+Tabla1[[#This Row],[FISICO]]-Tabla1[[#This Row],[SISTEMA]]</f>
        <v>0</v>
      </c>
    </row>
    <row r="59" spans="1:6">
      <c r="A59" s="5">
        <v>2306</v>
      </c>
      <c r="B59" s="3" t="s">
        <v>1</v>
      </c>
      <c r="C59" s="1">
        <v>0</v>
      </c>
      <c r="D59" s="1"/>
      <c r="E59" s="1"/>
      <c r="F59" s="7">
        <f>Tabla1[[#This Row],[VENTAS]]+Tabla1[[#This Row],[FISICO]]-Tabla1[[#This Row],[SISTEMA]]</f>
        <v>0</v>
      </c>
    </row>
    <row r="60" spans="1:6">
      <c r="A60" s="5">
        <v>2307</v>
      </c>
      <c r="B60" s="3" t="s">
        <v>74</v>
      </c>
      <c r="C60" s="1">
        <v>15</v>
      </c>
      <c r="D60" s="1">
        <v>14</v>
      </c>
      <c r="E60" s="1">
        <v>1</v>
      </c>
      <c r="F60" s="7">
        <f>Tabla1[[#This Row],[VENTAS]]+Tabla1[[#This Row],[FISICO]]-Tabla1[[#This Row],[SISTEMA]]</f>
        <v>0</v>
      </c>
    </row>
    <row r="61" spans="1:6">
      <c r="A61" s="5">
        <v>8584</v>
      </c>
      <c r="B61" s="3" t="s">
        <v>255</v>
      </c>
      <c r="C61" s="1">
        <v>6</v>
      </c>
      <c r="D61" s="1">
        <v>7</v>
      </c>
      <c r="E61" s="1"/>
      <c r="F61" s="7">
        <f>Tabla1[[#This Row],[VENTAS]]+Tabla1[[#This Row],[FISICO]]-Tabla1[[#This Row],[SISTEMA]]</f>
        <v>1</v>
      </c>
    </row>
    <row r="62" spans="1:6">
      <c r="A62" s="5">
        <v>2308</v>
      </c>
      <c r="B62" s="3" t="s">
        <v>6</v>
      </c>
      <c r="C62" s="1">
        <v>0</v>
      </c>
      <c r="D62" s="1"/>
      <c r="E62" s="1"/>
      <c r="F62" s="7">
        <f>Tabla1[[#This Row],[VENTAS]]+Tabla1[[#This Row],[FISICO]]-Tabla1[[#This Row],[SISTEMA]]</f>
        <v>0</v>
      </c>
    </row>
    <row r="63" spans="1:6">
      <c r="A63" s="5">
        <v>2376</v>
      </c>
      <c r="B63" s="3" t="s">
        <v>84</v>
      </c>
      <c r="C63" s="1">
        <v>0</v>
      </c>
      <c r="D63" s="1"/>
      <c r="E63" s="1"/>
      <c r="F63" s="7">
        <f>Tabla1[[#This Row],[VENTAS]]+Tabla1[[#This Row],[FISICO]]-Tabla1[[#This Row],[SISTEMA]]</f>
        <v>0</v>
      </c>
    </row>
    <row r="64" spans="1:6">
      <c r="A64" s="5">
        <v>2442</v>
      </c>
      <c r="B64" s="3" t="s">
        <v>38</v>
      </c>
      <c r="C64" s="1">
        <v>0</v>
      </c>
      <c r="D64" s="1"/>
      <c r="E64" s="1"/>
      <c r="F64" s="7">
        <f>Tabla1[[#This Row],[VENTAS]]+Tabla1[[#This Row],[FISICO]]-Tabla1[[#This Row],[SISTEMA]]</f>
        <v>0</v>
      </c>
    </row>
    <row r="65" spans="1:6">
      <c r="A65" s="5">
        <v>2650</v>
      </c>
      <c r="B65" s="3" t="s">
        <v>75</v>
      </c>
      <c r="C65" s="1">
        <v>0</v>
      </c>
      <c r="D65" s="1"/>
      <c r="E65" s="1"/>
      <c r="F65" s="7">
        <f>Tabla1[[#This Row],[VENTAS]]+Tabla1[[#This Row],[FISICO]]-Tabla1[[#This Row],[SISTEMA]]</f>
        <v>0</v>
      </c>
    </row>
    <row r="66" spans="1:6">
      <c r="A66" s="5">
        <v>2654</v>
      </c>
      <c r="B66" s="3" t="s">
        <v>61</v>
      </c>
      <c r="C66" s="1">
        <v>0</v>
      </c>
      <c r="D66" s="1"/>
      <c r="E66" s="1"/>
      <c r="F66" s="7">
        <f>Tabla1[[#This Row],[VENTAS]]+Tabla1[[#This Row],[FISICO]]-Tabla1[[#This Row],[SISTEMA]]</f>
        <v>0</v>
      </c>
    </row>
    <row r="67" spans="1:6">
      <c r="A67" s="5">
        <v>2790</v>
      </c>
      <c r="B67" s="3" t="s">
        <v>59</v>
      </c>
      <c r="C67" s="1">
        <v>0</v>
      </c>
      <c r="D67" s="1">
        <v>0</v>
      </c>
      <c r="E67" s="1"/>
      <c r="F67" s="7">
        <f>Tabla1[[#This Row],[VENTAS]]+Tabla1[[#This Row],[FISICO]]-Tabla1[[#This Row],[SISTEMA]]</f>
        <v>0</v>
      </c>
    </row>
    <row r="68" spans="1:6">
      <c r="A68" s="5">
        <v>2791</v>
      </c>
      <c r="B68" s="3" t="s">
        <v>234</v>
      </c>
      <c r="C68" s="1">
        <v>0</v>
      </c>
      <c r="D68" s="1"/>
      <c r="E68" s="1"/>
      <c r="F68" s="7">
        <f>Tabla1[[#This Row],[VENTAS]]+Tabla1[[#This Row],[FISICO]]-Tabla1[[#This Row],[SISTEMA]]</f>
        <v>0</v>
      </c>
    </row>
    <row r="69" spans="1:6">
      <c r="A69" s="5">
        <v>2792</v>
      </c>
      <c r="B69" s="3" t="s">
        <v>233</v>
      </c>
      <c r="C69" s="1">
        <v>0</v>
      </c>
      <c r="D69" s="1"/>
      <c r="E69" s="1"/>
      <c r="F69" s="7">
        <f>Tabla1[[#This Row],[VENTAS]]+Tabla1[[#This Row],[FISICO]]-Tabla1[[#This Row],[SISTEMA]]</f>
        <v>0</v>
      </c>
    </row>
    <row r="70" spans="1:6">
      <c r="A70" s="5">
        <v>2793</v>
      </c>
      <c r="B70" s="3" t="s">
        <v>224</v>
      </c>
      <c r="C70" s="1">
        <v>0</v>
      </c>
      <c r="D70" s="1"/>
      <c r="E70" s="1"/>
      <c r="F70" s="7">
        <f>Tabla1[[#This Row],[VENTAS]]+Tabla1[[#This Row],[FISICO]]-Tabla1[[#This Row],[SISTEMA]]</f>
        <v>0</v>
      </c>
    </row>
    <row r="71" spans="1:6">
      <c r="A71" s="5">
        <v>2794</v>
      </c>
      <c r="B71" s="3" t="s">
        <v>110</v>
      </c>
      <c r="C71" s="1">
        <v>0</v>
      </c>
      <c r="D71" s="1"/>
      <c r="E71" s="1"/>
      <c r="F71" s="7">
        <f>Tabla1[[#This Row],[VENTAS]]+Tabla1[[#This Row],[FISICO]]-Tabla1[[#This Row],[SISTEMA]]</f>
        <v>0</v>
      </c>
    </row>
    <row r="72" spans="1:6">
      <c r="A72" s="5">
        <v>2795</v>
      </c>
      <c r="B72" s="3" t="s">
        <v>47</v>
      </c>
      <c r="C72" s="1">
        <v>0</v>
      </c>
      <c r="D72" s="1">
        <v>0</v>
      </c>
      <c r="E72" s="1"/>
      <c r="F72" s="7">
        <f>Tabla1[[#This Row],[VENTAS]]+Tabla1[[#This Row],[FISICO]]-Tabla1[[#This Row],[SISTEMA]]</f>
        <v>0</v>
      </c>
    </row>
    <row r="73" spans="1:6">
      <c r="A73" s="5">
        <v>2796</v>
      </c>
      <c r="B73" s="3" t="s">
        <v>159</v>
      </c>
      <c r="C73" s="1">
        <v>0</v>
      </c>
      <c r="D73" s="1"/>
      <c r="E73" s="1"/>
      <c r="F73" s="7">
        <f>Tabla1[[#This Row],[VENTAS]]+Tabla1[[#This Row],[FISICO]]-Tabla1[[#This Row],[SISTEMA]]</f>
        <v>0</v>
      </c>
    </row>
    <row r="74" spans="1:6">
      <c r="A74" s="5">
        <v>2864</v>
      </c>
      <c r="B74" s="3" t="s">
        <v>14</v>
      </c>
      <c r="C74" s="1">
        <v>0</v>
      </c>
      <c r="D74" s="1"/>
      <c r="E74" s="1"/>
      <c r="F74" s="7">
        <f>Tabla1[[#This Row],[VENTAS]]+Tabla1[[#This Row],[FISICO]]-Tabla1[[#This Row],[SISTEMA]]</f>
        <v>0</v>
      </c>
    </row>
    <row r="75" spans="1:6">
      <c r="A75" s="5">
        <v>2865</v>
      </c>
      <c r="B75" s="3" t="s">
        <v>125</v>
      </c>
      <c r="C75" s="1">
        <v>0</v>
      </c>
      <c r="D75" s="1">
        <v>0</v>
      </c>
      <c r="E75" s="1"/>
      <c r="F75" s="7">
        <f>Tabla1[[#This Row],[VENTAS]]+Tabla1[[#This Row],[FISICO]]-Tabla1[[#This Row],[SISTEMA]]</f>
        <v>0</v>
      </c>
    </row>
    <row r="76" spans="1:6">
      <c r="A76" s="5">
        <v>8601</v>
      </c>
      <c r="B76" s="3" t="s">
        <v>279</v>
      </c>
      <c r="C76" s="1">
        <v>13</v>
      </c>
      <c r="D76" s="1">
        <v>16</v>
      </c>
      <c r="E76" s="1"/>
      <c r="F76" s="6">
        <f>Tabla1[[#This Row],[VENTAS]]+Tabla1[[#This Row],[FISICO]]-Tabla1[[#This Row],[SISTEMA]]</f>
        <v>3</v>
      </c>
    </row>
    <row r="77" spans="1:6">
      <c r="A77" s="5">
        <v>21170</v>
      </c>
      <c r="B77" s="3" t="s">
        <v>336</v>
      </c>
      <c r="C77" s="1">
        <v>0</v>
      </c>
      <c r="D77" s="1">
        <v>0</v>
      </c>
      <c r="E77" s="1"/>
      <c r="F77" s="6">
        <f>Tabla1[[#This Row],[VENTAS]]+Tabla1[[#This Row],[FISICO]]-Tabla1[[#This Row],[SISTEMA]]</f>
        <v>0</v>
      </c>
    </row>
    <row r="78" spans="1:6">
      <c r="A78" s="5">
        <v>14426</v>
      </c>
      <c r="B78" s="3" t="s">
        <v>280</v>
      </c>
      <c r="C78" s="1">
        <v>5</v>
      </c>
      <c r="D78" s="1">
        <v>5</v>
      </c>
      <c r="E78" s="1"/>
      <c r="F78" s="6">
        <f>Tabla1[[#This Row],[VENTAS]]+Tabla1[[#This Row],[FISICO]]-Tabla1[[#This Row],[SISTEMA]]</f>
        <v>0</v>
      </c>
    </row>
    <row r="79" spans="1:6">
      <c r="A79" s="5">
        <v>18462</v>
      </c>
      <c r="B79" s="3" t="s">
        <v>282</v>
      </c>
      <c r="C79" s="1">
        <v>16</v>
      </c>
      <c r="D79" s="1"/>
      <c r="E79" s="1"/>
      <c r="F79" s="6">
        <f>Tabla1[[#This Row],[VENTAS]]+Tabla1[[#This Row],[FISICO]]-Tabla1[[#This Row],[SISTEMA]]</f>
        <v>-16</v>
      </c>
    </row>
    <row r="80" spans="1:6">
      <c r="A80" s="5">
        <v>12824</v>
      </c>
      <c r="B80" s="3" t="s">
        <v>285</v>
      </c>
      <c r="C80" s="1">
        <v>5</v>
      </c>
      <c r="D80" s="1">
        <v>5</v>
      </c>
      <c r="E80" s="1"/>
      <c r="F80" s="6">
        <f>Tabla1[[#This Row],[VENTAS]]+Tabla1[[#This Row],[FISICO]]-Tabla1[[#This Row],[SISTEMA]]</f>
        <v>0</v>
      </c>
    </row>
    <row r="81" spans="1:6">
      <c r="A81" s="5">
        <v>3186</v>
      </c>
      <c r="B81" s="3" t="s">
        <v>2</v>
      </c>
      <c r="C81" s="1">
        <v>0</v>
      </c>
      <c r="D81" s="1"/>
      <c r="E81" s="1"/>
      <c r="F81" s="7">
        <f>Tabla1[[#This Row],[VENTAS]]+Tabla1[[#This Row],[FISICO]]-Tabla1[[#This Row],[SISTEMA]]</f>
        <v>0</v>
      </c>
    </row>
    <row r="82" spans="1:6">
      <c r="A82" s="5">
        <v>15534</v>
      </c>
      <c r="B82" s="3" t="s">
        <v>283</v>
      </c>
      <c r="C82" s="1">
        <v>3</v>
      </c>
      <c r="D82" s="1">
        <v>2</v>
      </c>
      <c r="E82" s="1"/>
      <c r="F82" s="6">
        <f>Tabla1[[#This Row],[VENTAS]]+Tabla1[[#This Row],[FISICO]]-Tabla1[[#This Row],[SISTEMA]]</f>
        <v>-1</v>
      </c>
    </row>
    <row r="83" spans="1:6">
      <c r="A83" s="5">
        <v>14362</v>
      </c>
      <c r="B83" s="3" t="s">
        <v>287</v>
      </c>
      <c r="C83" s="1">
        <v>8</v>
      </c>
      <c r="D83" s="1">
        <v>9</v>
      </c>
      <c r="E83" s="1"/>
      <c r="F83" s="6">
        <f>Tabla1[[#This Row],[VENTAS]]+Tabla1[[#This Row],[FISICO]]-Tabla1[[#This Row],[SISTEMA]]</f>
        <v>1</v>
      </c>
    </row>
    <row r="84" spans="1:6">
      <c r="A84" s="5">
        <v>3188</v>
      </c>
      <c r="B84" s="3" t="s">
        <v>92</v>
      </c>
      <c r="C84" s="1">
        <v>4</v>
      </c>
      <c r="D84" s="1">
        <v>4</v>
      </c>
      <c r="E84" s="1"/>
      <c r="F84" s="7">
        <f>Tabla1[[#This Row],[VENTAS]]+Tabla1[[#This Row],[FISICO]]-Tabla1[[#This Row],[SISTEMA]]</f>
        <v>0</v>
      </c>
    </row>
    <row r="85" spans="1:6">
      <c r="A85" s="5">
        <v>3218</v>
      </c>
      <c r="B85" s="3" t="s">
        <v>216</v>
      </c>
      <c r="C85" s="1">
        <v>0</v>
      </c>
      <c r="D85" s="1"/>
      <c r="E85" s="1"/>
      <c r="F85" s="7">
        <f>Tabla1[[#This Row],[VENTAS]]+Tabla1[[#This Row],[FISICO]]-Tabla1[[#This Row],[SISTEMA]]</f>
        <v>0</v>
      </c>
    </row>
    <row r="86" spans="1:6">
      <c r="A86" s="5">
        <v>3219</v>
      </c>
      <c r="B86" s="3" t="s">
        <v>142</v>
      </c>
      <c r="C86" s="1">
        <v>0</v>
      </c>
      <c r="D86" s="1"/>
      <c r="E86" s="1"/>
      <c r="F86" s="7">
        <f>Tabla1[[#This Row],[VENTAS]]+Tabla1[[#This Row],[FISICO]]-Tabla1[[#This Row],[SISTEMA]]</f>
        <v>0</v>
      </c>
    </row>
    <row r="87" spans="1:6">
      <c r="A87" s="5">
        <v>21487</v>
      </c>
      <c r="B87" s="3" t="s">
        <v>289</v>
      </c>
      <c r="C87" s="1">
        <v>7</v>
      </c>
      <c r="D87" s="1">
        <v>0</v>
      </c>
      <c r="E87" s="1"/>
      <c r="F87" s="6">
        <f>Tabla1[[#This Row],[VENTAS]]+Tabla1[[#This Row],[FISICO]]-Tabla1[[#This Row],[SISTEMA]]</f>
        <v>-7</v>
      </c>
    </row>
    <row r="88" spans="1:6">
      <c r="A88" s="5">
        <v>10550</v>
      </c>
      <c r="B88" s="3" t="s">
        <v>274</v>
      </c>
      <c r="C88" s="1">
        <v>0</v>
      </c>
      <c r="D88" s="1">
        <v>0</v>
      </c>
      <c r="E88" s="1"/>
      <c r="F88" s="6">
        <f>Tabla1[[#This Row],[VENTAS]]+Tabla1[[#This Row],[FISICO]]-Tabla1[[#This Row],[SISTEMA]]</f>
        <v>0</v>
      </c>
    </row>
    <row r="89" spans="1:6">
      <c r="A89" s="5">
        <v>3231</v>
      </c>
      <c r="B89" s="3" t="s">
        <v>32</v>
      </c>
      <c r="C89" s="1">
        <v>3</v>
      </c>
      <c r="D89" s="1">
        <v>3</v>
      </c>
      <c r="E89" s="1"/>
      <c r="F89" s="7">
        <f>Tabla1[[#This Row],[VENTAS]]+Tabla1[[#This Row],[FISICO]]-Tabla1[[#This Row],[SISTEMA]]</f>
        <v>0</v>
      </c>
    </row>
    <row r="90" spans="1:6">
      <c r="A90" s="5">
        <v>10544</v>
      </c>
      <c r="B90" s="3" t="s">
        <v>303</v>
      </c>
      <c r="C90" s="1">
        <v>1</v>
      </c>
      <c r="D90" s="1">
        <v>0</v>
      </c>
      <c r="E90" s="1"/>
      <c r="F90" s="6">
        <f>Tabla1[[#This Row],[VENTAS]]+Tabla1[[#This Row],[FISICO]]-Tabla1[[#This Row],[SISTEMA]]</f>
        <v>-1</v>
      </c>
    </row>
    <row r="91" spans="1:6">
      <c r="A91" s="5">
        <v>1597</v>
      </c>
      <c r="B91" s="3" t="s">
        <v>269</v>
      </c>
      <c r="C91" s="1">
        <v>1</v>
      </c>
      <c r="D91" s="1">
        <v>1</v>
      </c>
      <c r="E91" s="1"/>
      <c r="F91" s="6">
        <f>Tabla1[[#This Row],[VENTAS]]+Tabla1[[#This Row],[FISICO]]-Tabla1[[#This Row],[SISTEMA]]</f>
        <v>0</v>
      </c>
    </row>
    <row r="92" spans="1:6">
      <c r="A92" s="5">
        <v>14337</v>
      </c>
      <c r="B92" s="3" t="s">
        <v>313</v>
      </c>
      <c r="C92" s="1">
        <v>0</v>
      </c>
      <c r="D92" s="1">
        <v>0</v>
      </c>
      <c r="E92" s="1"/>
      <c r="F92" s="6">
        <f>Tabla1[[#This Row],[VENTAS]]+Tabla1[[#This Row],[FISICO]]-Tabla1[[#This Row],[SISTEMA]]</f>
        <v>0</v>
      </c>
    </row>
    <row r="93" spans="1:6">
      <c r="A93" s="5">
        <v>3609</v>
      </c>
      <c r="B93" s="3" t="s">
        <v>305</v>
      </c>
      <c r="C93" s="1">
        <v>28</v>
      </c>
      <c r="D93" s="1">
        <v>28</v>
      </c>
      <c r="E93" s="1"/>
      <c r="F93" s="6">
        <f>Tabla1[[#This Row],[VENTAS]]+Tabla1[[#This Row],[FISICO]]-Tabla1[[#This Row],[SISTEMA]]</f>
        <v>0</v>
      </c>
    </row>
    <row r="94" spans="1:6">
      <c r="A94" s="5">
        <v>14381</v>
      </c>
      <c r="B94" s="3" t="s">
        <v>253</v>
      </c>
      <c r="C94" s="1">
        <v>2</v>
      </c>
      <c r="D94" s="1">
        <v>1</v>
      </c>
      <c r="E94" s="1"/>
      <c r="F94" s="7">
        <f>Tabla1[[#This Row],[VENTAS]]+Tabla1[[#This Row],[FISICO]]-Tabla1[[#This Row],[SISTEMA]]</f>
        <v>-1</v>
      </c>
    </row>
    <row r="95" spans="1:6">
      <c r="A95" s="5">
        <v>14328</v>
      </c>
      <c r="B95" s="3" t="s">
        <v>312</v>
      </c>
      <c r="C95" s="1">
        <v>0</v>
      </c>
      <c r="D95" s="1">
        <v>0</v>
      </c>
      <c r="E95" s="1">
        <v>0</v>
      </c>
      <c r="F95" s="6">
        <f>Tabla1[[#This Row],[VENTAS]]+Tabla1[[#This Row],[FISICO]]-Tabla1[[#This Row],[SISTEMA]]</f>
        <v>0</v>
      </c>
    </row>
    <row r="96" spans="1:6">
      <c r="A96" s="5">
        <v>11250</v>
      </c>
      <c r="B96" s="3" t="s">
        <v>272</v>
      </c>
      <c r="C96" s="1">
        <v>0</v>
      </c>
      <c r="D96" s="1">
        <v>0</v>
      </c>
      <c r="E96" s="1"/>
      <c r="F96" s="6">
        <f>Tabla1[[#This Row],[VENTAS]]+Tabla1[[#This Row],[FISICO]]-Tabla1[[#This Row],[SISTEMA]]</f>
        <v>0</v>
      </c>
    </row>
    <row r="97" spans="1:6">
      <c r="A97" s="5">
        <v>21122</v>
      </c>
      <c r="B97" s="3" t="s">
        <v>271</v>
      </c>
      <c r="C97" s="1">
        <v>5</v>
      </c>
      <c r="D97" s="1">
        <v>5</v>
      </c>
      <c r="E97" s="1"/>
      <c r="F97" s="6">
        <f>Tabla1[[#This Row],[VENTAS]]+Tabla1[[#This Row],[FISICO]]-Tabla1[[#This Row],[SISTEMA]]</f>
        <v>0</v>
      </c>
    </row>
    <row r="98" spans="1:6">
      <c r="A98" s="5">
        <v>14898</v>
      </c>
      <c r="B98" s="3" t="s">
        <v>270</v>
      </c>
      <c r="C98" s="1">
        <v>0</v>
      </c>
      <c r="D98" s="1">
        <v>0</v>
      </c>
      <c r="E98" s="1"/>
      <c r="F98" s="6">
        <f>Tabla1[[#This Row],[VENTAS]]+Tabla1[[#This Row],[FISICO]]-Tabla1[[#This Row],[SISTEMA]]</f>
        <v>0</v>
      </c>
    </row>
    <row r="99" spans="1:6">
      <c r="A99" s="5">
        <v>3232</v>
      </c>
      <c r="B99" s="3" t="s">
        <v>120</v>
      </c>
      <c r="C99" s="1">
        <v>0</v>
      </c>
      <c r="D99" s="1"/>
      <c r="E99" s="1"/>
      <c r="F99" s="7">
        <f>Tabla1[[#This Row],[VENTAS]]+Tabla1[[#This Row],[FISICO]]-Tabla1[[#This Row],[SISTEMA]]</f>
        <v>0</v>
      </c>
    </row>
    <row r="100" spans="1:6">
      <c r="A100" s="5">
        <v>12825</v>
      </c>
      <c r="B100" s="3" t="s">
        <v>296</v>
      </c>
      <c r="C100" s="1">
        <v>4</v>
      </c>
      <c r="D100" s="1">
        <v>4</v>
      </c>
      <c r="E100" s="1"/>
      <c r="F100" s="6">
        <f>Tabla1[[#This Row],[VENTAS]]+Tabla1[[#This Row],[FISICO]]-Tabla1[[#This Row],[SISTEMA]]</f>
        <v>0</v>
      </c>
    </row>
    <row r="101" spans="1:6">
      <c r="A101" s="5">
        <v>15535</v>
      </c>
      <c r="B101" s="3" t="s">
        <v>297</v>
      </c>
      <c r="C101" s="1">
        <v>2</v>
      </c>
      <c r="D101" s="1">
        <v>0</v>
      </c>
      <c r="E101" s="1"/>
      <c r="F101" s="6">
        <f>Tabla1[[#This Row],[VENTAS]]+Tabla1[[#This Row],[FISICO]]-Tabla1[[#This Row],[SISTEMA]]</f>
        <v>-2</v>
      </c>
    </row>
    <row r="102" spans="1:6">
      <c r="A102" s="5">
        <v>18460</v>
      </c>
      <c r="B102" s="3" t="s">
        <v>301</v>
      </c>
      <c r="C102" s="1">
        <v>5</v>
      </c>
      <c r="D102" s="1">
        <v>0</v>
      </c>
      <c r="E102" s="1"/>
      <c r="F102" s="6">
        <f>Tabla1[[#This Row],[VENTAS]]+Tabla1[[#This Row],[FISICO]]-Tabla1[[#This Row],[SISTEMA]]</f>
        <v>-5</v>
      </c>
    </row>
    <row r="103" spans="1:6">
      <c r="A103" s="5">
        <v>3282</v>
      </c>
      <c r="B103" s="3" t="s">
        <v>235</v>
      </c>
      <c r="C103" s="1">
        <v>4</v>
      </c>
      <c r="D103" s="1">
        <v>4</v>
      </c>
      <c r="E103" s="1"/>
      <c r="F103" s="7">
        <f>Tabla1[[#This Row],[VENTAS]]+Tabla1[[#This Row],[FISICO]]-Tabla1[[#This Row],[SISTEMA]]</f>
        <v>0</v>
      </c>
    </row>
    <row r="104" spans="1:6">
      <c r="A104" s="5">
        <v>3340</v>
      </c>
      <c r="B104" s="3" t="s">
        <v>200</v>
      </c>
      <c r="C104" s="1">
        <v>0</v>
      </c>
      <c r="D104" s="1"/>
      <c r="E104" s="1"/>
      <c r="F104" s="7">
        <f>Tabla1[[#This Row],[VENTAS]]+Tabla1[[#This Row],[FISICO]]-Tabla1[[#This Row],[SISTEMA]]</f>
        <v>0</v>
      </c>
    </row>
    <row r="105" spans="1:6">
      <c r="A105" s="5">
        <v>3341</v>
      </c>
      <c r="B105" s="3" t="s">
        <v>119</v>
      </c>
      <c r="C105" s="1">
        <v>0</v>
      </c>
      <c r="D105" s="1"/>
      <c r="E105" s="1"/>
      <c r="F105" s="7">
        <f>Tabla1[[#This Row],[VENTAS]]+Tabla1[[#This Row],[FISICO]]-Tabla1[[#This Row],[SISTEMA]]</f>
        <v>0</v>
      </c>
    </row>
    <row r="106" spans="1:6">
      <c r="A106" s="5">
        <v>3374</v>
      </c>
      <c r="B106" s="3" t="s">
        <v>252</v>
      </c>
      <c r="C106" s="1">
        <v>0</v>
      </c>
      <c r="D106" s="1">
        <v>0</v>
      </c>
      <c r="E106" s="1"/>
      <c r="F106" s="7">
        <f>Tabla1[[#This Row],[VENTAS]]+Tabla1[[#This Row],[FISICO]]-Tabla1[[#This Row],[SISTEMA]]</f>
        <v>0</v>
      </c>
    </row>
    <row r="107" spans="1:6">
      <c r="A107" s="5">
        <v>3387</v>
      </c>
      <c r="B107" s="3" t="s">
        <v>136</v>
      </c>
      <c r="C107" s="1">
        <v>0</v>
      </c>
      <c r="D107" s="1"/>
      <c r="E107" s="1"/>
      <c r="F107" s="7">
        <f>Tabla1[[#This Row],[VENTAS]]+Tabla1[[#This Row],[FISICO]]-Tabla1[[#This Row],[SISTEMA]]</f>
        <v>0</v>
      </c>
    </row>
    <row r="108" spans="1:6">
      <c r="A108" s="5">
        <v>3388</v>
      </c>
      <c r="B108" s="3" t="s">
        <v>134</v>
      </c>
      <c r="C108" s="1">
        <v>0</v>
      </c>
      <c r="D108" s="1"/>
      <c r="E108" s="1"/>
      <c r="F108" s="7">
        <f>Tabla1[[#This Row],[VENTAS]]+Tabla1[[#This Row],[FISICO]]-Tabla1[[#This Row],[SISTEMA]]</f>
        <v>0</v>
      </c>
    </row>
    <row r="109" spans="1:6">
      <c r="A109" s="5">
        <v>3389</v>
      </c>
      <c r="B109" s="3" t="s">
        <v>135</v>
      </c>
      <c r="C109" s="1">
        <v>0</v>
      </c>
      <c r="D109" s="1"/>
      <c r="E109" s="1"/>
      <c r="F109" s="7">
        <f>Tabla1[[#This Row],[VENTAS]]+Tabla1[[#This Row],[FISICO]]-Tabla1[[#This Row],[SISTEMA]]</f>
        <v>0</v>
      </c>
    </row>
    <row r="110" spans="1:6">
      <c r="A110" s="5">
        <v>3425</v>
      </c>
      <c r="B110" s="3" t="s">
        <v>52</v>
      </c>
      <c r="C110" s="1">
        <v>0</v>
      </c>
      <c r="D110" s="1"/>
      <c r="E110" s="1"/>
      <c r="F110" s="7">
        <f>Tabla1[[#This Row],[VENTAS]]+Tabla1[[#This Row],[FISICO]]-Tabla1[[#This Row],[SISTEMA]]</f>
        <v>0</v>
      </c>
    </row>
    <row r="111" spans="1:6">
      <c r="A111" s="5">
        <v>3426</v>
      </c>
      <c r="B111" s="3" t="s">
        <v>26</v>
      </c>
      <c r="C111" s="1">
        <v>0</v>
      </c>
      <c r="D111" s="1"/>
      <c r="E111" s="1"/>
      <c r="F111" s="7">
        <f>Tabla1[[#This Row],[VENTAS]]+Tabla1[[#This Row],[FISICO]]-Tabla1[[#This Row],[SISTEMA]]</f>
        <v>0</v>
      </c>
    </row>
    <row r="112" spans="1:6">
      <c r="A112" s="5">
        <v>3463</v>
      </c>
      <c r="B112" s="3" t="s">
        <v>115</v>
      </c>
      <c r="C112" s="1">
        <v>0</v>
      </c>
      <c r="D112" s="1"/>
      <c r="E112" s="1"/>
      <c r="F112" s="7">
        <f>Tabla1[[#This Row],[VENTAS]]+Tabla1[[#This Row],[FISICO]]-Tabla1[[#This Row],[SISTEMA]]</f>
        <v>0</v>
      </c>
    </row>
    <row r="113" spans="1:6">
      <c r="A113" s="5">
        <v>14363</v>
      </c>
      <c r="B113" s="3" t="s">
        <v>298</v>
      </c>
      <c r="C113" s="1">
        <v>6</v>
      </c>
      <c r="D113" s="1">
        <v>7</v>
      </c>
      <c r="E113" s="1"/>
      <c r="F113" s="6">
        <f>Tabla1[[#This Row],[VENTAS]]+Tabla1[[#This Row],[FISICO]]-Tabla1[[#This Row],[SISTEMA]]</f>
        <v>1</v>
      </c>
    </row>
    <row r="114" spans="1:6">
      <c r="A114" s="5">
        <v>3471</v>
      </c>
      <c r="B114" s="3" t="s">
        <v>158</v>
      </c>
      <c r="C114" s="1">
        <v>0</v>
      </c>
      <c r="D114" s="1"/>
      <c r="E114" s="1"/>
      <c r="F114" s="7">
        <f>Tabla1[[#This Row],[VENTAS]]+Tabla1[[#This Row],[FISICO]]-Tabla1[[#This Row],[SISTEMA]]</f>
        <v>0</v>
      </c>
    </row>
    <row r="115" spans="1:6">
      <c r="A115" s="5">
        <v>10864</v>
      </c>
      <c r="B115" s="3" t="s">
        <v>340</v>
      </c>
      <c r="C115" s="1">
        <v>0</v>
      </c>
      <c r="D115" s="1">
        <v>0</v>
      </c>
      <c r="E115" s="1"/>
      <c r="F115" s="6">
        <f>Tabla1[[#This Row],[VENTAS]]+Tabla1[[#This Row],[FISICO]]-Tabla1[[#This Row],[SISTEMA]]</f>
        <v>0</v>
      </c>
    </row>
    <row r="116" spans="1:6">
      <c r="A116" s="5">
        <v>19473</v>
      </c>
      <c r="B116" s="3" t="s">
        <v>341</v>
      </c>
      <c r="C116" s="1">
        <v>0</v>
      </c>
      <c r="D116" s="1">
        <v>0</v>
      </c>
      <c r="E116" s="1"/>
      <c r="F116" s="6">
        <f>Tabla1[[#This Row],[VENTAS]]+Tabla1[[#This Row],[FISICO]]-Tabla1[[#This Row],[SISTEMA]]</f>
        <v>0</v>
      </c>
    </row>
    <row r="117" spans="1:6">
      <c r="A117" s="5">
        <v>3514</v>
      </c>
      <c r="B117" s="3" t="s">
        <v>171</v>
      </c>
      <c r="C117" s="1">
        <v>0</v>
      </c>
      <c r="D117" s="1"/>
      <c r="E117" s="1"/>
      <c r="F117" s="7">
        <f>Tabla1[[#This Row],[VENTAS]]+Tabla1[[#This Row],[FISICO]]-Tabla1[[#This Row],[SISTEMA]]</f>
        <v>0</v>
      </c>
    </row>
    <row r="118" spans="1:6">
      <c r="A118" s="5">
        <v>14230</v>
      </c>
      <c r="B118" s="3" t="s">
        <v>300</v>
      </c>
      <c r="C118" s="1">
        <v>12</v>
      </c>
      <c r="D118" s="1">
        <v>11</v>
      </c>
      <c r="E118" s="1"/>
      <c r="F118" s="6">
        <f>Tabla1[[#This Row],[VENTAS]]+Tabla1[[#This Row],[FISICO]]-Tabla1[[#This Row],[SISTEMA]]</f>
        <v>-1</v>
      </c>
    </row>
    <row r="119" spans="1:6">
      <c r="A119" s="5">
        <v>19472</v>
      </c>
      <c r="B119" s="3" t="s">
        <v>339</v>
      </c>
      <c r="C119" s="1">
        <v>7</v>
      </c>
      <c r="D119" s="1">
        <v>7</v>
      </c>
      <c r="E119" s="1"/>
      <c r="F119" s="6">
        <f>Tabla1[[#This Row],[VENTAS]]+Tabla1[[#This Row],[FISICO]]-Tabla1[[#This Row],[SISTEMA]]</f>
        <v>0</v>
      </c>
    </row>
    <row r="120" spans="1:6">
      <c r="A120" s="5">
        <v>4282</v>
      </c>
      <c r="B120" s="3" t="s">
        <v>33</v>
      </c>
      <c r="C120" s="1">
        <v>4</v>
      </c>
      <c r="D120" s="1">
        <v>4</v>
      </c>
      <c r="E120" s="1"/>
      <c r="F120" s="7">
        <f>Tabla1[[#This Row],[VENTAS]]+Tabla1[[#This Row],[FISICO]]-Tabla1[[#This Row],[SISTEMA]]</f>
        <v>0</v>
      </c>
    </row>
    <row r="121" spans="1:6">
      <c r="A121" s="5">
        <v>3746</v>
      </c>
      <c r="B121" s="3" t="s">
        <v>25</v>
      </c>
      <c r="C121" s="1">
        <v>3</v>
      </c>
      <c r="D121" s="1">
        <v>4</v>
      </c>
      <c r="E121" s="1"/>
      <c r="F121" s="7">
        <f>Tabla1[[#This Row],[VENTAS]]+Tabla1[[#This Row],[FISICO]]-Tabla1[[#This Row],[SISTEMA]]</f>
        <v>1</v>
      </c>
    </row>
    <row r="122" spans="1:6">
      <c r="A122" s="5">
        <v>3600</v>
      </c>
      <c r="B122" s="3" t="s">
        <v>20</v>
      </c>
      <c r="C122" s="1">
        <v>0</v>
      </c>
      <c r="D122" s="1"/>
      <c r="E122" s="1"/>
      <c r="F122" s="7">
        <f>Tabla1[[#This Row],[VENTAS]]+Tabla1[[#This Row],[FISICO]]-Tabla1[[#This Row],[SISTEMA]]</f>
        <v>0</v>
      </c>
    </row>
    <row r="123" spans="1:6">
      <c r="A123" s="5">
        <v>9870</v>
      </c>
      <c r="B123" s="3" t="s">
        <v>218</v>
      </c>
      <c r="C123" s="1">
        <v>23</v>
      </c>
      <c r="D123" s="1">
        <v>13</v>
      </c>
      <c r="E123" s="1"/>
      <c r="F123" s="7">
        <f>Tabla1[[#This Row],[VENTAS]]+Tabla1[[#This Row],[FISICO]]-Tabla1[[#This Row],[SISTEMA]]</f>
        <v>-10</v>
      </c>
    </row>
    <row r="124" spans="1:6">
      <c r="A124" s="5">
        <v>3601</v>
      </c>
      <c r="B124" s="3" t="s">
        <v>77</v>
      </c>
      <c r="C124" s="1">
        <v>0</v>
      </c>
      <c r="D124" s="1"/>
      <c r="E124" s="1"/>
      <c r="F124" s="7">
        <f>Tabla1[[#This Row],[VENTAS]]+Tabla1[[#This Row],[FISICO]]-Tabla1[[#This Row],[SISTEMA]]</f>
        <v>0</v>
      </c>
    </row>
    <row r="125" spans="1:6">
      <c r="A125" s="5">
        <v>3651</v>
      </c>
      <c r="B125" s="3" t="s">
        <v>36</v>
      </c>
      <c r="C125" s="1">
        <v>0</v>
      </c>
      <c r="D125" s="1"/>
      <c r="E125" s="1"/>
      <c r="F125" s="7">
        <f>Tabla1[[#This Row],[VENTAS]]+Tabla1[[#This Row],[FISICO]]-Tabla1[[#This Row],[SISTEMA]]</f>
        <v>0</v>
      </c>
    </row>
    <row r="126" spans="1:6">
      <c r="A126" s="5">
        <v>3652</v>
      </c>
      <c r="B126" s="3" t="s">
        <v>34</v>
      </c>
      <c r="C126" s="1">
        <v>0</v>
      </c>
      <c r="D126" s="1"/>
      <c r="E126" s="1"/>
      <c r="F126" s="7">
        <f>Tabla1[[#This Row],[VENTAS]]+Tabla1[[#This Row],[FISICO]]-Tabla1[[#This Row],[SISTEMA]]</f>
        <v>0</v>
      </c>
    </row>
    <row r="127" spans="1:6">
      <c r="A127" s="5">
        <v>3653</v>
      </c>
      <c r="B127" s="3" t="s">
        <v>123</v>
      </c>
      <c r="C127" s="1">
        <v>0</v>
      </c>
      <c r="D127" s="1"/>
      <c r="E127" s="1"/>
      <c r="F127" s="7">
        <f>Tabla1[[#This Row],[VENTAS]]+Tabla1[[#This Row],[FISICO]]-Tabla1[[#This Row],[SISTEMA]]</f>
        <v>0</v>
      </c>
    </row>
    <row r="128" spans="1:6">
      <c r="A128" s="5">
        <v>3654</v>
      </c>
      <c r="B128" s="3" t="s">
        <v>146</v>
      </c>
      <c r="C128" s="1">
        <v>0</v>
      </c>
      <c r="D128" s="1"/>
      <c r="E128" s="1"/>
      <c r="F128" s="7">
        <f>Tabla1[[#This Row],[VENTAS]]+Tabla1[[#This Row],[FISICO]]-Tabla1[[#This Row],[SISTEMA]]</f>
        <v>0</v>
      </c>
    </row>
    <row r="129" spans="1:6">
      <c r="A129" s="5">
        <v>3185</v>
      </c>
      <c r="B129" s="3" t="s">
        <v>88</v>
      </c>
      <c r="C129" s="1">
        <v>5</v>
      </c>
      <c r="D129" s="1">
        <v>6</v>
      </c>
      <c r="E129" s="1"/>
      <c r="F129" s="7">
        <f>Tabla1[[#This Row],[VENTAS]]+Tabla1[[#This Row],[FISICO]]-Tabla1[[#This Row],[SISTEMA]]</f>
        <v>1</v>
      </c>
    </row>
    <row r="130" spans="1:6">
      <c r="A130" s="5">
        <v>3740</v>
      </c>
      <c r="B130" s="3" t="s">
        <v>48</v>
      </c>
      <c r="C130" s="1">
        <v>0</v>
      </c>
      <c r="D130" s="1">
        <v>0</v>
      </c>
      <c r="E130" s="1">
        <v>0</v>
      </c>
      <c r="F130" s="7">
        <f>Tabla1[[#This Row],[VENTAS]]+Tabla1[[#This Row],[FISICO]]-Tabla1[[#This Row],[SISTEMA]]</f>
        <v>0</v>
      </c>
    </row>
    <row r="131" spans="1:6">
      <c r="A131" s="5">
        <v>3745</v>
      </c>
      <c r="B131" s="3" t="s">
        <v>53</v>
      </c>
      <c r="C131" s="1">
        <v>0</v>
      </c>
      <c r="D131" s="1"/>
      <c r="E131" s="1"/>
      <c r="F131" s="7">
        <f>Tabla1[[#This Row],[VENTAS]]+Tabla1[[#This Row],[FISICO]]-Tabla1[[#This Row],[SISTEMA]]</f>
        <v>0</v>
      </c>
    </row>
    <row r="132" spans="1:6">
      <c r="A132" s="5">
        <v>1623</v>
      </c>
      <c r="B132" s="3" t="s">
        <v>51</v>
      </c>
      <c r="C132" s="1">
        <v>7</v>
      </c>
      <c r="D132" s="1">
        <v>6</v>
      </c>
      <c r="E132" s="1"/>
      <c r="F132" s="7">
        <f>Tabla1[[#This Row],[VENTAS]]+Tabla1[[#This Row],[FISICO]]-Tabla1[[#This Row],[SISTEMA]]</f>
        <v>-1</v>
      </c>
    </row>
    <row r="133" spans="1:6">
      <c r="A133" s="5">
        <v>3806</v>
      </c>
      <c r="B133" s="3" t="s">
        <v>130</v>
      </c>
      <c r="C133" s="1">
        <v>0</v>
      </c>
      <c r="D133" s="1"/>
      <c r="E133" s="1"/>
      <c r="F133" s="7">
        <f>Tabla1[[#This Row],[VENTAS]]+Tabla1[[#This Row],[FISICO]]-Tabla1[[#This Row],[SISTEMA]]</f>
        <v>0</v>
      </c>
    </row>
    <row r="134" spans="1:6">
      <c r="A134" s="5">
        <v>3829</v>
      </c>
      <c r="B134" s="3" t="s">
        <v>54</v>
      </c>
      <c r="C134" s="1">
        <v>0</v>
      </c>
      <c r="D134" s="1"/>
      <c r="E134" s="1"/>
      <c r="F134" s="7">
        <f>Tabla1[[#This Row],[VENTAS]]+Tabla1[[#This Row],[FISICO]]-Tabla1[[#This Row],[SISTEMA]]</f>
        <v>0</v>
      </c>
    </row>
    <row r="135" spans="1:6">
      <c r="A135" s="5">
        <v>3830</v>
      </c>
      <c r="B135" s="3" t="s">
        <v>0</v>
      </c>
      <c r="C135" s="1">
        <v>0</v>
      </c>
      <c r="D135" s="1"/>
      <c r="E135" s="1"/>
      <c r="F135" s="7">
        <f>Tabla1[[#This Row],[VENTAS]]+Tabla1[[#This Row],[FISICO]]-Tabla1[[#This Row],[SISTEMA]]</f>
        <v>0</v>
      </c>
    </row>
    <row r="136" spans="1:6">
      <c r="A136" s="5">
        <v>3866</v>
      </c>
      <c r="B136" s="3" t="s">
        <v>165</v>
      </c>
      <c r="C136" s="1">
        <v>0</v>
      </c>
      <c r="D136" s="1"/>
      <c r="E136" s="1"/>
      <c r="F136" s="7">
        <f>Tabla1[[#This Row],[VENTAS]]+Tabla1[[#This Row],[FISICO]]-Tabla1[[#This Row],[SISTEMA]]</f>
        <v>0</v>
      </c>
    </row>
    <row r="137" spans="1:6">
      <c r="A137" s="5">
        <v>3876</v>
      </c>
      <c r="B137" s="3" t="s">
        <v>15</v>
      </c>
      <c r="C137" s="1">
        <v>0</v>
      </c>
      <c r="D137" s="1">
        <v>0</v>
      </c>
      <c r="E137" s="1"/>
      <c r="F137" s="7">
        <f>Tabla1[[#This Row],[VENTAS]]+Tabla1[[#This Row],[FISICO]]-Tabla1[[#This Row],[SISTEMA]]</f>
        <v>0</v>
      </c>
    </row>
    <row r="138" spans="1:6">
      <c r="A138" s="5">
        <v>4031</v>
      </c>
      <c r="B138" s="3" t="s">
        <v>343</v>
      </c>
      <c r="C138" s="1">
        <v>0</v>
      </c>
      <c r="D138" s="1">
        <v>0</v>
      </c>
      <c r="E138" s="1"/>
      <c r="F138" s="6">
        <f>Tabla1[[#This Row],[VENTAS]]+Tabla1[[#This Row],[FISICO]]-Tabla1[[#This Row],[SISTEMA]]</f>
        <v>0</v>
      </c>
    </row>
    <row r="139" spans="1:6">
      <c r="A139" s="5">
        <v>3953</v>
      </c>
      <c r="B139" s="3" t="s">
        <v>76</v>
      </c>
      <c r="C139" s="1">
        <v>0</v>
      </c>
      <c r="D139" s="1"/>
      <c r="E139" s="1"/>
      <c r="F139" s="7">
        <f>Tabla1[[#This Row],[VENTAS]]+Tabla1[[#This Row],[FISICO]]-Tabla1[[#This Row],[SISTEMA]]</f>
        <v>0</v>
      </c>
    </row>
    <row r="140" spans="1:6">
      <c r="A140" s="5">
        <v>4079</v>
      </c>
      <c r="B140" s="3" t="s">
        <v>62</v>
      </c>
      <c r="C140" s="1">
        <v>0</v>
      </c>
      <c r="D140" s="1"/>
      <c r="E140" s="1"/>
      <c r="F140" s="7">
        <f>Tabla1[[#This Row],[VENTAS]]+Tabla1[[#This Row],[FISICO]]-Tabla1[[#This Row],[SISTEMA]]</f>
        <v>0</v>
      </c>
    </row>
    <row r="141" spans="1:6">
      <c r="A141" s="5">
        <v>4080</v>
      </c>
      <c r="B141" s="3" t="s">
        <v>39</v>
      </c>
      <c r="C141" s="1">
        <v>0</v>
      </c>
      <c r="D141" s="1"/>
      <c r="E141" s="1"/>
      <c r="F141" s="7">
        <f>Tabla1[[#This Row],[VENTAS]]+Tabla1[[#This Row],[FISICO]]-Tabla1[[#This Row],[SISTEMA]]</f>
        <v>0</v>
      </c>
    </row>
    <row r="142" spans="1:6">
      <c r="A142" s="5">
        <v>4081</v>
      </c>
      <c r="B142" s="3" t="s">
        <v>40</v>
      </c>
      <c r="C142" s="1">
        <v>0</v>
      </c>
      <c r="D142" s="1"/>
      <c r="E142" s="1"/>
      <c r="F142" s="7">
        <f>Tabla1[[#This Row],[VENTAS]]+Tabla1[[#This Row],[FISICO]]-Tabla1[[#This Row],[SISTEMA]]</f>
        <v>0</v>
      </c>
    </row>
    <row r="143" spans="1:6">
      <c r="A143" s="5">
        <v>4082</v>
      </c>
      <c r="B143" s="3" t="s">
        <v>207</v>
      </c>
      <c r="C143" s="1">
        <v>0</v>
      </c>
      <c r="D143" s="1"/>
      <c r="E143" s="1"/>
      <c r="F143" s="7">
        <f>Tabla1[[#This Row],[VENTAS]]+Tabla1[[#This Row],[FISICO]]-Tabla1[[#This Row],[SISTEMA]]</f>
        <v>0</v>
      </c>
    </row>
    <row r="144" spans="1:6">
      <c r="A144" s="5">
        <v>4083</v>
      </c>
      <c r="B144" s="3" t="s">
        <v>208</v>
      </c>
      <c r="C144" s="1">
        <v>0</v>
      </c>
      <c r="D144" s="1"/>
      <c r="E144" s="1"/>
      <c r="F144" s="7">
        <f>Tabla1[[#This Row],[VENTAS]]+Tabla1[[#This Row],[FISICO]]-Tabla1[[#This Row],[SISTEMA]]</f>
        <v>0</v>
      </c>
    </row>
    <row r="145" spans="1:6">
      <c r="A145" s="5">
        <v>4084</v>
      </c>
      <c r="B145" s="3" t="s">
        <v>209</v>
      </c>
      <c r="C145" s="1">
        <v>0</v>
      </c>
      <c r="D145" s="1"/>
      <c r="E145" s="1"/>
      <c r="F145" s="7">
        <f>Tabla1[[#This Row],[VENTAS]]+Tabla1[[#This Row],[FISICO]]-Tabla1[[#This Row],[SISTEMA]]</f>
        <v>0</v>
      </c>
    </row>
    <row r="146" spans="1:6">
      <c r="A146" s="5">
        <v>4276</v>
      </c>
      <c r="B146" s="3" t="s">
        <v>19</v>
      </c>
      <c r="C146" s="1">
        <v>0</v>
      </c>
      <c r="D146" s="1"/>
      <c r="E146" s="1"/>
      <c r="F146" s="7">
        <f>Tabla1[[#This Row],[VENTAS]]+Tabla1[[#This Row],[FISICO]]-Tabla1[[#This Row],[SISTEMA]]</f>
        <v>0</v>
      </c>
    </row>
    <row r="147" spans="1:6">
      <c r="A147" s="5">
        <v>4277</v>
      </c>
      <c r="B147" s="3" t="s">
        <v>35</v>
      </c>
      <c r="C147" s="1">
        <v>0</v>
      </c>
      <c r="D147" s="1"/>
      <c r="E147" s="1"/>
      <c r="F147" s="7">
        <f>Tabla1[[#This Row],[VENTAS]]+Tabla1[[#This Row],[FISICO]]-Tabla1[[#This Row],[SISTEMA]]</f>
        <v>0</v>
      </c>
    </row>
    <row r="148" spans="1:6">
      <c r="A148" s="5">
        <v>3279</v>
      </c>
      <c r="B148" s="3" t="s">
        <v>155</v>
      </c>
      <c r="C148" s="1">
        <v>12</v>
      </c>
      <c r="D148" s="1">
        <v>10</v>
      </c>
      <c r="E148" s="1"/>
      <c r="F148" s="7">
        <f>Tabla1[[#This Row],[VENTAS]]+Tabla1[[#This Row],[FISICO]]-Tabla1[[#This Row],[SISTEMA]]</f>
        <v>-2</v>
      </c>
    </row>
    <row r="149" spans="1:6">
      <c r="A149" s="5">
        <v>4283</v>
      </c>
      <c r="B149" s="3" t="s">
        <v>13</v>
      </c>
      <c r="C149" s="1">
        <v>4</v>
      </c>
      <c r="D149" s="1">
        <v>4</v>
      </c>
      <c r="E149" s="1"/>
      <c r="F149" s="7">
        <f>Tabla1[[#This Row],[VENTAS]]+Tabla1[[#This Row],[FISICO]]-Tabla1[[#This Row],[SISTEMA]]</f>
        <v>0</v>
      </c>
    </row>
    <row r="150" spans="1:6">
      <c r="A150" s="5">
        <v>3610</v>
      </c>
      <c r="B150" s="3" t="s">
        <v>306</v>
      </c>
      <c r="C150" s="1">
        <v>19</v>
      </c>
      <c r="D150" s="1">
        <v>18</v>
      </c>
      <c r="E150" s="1"/>
      <c r="F150" s="6">
        <f>Tabla1[[#This Row],[VENTAS]]+Tabla1[[#This Row],[FISICO]]-Tabla1[[#This Row],[SISTEMA]]</f>
        <v>-1</v>
      </c>
    </row>
    <row r="151" spans="1:6">
      <c r="A151" s="5">
        <v>4428</v>
      </c>
      <c r="B151" s="3" t="s">
        <v>64</v>
      </c>
      <c r="C151" s="1">
        <v>0</v>
      </c>
      <c r="D151" s="1"/>
      <c r="E151" s="1"/>
      <c r="F151" s="7">
        <f>Tabla1[[#This Row],[VENTAS]]+Tabla1[[#This Row],[FISICO]]-Tabla1[[#This Row],[SISTEMA]]</f>
        <v>0</v>
      </c>
    </row>
    <row r="152" spans="1:6">
      <c r="A152" s="5">
        <v>4722</v>
      </c>
      <c r="B152" s="3" t="s">
        <v>193</v>
      </c>
      <c r="C152" s="1">
        <v>0</v>
      </c>
      <c r="D152" s="1">
        <v>0</v>
      </c>
      <c r="E152" s="1"/>
      <c r="F152" s="7">
        <f>Tabla1[[#This Row],[VENTAS]]+Tabla1[[#This Row],[FISICO]]-Tabla1[[#This Row],[SISTEMA]]</f>
        <v>0</v>
      </c>
    </row>
    <row r="153" spans="1:6">
      <c r="A153" s="5">
        <v>4864</v>
      </c>
      <c r="B153" s="3" t="s">
        <v>128</v>
      </c>
      <c r="C153" s="1">
        <v>0</v>
      </c>
      <c r="D153" s="1"/>
      <c r="E153" s="1"/>
      <c r="F153" s="7">
        <f>Tabla1[[#This Row],[VENTAS]]+Tabla1[[#This Row],[FISICO]]-Tabla1[[#This Row],[SISTEMA]]</f>
        <v>0</v>
      </c>
    </row>
    <row r="154" spans="1:6">
      <c r="A154" s="5">
        <v>4865</v>
      </c>
      <c r="B154" s="3" t="s">
        <v>104</v>
      </c>
      <c r="C154" s="1">
        <v>0</v>
      </c>
      <c r="D154" s="1"/>
      <c r="E154" s="1"/>
      <c r="F154" s="7">
        <f>Tabla1[[#This Row],[VENTAS]]+Tabla1[[#This Row],[FISICO]]-Tabla1[[#This Row],[SISTEMA]]</f>
        <v>0</v>
      </c>
    </row>
    <row r="155" spans="1:6">
      <c r="A155" s="5">
        <v>5319</v>
      </c>
      <c r="B155" s="3" t="s">
        <v>17</v>
      </c>
      <c r="C155" s="1">
        <v>0</v>
      </c>
      <c r="D155" s="1"/>
      <c r="E155" s="1"/>
      <c r="F155" s="7">
        <f>Tabla1[[#This Row],[VENTAS]]+Tabla1[[#This Row],[FISICO]]-Tabla1[[#This Row],[SISTEMA]]</f>
        <v>0</v>
      </c>
    </row>
    <row r="156" spans="1:6">
      <c r="A156" s="5">
        <v>10611</v>
      </c>
      <c r="B156" s="3" t="s">
        <v>229</v>
      </c>
      <c r="C156" s="1">
        <v>14</v>
      </c>
      <c r="D156" s="1">
        <v>0</v>
      </c>
      <c r="E156" s="1"/>
      <c r="F156" s="7">
        <f>Tabla1[[#This Row],[VENTAS]]+Tabla1[[#This Row],[FISICO]]-Tabla1[[#This Row],[SISTEMA]]</f>
        <v>-14</v>
      </c>
    </row>
    <row r="157" spans="1:6">
      <c r="A157" s="5">
        <v>5413</v>
      </c>
      <c r="B157" s="3" t="s">
        <v>66</v>
      </c>
      <c r="C157" s="1">
        <v>0</v>
      </c>
      <c r="D157" s="1"/>
      <c r="E157" s="1"/>
      <c r="F157" s="7">
        <f>Tabla1[[#This Row],[VENTAS]]+Tabla1[[#This Row],[FISICO]]-Tabla1[[#This Row],[SISTEMA]]</f>
        <v>0</v>
      </c>
    </row>
    <row r="158" spans="1:6">
      <c r="A158" s="5">
        <v>5414</v>
      </c>
      <c r="B158" s="3" t="s">
        <v>31</v>
      </c>
      <c r="C158" s="1">
        <v>0</v>
      </c>
      <c r="D158" s="1"/>
      <c r="E158" s="1"/>
      <c r="F158" s="7">
        <f>Tabla1[[#This Row],[VENTAS]]+Tabla1[[#This Row],[FISICO]]-Tabla1[[#This Row],[SISTEMA]]</f>
        <v>0</v>
      </c>
    </row>
    <row r="159" spans="1:6">
      <c r="A159" s="5">
        <v>5423</v>
      </c>
      <c r="B159" s="3" t="s">
        <v>37</v>
      </c>
      <c r="C159" s="1">
        <v>0</v>
      </c>
      <c r="D159" s="1"/>
      <c r="E159" s="1"/>
      <c r="F159" s="7">
        <f>Tabla1[[#This Row],[VENTAS]]+Tabla1[[#This Row],[FISICO]]-Tabla1[[#This Row],[SISTEMA]]</f>
        <v>0</v>
      </c>
    </row>
    <row r="160" spans="1:6">
      <c r="A160" s="5">
        <v>5438</v>
      </c>
      <c r="B160" s="3" t="s">
        <v>41</v>
      </c>
      <c r="C160" s="1">
        <v>0</v>
      </c>
      <c r="D160" s="1"/>
      <c r="E160" s="1"/>
      <c r="F160" s="7">
        <f>Tabla1[[#This Row],[VENTAS]]+Tabla1[[#This Row],[FISICO]]-Tabla1[[#This Row],[SISTEMA]]</f>
        <v>0</v>
      </c>
    </row>
    <row r="161" spans="1:6">
      <c r="A161" s="5">
        <v>5487</v>
      </c>
      <c r="B161" s="3" t="s">
        <v>58</v>
      </c>
      <c r="C161" s="1">
        <v>0</v>
      </c>
      <c r="D161" s="1"/>
      <c r="E161" s="1"/>
      <c r="F161" s="7">
        <f>Tabla1[[#This Row],[VENTAS]]+Tabla1[[#This Row],[FISICO]]-Tabla1[[#This Row],[SISTEMA]]</f>
        <v>0</v>
      </c>
    </row>
    <row r="162" spans="1:6">
      <c r="A162" s="5">
        <v>5488</v>
      </c>
      <c r="B162" s="3" t="s">
        <v>60</v>
      </c>
      <c r="C162" s="1">
        <v>0</v>
      </c>
      <c r="D162" s="1"/>
      <c r="E162" s="1"/>
      <c r="F162" s="7">
        <f>Tabla1[[#This Row],[VENTAS]]+Tabla1[[#This Row],[FISICO]]-Tabla1[[#This Row],[SISTEMA]]</f>
        <v>0</v>
      </c>
    </row>
    <row r="163" spans="1:6">
      <c r="A163" s="5">
        <v>5498</v>
      </c>
      <c r="B163" s="3" t="s">
        <v>63</v>
      </c>
      <c r="C163" s="1">
        <v>0</v>
      </c>
      <c r="D163" s="1"/>
      <c r="E163" s="1"/>
      <c r="F163" s="7">
        <f>Tabla1[[#This Row],[VENTAS]]+Tabla1[[#This Row],[FISICO]]-Tabla1[[#This Row],[SISTEMA]]</f>
        <v>0</v>
      </c>
    </row>
    <row r="164" spans="1:6">
      <c r="A164" s="5">
        <v>5504</v>
      </c>
      <c r="B164" s="3" t="s">
        <v>69</v>
      </c>
      <c r="C164" s="1">
        <v>0</v>
      </c>
      <c r="D164" s="1"/>
      <c r="E164" s="1"/>
      <c r="F164" s="7">
        <f>Tabla1[[#This Row],[VENTAS]]+Tabla1[[#This Row],[FISICO]]-Tabla1[[#This Row],[SISTEMA]]</f>
        <v>0</v>
      </c>
    </row>
    <row r="165" spans="1:6">
      <c r="A165" s="5">
        <v>5505</v>
      </c>
      <c r="B165" s="3" t="s">
        <v>71</v>
      </c>
      <c r="C165" s="1">
        <v>0</v>
      </c>
      <c r="D165" s="1"/>
      <c r="E165" s="1"/>
      <c r="F165" s="7">
        <f>Tabla1[[#This Row],[VENTAS]]+Tabla1[[#This Row],[FISICO]]-Tabla1[[#This Row],[SISTEMA]]</f>
        <v>0</v>
      </c>
    </row>
    <row r="166" spans="1:6">
      <c r="A166" s="5">
        <v>5506</v>
      </c>
      <c r="B166" s="3" t="s">
        <v>90</v>
      </c>
      <c r="C166" s="1">
        <v>0</v>
      </c>
      <c r="D166" s="1"/>
      <c r="E166" s="1"/>
      <c r="F166" s="7">
        <f>Tabla1[[#This Row],[VENTAS]]+Tabla1[[#This Row],[FISICO]]-Tabla1[[#This Row],[SISTEMA]]</f>
        <v>0</v>
      </c>
    </row>
    <row r="167" spans="1:6">
      <c r="A167" s="5">
        <v>5512</v>
      </c>
      <c r="B167" s="3" t="s">
        <v>70</v>
      </c>
      <c r="C167" s="1">
        <v>0</v>
      </c>
      <c r="D167" s="1"/>
      <c r="E167" s="1"/>
      <c r="F167" s="7">
        <f>Tabla1[[#This Row],[VENTAS]]+Tabla1[[#This Row],[FISICO]]-Tabla1[[#This Row],[SISTEMA]]</f>
        <v>0</v>
      </c>
    </row>
    <row r="168" spans="1:6">
      <c r="A168" s="5">
        <v>5515</v>
      </c>
      <c r="B168" s="3" t="s">
        <v>73</v>
      </c>
      <c r="C168" s="1">
        <v>0</v>
      </c>
      <c r="D168" s="1"/>
      <c r="E168" s="1"/>
      <c r="F168" s="7">
        <f>Tabla1[[#This Row],[VENTAS]]+Tabla1[[#This Row],[FISICO]]-Tabla1[[#This Row],[SISTEMA]]</f>
        <v>0</v>
      </c>
    </row>
    <row r="169" spans="1:6">
      <c r="A169" s="5">
        <v>5683</v>
      </c>
      <c r="B169" s="3" t="s">
        <v>80</v>
      </c>
      <c r="C169" s="1">
        <v>0</v>
      </c>
      <c r="D169" s="1"/>
      <c r="E169" s="1"/>
      <c r="F169" s="7">
        <f>Tabla1[[#This Row],[VENTAS]]+Tabla1[[#This Row],[FISICO]]-Tabla1[[#This Row],[SISTEMA]]</f>
        <v>0</v>
      </c>
    </row>
    <row r="170" spans="1:6">
      <c r="A170" s="5">
        <v>5684</v>
      </c>
      <c r="B170" s="3" t="s">
        <v>81</v>
      </c>
      <c r="C170" s="1">
        <v>0</v>
      </c>
      <c r="D170" s="1"/>
      <c r="E170" s="1"/>
      <c r="F170" s="7">
        <f>Tabla1[[#This Row],[VENTAS]]+Tabla1[[#This Row],[FISICO]]-Tabla1[[#This Row],[SISTEMA]]</f>
        <v>0</v>
      </c>
    </row>
    <row r="171" spans="1:6">
      <c r="A171" s="5">
        <v>3418</v>
      </c>
      <c r="B171" s="3" t="s">
        <v>267</v>
      </c>
      <c r="C171" s="1">
        <v>0</v>
      </c>
      <c r="D171" s="1">
        <v>0</v>
      </c>
      <c r="E171" s="1"/>
      <c r="F171" s="6">
        <f>Tabla1[[#This Row],[VENTAS]]+Tabla1[[#This Row],[FISICO]]-Tabla1[[#This Row],[SISTEMA]]</f>
        <v>0</v>
      </c>
    </row>
    <row r="172" spans="1:6">
      <c r="A172" s="5">
        <v>5685</v>
      </c>
      <c r="B172" s="3" t="s">
        <v>82</v>
      </c>
      <c r="C172" s="1">
        <v>0</v>
      </c>
      <c r="D172" s="1"/>
      <c r="E172" s="1"/>
      <c r="F172" s="7">
        <f>Tabla1[[#This Row],[VENTAS]]+Tabla1[[#This Row],[FISICO]]-Tabla1[[#This Row],[SISTEMA]]</f>
        <v>0</v>
      </c>
    </row>
    <row r="173" spans="1:6">
      <c r="A173" s="5">
        <v>5686</v>
      </c>
      <c r="B173" s="3" t="s">
        <v>83</v>
      </c>
      <c r="C173" s="1">
        <v>0</v>
      </c>
      <c r="D173" s="1"/>
      <c r="E173" s="1"/>
      <c r="F173" s="7">
        <f>Tabla1[[#This Row],[VENTAS]]+Tabla1[[#This Row],[FISICO]]-Tabla1[[#This Row],[SISTEMA]]</f>
        <v>0</v>
      </c>
    </row>
    <row r="174" spans="1:6">
      <c r="A174" s="5">
        <v>5687</v>
      </c>
      <c r="B174" s="3" t="s">
        <v>89</v>
      </c>
      <c r="C174" s="1">
        <v>0</v>
      </c>
      <c r="D174" s="1"/>
      <c r="E174" s="1"/>
      <c r="F174" s="7">
        <f>Tabla1[[#This Row],[VENTAS]]+Tabla1[[#This Row],[FISICO]]-Tabla1[[#This Row],[SISTEMA]]</f>
        <v>0</v>
      </c>
    </row>
    <row r="175" spans="1:6">
      <c r="A175" s="5">
        <v>5765</v>
      </c>
      <c r="B175" s="3" t="s">
        <v>91</v>
      </c>
      <c r="C175" s="1">
        <v>0</v>
      </c>
      <c r="D175" s="1">
        <v>0</v>
      </c>
      <c r="E175" s="1"/>
      <c r="F175" s="7">
        <f>Tabla1[[#This Row],[VENTAS]]+Tabla1[[#This Row],[FISICO]]-Tabla1[[#This Row],[SISTEMA]]</f>
        <v>0</v>
      </c>
    </row>
    <row r="176" spans="1:6">
      <c r="A176" s="5">
        <v>5785</v>
      </c>
      <c r="B176" s="3" t="s">
        <v>93</v>
      </c>
      <c r="C176" s="1">
        <v>0</v>
      </c>
      <c r="D176" s="1"/>
      <c r="E176" s="1"/>
      <c r="F176" s="7">
        <f>Tabla1[[#This Row],[VENTAS]]+Tabla1[[#This Row],[FISICO]]-Tabla1[[#This Row],[SISTEMA]]</f>
        <v>0</v>
      </c>
    </row>
    <row r="177" spans="1:6">
      <c r="A177" s="5">
        <v>5787</v>
      </c>
      <c r="B177" s="3" t="s">
        <v>94</v>
      </c>
      <c r="C177" s="1">
        <v>0</v>
      </c>
      <c r="D177" s="1"/>
      <c r="E177" s="1"/>
      <c r="F177" s="7">
        <f>Tabla1[[#This Row],[VENTAS]]+Tabla1[[#This Row],[FISICO]]-Tabla1[[#This Row],[SISTEMA]]</f>
        <v>0</v>
      </c>
    </row>
    <row r="178" spans="1:6">
      <c r="A178" s="5">
        <v>5788</v>
      </c>
      <c r="B178" s="3" t="s">
        <v>95</v>
      </c>
      <c r="C178" s="1">
        <v>0</v>
      </c>
      <c r="D178" s="1"/>
      <c r="E178" s="1"/>
      <c r="F178" s="7">
        <f>Tabla1[[#This Row],[VENTAS]]+Tabla1[[#This Row],[FISICO]]-Tabla1[[#This Row],[SISTEMA]]</f>
        <v>0</v>
      </c>
    </row>
    <row r="179" spans="1:6">
      <c r="A179" s="5">
        <v>5814</v>
      </c>
      <c r="B179" s="3" t="s">
        <v>107</v>
      </c>
      <c r="C179" s="1">
        <v>0</v>
      </c>
      <c r="D179" s="1"/>
      <c r="E179" s="1"/>
      <c r="F179" s="7">
        <f>Tabla1[[#This Row],[VENTAS]]+Tabla1[[#This Row],[FISICO]]-Tabla1[[#This Row],[SISTEMA]]</f>
        <v>0</v>
      </c>
    </row>
    <row r="180" spans="1:6">
      <c r="A180" s="5">
        <v>5816</v>
      </c>
      <c r="B180" s="3" t="s">
        <v>111</v>
      </c>
      <c r="C180" s="1">
        <v>0</v>
      </c>
      <c r="D180" s="1"/>
      <c r="E180" s="1"/>
      <c r="F180" s="7">
        <f>Tabla1[[#This Row],[VENTAS]]+Tabla1[[#This Row],[FISICO]]-Tabla1[[#This Row],[SISTEMA]]</f>
        <v>0</v>
      </c>
    </row>
    <row r="181" spans="1:6">
      <c r="A181" s="5">
        <v>5817</v>
      </c>
      <c r="B181" s="3" t="s">
        <v>112</v>
      </c>
      <c r="C181" s="1">
        <v>0</v>
      </c>
      <c r="D181" s="1"/>
      <c r="E181" s="1"/>
      <c r="F181" s="7">
        <f>Tabla1[[#This Row],[VENTAS]]+Tabla1[[#This Row],[FISICO]]-Tabla1[[#This Row],[SISTEMA]]</f>
        <v>0</v>
      </c>
    </row>
    <row r="182" spans="1:6">
      <c r="A182" s="5">
        <v>5818</v>
      </c>
      <c r="B182" s="3" t="s">
        <v>113</v>
      </c>
      <c r="C182" s="1">
        <v>0</v>
      </c>
      <c r="D182" s="1"/>
      <c r="E182" s="1"/>
      <c r="F182" s="7">
        <f>Tabla1[[#This Row],[VENTAS]]+Tabla1[[#This Row],[FISICO]]-Tabla1[[#This Row],[SISTEMA]]</f>
        <v>0</v>
      </c>
    </row>
    <row r="183" spans="1:6">
      <c r="A183" s="5">
        <v>5858</v>
      </c>
      <c r="B183" s="3" t="s">
        <v>97</v>
      </c>
      <c r="C183" s="1">
        <v>0</v>
      </c>
      <c r="D183" s="1"/>
      <c r="E183" s="1"/>
      <c r="F183" s="7">
        <f>Tabla1[[#This Row],[VENTAS]]+Tabla1[[#This Row],[FISICO]]-Tabla1[[#This Row],[SISTEMA]]</f>
        <v>0</v>
      </c>
    </row>
    <row r="184" spans="1:6">
      <c r="A184" s="5">
        <v>5909</v>
      </c>
      <c r="B184" s="3" t="s">
        <v>106</v>
      </c>
      <c r="C184" s="1">
        <v>0</v>
      </c>
      <c r="D184" s="1"/>
      <c r="E184" s="1"/>
      <c r="F184" s="7">
        <f>Tabla1[[#This Row],[VENTAS]]+Tabla1[[#This Row],[FISICO]]-Tabla1[[#This Row],[SISTEMA]]</f>
        <v>0</v>
      </c>
    </row>
    <row r="185" spans="1:6">
      <c r="A185" s="5">
        <v>5916</v>
      </c>
      <c r="B185" s="3" t="s">
        <v>114</v>
      </c>
      <c r="C185" s="1">
        <v>0</v>
      </c>
      <c r="D185" s="1"/>
      <c r="E185" s="1"/>
      <c r="F185" s="7">
        <f>Tabla1[[#This Row],[VENTAS]]+Tabla1[[#This Row],[FISICO]]-Tabla1[[#This Row],[SISTEMA]]</f>
        <v>0</v>
      </c>
    </row>
    <row r="186" spans="1:6">
      <c r="A186" s="5">
        <v>5917</v>
      </c>
      <c r="B186" s="3" t="s">
        <v>127</v>
      </c>
      <c r="C186" s="1">
        <v>0</v>
      </c>
      <c r="D186" s="1"/>
      <c r="E186" s="1"/>
      <c r="F186" s="7">
        <f>Tabla1[[#This Row],[VENTAS]]+Tabla1[[#This Row],[FISICO]]-Tabla1[[#This Row],[SISTEMA]]</f>
        <v>0</v>
      </c>
    </row>
    <row r="187" spans="1:6">
      <c r="A187" s="5">
        <v>5938</v>
      </c>
      <c r="B187" s="3" t="s">
        <v>116</v>
      </c>
      <c r="C187" s="1">
        <v>0</v>
      </c>
      <c r="D187" s="1"/>
      <c r="E187" s="1"/>
      <c r="F187" s="7">
        <f>Tabla1[[#This Row],[VENTAS]]+Tabla1[[#This Row],[FISICO]]-Tabla1[[#This Row],[SISTEMA]]</f>
        <v>0</v>
      </c>
    </row>
    <row r="188" spans="1:6">
      <c r="A188" s="5">
        <v>5989</v>
      </c>
      <c r="B188" s="3" t="s">
        <v>118</v>
      </c>
      <c r="C188" s="1">
        <v>0</v>
      </c>
      <c r="D188" s="1"/>
      <c r="E188" s="1"/>
      <c r="F188" s="7">
        <f>Tabla1[[#This Row],[VENTAS]]+Tabla1[[#This Row],[FISICO]]-Tabla1[[#This Row],[SISTEMA]]</f>
        <v>0</v>
      </c>
    </row>
    <row r="189" spans="1:6">
      <c r="A189" s="5">
        <v>5996</v>
      </c>
      <c r="B189" s="3" t="s">
        <v>117</v>
      </c>
      <c r="C189" s="1">
        <v>16</v>
      </c>
      <c r="D189" s="1">
        <v>16</v>
      </c>
      <c r="E189" s="1"/>
      <c r="F189" s="7">
        <f>Tabla1[[#This Row],[VENTAS]]+Tabla1[[#This Row],[FISICO]]-Tabla1[[#This Row],[SISTEMA]]</f>
        <v>0</v>
      </c>
    </row>
    <row r="190" spans="1:6">
      <c r="A190" s="5">
        <v>6021</v>
      </c>
      <c r="B190" s="3" t="s">
        <v>121</v>
      </c>
      <c r="C190" s="1">
        <v>0</v>
      </c>
      <c r="D190" s="1"/>
      <c r="E190" s="1"/>
      <c r="F190" s="7">
        <f>Tabla1[[#This Row],[VENTAS]]+Tabla1[[#This Row],[FISICO]]-Tabla1[[#This Row],[SISTEMA]]</f>
        <v>0</v>
      </c>
    </row>
    <row r="191" spans="1:6">
      <c r="A191" s="5">
        <v>6022</v>
      </c>
      <c r="B191" s="3" t="s">
        <v>124</v>
      </c>
      <c r="C191" s="1">
        <v>0</v>
      </c>
      <c r="D191" s="1"/>
      <c r="E191" s="1"/>
      <c r="F191" s="7">
        <f>Tabla1[[#This Row],[VENTAS]]+Tabla1[[#This Row],[FISICO]]-Tabla1[[#This Row],[SISTEMA]]</f>
        <v>0</v>
      </c>
    </row>
    <row r="192" spans="1:6">
      <c r="A192" s="5">
        <v>6034</v>
      </c>
      <c r="B192" s="3" t="s">
        <v>126</v>
      </c>
      <c r="C192" s="1">
        <v>0</v>
      </c>
      <c r="D192" s="1">
        <v>0</v>
      </c>
      <c r="E192" s="1"/>
      <c r="F192" s="7">
        <f>Tabla1[[#This Row],[VENTAS]]+Tabla1[[#This Row],[FISICO]]-Tabla1[[#This Row],[SISTEMA]]</f>
        <v>0</v>
      </c>
    </row>
    <row r="193" spans="1:6">
      <c r="A193" s="5">
        <v>6070</v>
      </c>
      <c r="B193" s="3" t="s">
        <v>57</v>
      </c>
      <c r="C193" s="1">
        <v>0</v>
      </c>
      <c r="D193" s="1"/>
      <c r="E193" s="1"/>
      <c r="F193" s="7">
        <f>Tabla1[[#This Row],[VENTAS]]+Tabla1[[#This Row],[FISICO]]-Tabla1[[#This Row],[SISTEMA]]</f>
        <v>0</v>
      </c>
    </row>
    <row r="194" spans="1:6">
      <c r="A194" s="5">
        <v>6071</v>
      </c>
      <c r="B194" s="3" t="s">
        <v>56</v>
      </c>
      <c r="C194" s="1">
        <v>0</v>
      </c>
      <c r="D194" s="1"/>
      <c r="E194" s="1"/>
      <c r="F194" s="7">
        <f>Tabla1[[#This Row],[VENTAS]]+Tabla1[[#This Row],[FISICO]]-Tabla1[[#This Row],[SISTEMA]]</f>
        <v>0</v>
      </c>
    </row>
    <row r="195" spans="1:6">
      <c r="A195" s="5">
        <v>6088</v>
      </c>
      <c r="B195" s="3" t="s">
        <v>232</v>
      </c>
      <c r="C195" s="1">
        <v>0</v>
      </c>
      <c r="D195" s="1"/>
      <c r="E195" s="1"/>
      <c r="F195" s="7">
        <f>Tabla1[[#This Row],[VENTAS]]+Tabla1[[#This Row],[FISICO]]-Tabla1[[#This Row],[SISTEMA]]</f>
        <v>0</v>
      </c>
    </row>
    <row r="196" spans="1:6">
      <c r="A196" s="5">
        <v>6168</v>
      </c>
      <c r="B196" s="3" t="s">
        <v>138</v>
      </c>
      <c r="C196" s="1">
        <v>0</v>
      </c>
      <c r="D196" s="1"/>
      <c r="E196" s="1"/>
      <c r="F196" s="7">
        <f>Tabla1[[#This Row],[VENTAS]]+Tabla1[[#This Row],[FISICO]]-Tabla1[[#This Row],[SISTEMA]]</f>
        <v>0</v>
      </c>
    </row>
    <row r="197" spans="1:6">
      <c r="A197" s="5">
        <v>7333</v>
      </c>
      <c r="B197" s="3" t="s">
        <v>308</v>
      </c>
      <c r="C197" s="1">
        <v>2</v>
      </c>
      <c r="D197" s="1">
        <v>0</v>
      </c>
      <c r="E197" s="1"/>
      <c r="F197" s="6">
        <f>Tabla1[[#This Row],[VENTAS]]+Tabla1[[#This Row],[FISICO]]-Tabla1[[#This Row],[SISTEMA]]</f>
        <v>-2</v>
      </c>
    </row>
    <row r="198" spans="1:6">
      <c r="A198" s="5">
        <v>6246</v>
      </c>
      <c r="B198" s="3" t="s">
        <v>140</v>
      </c>
      <c r="C198" s="1">
        <v>0</v>
      </c>
      <c r="D198" s="1"/>
      <c r="E198" s="1"/>
      <c r="F198" s="7">
        <f>Tabla1[[#This Row],[VENTAS]]+Tabla1[[#This Row],[FISICO]]-Tabla1[[#This Row],[SISTEMA]]</f>
        <v>0</v>
      </c>
    </row>
    <row r="199" spans="1:6">
      <c r="A199" s="5">
        <v>10576</v>
      </c>
      <c r="B199" s="3" t="s">
        <v>309</v>
      </c>
      <c r="C199" s="1">
        <v>29</v>
      </c>
      <c r="D199" s="1">
        <v>16</v>
      </c>
      <c r="E199" s="1"/>
      <c r="F199" s="6">
        <f>Tabla1[[#This Row],[VENTAS]]+Tabla1[[#This Row],[FISICO]]-Tabla1[[#This Row],[SISTEMA]]</f>
        <v>-13</v>
      </c>
    </row>
    <row r="200" spans="1:6">
      <c r="A200" s="5">
        <v>6251</v>
      </c>
      <c r="B200" s="3" t="s">
        <v>85</v>
      </c>
      <c r="C200" s="1">
        <v>0</v>
      </c>
      <c r="D200" s="1"/>
      <c r="E200" s="1"/>
      <c r="F200" s="7">
        <f>Tabla1[[#This Row],[VENTAS]]+Tabla1[[#This Row],[FISICO]]-Tabla1[[#This Row],[SISTEMA]]</f>
        <v>0</v>
      </c>
    </row>
    <row r="201" spans="1:6">
      <c r="A201" s="5">
        <v>6261</v>
      </c>
      <c r="B201" s="3" t="s">
        <v>87</v>
      </c>
      <c r="C201" s="1">
        <v>0</v>
      </c>
      <c r="D201" s="1"/>
      <c r="E201" s="1"/>
      <c r="F201" s="7">
        <f>Tabla1[[#This Row],[VENTAS]]+Tabla1[[#This Row],[FISICO]]-Tabla1[[#This Row],[SISTEMA]]</f>
        <v>0</v>
      </c>
    </row>
    <row r="202" spans="1:6">
      <c r="A202" s="5">
        <v>6264</v>
      </c>
      <c r="B202" s="3" t="s">
        <v>86</v>
      </c>
      <c r="C202" s="1">
        <v>0</v>
      </c>
      <c r="D202" s="1"/>
      <c r="E202" s="1"/>
      <c r="F202" s="7">
        <f>Tabla1[[#This Row],[VENTAS]]+Tabla1[[#This Row],[FISICO]]-Tabla1[[#This Row],[SISTEMA]]</f>
        <v>0</v>
      </c>
    </row>
    <row r="203" spans="1:6">
      <c r="A203" s="5">
        <v>6267</v>
      </c>
      <c r="B203" s="3" t="s">
        <v>141</v>
      </c>
      <c r="C203" s="1">
        <v>0</v>
      </c>
      <c r="D203" s="1"/>
      <c r="E203" s="1"/>
      <c r="F203" s="7">
        <f>Tabla1[[#This Row],[VENTAS]]+Tabla1[[#This Row],[FISICO]]-Tabla1[[#This Row],[SISTEMA]]</f>
        <v>0</v>
      </c>
    </row>
    <row r="204" spans="1:6">
      <c r="A204" s="5">
        <v>6268</v>
      </c>
      <c r="B204" s="3" t="s">
        <v>143</v>
      </c>
      <c r="C204" s="1">
        <v>0</v>
      </c>
      <c r="D204" s="1"/>
      <c r="E204" s="1"/>
      <c r="F204" s="7">
        <f>Tabla1[[#This Row],[VENTAS]]+Tabla1[[#This Row],[FISICO]]-Tabla1[[#This Row],[SISTEMA]]</f>
        <v>0</v>
      </c>
    </row>
    <row r="205" spans="1:6">
      <c r="A205" s="5">
        <v>6563</v>
      </c>
      <c r="B205" s="3" t="s">
        <v>173</v>
      </c>
      <c r="C205" s="1">
        <v>0</v>
      </c>
      <c r="D205" s="1">
        <v>0</v>
      </c>
      <c r="E205" s="1"/>
      <c r="F205" s="7">
        <f>Tabla1[[#This Row],[VENTAS]]+Tabla1[[#This Row],[FISICO]]-Tabla1[[#This Row],[SISTEMA]]</f>
        <v>0</v>
      </c>
    </row>
    <row r="206" spans="1:6">
      <c r="A206" s="5">
        <v>15533</v>
      </c>
      <c r="B206" s="3" t="s">
        <v>334</v>
      </c>
      <c r="C206" s="1">
        <v>0</v>
      </c>
      <c r="D206" s="1">
        <v>0</v>
      </c>
      <c r="E206" s="1"/>
      <c r="F206" s="6">
        <f>Tabla1[[#This Row],[VENTAS]]+Tabla1[[#This Row],[FISICO]]-Tabla1[[#This Row],[SISTEMA]]</f>
        <v>0</v>
      </c>
    </row>
    <row r="207" spans="1:6">
      <c r="A207" s="5">
        <v>6290</v>
      </c>
      <c r="B207" s="3" t="s">
        <v>145</v>
      </c>
      <c r="C207" s="1">
        <v>0</v>
      </c>
      <c r="D207" s="1"/>
      <c r="E207" s="1"/>
      <c r="F207" s="7">
        <f>Tabla1[[#This Row],[VENTAS]]+Tabla1[[#This Row],[FISICO]]-Tabla1[[#This Row],[SISTEMA]]</f>
        <v>0</v>
      </c>
    </row>
    <row r="208" spans="1:6">
      <c r="A208" s="5">
        <v>6299</v>
      </c>
      <c r="B208" s="3" t="s">
        <v>332</v>
      </c>
      <c r="C208" s="1">
        <v>10</v>
      </c>
      <c r="D208" s="1">
        <v>10</v>
      </c>
      <c r="E208" s="1"/>
      <c r="F208" s="6">
        <f>Tabla1[[#This Row],[VENTAS]]+Tabla1[[#This Row],[FISICO]]-Tabla1[[#This Row],[SISTEMA]]</f>
        <v>0</v>
      </c>
    </row>
    <row r="209" spans="1:6">
      <c r="A209" s="5">
        <v>3739</v>
      </c>
      <c r="B209" s="3" t="s">
        <v>18</v>
      </c>
      <c r="C209" s="1">
        <v>25</v>
      </c>
      <c r="D209" s="1">
        <v>30</v>
      </c>
      <c r="E209" s="1"/>
      <c r="F209" s="7">
        <f>Tabla1[[#This Row],[VENTAS]]+Tabla1[[#This Row],[FISICO]]-Tabla1[[#This Row],[SISTEMA]]</f>
        <v>5</v>
      </c>
    </row>
    <row r="210" spans="1:6">
      <c r="A210" s="5">
        <v>6317</v>
      </c>
      <c r="B210" s="3" t="s">
        <v>98</v>
      </c>
      <c r="C210" s="1">
        <v>0</v>
      </c>
      <c r="D210" s="1"/>
      <c r="E210" s="1"/>
      <c r="F210" s="7">
        <f>Tabla1[[#This Row],[VENTAS]]+Tabla1[[#This Row],[FISICO]]-Tabla1[[#This Row],[SISTEMA]]</f>
        <v>0</v>
      </c>
    </row>
    <row r="211" spans="1:6">
      <c r="A211" s="5">
        <v>6318</v>
      </c>
      <c r="B211" s="3" t="s">
        <v>149</v>
      </c>
      <c r="C211" s="1">
        <v>0</v>
      </c>
      <c r="D211" s="1"/>
      <c r="E211" s="1"/>
      <c r="F211" s="7">
        <f>Tabla1[[#This Row],[VENTAS]]+Tabla1[[#This Row],[FISICO]]-Tabla1[[#This Row],[SISTEMA]]</f>
        <v>0</v>
      </c>
    </row>
    <row r="212" spans="1:6">
      <c r="A212" s="5">
        <v>6319</v>
      </c>
      <c r="B212" s="3" t="s">
        <v>99</v>
      </c>
      <c r="C212" s="1">
        <v>0</v>
      </c>
      <c r="D212" s="1"/>
      <c r="E212" s="1"/>
      <c r="F212" s="7">
        <f>Tabla1[[#This Row],[VENTAS]]+Tabla1[[#This Row],[FISICO]]-Tabla1[[#This Row],[SISTEMA]]</f>
        <v>0</v>
      </c>
    </row>
    <row r="213" spans="1:6">
      <c r="A213" s="5">
        <v>6320</v>
      </c>
      <c r="B213" s="3" t="s">
        <v>100</v>
      </c>
      <c r="C213" s="1">
        <v>0</v>
      </c>
      <c r="D213" s="1"/>
      <c r="E213" s="1"/>
      <c r="F213" s="7">
        <f>Tabla1[[#This Row],[VENTAS]]+Tabla1[[#This Row],[FISICO]]-Tabla1[[#This Row],[SISTEMA]]</f>
        <v>0</v>
      </c>
    </row>
    <row r="214" spans="1:6">
      <c r="A214" s="5">
        <v>6321</v>
      </c>
      <c r="B214" s="3" t="s">
        <v>150</v>
      </c>
      <c r="C214" s="1">
        <v>0</v>
      </c>
      <c r="D214" s="1"/>
      <c r="E214" s="1"/>
      <c r="F214" s="7">
        <f>Tabla1[[#This Row],[VENTAS]]+Tabla1[[#This Row],[FISICO]]-Tabla1[[#This Row],[SISTEMA]]</f>
        <v>0</v>
      </c>
    </row>
    <row r="215" spans="1:6">
      <c r="A215" s="5">
        <v>6322</v>
      </c>
      <c r="B215" s="3" t="s">
        <v>101</v>
      </c>
      <c r="C215" s="1">
        <v>0</v>
      </c>
      <c r="D215" s="1"/>
      <c r="E215" s="1"/>
      <c r="F215" s="7">
        <f>Tabla1[[#This Row],[VENTAS]]+Tabla1[[#This Row],[FISICO]]-Tabla1[[#This Row],[SISTEMA]]</f>
        <v>0</v>
      </c>
    </row>
    <row r="216" spans="1:6">
      <c r="A216" s="5">
        <v>6332</v>
      </c>
      <c r="B216" s="3" t="s">
        <v>160</v>
      </c>
      <c r="C216" s="1">
        <v>0</v>
      </c>
      <c r="D216" s="1"/>
      <c r="E216" s="1"/>
      <c r="F216" s="7">
        <f>Tabla1[[#This Row],[VENTAS]]+Tabla1[[#This Row],[FISICO]]-Tabla1[[#This Row],[SISTEMA]]</f>
        <v>0</v>
      </c>
    </row>
    <row r="217" spans="1:6">
      <c r="A217" s="5">
        <v>6338</v>
      </c>
      <c r="B217" s="3" t="s">
        <v>161</v>
      </c>
      <c r="C217" s="1">
        <v>0</v>
      </c>
      <c r="D217" s="1"/>
      <c r="E217" s="1"/>
      <c r="F217" s="7">
        <f>Tabla1[[#This Row],[VENTAS]]+Tabla1[[#This Row],[FISICO]]-Tabla1[[#This Row],[SISTEMA]]</f>
        <v>0</v>
      </c>
    </row>
    <row r="218" spans="1:6">
      <c r="A218" s="5">
        <v>6350</v>
      </c>
      <c r="B218" s="3" t="s">
        <v>151</v>
      </c>
      <c r="C218" s="1">
        <v>0</v>
      </c>
      <c r="D218" s="1"/>
      <c r="E218" s="1"/>
      <c r="F218" s="7">
        <f>Tabla1[[#This Row],[VENTAS]]+Tabla1[[#This Row],[FISICO]]-Tabla1[[#This Row],[SISTEMA]]</f>
        <v>0</v>
      </c>
    </row>
    <row r="219" spans="1:6">
      <c r="A219" s="5">
        <v>6368</v>
      </c>
      <c r="B219" s="3" t="s">
        <v>156</v>
      </c>
      <c r="C219" s="1">
        <v>0</v>
      </c>
      <c r="D219" s="1"/>
      <c r="E219" s="1"/>
      <c r="F219" s="7">
        <f>Tabla1[[#This Row],[VENTAS]]+Tabla1[[#This Row],[FISICO]]-Tabla1[[#This Row],[SISTEMA]]</f>
        <v>0</v>
      </c>
    </row>
    <row r="220" spans="1:6">
      <c r="A220" s="5">
        <v>6369</v>
      </c>
      <c r="B220" s="3" t="s">
        <v>157</v>
      </c>
      <c r="C220" s="1">
        <v>0</v>
      </c>
      <c r="D220" s="1"/>
      <c r="E220" s="1"/>
      <c r="F220" s="7">
        <f>Tabla1[[#This Row],[VENTAS]]+Tabla1[[#This Row],[FISICO]]-Tabla1[[#This Row],[SISTEMA]]</f>
        <v>0</v>
      </c>
    </row>
    <row r="221" spans="1:6">
      <c r="A221" s="5">
        <v>6387</v>
      </c>
      <c r="B221" s="3" t="s">
        <v>163</v>
      </c>
      <c r="C221" s="1">
        <v>0</v>
      </c>
      <c r="D221" s="1"/>
      <c r="E221" s="1"/>
      <c r="F221" s="7">
        <f>Tabla1[[#This Row],[VENTAS]]+Tabla1[[#This Row],[FISICO]]-Tabla1[[#This Row],[SISTEMA]]</f>
        <v>0</v>
      </c>
    </row>
    <row r="222" spans="1:6">
      <c r="A222" s="5">
        <v>6392</v>
      </c>
      <c r="B222" s="3" t="s">
        <v>164</v>
      </c>
      <c r="C222" s="1">
        <v>0</v>
      </c>
      <c r="D222" s="1"/>
      <c r="E222" s="1"/>
      <c r="F222" s="7">
        <f>Tabla1[[#This Row],[VENTAS]]+Tabla1[[#This Row],[FISICO]]-Tabla1[[#This Row],[SISTEMA]]</f>
        <v>0</v>
      </c>
    </row>
    <row r="223" spans="1:6">
      <c r="A223" s="5">
        <v>6395</v>
      </c>
      <c r="B223" s="3" t="s">
        <v>166</v>
      </c>
      <c r="C223" s="1">
        <v>0</v>
      </c>
      <c r="D223" s="1"/>
      <c r="E223" s="1"/>
      <c r="F223" s="7">
        <f>Tabla1[[#This Row],[VENTAS]]+Tabla1[[#This Row],[FISICO]]-Tabla1[[#This Row],[SISTEMA]]</f>
        <v>0</v>
      </c>
    </row>
    <row r="224" spans="1:6">
      <c r="A224" s="5">
        <v>6403</v>
      </c>
      <c r="B224" s="3" t="s">
        <v>103</v>
      </c>
      <c r="C224" s="1">
        <v>0</v>
      </c>
      <c r="D224" s="1"/>
      <c r="E224" s="1"/>
      <c r="F224" s="7">
        <f>Tabla1[[#This Row],[VENTAS]]+Tabla1[[#This Row],[FISICO]]-Tabla1[[#This Row],[SISTEMA]]</f>
        <v>0</v>
      </c>
    </row>
    <row r="225" spans="1:6">
      <c r="A225" s="5">
        <v>6423</v>
      </c>
      <c r="B225" s="3" t="s">
        <v>105</v>
      </c>
      <c r="C225" s="1">
        <v>0</v>
      </c>
      <c r="D225" s="1"/>
      <c r="E225" s="1"/>
      <c r="F225" s="7">
        <f>Tabla1[[#This Row],[VENTAS]]+Tabla1[[#This Row],[FISICO]]-Tabla1[[#This Row],[SISTEMA]]</f>
        <v>0</v>
      </c>
    </row>
    <row r="226" spans="1:6">
      <c r="A226" s="5">
        <v>6427</v>
      </c>
      <c r="B226" s="3" t="s">
        <v>152</v>
      </c>
      <c r="C226" s="1">
        <v>0</v>
      </c>
      <c r="D226" s="1"/>
      <c r="E226" s="1"/>
      <c r="F226" s="7">
        <f>Tabla1[[#This Row],[VENTAS]]+Tabla1[[#This Row],[FISICO]]-Tabla1[[#This Row],[SISTEMA]]</f>
        <v>0</v>
      </c>
    </row>
    <row r="227" spans="1:6">
      <c r="A227" s="5">
        <v>1289</v>
      </c>
      <c r="B227" s="3" t="s">
        <v>42</v>
      </c>
      <c r="C227" s="1">
        <v>94</v>
      </c>
      <c r="D227" s="1">
        <f>31+22+31+10</f>
        <v>94</v>
      </c>
      <c r="E227" s="1"/>
      <c r="F227" s="7">
        <f>Tabla1[[#This Row],[VENTAS]]+Tabla1[[#This Row],[FISICO]]-Tabla1[[#This Row],[SISTEMA]]</f>
        <v>0</v>
      </c>
    </row>
    <row r="228" spans="1:6">
      <c r="A228" s="5">
        <v>5355</v>
      </c>
      <c r="B228" s="3" t="s">
        <v>16</v>
      </c>
      <c r="C228" s="1">
        <v>185</v>
      </c>
      <c r="D228" s="1">
        <f>62+26+36+34+36</f>
        <v>194</v>
      </c>
      <c r="E228" s="1">
        <v>0</v>
      </c>
      <c r="F228" s="7">
        <f>Tabla1[[#This Row],[VENTAS]]+Tabla1[[#This Row],[FISICO]]-Tabla1[[#This Row],[SISTEMA]]</f>
        <v>9</v>
      </c>
    </row>
    <row r="229" spans="1:6">
      <c r="A229" s="5">
        <v>6428</v>
      </c>
      <c r="B229" s="3" t="s">
        <v>153</v>
      </c>
      <c r="C229" s="1">
        <v>0</v>
      </c>
      <c r="D229" s="1"/>
      <c r="E229" s="1"/>
      <c r="F229" s="7">
        <f>Tabla1[[#This Row],[VENTAS]]+Tabla1[[#This Row],[FISICO]]-Tabla1[[#This Row],[SISTEMA]]</f>
        <v>0</v>
      </c>
    </row>
    <row r="230" spans="1:6">
      <c r="A230" s="5">
        <v>6458</v>
      </c>
      <c r="B230" s="3" t="s">
        <v>129</v>
      </c>
      <c r="C230" s="1">
        <v>0</v>
      </c>
      <c r="D230" s="1"/>
      <c r="E230" s="1"/>
      <c r="F230" s="7">
        <f>Tabla1[[#This Row],[VENTAS]]+Tabla1[[#This Row],[FISICO]]-Tabla1[[#This Row],[SISTEMA]]</f>
        <v>0</v>
      </c>
    </row>
    <row r="231" spans="1:6">
      <c r="A231" s="5">
        <v>6463</v>
      </c>
      <c r="B231" s="3" t="s">
        <v>131</v>
      </c>
      <c r="C231" s="1">
        <v>0</v>
      </c>
      <c r="D231" s="1"/>
      <c r="E231" s="1"/>
      <c r="F231" s="7">
        <f>Tabla1[[#This Row],[VENTAS]]+Tabla1[[#This Row],[FISICO]]-Tabla1[[#This Row],[SISTEMA]]</f>
        <v>0</v>
      </c>
    </row>
    <row r="232" spans="1:6">
      <c r="A232" s="5">
        <v>8794</v>
      </c>
      <c r="B232" s="3" t="s">
        <v>310</v>
      </c>
      <c r="C232" s="1">
        <v>8</v>
      </c>
      <c r="D232" s="1">
        <v>14</v>
      </c>
      <c r="E232" s="1">
        <v>0</v>
      </c>
      <c r="F232" s="6">
        <f>Tabla1[[#This Row],[VENTAS]]+Tabla1[[#This Row],[FISICO]]-Tabla1[[#This Row],[SISTEMA]]</f>
        <v>6</v>
      </c>
    </row>
    <row r="233" spans="1:6">
      <c r="A233" s="5">
        <v>6585</v>
      </c>
      <c r="B233" s="3" t="s">
        <v>132</v>
      </c>
      <c r="C233" s="1">
        <v>0</v>
      </c>
      <c r="D233" s="1"/>
      <c r="E233" s="1"/>
      <c r="F233" s="7">
        <f>Tabla1[[#This Row],[VENTAS]]+Tabla1[[#This Row],[FISICO]]-Tabla1[[#This Row],[SISTEMA]]</f>
        <v>0</v>
      </c>
    </row>
    <row r="234" spans="1:6">
      <c r="A234" s="5">
        <v>2414</v>
      </c>
      <c r="B234" s="3" t="s">
        <v>315</v>
      </c>
      <c r="C234" s="1">
        <v>20</v>
      </c>
      <c r="D234" s="1">
        <v>20</v>
      </c>
      <c r="E234" s="1"/>
      <c r="F234" s="6">
        <f>Tabla1[[#This Row],[VENTAS]]+Tabla1[[#This Row],[FISICO]]-Tabla1[[#This Row],[SISTEMA]]</f>
        <v>0</v>
      </c>
    </row>
    <row r="235" spans="1:6">
      <c r="A235" s="5">
        <v>6628</v>
      </c>
      <c r="B235" s="3" t="s">
        <v>133</v>
      </c>
      <c r="C235" s="1">
        <v>0</v>
      </c>
      <c r="D235" s="1"/>
      <c r="E235" s="1"/>
      <c r="F235" s="7">
        <f>Tabla1[[#This Row],[VENTAS]]+Tabla1[[#This Row],[FISICO]]-Tabla1[[#This Row],[SISTEMA]]</f>
        <v>0</v>
      </c>
    </row>
    <row r="236" spans="1:6">
      <c r="A236" s="5">
        <v>6978</v>
      </c>
      <c r="B236" s="3" t="s">
        <v>199</v>
      </c>
      <c r="C236" s="1">
        <v>0</v>
      </c>
      <c r="D236" s="1"/>
      <c r="E236" s="1"/>
      <c r="F236" s="7">
        <f>Tabla1[[#This Row],[VENTAS]]+Tabla1[[#This Row],[FISICO]]-Tabla1[[#This Row],[SISTEMA]]</f>
        <v>0</v>
      </c>
    </row>
    <row r="237" spans="1:6">
      <c r="A237" s="5">
        <v>5358</v>
      </c>
      <c r="B237" s="3" t="s">
        <v>311</v>
      </c>
      <c r="C237" s="1">
        <v>3</v>
      </c>
      <c r="D237" s="1">
        <v>2</v>
      </c>
      <c r="E237" s="1">
        <v>0</v>
      </c>
      <c r="F237" s="6">
        <f>Tabla1[[#This Row],[VENTAS]]+Tabla1[[#This Row],[FISICO]]-Tabla1[[#This Row],[SISTEMA]]</f>
        <v>-1</v>
      </c>
    </row>
    <row r="238" spans="1:6">
      <c r="A238" s="5">
        <v>7425</v>
      </c>
      <c r="B238" s="3" t="s">
        <v>154</v>
      </c>
      <c r="C238" s="1">
        <v>11</v>
      </c>
      <c r="D238" s="1">
        <v>11</v>
      </c>
      <c r="E238" s="1"/>
      <c r="F238" s="7">
        <f>Tabla1[[#This Row],[VENTAS]]+Tabla1[[#This Row],[FISICO]]-Tabla1[[#This Row],[SISTEMA]]</f>
        <v>0</v>
      </c>
    </row>
    <row r="239" spans="1:6">
      <c r="A239" s="5">
        <v>7496</v>
      </c>
      <c r="B239" s="3" t="s">
        <v>192</v>
      </c>
      <c r="C239" s="1">
        <v>0</v>
      </c>
      <c r="D239" s="1"/>
      <c r="E239" s="1"/>
      <c r="F239" s="7">
        <f>Tabla1[[#This Row],[VENTAS]]+Tabla1[[#This Row],[FISICO]]-Tabla1[[#This Row],[SISTEMA]]</f>
        <v>0</v>
      </c>
    </row>
    <row r="240" spans="1:6">
      <c r="A240" s="5">
        <v>3248</v>
      </c>
      <c r="B240" s="3" t="s">
        <v>189</v>
      </c>
      <c r="C240" s="1">
        <v>10</v>
      </c>
      <c r="D240" s="1">
        <v>2</v>
      </c>
      <c r="E240" s="1">
        <v>0</v>
      </c>
      <c r="F240" s="7">
        <f>Tabla1[[#This Row],[VENTAS]]+Tabla1[[#This Row],[FISICO]]-Tabla1[[#This Row],[SISTEMA]]</f>
        <v>-8</v>
      </c>
    </row>
    <row r="241" spans="1:6">
      <c r="A241" s="5">
        <v>7602</v>
      </c>
      <c r="B241" s="3" t="s">
        <v>170</v>
      </c>
      <c r="C241" s="1">
        <v>0</v>
      </c>
      <c r="D241" s="1"/>
      <c r="E241" s="1"/>
      <c r="F241" s="7">
        <f>Tabla1[[#This Row],[VENTAS]]+Tabla1[[#This Row],[FISICO]]-Tabla1[[#This Row],[SISTEMA]]</f>
        <v>0</v>
      </c>
    </row>
    <row r="242" spans="1:6">
      <c r="A242" s="5">
        <v>7634</v>
      </c>
      <c r="B242" s="3" t="s">
        <v>195</v>
      </c>
      <c r="C242" s="1">
        <v>0</v>
      </c>
      <c r="D242" s="1"/>
      <c r="E242" s="1"/>
      <c r="F242" s="7">
        <f>Tabla1[[#This Row],[VENTAS]]+Tabla1[[#This Row],[FISICO]]-Tabla1[[#This Row],[SISTEMA]]</f>
        <v>0</v>
      </c>
    </row>
    <row r="243" spans="1:6">
      <c r="A243" s="5">
        <v>7635</v>
      </c>
      <c r="B243" s="3" t="s">
        <v>196</v>
      </c>
      <c r="C243" s="1">
        <v>0</v>
      </c>
      <c r="D243" s="1"/>
      <c r="E243" s="1"/>
      <c r="F243" s="7">
        <f>Tabla1[[#This Row],[VENTAS]]+Tabla1[[#This Row],[FISICO]]-Tabla1[[#This Row],[SISTEMA]]</f>
        <v>0</v>
      </c>
    </row>
    <row r="244" spans="1:6">
      <c r="A244" s="5">
        <v>7636</v>
      </c>
      <c r="B244" s="3" t="s">
        <v>197</v>
      </c>
      <c r="C244" s="1">
        <v>0</v>
      </c>
      <c r="D244" s="1"/>
      <c r="E244" s="1"/>
      <c r="F244" s="7">
        <f>Tabla1[[#This Row],[VENTAS]]+Tabla1[[#This Row],[FISICO]]-Tabla1[[#This Row],[SISTEMA]]</f>
        <v>0</v>
      </c>
    </row>
    <row r="245" spans="1:6">
      <c r="A245" s="5">
        <v>7759</v>
      </c>
      <c r="B245" s="3" t="s">
        <v>201</v>
      </c>
      <c r="C245" s="1">
        <v>0</v>
      </c>
      <c r="D245" s="1"/>
      <c r="E245" s="1"/>
      <c r="F245" s="7">
        <f>Tabla1[[#This Row],[VENTAS]]+Tabla1[[#This Row],[FISICO]]-Tabla1[[#This Row],[SISTEMA]]</f>
        <v>0</v>
      </c>
    </row>
    <row r="246" spans="1:6">
      <c r="A246" s="5">
        <v>913</v>
      </c>
      <c r="B246" s="3" t="s">
        <v>8</v>
      </c>
      <c r="C246" s="1">
        <v>224</v>
      </c>
      <c r="D246" s="1">
        <v>222</v>
      </c>
      <c r="E246" s="1">
        <v>0</v>
      </c>
      <c r="F246" s="7">
        <f>Tabla1[[#This Row],[VENTAS]]+Tabla1[[#This Row],[FISICO]]-Tabla1[[#This Row],[SISTEMA]]</f>
        <v>-2</v>
      </c>
    </row>
    <row r="247" spans="1:6">
      <c r="A247" s="5">
        <v>7760</v>
      </c>
      <c r="B247" s="3" t="s">
        <v>202</v>
      </c>
      <c r="C247" s="1">
        <v>0</v>
      </c>
      <c r="D247" s="1"/>
      <c r="E247" s="1"/>
      <c r="F247" s="7">
        <f>Tabla1[[#This Row],[VENTAS]]+Tabla1[[#This Row],[FISICO]]-Tabla1[[#This Row],[SISTEMA]]</f>
        <v>0</v>
      </c>
    </row>
    <row r="248" spans="1:6">
      <c r="A248" s="5">
        <v>7845</v>
      </c>
      <c r="B248" s="3" t="s">
        <v>198</v>
      </c>
      <c r="C248" s="1">
        <v>0</v>
      </c>
      <c r="D248" s="1"/>
      <c r="E248" s="1"/>
      <c r="F248" s="7">
        <f>Tabla1[[#This Row],[VENTAS]]+Tabla1[[#This Row],[FISICO]]-Tabla1[[#This Row],[SISTEMA]]</f>
        <v>0</v>
      </c>
    </row>
    <row r="249" spans="1:6">
      <c r="A249" s="5">
        <v>8001</v>
      </c>
      <c r="B249" s="3" t="s">
        <v>203</v>
      </c>
      <c r="C249" s="1">
        <v>0</v>
      </c>
      <c r="D249" s="1"/>
      <c r="E249" s="1"/>
      <c r="F249" s="7">
        <f>Tabla1[[#This Row],[VENTAS]]+Tabla1[[#This Row],[FISICO]]-Tabla1[[#This Row],[SISTEMA]]</f>
        <v>0</v>
      </c>
    </row>
    <row r="250" spans="1:6">
      <c r="A250" s="5">
        <v>10546</v>
      </c>
      <c r="B250" s="3" t="s">
        <v>277</v>
      </c>
      <c r="C250" s="1">
        <v>1</v>
      </c>
      <c r="D250" s="1">
        <v>1</v>
      </c>
      <c r="E250" s="1"/>
      <c r="F250" s="6">
        <f>Tabla1[[#This Row],[VENTAS]]+Tabla1[[#This Row],[FISICO]]-Tabla1[[#This Row],[SISTEMA]]</f>
        <v>0</v>
      </c>
    </row>
    <row r="251" spans="1:6">
      <c r="A251" s="5">
        <v>22434</v>
      </c>
      <c r="B251" s="3" t="s">
        <v>278</v>
      </c>
      <c r="C251" s="1">
        <v>0</v>
      </c>
      <c r="D251" s="1">
        <v>0</v>
      </c>
      <c r="E251" s="1"/>
      <c r="F251" s="6">
        <f>Tabla1[[#This Row],[VENTAS]]+Tabla1[[#This Row],[FISICO]]-Tabla1[[#This Row],[SISTEMA]]</f>
        <v>0</v>
      </c>
    </row>
    <row r="252" spans="1:6">
      <c r="A252" s="5">
        <v>8546</v>
      </c>
      <c r="B252" s="3" t="s">
        <v>167</v>
      </c>
      <c r="C252" s="1">
        <v>0</v>
      </c>
      <c r="D252" s="1"/>
      <c r="E252" s="1"/>
      <c r="F252" s="7">
        <f>Tabla1[[#This Row],[VENTAS]]+Tabla1[[#This Row],[FISICO]]-Tabla1[[#This Row],[SISTEMA]]</f>
        <v>0</v>
      </c>
    </row>
    <row r="253" spans="1:6">
      <c r="A253" s="5">
        <v>13299</v>
      </c>
      <c r="B253" s="3" t="s">
        <v>248</v>
      </c>
      <c r="C253" s="1">
        <v>67</v>
      </c>
      <c r="D253" s="1">
        <v>74</v>
      </c>
      <c r="E253" s="1">
        <v>0</v>
      </c>
      <c r="F253" s="7">
        <f>Tabla1[[#This Row],[VENTAS]]+Tabla1[[#This Row],[FISICO]]-Tabla1[[#This Row],[SISTEMA]]</f>
        <v>7</v>
      </c>
    </row>
    <row r="254" spans="1:6">
      <c r="A254" s="5">
        <v>8638</v>
      </c>
      <c r="B254" s="3" t="s">
        <v>184</v>
      </c>
      <c r="C254" s="1">
        <v>0</v>
      </c>
      <c r="D254" s="1"/>
      <c r="E254" s="1"/>
      <c r="F254" s="7">
        <f>Tabla1[[#This Row],[VENTAS]]+Tabla1[[#This Row],[FISICO]]-Tabla1[[#This Row],[SISTEMA]]</f>
        <v>0</v>
      </c>
    </row>
    <row r="255" spans="1:6">
      <c r="A255" s="5">
        <v>872</v>
      </c>
      <c r="B255" s="3" t="s">
        <v>260</v>
      </c>
      <c r="C255" s="1">
        <v>0</v>
      </c>
      <c r="D255" s="1">
        <v>0</v>
      </c>
      <c r="E255" s="1"/>
      <c r="F255" s="6">
        <f>Tabla1[[#This Row],[VENTAS]]+Tabla1[[#This Row],[FISICO]]-Tabla1[[#This Row],[SISTEMA]]</f>
        <v>0</v>
      </c>
    </row>
    <row r="256" spans="1:6">
      <c r="A256" s="5">
        <v>8684</v>
      </c>
      <c r="B256" s="3" t="s">
        <v>168</v>
      </c>
      <c r="C256" s="1">
        <v>0</v>
      </c>
      <c r="D256" s="1"/>
      <c r="E256" s="1"/>
      <c r="F256" s="7">
        <f>Tabla1[[#This Row],[VENTAS]]+Tabla1[[#This Row],[FISICO]]-Tabla1[[#This Row],[SISTEMA]]</f>
        <v>0</v>
      </c>
    </row>
    <row r="257" spans="1:6">
      <c r="A257" s="5">
        <v>15721</v>
      </c>
      <c r="B257" s="3" t="s">
        <v>257</v>
      </c>
      <c r="C257" s="1">
        <v>47</v>
      </c>
      <c r="D257" s="1">
        <f>24+18+1</f>
        <v>43</v>
      </c>
      <c r="E257" s="1">
        <v>0</v>
      </c>
      <c r="F257" s="7">
        <f>Tabla1[[#This Row],[VENTAS]]+Tabla1[[#This Row],[FISICO]]-Tabla1[[#This Row],[SISTEMA]]</f>
        <v>-4</v>
      </c>
    </row>
    <row r="258" spans="1:6">
      <c r="A258" s="5">
        <v>8823</v>
      </c>
      <c r="B258" s="3" t="s">
        <v>169</v>
      </c>
      <c r="C258" s="1">
        <v>0</v>
      </c>
      <c r="D258" s="1"/>
      <c r="E258" s="1"/>
      <c r="F258" s="7">
        <f>Tabla1[[#This Row],[VENTAS]]+Tabla1[[#This Row],[FISICO]]-Tabla1[[#This Row],[SISTEMA]]</f>
        <v>0</v>
      </c>
    </row>
    <row r="259" spans="1:6">
      <c r="A259" s="5">
        <v>8835</v>
      </c>
      <c r="B259" s="3" t="s">
        <v>211</v>
      </c>
      <c r="C259" s="1">
        <v>0</v>
      </c>
      <c r="D259" s="1"/>
      <c r="E259" s="1"/>
      <c r="F259" s="7">
        <f>Tabla1[[#This Row],[VENTAS]]+Tabla1[[#This Row],[FISICO]]-Tabla1[[#This Row],[SISTEMA]]</f>
        <v>0</v>
      </c>
    </row>
    <row r="260" spans="1:6">
      <c r="A260" s="5">
        <v>8957</v>
      </c>
      <c r="B260" s="3" t="s">
        <v>172</v>
      </c>
      <c r="C260" s="1">
        <v>0</v>
      </c>
      <c r="D260" s="1"/>
      <c r="E260" s="1"/>
      <c r="F260" s="7">
        <f>Tabla1[[#This Row],[VENTAS]]+Tabla1[[#This Row],[FISICO]]-Tabla1[[#This Row],[SISTEMA]]</f>
        <v>0</v>
      </c>
    </row>
    <row r="261" spans="1:6">
      <c r="A261" s="5">
        <v>9020</v>
      </c>
      <c r="B261" s="3" t="s">
        <v>182</v>
      </c>
      <c r="C261" s="1">
        <v>0</v>
      </c>
      <c r="D261" s="1"/>
      <c r="E261" s="1"/>
      <c r="F261" s="7">
        <f>Tabla1[[#This Row],[VENTAS]]+Tabla1[[#This Row],[FISICO]]-Tabla1[[#This Row],[SISTEMA]]</f>
        <v>0</v>
      </c>
    </row>
    <row r="262" spans="1:6">
      <c r="A262" s="5">
        <v>9042</v>
      </c>
      <c r="B262" s="3" t="s">
        <v>237</v>
      </c>
      <c r="C262" s="1">
        <v>0</v>
      </c>
      <c r="D262" s="1"/>
      <c r="E262" s="1"/>
      <c r="F262" s="7">
        <f>Tabla1[[#This Row],[VENTAS]]+Tabla1[[#This Row],[FISICO]]-Tabla1[[#This Row],[SISTEMA]]</f>
        <v>0</v>
      </c>
    </row>
    <row r="263" spans="1:6">
      <c r="A263" s="5">
        <v>9082</v>
      </c>
      <c r="B263" s="3" t="s">
        <v>174</v>
      </c>
      <c r="C263" s="1">
        <v>0</v>
      </c>
      <c r="D263" s="1"/>
      <c r="E263" s="1"/>
      <c r="F263" s="7">
        <f>Tabla1[[#This Row],[VENTAS]]+Tabla1[[#This Row],[FISICO]]-Tabla1[[#This Row],[SISTEMA]]</f>
        <v>0</v>
      </c>
    </row>
    <row r="264" spans="1:6">
      <c r="A264" s="5">
        <v>9101</v>
      </c>
      <c r="B264" s="3" t="s">
        <v>175</v>
      </c>
      <c r="C264" s="1">
        <v>0</v>
      </c>
      <c r="D264" s="1"/>
      <c r="E264" s="1"/>
      <c r="F264" s="7">
        <f>Tabla1[[#This Row],[VENTAS]]+Tabla1[[#This Row],[FISICO]]-Tabla1[[#This Row],[SISTEMA]]</f>
        <v>0</v>
      </c>
    </row>
    <row r="265" spans="1:6">
      <c r="A265" s="5">
        <v>9102</v>
      </c>
      <c r="B265" s="3" t="s">
        <v>176</v>
      </c>
      <c r="C265" s="1">
        <v>0</v>
      </c>
      <c r="D265" s="1"/>
      <c r="E265" s="1"/>
      <c r="F265" s="7">
        <f>Tabla1[[#This Row],[VENTAS]]+Tabla1[[#This Row],[FISICO]]-Tabla1[[#This Row],[SISTEMA]]</f>
        <v>0</v>
      </c>
    </row>
    <row r="266" spans="1:6">
      <c r="A266" s="5">
        <v>9103</v>
      </c>
      <c r="B266" s="3" t="s">
        <v>177</v>
      </c>
      <c r="C266" s="1">
        <v>0</v>
      </c>
      <c r="D266" s="1"/>
      <c r="E266" s="1"/>
      <c r="F266" s="7">
        <f>Tabla1[[#This Row],[VENTAS]]+Tabla1[[#This Row],[FISICO]]-Tabla1[[#This Row],[SISTEMA]]</f>
        <v>0</v>
      </c>
    </row>
    <row r="267" spans="1:6">
      <c r="A267" s="5">
        <v>9104</v>
      </c>
      <c r="B267" s="3" t="s">
        <v>178</v>
      </c>
      <c r="C267" s="1">
        <v>0</v>
      </c>
      <c r="D267" s="1"/>
      <c r="E267" s="1"/>
      <c r="F267" s="7">
        <f>Tabla1[[#This Row],[VENTAS]]+Tabla1[[#This Row],[FISICO]]-Tabla1[[#This Row],[SISTEMA]]</f>
        <v>0</v>
      </c>
    </row>
    <row r="268" spans="1:6">
      <c r="A268" s="5">
        <v>9105</v>
      </c>
      <c r="B268" s="3" t="s">
        <v>179</v>
      </c>
      <c r="C268" s="1">
        <v>0</v>
      </c>
      <c r="D268" s="1"/>
      <c r="E268" s="1"/>
      <c r="F268" s="7">
        <f>Tabla1[[#This Row],[VENTAS]]+Tabla1[[#This Row],[FISICO]]-Tabla1[[#This Row],[SISTEMA]]</f>
        <v>0</v>
      </c>
    </row>
    <row r="269" spans="1:6">
      <c r="A269" s="5">
        <v>9106</v>
      </c>
      <c r="B269" s="3" t="s">
        <v>180</v>
      </c>
      <c r="C269" s="1">
        <v>0</v>
      </c>
      <c r="D269" s="1"/>
      <c r="E269" s="1"/>
      <c r="F269" s="7">
        <f>Tabla1[[#This Row],[VENTAS]]+Tabla1[[#This Row],[FISICO]]-Tabla1[[#This Row],[SISTEMA]]</f>
        <v>0</v>
      </c>
    </row>
    <row r="270" spans="1:6">
      <c r="A270" s="5">
        <v>15425</v>
      </c>
      <c r="B270" s="3" t="s">
        <v>258</v>
      </c>
      <c r="C270" s="1">
        <v>5</v>
      </c>
      <c r="D270" s="1">
        <v>6</v>
      </c>
      <c r="E270" s="1">
        <v>0</v>
      </c>
      <c r="F270" s="7">
        <f>Tabla1[[#This Row],[VENTAS]]+Tabla1[[#This Row],[FISICO]]-Tabla1[[#This Row],[SISTEMA]]</f>
        <v>1</v>
      </c>
    </row>
    <row r="271" spans="1:6">
      <c r="A271" s="5">
        <v>10233</v>
      </c>
      <c r="B271" s="3" t="s">
        <v>284</v>
      </c>
      <c r="C271" s="1">
        <v>0</v>
      </c>
      <c r="D271" s="1">
        <v>0</v>
      </c>
      <c r="E271" s="1"/>
      <c r="F271" s="6">
        <f>Tabla1[[#This Row],[VENTAS]]+Tabla1[[#This Row],[FISICO]]-Tabla1[[#This Row],[SISTEMA]]</f>
        <v>0</v>
      </c>
    </row>
    <row r="272" spans="1:6">
      <c r="A272" s="5">
        <v>1529</v>
      </c>
      <c r="B272" s="3" t="s">
        <v>45</v>
      </c>
      <c r="C272" s="1">
        <v>19</v>
      </c>
      <c r="D272" s="1">
        <f>11+9</f>
        <v>20</v>
      </c>
      <c r="E272" s="1">
        <v>0</v>
      </c>
      <c r="F272" s="7">
        <f>Tabla1[[#This Row],[VENTAS]]+Tabla1[[#This Row],[FISICO]]-Tabla1[[#This Row],[SISTEMA]]</f>
        <v>1</v>
      </c>
    </row>
    <row r="273" spans="1:6">
      <c r="A273" s="5">
        <v>7526</v>
      </c>
      <c r="B273" s="3" t="s">
        <v>194</v>
      </c>
      <c r="C273" s="1">
        <v>30</v>
      </c>
      <c r="D273" s="1">
        <f>1+11+4+4+12</f>
        <v>32</v>
      </c>
      <c r="E273" s="1">
        <v>0</v>
      </c>
      <c r="F273" s="7">
        <f>Tabla1[[#This Row],[VENTAS]]+Tabla1[[#This Row],[FISICO]]-Tabla1[[#This Row],[SISTEMA]]</f>
        <v>2</v>
      </c>
    </row>
    <row r="274" spans="1:6">
      <c r="A274" s="5">
        <v>1526</v>
      </c>
      <c r="B274" s="3" t="s">
        <v>21</v>
      </c>
      <c r="C274" s="1">
        <v>6</v>
      </c>
      <c r="D274" s="1">
        <v>7</v>
      </c>
      <c r="E274" s="1">
        <v>0</v>
      </c>
      <c r="F274" s="7">
        <f>Tabla1[[#This Row],[VENTAS]]+Tabla1[[#This Row],[FISICO]]-Tabla1[[#This Row],[SISTEMA]]</f>
        <v>1</v>
      </c>
    </row>
    <row r="275" spans="1:6">
      <c r="A275" s="5">
        <v>14229</v>
      </c>
      <c r="B275" s="3" t="s">
        <v>288</v>
      </c>
      <c r="C275" s="1">
        <v>10</v>
      </c>
      <c r="D275" s="1">
        <v>10</v>
      </c>
      <c r="E275" s="1"/>
      <c r="F275" s="6">
        <f>Tabla1[[#This Row],[VENTAS]]+Tabla1[[#This Row],[FISICO]]-Tabla1[[#This Row],[SISTEMA]]</f>
        <v>0</v>
      </c>
    </row>
    <row r="276" spans="1:6">
      <c r="A276" s="5">
        <v>21172</v>
      </c>
      <c r="B276" s="3" t="s">
        <v>286</v>
      </c>
      <c r="C276" s="1">
        <v>0</v>
      </c>
      <c r="D276" s="1">
        <v>0</v>
      </c>
      <c r="E276" s="1"/>
      <c r="F276" s="6">
        <f>Tabla1[[#This Row],[VENTAS]]+Tabla1[[#This Row],[FISICO]]-Tabla1[[#This Row],[SISTEMA]]</f>
        <v>0</v>
      </c>
    </row>
    <row r="277" spans="1:6">
      <c r="A277" s="5">
        <v>14485</v>
      </c>
      <c r="B277" s="3" t="s">
        <v>281</v>
      </c>
      <c r="C277" s="1">
        <v>3</v>
      </c>
      <c r="D277" s="1">
        <v>3</v>
      </c>
      <c r="E277" s="1"/>
      <c r="F277" s="6">
        <f>Tabla1[[#This Row],[VENTAS]]+Tabla1[[#This Row],[FISICO]]-Tabla1[[#This Row],[SISTEMA]]</f>
        <v>0</v>
      </c>
    </row>
    <row r="278" spans="1:6">
      <c r="A278" s="5">
        <v>6357</v>
      </c>
      <c r="B278" s="3" t="s">
        <v>316</v>
      </c>
      <c r="C278" s="1">
        <v>4</v>
      </c>
      <c r="D278" s="1">
        <v>2</v>
      </c>
      <c r="E278" s="1">
        <v>0</v>
      </c>
      <c r="F278" s="6">
        <f>Tabla1[[#This Row],[VENTAS]]+Tabla1[[#This Row],[FISICO]]-Tabla1[[#This Row],[SISTEMA]]</f>
        <v>-2</v>
      </c>
    </row>
    <row r="279" spans="1:6">
      <c r="A279" s="5">
        <v>9153</v>
      </c>
      <c r="B279" s="3" t="s">
        <v>181</v>
      </c>
      <c r="C279" s="1">
        <v>0</v>
      </c>
      <c r="D279" s="1">
        <v>0</v>
      </c>
      <c r="E279" s="1"/>
      <c r="F279" s="7">
        <f>Tabla1[[#This Row],[VENTAS]]+Tabla1[[#This Row],[FISICO]]-Tabla1[[#This Row],[SISTEMA]]</f>
        <v>0</v>
      </c>
    </row>
    <row r="280" spans="1:6">
      <c r="A280" s="5">
        <v>9225</v>
      </c>
      <c r="B280" s="3" t="s">
        <v>213</v>
      </c>
      <c r="C280" s="1">
        <v>0</v>
      </c>
      <c r="D280" s="1"/>
      <c r="E280" s="1"/>
      <c r="F280" s="7">
        <f>Tabla1[[#This Row],[VENTAS]]+Tabla1[[#This Row],[FISICO]]-Tabla1[[#This Row],[SISTEMA]]</f>
        <v>0</v>
      </c>
    </row>
    <row r="281" spans="1:6">
      <c r="A281" s="5">
        <v>9323</v>
      </c>
      <c r="B281" s="3" t="s">
        <v>183</v>
      </c>
      <c r="C281" s="1">
        <v>0</v>
      </c>
      <c r="D281" s="1"/>
      <c r="E281" s="1"/>
      <c r="F281" s="7">
        <f>Tabla1[[#This Row],[VENTAS]]+Tabla1[[#This Row],[FISICO]]-Tabla1[[#This Row],[SISTEMA]]</f>
        <v>0</v>
      </c>
    </row>
    <row r="282" spans="1:6">
      <c r="A282" s="5">
        <v>9443</v>
      </c>
      <c r="B282" s="3" t="s">
        <v>185</v>
      </c>
      <c r="C282" s="1">
        <v>0</v>
      </c>
      <c r="D282" s="1"/>
      <c r="E282" s="1"/>
      <c r="F282" s="7">
        <f>Tabla1[[#This Row],[VENTAS]]+Tabla1[[#This Row],[FISICO]]-Tabla1[[#This Row],[SISTEMA]]</f>
        <v>0</v>
      </c>
    </row>
    <row r="283" spans="1:6">
      <c r="A283" s="5">
        <v>3427</v>
      </c>
      <c r="B283" s="3" t="s">
        <v>317</v>
      </c>
      <c r="C283" s="1">
        <v>17</v>
      </c>
      <c r="D283" s="1">
        <f>14+5</f>
        <v>19</v>
      </c>
      <c r="E283" s="1">
        <v>0</v>
      </c>
      <c r="F283" s="6">
        <f>Tabla1[[#This Row],[VENTAS]]+Tabla1[[#This Row],[FISICO]]-Tabla1[[#This Row],[SISTEMA]]</f>
        <v>2</v>
      </c>
    </row>
    <row r="284" spans="1:6">
      <c r="A284" s="5">
        <v>9488</v>
      </c>
      <c r="B284" s="3" t="s">
        <v>186</v>
      </c>
      <c r="C284" s="1">
        <v>8</v>
      </c>
      <c r="D284" s="1">
        <v>8</v>
      </c>
      <c r="E284" s="1"/>
      <c r="F284" s="7">
        <f>Tabla1[[#This Row],[VENTAS]]+Tabla1[[#This Row],[FISICO]]-Tabla1[[#This Row],[SISTEMA]]</f>
        <v>0</v>
      </c>
    </row>
    <row r="285" spans="1:6">
      <c r="A285" s="5">
        <v>9495</v>
      </c>
      <c r="B285" s="3" t="s">
        <v>215</v>
      </c>
      <c r="C285" s="1">
        <v>0</v>
      </c>
      <c r="D285" s="1"/>
      <c r="E285" s="1"/>
      <c r="F285" s="7">
        <f>Tabla1[[#This Row],[VENTAS]]+Tabla1[[#This Row],[FISICO]]-Tabla1[[#This Row],[SISTEMA]]</f>
        <v>0</v>
      </c>
    </row>
    <row r="286" spans="1:6">
      <c r="A286" s="5">
        <v>9496</v>
      </c>
      <c r="B286" s="3" t="s">
        <v>187</v>
      </c>
      <c r="C286" s="1">
        <v>0</v>
      </c>
      <c r="D286" s="1"/>
      <c r="E286" s="1"/>
      <c r="F286" s="7">
        <f>Tabla1[[#This Row],[VENTAS]]+Tabla1[[#This Row],[FISICO]]-Tabla1[[#This Row],[SISTEMA]]</f>
        <v>0</v>
      </c>
    </row>
    <row r="287" spans="1:6">
      <c r="A287" s="5">
        <v>9497</v>
      </c>
      <c r="B287" s="3" t="s">
        <v>214</v>
      </c>
      <c r="C287" s="1">
        <v>0</v>
      </c>
      <c r="D287" s="1"/>
      <c r="E287" s="1"/>
      <c r="F287" s="7">
        <f>Tabla1[[#This Row],[VENTAS]]+Tabla1[[#This Row],[FISICO]]-Tabla1[[#This Row],[SISTEMA]]</f>
        <v>0</v>
      </c>
    </row>
    <row r="288" spans="1:6">
      <c r="A288" s="5">
        <v>9597</v>
      </c>
      <c r="B288" s="3" t="s">
        <v>204</v>
      </c>
      <c r="C288" s="1">
        <v>0</v>
      </c>
      <c r="D288" s="1"/>
      <c r="E288" s="1"/>
      <c r="F288" s="7">
        <f>Tabla1[[#This Row],[VENTAS]]+Tabla1[[#This Row],[FISICO]]-Tabla1[[#This Row],[SISTEMA]]</f>
        <v>0</v>
      </c>
    </row>
    <row r="289" spans="1:6">
      <c r="A289" s="5">
        <v>9617</v>
      </c>
      <c r="B289" s="3" t="s">
        <v>205</v>
      </c>
      <c r="C289" s="1">
        <v>4</v>
      </c>
      <c r="D289" s="1">
        <v>4</v>
      </c>
      <c r="E289" s="1"/>
      <c r="F289" s="7">
        <f>Tabla1[[#This Row],[VENTAS]]+Tabla1[[#This Row],[FISICO]]-Tabla1[[#This Row],[SISTEMA]]</f>
        <v>0</v>
      </c>
    </row>
    <row r="290" spans="1:6">
      <c r="A290" s="5">
        <v>9623</v>
      </c>
      <c r="B290" s="3" t="s">
        <v>239</v>
      </c>
      <c r="C290" s="1">
        <v>0</v>
      </c>
      <c r="D290" s="1"/>
      <c r="E290" s="1"/>
      <c r="F290" s="7">
        <f>Tabla1[[#This Row],[VENTAS]]+Tabla1[[#This Row],[FISICO]]-Tabla1[[#This Row],[SISTEMA]]</f>
        <v>0</v>
      </c>
    </row>
    <row r="291" spans="1:6">
      <c r="A291" s="5">
        <v>9625</v>
      </c>
      <c r="B291" s="3" t="s">
        <v>242</v>
      </c>
      <c r="C291" s="1">
        <v>0</v>
      </c>
      <c r="D291" s="1"/>
      <c r="E291" s="1"/>
      <c r="F291" s="7">
        <f>Tabla1[[#This Row],[VENTAS]]+Tabla1[[#This Row],[FISICO]]-Tabla1[[#This Row],[SISTEMA]]</f>
        <v>0</v>
      </c>
    </row>
    <row r="292" spans="1:6">
      <c r="A292" s="5">
        <v>9634</v>
      </c>
      <c r="B292" s="3" t="s">
        <v>206</v>
      </c>
      <c r="C292" s="1">
        <v>0</v>
      </c>
      <c r="D292" s="1"/>
      <c r="E292" s="1"/>
      <c r="F292" s="7">
        <f>Tabla1[[#This Row],[VENTAS]]+Tabla1[[#This Row],[FISICO]]-Tabla1[[#This Row],[SISTEMA]]</f>
        <v>0</v>
      </c>
    </row>
    <row r="293" spans="1:6">
      <c r="A293" s="5">
        <v>990</v>
      </c>
      <c r="B293" s="3" t="s">
        <v>43</v>
      </c>
      <c r="C293" s="1">
        <v>14</v>
      </c>
      <c r="D293" s="1">
        <f>13+2+6</f>
        <v>21</v>
      </c>
      <c r="E293" s="1"/>
      <c r="F293" s="7">
        <f>Tabla1[[#This Row],[VENTAS]]+Tabla1[[#This Row],[FISICO]]-Tabla1[[#This Row],[SISTEMA]]</f>
        <v>7</v>
      </c>
    </row>
    <row r="294" spans="1:6">
      <c r="A294" s="5">
        <v>9869</v>
      </c>
      <c r="B294" s="3" t="s">
        <v>219</v>
      </c>
      <c r="C294" s="1">
        <v>7</v>
      </c>
      <c r="D294" s="1">
        <v>7</v>
      </c>
      <c r="E294" s="1"/>
      <c r="F294" s="7">
        <f>Tabla1[[#This Row],[VENTAS]]+Tabla1[[#This Row],[FISICO]]-Tabla1[[#This Row],[SISTEMA]]</f>
        <v>0</v>
      </c>
    </row>
    <row r="295" spans="1:6">
      <c r="A295" s="5">
        <v>23135</v>
      </c>
      <c r="B295" s="3" t="s">
        <v>304</v>
      </c>
      <c r="C295" s="1">
        <v>0</v>
      </c>
      <c r="D295" s="1">
        <v>0</v>
      </c>
      <c r="E295" s="1"/>
      <c r="F295" s="6">
        <f>Tabla1[[#This Row],[VENTAS]]+Tabla1[[#This Row],[FISICO]]-Tabla1[[#This Row],[SISTEMA]]</f>
        <v>0</v>
      </c>
    </row>
    <row r="296" spans="1:6">
      <c r="A296" s="5">
        <v>17890</v>
      </c>
      <c r="B296" s="3" t="s">
        <v>212</v>
      </c>
      <c r="C296" s="1">
        <v>6</v>
      </c>
      <c r="D296" s="1">
        <v>1</v>
      </c>
      <c r="E296" s="1">
        <v>0</v>
      </c>
      <c r="F296" s="7">
        <f>Tabla1[[#This Row],[VENTAS]]+Tabla1[[#This Row],[FISICO]]-Tabla1[[#This Row],[SISTEMA]]</f>
        <v>-5</v>
      </c>
    </row>
    <row r="297" spans="1:6">
      <c r="A297" s="5">
        <v>9872</v>
      </c>
      <c r="B297" s="3" t="s">
        <v>220</v>
      </c>
      <c r="C297" s="1">
        <v>0</v>
      </c>
      <c r="D297" s="1"/>
      <c r="E297" s="1"/>
      <c r="F297" s="7">
        <f>Tabla1[[#This Row],[VENTAS]]+Tabla1[[#This Row],[FISICO]]-Tabla1[[#This Row],[SISTEMA]]</f>
        <v>0</v>
      </c>
    </row>
    <row r="298" spans="1:6">
      <c r="A298" s="5">
        <v>9924</v>
      </c>
      <c r="B298" s="3" t="s">
        <v>217</v>
      </c>
      <c r="C298" s="1">
        <v>0</v>
      </c>
      <c r="D298" s="1"/>
      <c r="E298" s="1"/>
      <c r="F298" s="7">
        <f>Tabla1[[#This Row],[VENTAS]]+Tabla1[[#This Row],[FISICO]]-Tabla1[[#This Row],[SISTEMA]]</f>
        <v>0</v>
      </c>
    </row>
    <row r="299" spans="1:6">
      <c r="A299" s="5">
        <v>10002</v>
      </c>
      <c r="B299" s="3" t="s">
        <v>221</v>
      </c>
      <c r="C299" s="1">
        <v>0</v>
      </c>
      <c r="D299" s="1"/>
      <c r="E299" s="1"/>
      <c r="F299" s="7">
        <f>Tabla1[[#This Row],[VENTAS]]+Tabla1[[#This Row],[FISICO]]-Tabla1[[#This Row],[SISTEMA]]</f>
        <v>0</v>
      </c>
    </row>
    <row r="300" spans="1:6">
      <c r="A300" s="5">
        <v>10010</v>
      </c>
      <c r="B300" s="3" t="s">
        <v>227</v>
      </c>
      <c r="C300" s="1">
        <v>0</v>
      </c>
      <c r="D300" s="1"/>
      <c r="E300" s="1"/>
      <c r="F300" s="7">
        <f>Tabla1[[#This Row],[VENTAS]]+Tabla1[[#This Row],[FISICO]]-Tabla1[[#This Row],[SISTEMA]]</f>
        <v>0</v>
      </c>
    </row>
    <row r="301" spans="1:6">
      <c r="A301" s="5">
        <v>10108</v>
      </c>
      <c r="B301" s="3" t="s">
        <v>228</v>
      </c>
      <c r="C301" s="1">
        <v>0</v>
      </c>
      <c r="D301" s="1"/>
      <c r="E301" s="1"/>
      <c r="F301" s="7">
        <f>Tabla1[[#This Row],[VENTAS]]+Tabla1[[#This Row],[FISICO]]-Tabla1[[#This Row],[SISTEMA]]</f>
        <v>0</v>
      </c>
    </row>
    <row r="302" spans="1:6">
      <c r="A302" s="5">
        <v>10180</v>
      </c>
      <c r="B302" s="3" t="s">
        <v>226</v>
      </c>
      <c r="C302" s="1">
        <v>0</v>
      </c>
      <c r="D302" s="1"/>
      <c r="E302" s="1"/>
      <c r="F302" s="7">
        <f>Tabla1[[#This Row],[VENTAS]]+Tabla1[[#This Row],[FISICO]]-Tabla1[[#This Row],[SISTEMA]]</f>
        <v>0</v>
      </c>
    </row>
    <row r="303" spans="1:6">
      <c r="A303" s="5">
        <v>13746</v>
      </c>
      <c r="B303" s="3" t="s">
        <v>322</v>
      </c>
      <c r="C303" s="1">
        <v>3</v>
      </c>
      <c r="D303" s="1">
        <v>0</v>
      </c>
      <c r="E303" s="1">
        <v>0</v>
      </c>
      <c r="F303" s="6">
        <f>Tabla1[[#This Row],[VENTAS]]+Tabla1[[#This Row],[FISICO]]-Tabla1[[#This Row],[SISTEMA]]</f>
        <v>-3</v>
      </c>
    </row>
    <row r="304" spans="1:6">
      <c r="A304" s="5">
        <v>13381</v>
      </c>
      <c r="B304" s="3" t="s">
        <v>249</v>
      </c>
      <c r="C304" s="1">
        <v>167</v>
      </c>
      <c r="D304" s="1">
        <v>93</v>
      </c>
      <c r="E304" s="1">
        <v>0</v>
      </c>
      <c r="F304" s="7">
        <f>Tabla1[[#This Row],[VENTAS]]+Tabla1[[#This Row],[FISICO]]-Tabla1[[#This Row],[SISTEMA]]</f>
        <v>-74</v>
      </c>
    </row>
    <row r="305" spans="1:6">
      <c r="A305" s="5">
        <v>10600</v>
      </c>
      <c r="B305" s="3" t="s">
        <v>230</v>
      </c>
      <c r="C305" s="1">
        <v>0</v>
      </c>
      <c r="D305" s="1"/>
      <c r="E305" s="1"/>
      <c r="F305" s="7">
        <f>Tabla1[[#This Row],[VENTAS]]+Tabla1[[#This Row],[FISICO]]-Tabla1[[#This Row],[SISTEMA]]</f>
        <v>0</v>
      </c>
    </row>
    <row r="306" spans="1:6">
      <c r="A306" s="5">
        <v>11735</v>
      </c>
      <c r="B306" s="3" t="s">
        <v>307</v>
      </c>
      <c r="C306" s="1">
        <v>26</v>
      </c>
      <c r="D306" s="1">
        <v>26</v>
      </c>
      <c r="E306" s="1"/>
      <c r="F306" s="6">
        <f>Tabla1[[#This Row],[VENTAS]]+Tabla1[[#This Row],[FISICO]]-Tabla1[[#This Row],[SISTEMA]]</f>
        <v>0</v>
      </c>
    </row>
    <row r="307" spans="1:6">
      <c r="A307" s="5">
        <v>6244</v>
      </c>
      <c r="B307" s="3" t="s">
        <v>139</v>
      </c>
      <c r="C307" s="1">
        <v>42</v>
      </c>
      <c r="D307" s="1">
        <f>25+6+1+6+1+10</f>
        <v>49</v>
      </c>
      <c r="E307" s="1"/>
      <c r="F307" s="7">
        <f>Tabla1[[#This Row],[VENTAS]]+Tabla1[[#This Row],[FISICO]]-Tabla1[[#This Row],[SISTEMA]]</f>
        <v>7</v>
      </c>
    </row>
    <row r="308" spans="1:6">
      <c r="A308" s="5">
        <v>10734</v>
      </c>
      <c r="B308" s="3" t="s">
        <v>236</v>
      </c>
      <c r="C308" s="1">
        <v>0</v>
      </c>
      <c r="D308" s="1"/>
      <c r="E308" s="1"/>
      <c r="F308" s="7">
        <f>Tabla1[[#This Row],[VENTAS]]+Tabla1[[#This Row],[FISICO]]-Tabla1[[#This Row],[SISTEMA]]</f>
        <v>0</v>
      </c>
    </row>
    <row r="309" spans="1:6">
      <c r="A309" s="5">
        <v>10831</v>
      </c>
      <c r="B309" s="3" t="s">
        <v>238</v>
      </c>
      <c r="C309" s="1">
        <v>0</v>
      </c>
      <c r="D309" s="1"/>
      <c r="E309" s="1"/>
      <c r="F309" s="7">
        <f>Tabla1[[#This Row],[VENTAS]]+Tabla1[[#This Row],[FISICO]]-Tabla1[[#This Row],[SISTEMA]]</f>
        <v>0</v>
      </c>
    </row>
    <row r="310" spans="1:6">
      <c r="A310" s="5">
        <v>10850</v>
      </c>
      <c r="B310" s="3" t="s">
        <v>240</v>
      </c>
      <c r="C310" s="1">
        <v>0</v>
      </c>
      <c r="D310" s="1"/>
      <c r="E310" s="1"/>
      <c r="F310" s="7">
        <f>Tabla1[[#This Row],[VENTAS]]+Tabla1[[#This Row],[FISICO]]-Tabla1[[#This Row],[SISTEMA]]</f>
        <v>0</v>
      </c>
    </row>
    <row r="311" spans="1:6">
      <c r="A311" s="5">
        <v>10851</v>
      </c>
      <c r="B311" s="3" t="s">
        <v>241</v>
      </c>
      <c r="C311" s="1">
        <v>0</v>
      </c>
      <c r="D311" s="1"/>
      <c r="E311" s="1"/>
      <c r="F311" s="7">
        <f>Tabla1[[#This Row],[VENTAS]]+Tabla1[[#This Row],[FISICO]]-Tabla1[[#This Row],[SISTEMA]]</f>
        <v>0</v>
      </c>
    </row>
    <row r="312" spans="1:6">
      <c r="A312" s="5">
        <v>12592</v>
      </c>
      <c r="B312" s="3" t="s">
        <v>246</v>
      </c>
      <c r="C312" s="1">
        <v>0</v>
      </c>
      <c r="D312" s="1"/>
      <c r="E312" s="1"/>
      <c r="F312" s="7">
        <f>Tabla1[[#This Row],[VENTAS]]+Tabla1[[#This Row],[FISICO]]-Tabla1[[#This Row],[SISTEMA]]</f>
        <v>0</v>
      </c>
    </row>
    <row r="313" spans="1:6">
      <c r="A313" s="5">
        <v>12698</v>
      </c>
      <c r="B313" s="3" t="s">
        <v>243</v>
      </c>
      <c r="C313" s="1">
        <v>0</v>
      </c>
      <c r="D313" s="1"/>
      <c r="E313" s="1"/>
      <c r="F313" s="7">
        <f>Tabla1[[#This Row],[VENTAS]]+Tabla1[[#This Row],[FISICO]]-Tabla1[[#This Row],[SISTEMA]]</f>
        <v>0</v>
      </c>
    </row>
    <row r="314" spans="1:6">
      <c r="A314" s="5">
        <v>909</v>
      </c>
      <c r="B314" s="3" t="s">
        <v>22</v>
      </c>
      <c r="C314" s="1">
        <v>1</v>
      </c>
      <c r="D314" s="1">
        <v>0</v>
      </c>
      <c r="E314" s="1">
        <v>0</v>
      </c>
      <c r="F314" s="7">
        <f>Tabla1[[#This Row],[VENTAS]]+Tabla1[[#This Row],[FISICO]]-Tabla1[[#This Row],[SISTEMA]]</f>
        <v>-1</v>
      </c>
    </row>
    <row r="315" spans="1:6">
      <c r="A315" s="5">
        <v>12714</v>
      </c>
      <c r="B315" s="3" t="s">
        <v>245</v>
      </c>
      <c r="C315" s="1">
        <v>0</v>
      </c>
      <c r="D315" s="1"/>
      <c r="E315" s="1"/>
      <c r="F315" s="7">
        <f>Tabla1[[#This Row],[VENTAS]]+Tabla1[[#This Row],[FISICO]]-Tabla1[[#This Row],[SISTEMA]]</f>
        <v>0</v>
      </c>
    </row>
    <row r="316" spans="1:6">
      <c r="A316" s="5">
        <v>8540</v>
      </c>
      <c r="B316" s="3" t="s">
        <v>320</v>
      </c>
      <c r="C316" s="1">
        <v>26</v>
      </c>
      <c r="D316" s="1">
        <f>12+5+12</f>
        <v>29</v>
      </c>
      <c r="E316" s="1">
        <v>0</v>
      </c>
      <c r="F316" s="6">
        <f>Tabla1[[#This Row],[VENTAS]]+Tabla1[[#This Row],[FISICO]]-Tabla1[[#This Row],[SISTEMA]]</f>
        <v>3</v>
      </c>
    </row>
    <row r="317" spans="1:6">
      <c r="A317" s="5">
        <v>12717</v>
      </c>
      <c r="B317" s="3" t="s">
        <v>244</v>
      </c>
      <c r="C317" s="1">
        <v>0</v>
      </c>
      <c r="D317" s="1"/>
      <c r="E317" s="1"/>
      <c r="F317" s="7">
        <f>Tabla1[[#This Row],[VENTAS]]+Tabla1[[#This Row],[FISICO]]-Tabla1[[#This Row],[SISTEMA]]</f>
        <v>0</v>
      </c>
    </row>
    <row r="318" spans="1:6">
      <c r="A318" s="5">
        <v>13120</v>
      </c>
      <c r="B318" s="3" t="s">
        <v>247</v>
      </c>
      <c r="C318" s="1">
        <v>5</v>
      </c>
      <c r="D318" s="1">
        <v>5</v>
      </c>
      <c r="E318" s="1"/>
      <c r="F318" s="7">
        <f>Tabla1[[#This Row],[VENTAS]]+Tabla1[[#This Row],[FISICO]]-Tabla1[[#This Row],[SISTEMA]]</f>
        <v>0</v>
      </c>
    </row>
    <row r="319" spans="1:6">
      <c r="A319" s="5">
        <v>2863</v>
      </c>
      <c r="B319" s="3" t="s">
        <v>318</v>
      </c>
      <c r="C319" s="1">
        <v>376</v>
      </c>
      <c r="D319" s="1">
        <f>25+6+18+19+25+50+83+64+72</f>
        <v>362</v>
      </c>
      <c r="E319" s="1">
        <v>0</v>
      </c>
      <c r="F319" s="6">
        <f>Tabla1[[#This Row],[VENTAS]]+Tabla1[[#This Row],[FISICO]]-Tabla1[[#This Row],[SISTEMA]]</f>
        <v>-14</v>
      </c>
    </row>
    <row r="320" spans="1:6">
      <c r="A320" s="5">
        <v>22433</v>
      </c>
      <c r="B320" s="3" t="s">
        <v>302</v>
      </c>
      <c r="C320" s="1">
        <v>0</v>
      </c>
      <c r="D320" s="1">
        <v>0</v>
      </c>
      <c r="E320" s="1"/>
      <c r="F320" s="6">
        <f>Tabla1[[#This Row],[VENTAS]]+Tabla1[[#This Row],[FISICO]]-Tabla1[[#This Row],[SISTEMA]]</f>
        <v>0</v>
      </c>
    </row>
    <row r="321" spans="1:6">
      <c r="A321" s="5">
        <v>21782</v>
      </c>
      <c r="B321" s="3" t="s">
        <v>294</v>
      </c>
      <c r="C321" s="1">
        <v>3</v>
      </c>
      <c r="D321" s="1">
        <v>3</v>
      </c>
      <c r="E321" s="1"/>
      <c r="F321" s="6">
        <f>Tabla1[[#This Row],[VENTAS]]+Tabla1[[#This Row],[FISICO]]-Tabla1[[#This Row],[SISTEMA]]</f>
        <v>0</v>
      </c>
    </row>
    <row r="322" spans="1:6">
      <c r="A322" s="5">
        <v>11400</v>
      </c>
      <c r="B322" s="3" t="s">
        <v>295</v>
      </c>
      <c r="C322" s="1">
        <v>9</v>
      </c>
      <c r="D322" s="1">
        <v>9</v>
      </c>
      <c r="E322" s="1"/>
      <c r="F322" s="6">
        <f>Tabla1[[#This Row],[VENTAS]]+Tabla1[[#This Row],[FISICO]]-Tabla1[[#This Row],[SISTEMA]]</f>
        <v>0</v>
      </c>
    </row>
    <row r="323" spans="1:6">
      <c r="A323" s="5">
        <v>897</v>
      </c>
      <c r="B323" s="3" t="s">
        <v>46</v>
      </c>
      <c r="C323" s="1">
        <v>1</v>
      </c>
      <c r="D323" s="1">
        <v>1</v>
      </c>
      <c r="E323" s="1">
        <v>0</v>
      </c>
      <c r="F323" s="7">
        <f>Tabla1[[#This Row],[VENTAS]]+Tabla1[[#This Row],[FISICO]]-Tabla1[[#This Row],[SISTEMA]]</f>
        <v>0</v>
      </c>
    </row>
    <row r="324" spans="1:6">
      <c r="A324" s="5">
        <v>17891</v>
      </c>
      <c r="B324" s="3" t="s">
        <v>191</v>
      </c>
      <c r="C324" s="1">
        <v>0</v>
      </c>
      <c r="D324" s="1">
        <v>0</v>
      </c>
      <c r="E324" s="1">
        <v>0</v>
      </c>
      <c r="F324" s="7">
        <f>Tabla1[[#This Row],[VENTAS]]+Tabla1[[#This Row],[FISICO]]-Tabla1[[#This Row],[SISTEMA]]</f>
        <v>0</v>
      </c>
    </row>
    <row r="325" spans="1:6">
      <c r="A325" s="5">
        <v>910</v>
      </c>
      <c r="B325" s="3" t="s">
        <v>27</v>
      </c>
      <c r="C325" s="1">
        <v>16</v>
      </c>
      <c r="D325" s="1">
        <v>14</v>
      </c>
      <c r="E325" s="1">
        <v>0</v>
      </c>
      <c r="F325" s="7">
        <f>Tabla1[[#This Row],[VENTAS]]+Tabla1[[#This Row],[FISICO]]-Tabla1[[#This Row],[SISTEMA]]</f>
        <v>-2</v>
      </c>
    </row>
    <row r="326" spans="1:6">
      <c r="A326" s="5">
        <v>14682</v>
      </c>
      <c r="B326" s="3" t="s">
        <v>299</v>
      </c>
      <c r="C326" s="1">
        <v>0</v>
      </c>
      <c r="D326" s="1">
        <v>0</v>
      </c>
      <c r="E326" s="1"/>
      <c r="F326" s="6">
        <f>Tabla1[[#This Row],[VENTAS]]+Tabla1[[#This Row],[FISICO]]-Tabla1[[#This Row],[SISTEMA]]</f>
        <v>0</v>
      </c>
    </row>
    <row r="327" spans="1:6">
      <c r="A327" s="5">
        <v>1530</v>
      </c>
      <c r="B327" s="3" t="s">
        <v>324</v>
      </c>
      <c r="C327" s="1">
        <v>2</v>
      </c>
      <c r="D327" s="1">
        <v>2</v>
      </c>
      <c r="E327" s="1">
        <v>0</v>
      </c>
      <c r="F327" s="6">
        <f>Tabla1[[#This Row],[VENTAS]]+Tabla1[[#This Row],[FISICO]]-Tabla1[[#This Row],[SISTEMA]]</f>
        <v>0</v>
      </c>
    </row>
    <row r="328" spans="1:6" ht="13.5" customHeight="1">
      <c r="A328" s="5">
        <v>3513</v>
      </c>
      <c r="B328" s="3" t="s">
        <v>325</v>
      </c>
      <c r="C328" s="1">
        <v>52</v>
      </c>
      <c r="D328" s="1">
        <f>41+11</f>
        <v>52</v>
      </c>
      <c r="E328" s="1">
        <v>0</v>
      </c>
      <c r="F328" s="6">
        <f>Tabla1[[#This Row],[VENTAS]]+Tabla1[[#This Row],[FISICO]]-Tabla1[[#This Row],[SISTEMA]]</f>
        <v>0</v>
      </c>
    </row>
    <row r="329" spans="1:6" ht="13.5" customHeight="1">
      <c r="A329" s="5">
        <v>21358</v>
      </c>
      <c r="B329" s="3" t="s">
        <v>321</v>
      </c>
      <c r="C329" s="1">
        <v>1</v>
      </c>
      <c r="D329" s="1">
        <v>1</v>
      </c>
      <c r="E329" s="1"/>
      <c r="F329" s="6">
        <f>Tabla1[[#This Row],[VENTAS]]+Tabla1[[#This Row],[FISICO]]-Tabla1[[#This Row],[SISTEMA]]</f>
        <v>0</v>
      </c>
    </row>
    <row r="330" spans="1:6" ht="13.5" customHeight="1">
      <c r="A330" s="5">
        <v>3865</v>
      </c>
      <c r="B330" s="3" t="s">
        <v>328</v>
      </c>
      <c r="C330" s="1">
        <v>9</v>
      </c>
      <c r="D330" s="1">
        <v>9</v>
      </c>
      <c r="E330" s="1">
        <v>0</v>
      </c>
      <c r="F330" s="6">
        <f>Tabla1[[#This Row],[VENTAS]]+Tabla1[[#This Row],[FISICO]]-Tabla1[[#This Row],[SISTEMA]]</f>
        <v>0</v>
      </c>
    </row>
    <row r="331" spans="1:6">
      <c r="A331" s="5">
        <v>7439</v>
      </c>
      <c r="B331" s="3" t="s">
        <v>329</v>
      </c>
      <c r="C331" s="1">
        <v>2</v>
      </c>
      <c r="D331" s="1">
        <v>2</v>
      </c>
      <c r="E331" s="1">
        <v>0</v>
      </c>
      <c r="F331" s="6">
        <f>Tabla1[[#This Row],[VENTAS]]+Tabla1[[#This Row],[FISICO]]-Tabla1[[#This Row],[SISTEMA]]</f>
        <v>0</v>
      </c>
    </row>
    <row r="332" spans="1:6">
      <c r="A332" s="5">
        <v>13415</v>
      </c>
      <c r="B332" s="3" t="s">
        <v>250</v>
      </c>
      <c r="C332" s="1">
        <v>17</v>
      </c>
      <c r="D332" s="1">
        <f>12+5</f>
        <v>17</v>
      </c>
      <c r="E332" s="1"/>
      <c r="F332" s="7">
        <f>Tabla1[[#This Row],[VENTAS]]+Tabla1[[#This Row],[FISICO]]-Tabla1[[#This Row],[SISTEMA]]</f>
        <v>0</v>
      </c>
    </row>
    <row r="333" spans="1:6">
      <c r="A333" s="5">
        <v>13916</v>
      </c>
      <c r="B333" s="3" t="s">
        <v>254</v>
      </c>
      <c r="C333" s="1">
        <v>0</v>
      </c>
      <c r="D333" s="1"/>
      <c r="E333" s="1"/>
      <c r="F333" s="7">
        <f>Tabla1[[#This Row],[VENTAS]]+Tabla1[[#This Row],[FISICO]]-Tabla1[[#This Row],[SISTEMA]]</f>
        <v>0</v>
      </c>
    </row>
    <row r="334" spans="1:6">
      <c r="A334" s="5">
        <v>14819</v>
      </c>
      <c r="B334" s="3" t="s">
        <v>331</v>
      </c>
      <c r="C334" s="1">
        <v>4</v>
      </c>
      <c r="D334" s="1">
        <v>4</v>
      </c>
      <c r="E334" s="1">
        <v>0</v>
      </c>
      <c r="F334" s="6">
        <f>Tabla1[[#This Row],[VENTAS]]+Tabla1[[#This Row],[FISICO]]-Tabla1[[#This Row],[SISTEMA]]</f>
        <v>0</v>
      </c>
    </row>
    <row r="335" spans="1:6">
      <c r="A335" s="5">
        <v>6300</v>
      </c>
      <c r="B335" s="3" t="s">
        <v>148</v>
      </c>
      <c r="C335" s="1">
        <v>5</v>
      </c>
      <c r="D335" s="1">
        <f>2+3</f>
        <v>5</v>
      </c>
      <c r="E335" s="1">
        <v>0</v>
      </c>
      <c r="F335" s="7">
        <f>Tabla1[[#This Row],[VENTAS]]+Tabla1[[#This Row],[FISICO]]-Tabla1[[#This Row],[SISTEMA]]</f>
        <v>0</v>
      </c>
    </row>
    <row r="336" spans="1:6">
      <c r="A336" s="5">
        <v>13416</v>
      </c>
      <c r="B336" s="3" t="s">
        <v>326</v>
      </c>
      <c r="C336" s="1">
        <v>2</v>
      </c>
      <c r="D336" s="1">
        <v>2</v>
      </c>
      <c r="E336" s="1"/>
      <c r="F336" s="6">
        <f>Tabla1[[#This Row],[VENTAS]]+Tabla1[[#This Row],[FISICO]]-Tabla1[[#This Row],[SISTEMA]]</f>
        <v>0</v>
      </c>
    </row>
    <row r="337" spans="1:6">
      <c r="A337" s="5">
        <v>14820</v>
      </c>
      <c r="B337" s="3" t="s">
        <v>330</v>
      </c>
      <c r="C337" s="1">
        <v>4</v>
      </c>
      <c r="D337" s="1">
        <v>4</v>
      </c>
      <c r="E337" s="1"/>
      <c r="F337" s="6">
        <f>Tabla1[[#This Row],[VENTAS]]+Tabla1[[#This Row],[FISICO]]-Tabla1[[#This Row],[SISTEMA]]</f>
        <v>0</v>
      </c>
    </row>
    <row r="338" spans="1:6">
      <c r="A338" s="5">
        <v>10612</v>
      </c>
      <c r="B338" s="3" t="s">
        <v>333</v>
      </c>
      <c r="C338" s="1">
        <v>4</v>
      </c>
      <c r="D338" s="1">
        <v>0</v>
      </c>
      <c r="E338" s="1">
        <v>0</v>
      </c>
      <c r="F338" s="6">
        <f>Tabla1[[#This Row],[VENTAS]]+Tabla1[[#This Row],[FISICO]]-Tabla1[[#This Row],[SISTEMA]]</f>
        <v>-4</v>
      </c>
    </row>
    <row r="339" spans="1:6">
      <c r="A339" s="5">
        <v>1629</v>
      </c>
      <c r="B339" s="3" t="s">
        <v>50</v>
      </c>
      <c r="C339" s="1">
        <v>1</v>
      </c>
      <c r="D339" s="1">
        <v>0</v>
      </c>
      <c r="E339" s="1">
        <v>0</v>
      </c>
      <c r="F339" s="7">
        <f>Tabla1[[#This Row],[VENTAS]]+Tabla1[[#This Row],[FISICO]]-Tabla1[[#This Row],[SISTEMA]]</f>
        <v>-1</v>
      </c>
    </row>
    <row r="340" spans="1:6">
      <c r="A340" s="5">
        <v>903</v>
      </c>
      <c r="B340" s="3" t="s">
        <v>327</v>
      </c>
      <c r="C340" s="1">
        <v>12</v>
      </c>
      <c r="D340" s="1">
        <v>12</v>
      </c>
      <c r="E340" s="1"/>
      <c r="F340" s="6">
        <f>Tabla1[[#This Row],[VENTAS]]+Tabla1[[#This Row],[FISICO]]-Tabla1[[#This Row],[SISTEMA]]</f>
        <v>0</v>
      </c>
    </row>
    <row r="341" spans="1:6">
      <c r="A341" s="5">
        <v>4410</v>
      </c>
      <c r="B341" s="3" t="s">
        <v>65</v>
      </c>
      <c r="C341" s="1">
        <v>4</v>
      </c>
      <c r="D341" s="1">
        <v>0</v>
      </c>
      <c r="E341" s="1">
        <v>0</v>
      </c>
      <c r="F341" s="7">
        <f>Tabla1[[#This Row],[VENTAS]]+Tabla1[[#This Row],[FISICO]]-Tabla1[[#This Row],[SISTEMA]]</f>
        <v>-4</v>
      </c>
    </row>
    <row r="342" spans="1:6">
      <c r="A342" s="5">
        <v>14446</v>
      </c>
      <c r="B342" s="3" t="s">
        <v>256</v>
      </c>
      <c r="C342" s="1">
        <v>0</v>
      </c>
      <c r="D342" s="1"/>
      <c r="E342" s="1"/>
      <c r="F342" s="7">
        <f>Tabla1[[#This Row],[VENTAS]]+Tabla1[[#This Row],[FISICO]]-Tabla1[[#This Row],[SISTEMA]]</f>
        <v>0</v>
      </c>
    </row>
    <row r="343" spans="1:6">
      <c r="A343" s="5">
        <v>14457</v>
      </c>
      <c r="B343" s="3" t="s">
        <v>251</v>
      </c>
      <c r="C343" s="1">
        <v>3</v>
      </c>
      <c r="D343" s="1">
        <v>3</v>
      </c>
      <c r="E343" s="1"/>
      <c r="F343" s="7">
        <f>Tabla1[[#This Row],[VENTAS]]+Tabla1[[#This Row],[FISICO]]-Tabla1[[#This Row],[SISTEMA]]</f>
        <v>0</v>
      </c>
    </row>
    <row r="344" spans="1:6">
      <c r="A344" s="5">
        <v>1630</v>
      </c>
      <c r="B344" s="3" t="s">
        <v>335</v>
      </c>
      <c r="C344" s="1">
        <v>7</v>
      </c>
      <c r="D344" s="1">
        <v>7</v>
      </c>
      <c r="E344" s="1">
        <v>0</v>
      </c>
      <c r="F344" s="6">
        <f>Tabla1[[#This Row],[VENTAS]]+Tabla1[[#This Row],[FISICO]]-Tabla1[[#This Row],[SISTEMA]]</f>
        <v>0</v>
      </c>
    </row>
    <row r="345" spans="1:6">
      <c r="A345" s="5">
        <v>10548</v>
      </c>
      <c r="B345" s="3" t="s">
        <v>337</v>
      </c>
      <c r="C345" s="1">
        <v>3</v>
      </c>
      <c r="D345" s="1">
        <v>0</v>
      </c>
      <c r="E345" s="1">
        <v>0</v>
      </c>
      <c r="F345" s="6">
        <f>Tabla1[[#This Row],[VENTAS]]+Tabla1[[#This Row],[FISICO]]-Tabla1[[#This Row],[SISTEMA]]</f>
        <v>-3</v>
      </c>
    </row>
    <row r="346" spans="1:6">
      <c r="A346" s="5">
        <v>3187</v>
      </c>
      <c r="B346" s="3" t="s">
        <v>7</v>
      </c>
      <c r="C346" s="1">
        <v>31</v>
      </c>
      <c r="D346" s="1">
        <v>31</v>
      </c>
      <c r="E346" s="1">
        <v>0</v>
      </c>
      <c r="F346" s="7">
        <f>Tabla1[[#This Row],[VENTAS]]+Tabla1[[#This Row],[FISICO]]-Tabla1[[#This Row],[SISTEMA]]</f>
        <v>0</v>
      </c>
    </row>
    <row r="347" spans="1:6">
      <c r="A347" s="5">
        <v>3523</v>
      </c>
      <c r="B347" s="3" t="s">
        <v>4</v>
      </c>
      <c r="C347" s="1">
        <v>7</v>
      </c>
      <c r="D347" s="1">
        <v>6</v>
      </c>
      <c r="E347" s="1">
        <v>0</v>
      </c>
      <c r="F347" s="7">
        <f>Tabla1[[#This Row],[VENTAS]]+Tabla1[[#This Row],[FISICO]]-Tabla1[[#This Row],[SISTEMA]]</f>
        <v>-1</v>
      </c>
    </row>
    <row r="348" spans="1:6">
      <c r="A348" s="5">
        <v>22228</v>
      </c>
      <c r="B348" s="3" t="s">
        <v>338</v>
      </c>
      <c r="C348" s="1">
        <v>1</v>
      </c>
      <c r="D348" s="1">
        <v>0</v>
      </c>
      <c r="E348" s="1">
        <v>0</v>
      </c>
      <c r="F348" s="6">
        <f>Tabla1[[#This Row],[VENTAS]]+Tabla1[[#This Row],[FISICO]]-Tabla1[[#This Row],[SISTEMA]]</f>
        <v>-1</v>
      </c>
    </row>
    <row r="349" spans="1:6">
      <c r="A349" s="5">
        <v>22949</v>
      </c>
      <c r="B349" s="3" t="s">
        <v>342</v>
      </c>
      <c r="C349" s="1">
        <v>1</v>
      </c>
      <c r="D349" s="1">
        <v>0</v>
      </c>
      <c r="E349" s="1">
        <v>0</v>
      </c>
      <c r="F349" s="6">
        <f>Tabla1[[#This Row],[VENTAS]]+Tabla1[[#This Row],[FISICO]]-Tabla1[[#This Row],[SISTEMA]]</f>
        <v>-1</v>
      </c>
    </row>
    <row r="350" spans="1:6">
      <c r="A350" s="5">
        <v>18851</v>
      </c>
      <c r="B350" s="3" t="s">
        <v>190</v>
      </c>
      <c r="C350" s="1">
        <v>0</v>
      </c>
      <c r="D350" s="1">
        <v>0</v>
      </c>
      <c r="E350" s="1"/>
      <c r="F350" s="7">
        <f>Tabla1[[#This Row],[VENTAS]]+Tabla1[[#This Row],[FISICO]]-Tabla1[[#This Row],[SISTEMA]]</f>
        <v>0</v>
      </c>
    </row>
    <row r="351" spans="1:6">
      <c r="A351" s="5">
        <v>23304</v>
      </c>
      <c r="B351" s="3" t="s">
        <v>259</v>
      </c>
      <c r="C351" s="1">
        <v>0</v>
      </c>
      <c r="D351" s="1"/>
      <c r="E351" s="1"/>
      <c r="F351" s="7">
        <f>Tabla1[[#This Row],[VENTAS]]+Tabla1[[#This Row],[FISICO]]-Tabla1[[#This Row],[SISTEMA]]</f>
        <v>0</v>
      </c>
    </row>
    <row r="352" spans="1:6">
      <c r="A352" s="8"/>
      <c r="B352" s="9"/>
      <c r="C352" s="10"/>
      <c r="D352" s="10"/>
      <c r="E352" s="10"/>
      <c r="F352" s="11">
        <f>Tabla1[[#This Row],[VENTAS]]+Tabla1[[#This Row],[FISICO]]-Tabla1[[#This Row],[SISTEMA]]</f>
        <v>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4" workbookViewId="0">
      <selection activeCell="E10" sqref="E10"/>
    </sheetView>
  </sheetViews>
  <sheetFormatPr baseColWidth="10" defaultRowHeight="15"/>
  <cols>
    <col min="1" max="1" width="12.85546875" bestFit="1" customWidth="1"/>
    <col min="2" max="2" width="49.42578125" customWidth="1"/>
    <col min="3" max="3" width="11.85546875" customWidth="1"/>
    <col min="4" max="4" width="9.42578125" customWidth="1"/>
    <col min="5" max="5" width="10.140625" customWidth="1"/>
    <col min="6" max="6" width="18.85546875" customWidth="1"/>
    <col min="7" max="7" width="11" customWidth="1"/>
    <col min="8" max="8" width="15.140625" customWidth="1"/>
  </cols>
  <sheetData>
    <row r="1" spans="1:8" ht="21">
      <c r="B1" s="24" t="s">
        <v>358</v>
      </c>
      <c r="C1" s="25"/>
      <c r="D1" s="25"/>
    </row>
    <row r="3" spans="1:8">
      <c r="A3" s="27" t="s">
        <v>344</v>
      </c>
      <c r="B3" s="27" t="s">
        <v>345</v>
      </c>
      <c r="C3" s="28" t="s">
        <v>346</v>
      </c>
      <c r="D3" s="28" t="s">
        <v>347</v>
      </c>
      <c r="E3" s="28" t="s">
        <v>348</v>
      </c>
      <c r="F3" s="28" t="s">
        <v>349</v>
      </c>
      <c r="G3" s="28" t="s">
        <v>353</v>
      </c>
      <c r="H3" s="28" t="s">
        <v>354</v>
      </c>
    </row>
    <row r="4" spans="1:8">
      <c r="A4" s="1">
        <v>847</v>
      </c>
      <c r="B4" s="1" t="s">
        <v>263</v>
      </c>
      <c r="C4" s="1">
        <v>994</v>
      </c>
      <c r="D4" s="1">
        <v>992</v>
      </c>
      <c r="E4" s="1">
        <v>0</v>
      </c>
      <c r="F4" s="2">
        <v>-2</v>
      </c>
      <c r="G4" s="12">
        <v>0.43</v>
      </c>
      <c r="H4" s="14">
        <f t="shared" ref="H4:H9" si="0">G4*F4</f>
        <v>-0.86</v>
      </c>
    </row>
    <row r="5" spans="1:8">
      <c r="A5" s="1">
        <v>19449</v>
      </c>
      <c r="B5" s="3" t="s">
        <v>265</v>
      </c>
      <c r="C5" s="1">
        <v>5</v>
      </c>
      <c r="D5" s="1">
        <v>4</v>
      </c>
      <c r="E5" s="1">
        <v>0</v>
      </c>
      <c r="F5" s="2">
        <v>-1</v>
      </c>
      <c r="G5" s="12">
        <v>2.57</v>
      </c>
      <c r="H5" s="14">
        <f t="shared" si="0"/>
        <v>-2.57</v>
      </c>
    </row>
    <row r="6" spans="1:8">
      <c r="A6" s="1">
        <v>7440</v>
      </c>
      <c r="B6" s="3" t="s">
        <v>266</v>
      </c>
      <c r="C6" s="1">
        <v>19</v>
      </c>
      <c r="D6" s="1">
        <v>17</v>
      </c>
      <c r="E6" s="1">
        <v>0</v>
      </c>
      <c r="F6" s="2">
        <v>-2</v>
      </c>
      <c r="G6" s="12">
        <v>1.21</v>
      </c>
      <c r="H6" s="14">
        <f t="shared" si="0"/>
        <v>-2.42</v>
      </c>
    </row>
    <row r="7" spans="1:8">
      <c r="A7" s="1">
        <v>14757</v>
      </c>
      <c r="B7" s="3" t="s">
        <v>268</v>
      </c>
      <c r="C7" s="1">
        <v>18</v>
      </c>
      <c r="D7" s="1">
        <v>15</v>
      </c>
      <c r="E7" s="1">
        <v>0</v>
      </c>
      <c r="F7" s="2">
        <v>-3</v>
      </c>
      <c r="G7" s="12">
        <v>0.59</v>
      </c>
      <c r="H7" s="14">
        <f t="shared" si="0"/>
        <v>-1.77</v>
      </c>
    </row>
    <row r="8" spans="1:8">
      <c r="A8" s="1">
        <v>3281</v>
      </c>
      <c r="B8" s="3" t="s">
        <v>3</v>
      </c>
      <c r="C8" s="1">
        <v>20</v>
      </c>
      <c r="D8" s="1">
        <v>16</v>
      </c>
      <c r="E8" s="1">
        <v>0</v>
      </c>
      <c r="F8" s="1">
        <v>-4</v>
      </c>
      <c r="G8" s="12">
        <v>1.53</v>
      </c>
      <c r="H8" s="14">
        <f t="shared" si="0"/>
        <v>-6.12</v>
      </c>
    </row>
    <row r="9" spans="1:8">
      <c r="A9" s="1">
        <v>14327</v>
      </c>
      <c r="B9" s="3" t="s">
        <v>273</v>
      </c>
      <c r="C9" s="1">
        <v>1</v>
      </c>
      <c r="D9" s="1">
        <v>0</v>
      </c>
      <c r="E9" s="1">
        <v>0</v>
      </c>
      <c r="F9" s="2">
        <v>-1</v>
      </c>
      <c r="G9" s="12">
        <v>1.69</v>
      </c>
      <c r="H9" s="14">
        <f t="shared" si="0"/>
        <v>-1.69</v>
      </c>
    </row>
    <row r="10" spans="1:8">
      <c r="A10" s="4">
        <v>13381</v>
      </c>
      <c r="B10" s="3" t="s">
        <v>249</v>
      </c>
      <c r="C10" s="4">
        <v>167</v>
      </c>
      <c r="D10" s="4">
        <f>93+45</f>
        <v>138</v>
      </c>
      <c r="E10" s="4">
        <v>0</v>
      </c>
      <c r="F10" s="4">
        <f>E10+D10-C10</f>
        <v>-29</v>
      </c>
      <c r="G10" s="12">
        <v>0.72</v>
      </c>
      <c r="H10" s="14">
        <f>G10*F10</f>
        <v>-20.88</v>
      </c>
    </row>
    <row r="11" spans="1:8">
      <c r="A11" s="4">
        <v>2863</v>
      </c>
      <c r="B11" s="3" t="s">
        <v>318</v>
      </c>
      <c r="C11" s="4">
        <v>376</v>
      </c>
      <c r="D11" s="4">
        <f>362+9</f>
        <v>371</v>
      </c>
      <c r="E11" s="4">
        <v>0</v>
      </c>
      <c r="F11" s="4">
        <f>E11+D11-C11</f>
        <v>-5</v>
      </c>
      <c r="G11" s="12">
        <v>1.1499999999999999</v>
      </c>
      <c r="H11" s="14">
        <f>G11*F11</f>
        <v>-5.75</v>
      </c>
    </row>
    <row r="12" spans="1:8">
      <c r="A12" s="1">
        <v>1628</v>
      </c>
      <c r="B12" s="3" t="s">
        <v>12</v>
      </c>
      <c r="C12" s="1">
        <v>15</v>
      </c>
      <c r="D12" s="1">
        <v>14</v>
      </c>
      <c r="E12" s="1">
        <v>0</v>
      </c>
      <c r="F12" s="1">
        <v>-1</v>
      </c>
      <c r="G12" s="12">
        <v>1.08</v>
      </c>
      <c r="H12" s="14">
        <f t="shared" ref="H12:H39" si="1">G12*F12</f>
        <v>-1.08</v>
      </c>
    </row>
    <row r="13" spans="1:8">
      <c r="A13" s="1">
        <v>5907</v>
      </c>
      <c r="B13" s="3" t="s">
        <v>275</v>
      </c>
      <c r="C13" s="1">
        <v>2</v>
      </c>
      <c r="D13" s="1">
        <v>0</v>
      </c>
      <c r="E13" s="1">
        <v>0</v>
      </c>
      <c r="F13" s="2">
        <v>-2</v>
      </c>
      <c r="G13" s="12">
        <v>0.68</v>
      </c>
      <c r="H13" s="14">
        <f t="shared" si="1"/>
        <v>-1.36</v>
      </c>
    </row>
    <row r="14" spans="1:8">
      <c r="A14" s="1">
        <v>4090</v>
      </c>
      <c r="B14" s="3" t="s">
        <v>276</v>
      </c>
      <c r="C14" s="1">
        <v>9</v>
      </c>
      <c r="D14" s="1">
        <v>8</v>
      </c>
      <c r="E14" s="1">
        <v>0</v>
      </c>
      <c r="F14" s="2">
        <v>-1</v>
      </c>
      <c r="G14" s="12">
        <v>0.68</v>
      </c>
      <c r="H14" s="14">
        <f t="shared" si="1"/>
        <v>-0.68</v>
      </c>
    </row>
    <row r="15" spans="1:8">
      <c r="A15" s="1">
        <v>15534</v>
      </c>
      <c r="B15" s="3" t="s">
        <v>283</v>
      </c>
      <c r="C15" s="1">
        <v>3</v>
      </c>
      <c r="D15" s="1">
        <v>2</v>
      </c>
      <c r="E15" s="1">
        <v>0</v>
      </c>
      <c r="F15" s="2">
        <v>-1</v>
      </c>
      <c r="G15" s="12">
        <v>0.47</v>
      </c>
      <c r="H15" s="14">
        <f t="shared" si="1"/>
        <v>-0.47</v>
      </c>
    </row>
    <row r="16" spans="1:8">
      <c r="A16" s="1">
        <v>21487</v>
      </c>
      <c r="B16" s="3" t="s">
        <v>289</v>
      </c>
      <c r="C16" s="1">
        <v>7</v>
      </c>
      <c r="D16" s="1">
        <v>0</v>
      </c>
      <c r="E16" s="1">
        <v>0</v>
      </c>
      <c r="F16" s="2">
        <v>-7</v>
      </c>
      <c r="G16" s="12">
        <v>0.5</v>
      </c>
      <c r="H16" s="14">
        <f t="shared" si="1"/>
        <v>-3.5</v>
      </c>
    </row>
    <row r="17" spans="1:8">
      <c r="A17" s="1">
        <v>10544</v>
      </c>
      <c r="B17" s="3" t="s">
        <v>303</v>
      </c>
      <c r="C17" s="1">
        <v>1</v>
      </c>
      <c r="D17" s="1">
        <v>0</v>
      </c>
      <c r="E17" s="1">
        <v>0</v>
      </c>
      <c r="F17" s="2">
        <v>-1</v>
      </c>
      <c r="G17" s="12">
        <v>2.1</v>
      </c>
      <c r="H17" s="14">
        <f t="shared" si="1"/>
        <v>-2.1</v>
      </c>
    </row>
    <row r="18" spans="1:8">
      <c r="A18" s="1">
        <v>14381</v>
      </c>
      <c r="B18" s="3" t="s">
        <v>253</v>
      </c>
      <c r="C18" s="1">
        <v>2</v>
      </c>
      <c r="D18" s="1">
        <v>1</v>
      </c>
      <c r="E18" s="1">
        <v>0</v>
      </c>
      <c r="F18" s="1">
        <v>-1</v>
      </c>
      <c r="G18" s="12">
        <v>2.36</v>
      </c>
      <c r="H18" s="14">
        <f t="shared" si="1"/>
        <v>-2.36</v>
      </c>
    </row>
    <row r="19" spans="1:8">
      <c r="A19" s="1">
        <v>15535</v>
      </c>
      <c r="B19" s="3" t="s">
        <v>297</v>
      </c>
      <c r="C19" s="1">
        <v>2</v>
      </c>
      <c r="D19" s="1">
        <v>0</v>
      </c>
      <c r="E19" s="1">
        <v>0</v>
      </c>
      <c r="F19" s="2">
        <v>-2</v>
      </c>
      <c r="G19" s="12">
        <v>0.45</v>
      </c>
      <c r="H19" s="14">
        <f t="shared" si="1"/>
        <v>-0.9</v>
      </c>
    </row>
    <row r="20" spans="1:8">
      <c r="A20" s="1">
        <v>18460</v>
      </c>
      <c r="B20" s="3" t="s">
        <v>301</v>
      </c>
      <c r="C20" s="1">
        <v>5</v>
      </c>
      <c r="D20" s="1">
        <v>0</v>
      </c>
      <c r="E20" s="1">
        <v>0</v>
      </c>
      <c r="F20" s="2">
        <v>-5</v>
      </c>
      <c r="G20" s="12">
        <v>0.5</v>
      </c>
      <c r="H20" s="14">
        <f t="shared" si="1"/>
        <v>-2.5</v>
      </c>
    </row>
    <row r="21" spans="1:8">
      <c r="A21" s="1">
        <v>14230</v>
      </c>
      <c r="B21" s="3" t="s">
        <v>300</v>
      </c>
      <c r="C21" s="1">
        <v>12</v>
      </c>
      <c r="D21" s="1">
        <v>11</v>
      </c>
      <c r="E21" s="1">
        <v>0</v>
      </c>
      <c r="F21" s="2">
        <v>-1</v>
      </c>
      <c r="G21" s="12">
        <v>1.33</v>
      </c>
      <c r="H21" s="14">
        <f t="shared" si="1"/>
        <v>-1.33</v>
      </c>
    </row>
    <row r="22" spans="1:8">
      <c r="A22" s="1">
        <v>9870</v>
      </c>
      <c r="B22" s="3" t="s">
        <v>218</v>
      </c>
      <c r="C22" s="1">
        <v>23</v>
      </c>
      <c r="D22" s="1">
        <v>13</v>
      </c>
      <c r="E22" s="1">
        <v>0</v>
      </c>
      <c r="F22" s="1">
        <f>E22+D22-C22</f>
        <v>-10</v>
      </c>
      <c r="G22" s="12">
        <v>1.01</v>
      </c>
      <c r="H22" s="14">
        <f t="shared" si="1"/>
        <v>-10.1</v>
      </c>
    </row>
    <row r="23" spans="1:8">
      <c r="A23" s="1">
        <v>1623</v>
      </c>
      <c r="B23" s="3" t="s">
        <v>51</v>
      </c>
      <c r="C23" s="1">
        <v>7</v>
      </c>
      <c r="D23" s="1">
        <v>6</v>
      </c>
      <c r="E23" s="1">
        <v>0</v>
      </c>
      <c r="F23" s="1">
        <v>-1</v>
      </c>
      <c r="G23" s="12">
        <v>0.55000000000000004</v>
      </c>
      <c r="H23" s="14">
        <f t="shared" si="1"/>
        <v>-0.55000000000000004</v>
      </c>
    </row>
    <row r="24" spans="1:8">
      <c r="A24" s="1">
        <v>3279</v>
      </c>
      <c r="B24" s="3" t="s">
        <v>155</v>
      </c>
      <c r="C24" s="1">
        <v>12</v>
      </c>
      <c r="D24" s="1">
        <v>10</v>
      </c>
      <c r="E24" s="1">
        <v>0</v>
      </c>
      <c r="F24" s="1">
        <v>-2</v>
      </c>
      <c r="G24" s="12">
        <v>3.92</v>
      </c>
      <c r="H24" s="14">
        <f t="shared" si="1"/>
        <v>-7.84</v>
      </c>
    </row>
    <row r="25" spans="1:8">
      <c r="A25" s="1">
        <v>3610</v>
      </c>
      <c r="B25" s="3" t="s">
        <v>306</v>
      </c>
      <c r="C25" s="1">
        <v>19</v>
      </c>
      <c r="D25" s="1">
        <v>18</v>
      </c>
      <c r="E25" s="1">
        <v>0</v>
      </c>
      <c r="F25" s="2">
        <v>-1</v>
      </c>
      <c r="G25" s="12">
        <v>1.47</v>
      </c>
      <c r="H25" s="14">
        <f t="shared" si="1"/>
        <v>-1.47</v>
      </c>
    </row>
    <row r="26" spans="1:8">
      <c r="A26" s="1">
        <v>7333</v>
      </c>
      <c r="B26" s="3" t="s">
        <v>308</v>
      </c>
      <c r="C26" s="1">
        <v>2</v>
      </c>
      <c r="D26" s="1">
        <v>0</v>
      </c>
      <c r="E26" s="1">
        <v>0</v>
      </c>
      <c r="F26" s="2">
        <v>-2</v>
      </c>
      <c r="G26" s="12">
        <v>1.26</v>
      </c>
      <c r="H26" s="14">
        <f t="shared" si="1"/>
        <v>-2.52</v>
      </c>
    </row>
    <row r="27" spans="1:8">
      <c r="A27" s="1">
        <v>5358</v>
      </c>
      <c r="B27" s="3" t="s">
        <v>311</v>
      </c>
      <c r="C27" s="1">
        <v>3</v>
      </c>
      <c r="D27" s="1">
        <v>2</v>
      </c>
      <c r="E27" s="1">
        <v>0</v>
      </c>
      <c r="F27" s="2">
        <v>-1</v>
      </c>
      <c r="G27" s="12">
        <v>0.47</v>
      </c>
      <c r="H27" s="14">
        <f t="shared" si="1"/>
        <v>-0.47</v>
      </c>
    </row>
    <row r="28" spans="1:8">
      <c r="A28" s="1">
        <v>3248</v>
      </c>
      <c r="B28" s="3" t="s">
        <v>189</v>
      </c>
      <c r="C28" s="1">
        <v>10</v>
      </c>
      <c r="D28" s="1">
        <v>2</v>
      </c>
      <c r="E28" s="1">
        <v>0</v>
      </c>
      <c r="F28" s="1">
        <v>-8</v>
      </c>
      <c r="G28" s="12">
        <v>1.1599999999999999</v>
      </c>
      <c r="H28" s="14">
        <f t="shared" si="1"/>
        <v>-9.2799999999999994</v>
      </c>
    </row>
    <row r="29" spans="1:8">
      <c r="A29" s="1">
        <v>15721</v>
      </c>
      <c r="B29" s="3" t="s">
        <v>257</v>
      </c>
      <c r="C29" s="1">
        <v>47</v>
      </c>
      <c r="D29" s="1">
        <v>43</v>
      </c>
      <c r="E29" s="1">
        <v>0</v>
      </c>
      <c r="F29" s="1">
        <f>E29+D29-C29</f>
        <v>-4</v>
      </c>
      <c r="G29" s="12">
        <v>0.69</v>
      </c>
      <c r="H29" s="14">
        <f t="shared" si="1"/>
        <v>-2.76</v>
      </c>
    </row>
    <row r="30" spans="1:8">
      <c r="A30" s="1">
        <v>6357</v>
      </c>
      <c r="B30" s="3" t="s">
        <v>316</v>
      </c>
      <c r="C30" s="1">
        <v>4</v>
      </c>
      <c r="D30" s="1">
        <v>2</v>
      </c>
      <c r="E30" s="1">
        <v>0</v>
      </c>
      <c r="F30" s="1">
        <f>E30+D30-C30</f>
        <v>-2</v>
      </c>
      <c r="G30" s="12">
        <v>1.1499999999999999</v>
      </c>
      <c r="H30" s="14">
        <f t="shared" si="1"/>
        <v>-2.2999999999999998</v>
      </c>
    </row>
    <row r="31" spans="1:8">
      <c r="A31" s="1">
        <v>17890</v>
      </c>
      <c r="B31" s="3" t="s">
        <v>212</v>
      </c>
      <c r="C31" s="1">
        <v>6</v>
      </c>
      <c r="D31" s="1">
        <v>1</v>
      </c>
      <c r="E31" s="1">
        <v>0</v>
      </c>
      <c r="F31" s="1">
        <f>E31+D31-C31</f>
        <v>-5</v>
      </c>
      <c r="G31" s="12">
        <v>0.86</v>
      </c>
      <c r="H31" s="14">
        <f t="shared" si="1"/>
        <v>-4.3</v>
      </c>
    </row>
    <row r="32" spans="1:8">
      <c r="A32" s="1">
        <v>13746</v>
      </c>
      <c r="B32" s="3" t="s">
        <v>322</v>
      </c>
      <c r="C32" s="1">
        <v>3</v>
      </c>
      <c r="D32" s="1">
        <v>0</v>
      </c>
      <c r="E32" s="1">
        <v>0</v>
      </c>
      <c r="F32" s="1">
        <f>E32+D32-C32</f>
        <v>-3</v>
      </c>
      <c r="G32" s="12">
        <v>0.86</v>
      </c>
      <c r="H32" s="14">
        <f t="shared" si="1"/>
        <v>-2.58</v>
      </c>
    </row>
    <row r="33" spans="1:11">
      <c r="A33" s="1">
        <v>10612</v>
      </c>
      <c r="B33" s="3" t="s">
        <v>333</v>
      </c>
      <c r="C33" s="1">
        <v>4</v>
      </c>
      <c r="D33" s="1">
        <v>0</v>
      </c>
      <c r="E33" s="1">
        <v>0</v>
      </c>
      <c r="F33" s="2">
        <v>-4</v>
      </c>
      <c r="G33" s="12">
        <v>0.88</v>
      </c>
      <c r="H33" s="14">
        <f t="shared" si="1"/>
        <v>-3.52</v>
      </c>
      <c r="K33" s="13"/>
    </row>
    <row r="34" spans="1:11">
      <c r="A34" s="1">
        <v>1629</v>
      </c>
      <c r="B34" s="3" t="s">
        <v>50</v>
      </c>
      <c r="C34" s="1">
        <v>1</v>
      </c>
      <c r="D34" s="1">
        <v>0</v>
      </c>
      <c r="E34" s="1">
        <v>0</v>
      </c>
      <c r="F34" s="1">
        <v>-1</v>
      </c>
      <c r="G34" s="12">
        <v>1.04</v>
      </c>
      <c r="H34" s="14">
        <f t="shared" si="1"/>
        <v>-1.04</v>
      </c>
    </row>
    <row r="35" spans="1:11">
      <c r="A35" s="1">
        <v>4410</v>
      </c>
      <c r="B35" s="3" t="s">
        <v>65</v>
      </c>
      <c r="C35" s="1">
        <v>4</v>
      </c>
      <c r="D35" s="1">
        <v>0</v>
      </c>
      <c r="E35" s="1">
        <v>0</v>
      </c>
      <c r="F35" s="1">
        <v>-4</v>
      </c>
      <c r="G35" s="12">
        <v>1.04</v>
      </c>
      <c r="H35" s="14">
        <f t="shared" si="1"/>
        <v>-4.16</v>
      </c>
    </row>
    <row r="36" spans="1:11">
      <c r="A36" s="1">
        <v>10548</v>
      </c>
      <c r="B36" s="3" t="s">
        <v>337</v>
      </c>
      <c r="C36" s="1">
        <v>3</v>
      </c>
      <c r="D36" s="1">
        <v>0</v>
      </c>
      <c r="E36" s="1">
        <v>0</v>
      </c>
      <c r="F36" s="2">
        <v>-3</v>
      </c>
      <c r="G36" s="12">
        <v>0.89</v>
      </c>
      <c r="H36" s="14">
        <f t="shared" si="1"/>
        <v>-2.67</v>
      </c>
    </row>
    <row r="37" spans="1:11">
      <c r="A37" s="1">
        <v>3523</v>
      </c>
      <c r="B37" s="3" t="s">
        <v>4</v>
      </c>
      <c r="C37" s="1">
        <v>7</v>
      </c>
      <c r="D37" s="1">
        <v>6</v>
      </c>
      <c r="E37" s="1">
        <v>0</v>
      </c>
      <c r="F37" s="1">
        <v>-1</v>
      </c>
      <c r="G37" s="12">
        <v>1.2</v>
      </c>
      <c r="H37" s="14">
        <f t="shared" si="1"/>
        <v>-1.2</v>
      </c>
    </row>
    <row r="38" spans="1:11">
      <c r="A38" s="1">
        <v>22228</v>
      </c>
      <c r="B38" s="3" t="s">
        <v>338</v>
      </c>
      <c r="C38" s="1">
        <v>1</v>
      </c>
      <c r="D38" s="1">
        <v>0</v>
      </c>
      <c r="E38" s="1">
        <v>0</v>
      </c>
      <c r="F38" s="2">
        <v>-1</v>
      </c>
      <c r="G38" s="12">
        <v>1.46</v>
      </c>
      <c r="H38" s="14">
        <f t="shared" si="1"/>
        <v>-1.46</v>
      </c>
    </row>
    <row r="39" spans="1:11">
      <c r="A39" s="1">
        <v>22949</v>
      </c>
      <c r="B39" s="3" t="s">
        <v>342</v>
      </c>
      <c r="C39" s="1">
        <v>1</v>
      </c>
      <c r="D39" s="1">
        <v>0</v>
      </c>
      <c r="E39" s="1">
        <v>0</v>
      </c>
      <c r="F39" s="6">
        <v>-1</v>
      </c>
      <c r="G39" s="12">
        <v>1.36</v>
      </c>
      <c r="H39" s="14">
        <f t="shared" si="1"/>
        <v>-1.36</v>
      </c>
    </row>
    <row r="40" spans="1:11" ht="15.75">
      <c r="G40" s="22" t="s">
        <v>357</v>
      </c>
      <c r="H40" s="23">
        <f>SUM(H4:H39)</f>
        <v>-117.91999999999997</v>
      </c>
    </row>
  </sheetData>
  <autoFilter ref="A3:H3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activeCell="D28" sqref="D28"/>
    </sheetView>
  </sheetViews>
  <sheetFormatPr baseColWidth="10" defaultRowHeight="15"/>
  <cols>
    <col min="2" max="2" width="44.140625" bestFit="1" customWidth="1"/>
    <col min="6" max="6" width="16.28515625" bestFit="1" customWidth="1"/>
  </cols>
  <sheetData>
    <row r="1" spans="1:6" ht="21">
      <c r="B1" s="24" t="s">
        <v>358</v>
      </c>
      <c r="C1" s="25"/>
      <c r="D1" s="25"/>
    </row>
    <row r="3" spans="1:6">
      <c r="A3" s="27" t="s">
        <v>344</v>
      </c>
      <c r="B3" s="27" t="s">
        <v>345</v>
      </c>
      <c r="C3" s="27" t="s">
        <v>346</v>
      </c>
      <c r="D3" s="27" t="s">
        <v>347</v>
      </c>
      <c r="E3" s="27" t="s">
        <v>348</v>
      </c>
      <c r="F3" s="27" t="s">
        <v>349</v>
      </c>
    </row>
    <row r="4" spans="1:6">
      <c r="A4" s="1">
        <v>891</v>
      </c>
      <c r="B4" s="1" t="s">
        <v>262</v>
      </c>
      <c r="C4" s="1">
        <v>14</v>
      </c>
      <c r="D4" s="1">
        <v>29</v>
      </c>
      <c r="E4" s="1">
        <v>0</v>
      </c>
      <c r="F4" s="2">
        <v>15</v>
      </c>
    </row>
    <row r="5" spans="1:6">
      <c r="A5" s="1">
        <v>9757</v>
      </c>
      <c r="B5" s="3" t="s">
        <v>210</v>
      </c>
      <c r="C5" s="1">
        <v>10</v>
      </c>
      <c r="D5" s="1">
        <v>11</v>
      </c>
      <c r="E5" s="1">
        <v>0</v>
      </c>
      <c r="F5" s="1">
        <v>1</v>
      </c>
    </row>
    <row r="6" spans="1:6">
      <c r="A6" s="1">
        <v>850</v>
      </c>
      <c r="B6" s="1" t="s">
        <v>350</v>
      </c>
      <c r="C6" s="1">
        <v>897</v>
      </c>
      <c r="D6" s="1">
        <v>907</v>
      </c>
      <c r="E6" s="1">
        <v>0</v>
      </c>
      <c r="F6" s="2">
        <v>10</v>
      </c>
    </row>
    <row r="7" spans="1:6">
      <c r="A7" s="1">
        <v>7119</v>
      </c>
      <c r="B7" s="3" t="s">
        <v>188</v>
      </c>
      <c r="C7" s="1">
        <v>6</v>
      </c>
      <c r="D7" s="1">
        <v>8</v>
      </c>
      <c r="E7" s="1">
        <v>0</v>
      </c>
      <c r="F7" s="1">
        <v>2</v>
      </c>
    </row>
    <row r="8" spans="1:6">
      <c r="A8" s="1">
        <v>6248</v>
      </c>
      <c r="B8" s="3" t="s">
        <v>147</v>
      </c>
      <c r="C8" s="1">
        <v>40</v>
      </c>
      <c r="D8" s="1">
        <v>43</v>
      </c>
      <c r="E8" s="1">
        <v>0</v>
      </c>
      <c r="F8" s="1">
        <v>3</v>
      </c>
    </row>
    <row r="9" spans="1:6">
      <c r="A9" s="1">
        <v>3230</v>
      </c>
      <c r="B9" s="3" t="s">
        <v>24</v>
      </c>
      <c r="C9" s="1">
        <v>17</v>
      </c>
      <c r="D9" s="1">
        <v>18</v>
      </c>
      <c r="E9" s="1">
        <v>0</v>
      </c>
      <c r="F9" s="1">
        <v>1</v>
      </c>
    </row>
    <row r="10" spans="1:6">
      <c r="A10" s="1">
        <v>8584</v>
      </c>
      <c r="B10" s="3" t="s">
        <v>255</v>
      </c>
      <c r="C10" s="1">
        <v>6</v>
      </c>
      <c r="D10" s="1">
        <v>7</v>
      </c>
      <c r="E10" s="1">
        <v>0</v>
      </c>
      <c r="F10" s="1">
        <v>1</v>
      </c>
    </row>
    <row r="11" spans="1:6">
      <c r="A11" s="1">
        <v>8601</v>
      </c>
      <c r="B11" s="3" t="s">
        <v>279</v>
      </c>
      <c r="C11" s="1">
        <v>13</v>
      </c>
      <c r="D11" s="1">
        <v>16</v>
      </c>
      <c r="E11" s="1">
        <v>0</v>
      </c>
      <c r="F11" s="2">
        <v>3</v>
      </c>
    </row>
    <row r="12" spans="1:6">
      <c r="A12" s="1">
        <v>14362</v>
      </c>
      <c r="B12" s="3" t="s">
        <v>287</v>
      </c>
      <c r="C12" s="1">
        <v>8</v>
      </c>
      <c r="D12" s="1">
        <v>9</v>
      </c>
      <c r="E12" s="1">
        <v>0</v>
      </c>
      <c r="F12" s="2">
        <v>1</v>
      </c>
    </row>
    <row r="13" spans="1:6">
      <c r="A13" s="1">
        <v>14363</v>
      </c>
      <c r="B13" s="3" t="s">
        <v>298</v>
      </c>
      <c r="C13" s="1">
        <v>6</v>
      </c>
      <c r="D13" s="1">
        <v>7</v>
      </c>
      <c r="E13" s="1">
        <v>0</v>
      </c>
      <c r="F13" s="2">
        <v>1</v>
      </c>
    </row>
    <row r="14" spans="1:6">
      <c r="A14" s="1">
        <v>3746</v>
      </c>
      <c r="B14" s="3" t="s">
        <v>25</v>
      </c>
      <c r="C14" s="1">
        <v>3</v>
      </c>
      <c r="D14" s="1">
        <v>4</v>
      </c>
      <c r="E14" s="1">
        <v>0</v>
      </c>
      <c r="F14" s="1">
        <v>1</v>
      </c>
    </row>
    <row r="15" spans="1:6">
      <c r="A15" s="1">
        <v>3185</v>
      </c>
      <c r="B15" s="3" t="s">
        <v>88</v>
      </c>
      <c r="C15" s="1">
        <v>5</v>
      </c>
      <c r="D15" s="1">
        <v>6</v>
      </c>
      <c r="E15" s="1">
        <v>0</v>
      </c>
      <c r="F15" s="1">
        <v>1</v>
      </c>
    </row>
    <row r="16" spans="1:6">
      <c r="A16" s="1">
        <v>3739</v>
      </c>
      <c r="B16" s="3" t="s">
        <v>18</v>
      </c>
      <c r="C16" s="1">
        <v>25</v>
      </c>
      <c r="D16" s="1">
        <v>30</v>
      </c>
      <c r="E16" s="1">
        <v>0</v>
      </c>
      <c r="F16" s="1">
        <v>5</v>
      </c>
    </row>
    <row r="17" spans="1:6">
      <c r="A17" s="1">
        <v>5355</v>
      </c>
      <c r="B17" s="3" t="s">
        <v>16</v>
      </c>
      <c r="C17" s="1">
        <v>185</v>
      </c>
      <c r="D17" s="1">
        <v>194</v>
      </c>
      <c r="E17" s="1">
        <v>0</v>
      </c>
      <c r="F17" s="1">
        <v>9</v>
      </c>
    </row>
    <row r="18" spans="1:6">
      <c r="A18" s="1">
        <v>8794</v>
      </c>
      <c r="B18" s="3" t="s">
        <v>310</v>
      </c>
      <c r="C18" s="1">
        <v>8</v>
      </c>
      <c r="D18" s="1">
        <v>14</v>
      </c>
      <c r="E18" s="1">
        <v>0</v>
      </c>
      <c r="F18" s="2">
        <v>6</v>
      </c>
    </row>
    <row r="19" spans="1:6">
      <c r="A19" s="1">
        <v>13299</v>
      </c>
      <c r="B19" s="3" t="s">
        <v>248</v>
      </c>
      <c r="C19" s="1">
        <v>67</v>
      </c>
      <c r="D19" s="1">
        <v>74</v>
      </c>
      <c r="E19" s="1">
        <v>0</v>
      </c>
      <c r="F19" s="1">
        <v>7</v>
      </c>
    </row>
    <row r="20" spans="1:6">
      <c r="A20" s="1">
        <v>15425</v>
      </c>
      <c r="B20" s="3" t="s">
        <v>258</v>
      </c>
      <c r="C20" s="1">
        <v>5</v>
      </c>
      <c r="D20" s="1">
        <v>6</v>
      </c>
      <c r="E20" s="1">
        <v>0</v>
      </c>
      <c r="F20" s="1">
        <v>1</v>
      </c>
    </row>
    <row r="21" spans="1:6">
      <c r="A21" s="1">
        <v>1529</v>
      </c>
      <c r="B21" s="3" t="s">
        <v>45</v>
      </c>
      <c r="C21" s="1">
        <v>19</v>
      </c>
      <c r="D21" s="1">
        <v>20</v>
      </c>
      <c r="E21" s="1">
        <v>0</v>
      </c>
      <c r="F21" s="1">
        <v>1</v>
      </c>
    </row>
    <row r="22" spans="1:6">
      <c r="A22" s="1">
        <v>7526</v>
      </c>
      <c r="B22" s="3" t="s">
        <v>194</v>
      </c>
      <c r="C22" s="1">
        <v>30</v>
      </c>
      <c r="D22" s="1">
        <v>32</v>
      </c>
      <c r="E22" s="1">
        <v>0</v>
      </c>
      <c r="F22" s="1">
        <v>2</v>
      </c>
    </row>
    <row r="23" spans="1:6">
      <c r="A23" s="1">
        <v>1526</v>
      </c>
      <c r="B23" s="3" t="s">
        <v>21</v>
      </c>
      <c r="C23" s="1">
        <v>6</v>
      </c>
      <c r="D23" s="1">
        <v>7</v>
      </c>
      <c r="E23" s="1">
        <v>0</v>
      </c>
      <c r="F23" s="1">
        <v>1</v>
      </c>
    </row>
    <row r="24" spans="1:6">
      <c r="A24" s="1">
        <v>3427</v>
      </c>
      <c r="B24" s="3" t="s">
        <v>317</v>
      </c>
      <c r="C24" s="1">
        <v>17</v>
      </c>
      <c r="D24" s="1">
        <v>19</v>
      </c>
      <c r="E24" s="1">
        <v>0</v>
      </c>
      <c r="F24" s="2">
        <v>2</v>
      </c>
    </row>
    <row r="25" spans="1:6">
      <c r="A25" s="1">
        <v>990</v>
      </c>
      <c r="B25" s="3" t="s">
        <v>43</v>
      </c>
      <c r="C25" s="1">
        <v>14</v>
      </c>
      <c r="D25" s="1">
        <v>21</v>
      </c>
      <c r="E25" s="1">
        <v>0</v>
      </c>
      <c r="F25" s="1">
        <v>7</v>
      </c>
    </row>
    <row r="26" spans="1:6">
      <c r="A26" s="1">
        <v>6244</v>
      </c>
      <c r="B26" s="3" t="s">
        <v>139</v>
      </c>
      <c r="C26" s="1">
        <v>42</v>
      </c>
      <c r="D26" s="1">
        <v>49</v>
      </c>
      <c r="E26" s="1">
        <v>0</v>
      </c>
      <c r="F26" s="1">
        <v>7</v>
      </c>
    </row>
    <row r="27" spans="1:6">
      <c r="A27" s="1">
        <v>8540</v>
      </c>
      <c r="B27" s="3" t="s">
        <v>320</v>
      </c>
      <c r="C27" s="1">
        <v>26</v>
      </c>
      <c r="D27" s="1">
        <v>29</v>
      </c>
      <c r="E27" s="1">
        <v>0</v>
      </c>
      <c r="F27" s="2">
        <v>3</v>
      </c>
    </row>
    <row r="28" spans="1:6">
      <c r="A28" s="5">
        <v>5356</v>
      </c>
      <c r="B28" s="3" t="s">
        <v>314</v>
      </c>
      <c r="C28" s="1">
        <v>484</v>
      </c>
      <c r="D28" s="1">
        <f>463+29</f>
        <v>492</v>
      </c>
      <c r="E28" s="1">
        <v>0</v>
      </c>
      <c r="F28" s="2">
        <f>E28+D28-C28</f>
        <v>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B25" sqref="B25"/>
    </sheetView>
  </sheetViews>
  <sheetFormatPr baseColWidth="10" defaultRowHeight="15"/>
  <cols>
    <col min="1" max="1" width="8.140625" bestFit="1" customWidth="1"/>
    <col min="2" max="2" width="42.5703125" bestFit="1" customWidth="1"/>
    <col min="6" max="6" width="16.28515625" bestFit="1" customWidth="1"/>
    <col min="7" max="7" width="17" bestFit="1" customWidth="1"/>
  </cols>
  <sheetData>
    <row r="1" spans="1:8" ht="21">
      <c r="B1" s="24" t="s">
        <v>358</v>
      </c>
      <c r="C1" s="25"/>
      <c r="D1" s="25"/>
    </row>
    <row r="3" spans="1:8" ht="21">
      <c r="B3" s="15" t="s">
        <v>351</v>
      </c>
    </row>
    <row r="4" spans="1:8">
      <c r="A4" s="26" t="s">
        <v>344</v>
      </c>
      <c r="B4" s="26" t="s">
        <v>345</v>
      </c>
      <c r="C4" s="26" t="s">
        <v>346</v>
      </c>
      <c r="D4" s="26" t="s">
        <v>347</v>
      </c>
      <c r="E4" s="26" t="s">
        <v>351</v>
      </c>
      <c r="F4" s="26" t="s">
        <v>348</v>
      </c>
      <c r="G4" s="26" t="s">
        <v>352</v>
      </c>
    </row>
    <row r="5" spans="1:8">
      <c r="A5" s="4">
        <v>2863</v>
      </c>
      <c r="B5" s="3" t="s">
        <v>318</v>
      </c>
      <c r="C5" s="4">
        <v>376</v>
      </c>
      <c r="D5" s="4">
        <v>362</v>
      </c>
      <c r="E5" s="4">
        <v>9</v>
      </c>
      <c r="F5" s="4"/>
      <c r="G5" s="4">
        <f>F5+E5+D5-C5</f>
        <v>-5</v>
      </c>
    </row>
    <row r="6" spans="1:8">
      <c r="A6" s="4">
        <v>13381</v>
      </c>
      <c r="B6" s="3" t="s">
        <v>249</v>
      </c>
      <c r="C6" s="4">
        <v>167</v>
      </c>
      <c r="D6" s="4">
        <v>93</v>
      </c>
      <c r="E6" s="4">
        <v>45</v>
      </c>
      <c r="F6" s="4">
        <v>0</v>
      </c>
      <c r="G6" s="4">
        <f>F6+E6+D6-C6</f>
        <v>-29</v>
      </c>
    </row>
    <row r="7" spans="1:8">
      <c r="A7" s="16"/>
      <c r="B7" s="16"/>
      <c r="C7" s="16"/>
      <c r="D7" s="16"/>
      <c r="E7" s="18"/>
      <c r="F7" s="18"/>
      <c r="G7" s="36"/>
    </row>
    <row r="9" spans="1:8" ht="21">
      <c r="B9" s="15" t="s">
        <v>355</v>
      </c>
    </row>
    <row r="10" spans="1:8">
      <c r="A10" s="27" t="s">
        <v>344</v>
      </c>
      <c r="B10" s="27" t="s">
        <v>345</v>
      </c>
      <c r="C10" s="28" t="s">
        <v>346</v>
      </c>
      <c r="D10" s="28" t="s">
        <v>347</v>
      </c>
      <c r="E10" s="28" t="s">
        <v>348</v>
      </c>
      <c r="F10" s="28" t="s">
        <v>349</v>
      </c>
    </row>
    <row r="11" spans="1:8">
      <c r="A11" s="1">
        <v>10611</v>
      </c>
      <c r="B11" s="3" t="s">
        <v>229</v>
      </c>
      <c r="C11" s="1">
        <v>14</v>
      </c>
      <c r="D11" s="1">
        <v>0</v>
      </c>
      <c r="E11" s="1"/>
      <c r="F11" s="1">
        <v>-14</v>
      </c>
      <c r="G11" s="16"/>
    </row>
    <row r="12" spans="1:8">
      <c r="A12" s="1">
        <v>10576</v>
      </c>
      <c r="B12" s="3" t="s">
        <v>309</v>
      </c>
      <c r="C12" s="1">
        <v>29</v>
      </c>
      <c r="D12" s="1">
        <v>16</v>
      </c>
      <c r="E12" s="1"/>
      <c r="F12" s="2">
        <v>-13</v>
      </c>
      <c r="G12" s="16"/>
    </row>
    <row r="13" spans="1:8">
      <c r="A13" s="18"/>
      <c r="B13" s="19"/>
      <c r="C13" s="18"/>
      <c r="D13" s="18"/>
      <c r="E13" s="18"/>
      <c r="F13" s="20"/>
      <c r="G13" s="16"/>
    </row>
    <row r="14" spans="1:8" ht="18.75">
      <c r="B14" s="21" t="s">
        <v>356</v>
      </c>
      <c r="H14" s="17"/>
    </row>
    <row r="15" spans="1:8">
      <c r="A15" s="27" t="s">
        <v>344</v>
      </c>
      <c r="B15" s="27" t="s">
        <v>345</v>
      </c>
      <c r="C15" s="28" t="s">
        <v>346</v>
      </c>
      <c r="D15" s="28" t="s">
        <v>347</v>
      </c>
      <c r="E15" s="28" t="s">
        <v>348</v>
      </c>
      <c r="F15" s="28" t="s">
        <v>349</v>
      </c>
      <c r="H15" s="17"/>
    </row>
    <row r="16" spans="1:8">
      <c r="A16" s="1">
        <v>18462</v>
      </c>
      <c r="B16" s="3" t="s">
        <v>282</v>
      </c>
      <c r="C16" s="1">
        <v>16</v>
      </c>
      <c r="D16" s="1"/>
      <c r="E16" s="1"/>
      <c r="F16" s="2">
        <v>-16</v>
      </c>
      <c r="G16" s="16"/>
      <c r="H16" s="17"/>
    </row>
    <row r="19" spans="8:8">
      <c r="H19" s="1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4" sqref="C4"/>
    </sheetView>
  </sheetViews>
  <sheetFormatPr baseColWidth="10" defaultRowHeight="15"/>
  <cols>
    <col min="6" max="6" width="14.42578125" customWidth="1"/>
  </cols>
  <sheetData>
    <row r="1" spans="1:7" ht="21">
      <c r="A1" s="37" t="s">
        <v>359</v>
      </c>
      <c r="B1" s="38"/>
      <c r="G1" s="38"/>
    </row>
    <row r="2" spans="1:7">
      <c r="A2" s="4" t="s">
        <v>344</v>
      </c>
      <c r="B2" s="4" t="s">
        <v>348</v>
      </c>
    </row>
    <row r="3" spans="1:7">
      <c r="A3" s="4">
        <v>11471</v>
      </c>
      <c r="B3" s="4">
        <v>4</v>
      </c>
    </row>
    <row r="4" spans="1:7">
      <c r="A4" s="4">
        <v>14539</v>
      </c>
      <c r="B4" s="4">
        <v>3</v>
      </c>
    </row>
    <row r="5" spans="1:7">
      <c r="A5" s="4">
        <v>23128</v>
      </c>
      <c r="B5" s="4">
        <v>22</v>
      </c>
    </row>
    <row r="6" spans="1:7">
      <c r="A6" s="4">
        <v>13217</v>
      </c>
      <c r="B6" s="4">
        <v>5</v>
      </c>
    </row>
    <row r="7" spans="1:7">
      <c r="A7" s="4">
        <v>14620</v>
      </c>
      <c r="B7" s="4">
        <v>16</v>
      </c>
    </row>
    <row r="8" spans="1:7">
      <c r="A8" s="4">
        <v>6424</v>
      </c>
      <c r="B8" s="4">
        <v>18</v>
      </c>
    </row>
    <row r="9" spans="1:7">
      <c r="A9" s="4">
        <v>15444</v>
      </c>
      <c r="B9" s="4">
        <v>11</v>
      </c>
    </row>
    <row r="10" spans="1:7">
      <c r="A10" s="4">
        <v>15445</v>
      </c>
      <c r="B10" s="4">
        <v>4</v>
      </c>
    </row>
    <row r="11" spans="1:7">
      <c r="A11" s="4">
        <v>23348</v>
      </c>
      <c r="B11" s="4">
        <v>25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COMBOS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INVENTARIO-5</cp:lastModifiedBy>
  <cp:lastPrinted>2022-05-31T14:48:09Z</cp:lastPrinted>
  <dcterms:created xsi:type="dcterms:W3CDTF">2022-05-30T14:18:26Z</dcterms:created>
  <dcterms:modified xsi:type="dcterms:W3CDTF">2022-05-31T15:39:03Z</dcterms:modified>
</cp:coreProperties>
</file>