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BOCAS\LEIDI\"/>
    </mc:Choice>
  </mc:AlternateContent>
  <bookViews>
    <workbookView xWindow="-120" yWindow="-120" windowWidth="20730" windowHeight="11160" activeTab="4"/>
  </bookViews>
  <sheets>
    <sheet name="GENERAL" sheetId="1" r:id="rId1"/>
    <sheet name="PERDIDA GENERAL" sheetId="7" r:id="rId2"/>
    <sheet name="FRUTERIA" sheetId="2" r:id="rId3"/>
    <sheet name="CARNICERIA" sheetId="3" r:id="rId4"/>
    <sheet name="CHARCUTERIA" sheetId="4" r:id="rId5"/>
    <sheet name="TABAQUERIA" sheetId="6" r:id="rId6"/>
  </sheets>
  <calcPr calcId="162913"/>
</workbook>
</file>

<file path=xl/calcChain.xml><?xml version="1.0" encoding="utf-8"?>
<calcChain xmlns="http://schemas.openxmlformats.org/spreadsheetml/2006/main">
  <c r="L151" i="4" l="1"/>
  <c r="K5" i="4"/>
  <c r="K150" i="4"/>
  <c r="K145" i="4"/>
  <c r="K133" i="4"/>
  <c r="K122" i="4"/>
  <c r="K114" i="4"/>
  <c r="K108" i="4"/>
  <c r="K107" i="4"/>
  <c r="K104" i="4"/>
  <c r="K103" i="4"/>
  <c r="K98" i="4"/>
  <c r="K96" i="4"/>
  <c r="K93" i="4"/>
  <c r="K92" i="4"/>
  <c r="K85" i="4"/>
  <c r="K83" i="4"/>
  <c r="K80" i="4"/>
  <c r="K77" i="4"/>
  <c r="K73" i="4"/>
  <c r="K71" i="4"/>
  <c r="K64" i="4"/>
  <c r="K63" i="4"/>
  <c r="K56" i="4"/>
  <c r="K54" i="4"/>
  <c r="K49" i="4"/>
  <c r="K47" i="4"/>
  <c r="K43" i="4"/>
  <c r="K40" i="4"/>
  <c r="K37" i="4"/>
  <c r="K36" i="4"/>
  <c r="K31" i="4"/>
  <c r="K30" i="4"/>
  <c r="K25" i="4"/>
  <c r="K24" i="4"/>
  <c r="K10" i="4"/>
  <c r="K6" i="4"/>
  <c r="J150" i="4"/>
  <c r="J149" i="4"/>
  <c r="K149" i="4" s="1"/>
  <c r="J146" i="4"/>
  <c r="K146" i="4" s="1"/>
  <c r="J145" i="4"/>
  <c r="J133" i="4"/>
  <c r="J132" i="4"/>
  <c r="K132" i="4" s="1"/>
  <c r="J125" i="4"/>
  <c r="K125" i="4" s="1"/>
  <c r="J122" i="4"/>
  <c r="J114" i="4"/>
  <c r="J112" i="4"/>
  <c r="K112" i="4" s="1"/>
  <c r="J111" i="4"/>
  <c r="K111" i="4" s="1"/>
  <c r="J108" i="4"/>
  <c r="J107" i="4"/>
  <c r="J106" i="4"/>
  <c r="K106" i="4" s="1"/>
  <c r="J105" i="4"/>
  <c r="K105" i="4" s="1"/>
  <c r="J104" i="4"/>
  <c r="J103" i="4"/>
  <c r="J101" i="4"/>
  <c r="K101" i="4" s="1"/>
  <c r="J99" i="4"/>
  <c r="K99" i="4" s="1"/>
  <c r="J98" i="4"/>
  <c r="J96" i="4"/>
  <c r="J95" i="4"/>
  <c r="K95" i="4" s="1"/>
  <c r="J94" i="4"/>
  <c r="K94" i="4" s="1"/>
  <c r="J93" i="4"/>
  <c r="J92" i="4"/>
  <c r="J87" i="4"/>
  <c r="K87" i="4" s="1"/>
  <c r="J86" i="4"/>
  <c r="K86" i="4" s="1"/>
  <c r="J85" i="4"/>
  <c r="J83" i="4"/>
  <c r="J82" i="4"/>
  <c r="K82" i="4" s="1"/>
  <c r="J81" i="4"/>
  <c r="K81" i="4" s="1"/>
  <c r="J80" i="4"/>
  <c r="J77" i="4"/>
  <c r="J75" i="4"/>
  <c r="K75" i="4" s="1"/>
  <c r="J74" i="4"/>
  <c r="K74" i="4" s="1"/>
  <c r="J73" i="4"/>
  <c r="J71" i="4"/>
  <c r="J70" i="4"/>
  <c r="K70" i="4" s="1"/>
  <c r="J68" i="4"/>
  <c r="K68" i="4" s="1"/>
  <c r="J64" i="4"/>
  <c r="J63" i="4"/>
  <c r="J62" i="4"/>
  <c r="K62" i="4" s="1"/>
  <c r="J57" i="4"/>
  <c r="K57" i="4" s="1"/>
  <c r="J56" i="4"/>
  <c r="J54" i="4"/>
  <c r="J52" i="4"/>
  <c r="K52" i="4" s="1"/>
  <c r="J50" i="4"/>
  <c r="K50" i="4" s="1"/>
  <c r="J49" i="4"/>
  <c r="J47" i="4"/>
  <c r="J46" i="4"/>
  <c r="K46" i="4" s="1"/>
  <c r="J44" i="4"/>
  <c r="K44" i="4" s="1"/>
  <c r="J43" i="4"/>
  <c r="J40" i="4"/>
  <c r="J39" i="4"/>
  <c r="K39" i="4" s="1"/>
  <c r="J38" i="4"/>
  <c r="K38" i="4" s="1"/>
  <c r="J37" i="4"/>
  <c r="J36" i="4"/>
  <c r="J33" i="4"/>
  <c r="K33" i="4" s="1"/>
  <c r="J32" i="4"/>
  <c r="K32" i="4" s="1"/>
  <c r="J31" i="4"/>
  <c r="J30" i="4"/>
  <c r="J29" i="4"/>
  <c r="K29" i="4" s="1"/>
  <c r="J26" i="4"/>
  <c r="K26" i="4" s="1"/>
  <c r="J25" i="4"/>
  <c r="J24" i="4"/>
  <c r="J19" i="4"/>
  <c r="K19" i="4" s="1"/>
  <c r="J14" i="4"/>
  <c r="K14" i="4" s="1"/>
  <c r="J10" i="4"/>
  <c r="J6" i="4"/>
  <c r="J5" i="4"/>
  <c r="J148" i="4"/>
  <c r="J147" i="4"/>
  <c r="J144" i="4"/>
  <c r="J143" i="4"/>
  <c r="J142" i="4"/>
  <c r="J141" i="4"/>
  <c r="J140" i="4"/>
  <c r="J139" i="4"/>
  <c r="J138" i="4"/>
  <c r="J137" i="4"/>
  <c r="J136" i="4"/>
  <c r="J135" i="4"/>
  <c r="J134" i="4"/>
  <c r="J131" i="4"/>
  <c r="J130" i="4"/>
  <c r="J129" i="4"/>
  <c r="J128" i="4"/>
  <c r="J127" i="4"/>
  <c r="J126" i="4"/>
  <c r="J124" i="4"/>
  <c r="J123" i="4"/>
  <c r="J121" i="4"/>
  <c r="J120" i="4"/>
  <c r="J119" i="4"/>
  <c r="J118" i="4"/>
  <c r="J117" i="4"/>
  <c r="J116" i="4"/>
  <c r="J115" i="4"/>
  <c r="J113" i="4"/>
  <c r="J110" i="4"/>
  <c r="J109" i="4"/>
  <c r="J102" i="4"/>
  <c r="J100" i="4"/>
  <c r="J97" i="4"/>
  <c r="J91" i="4"/>
  <c r="J90" i="4"/>
  <c r="J89" i="4"/>
  <c r="J88" i="4"/>
  <c r="J84" i="4"/>
  <c r="J79" i="4"/>
  <c r="J78" i="4"/>
  <c r="J76" i="4"/>
  <c r="J72" i="4"/>
  <c r="J69" i="4"/>
  <c r="J67" i="4"/>
  <c r="J66" i="4"/>
  <c r="J65" i="4"/>
  <c r="J61" i="4"/>
  <c r="J60" i="4"/>
  <c r="J59" i="4"/>
  <c r="J58" i="4"/>
  <c r="J55" i="4"/>
  <c r="J53" i="4"/>
  <c r="J51" i="4"/>
  <c r="J48" i="4"/>
  <c r="J45" i="4"/>
  <c r="J42" i="4"/>
  <c r="J41" i="4"/>
  <c r="J35" i="4"/>
  <c r="J34" i="4"/>
  <c r="J28" i="4"/>
  <c r="J27" i="4"/>
  <c r="J23" i="4"/>
  <c r="J22" i="4"/>
  <c r="J21" i="4"/>
  <c r="J20" i="4"/>
  <c r="J18" i="4"/>
  <c r="J17" i="4"/>
  <c r="J16" i="4"/>
  <c r="J15" i="4"/>
  <c r="J13" i="4"/>
  <c r="J12" i="4"/>
  <c r="J11" i="4"/>
  <c r="J9" i="4"/>
  <c r="J8" i="4"/>
  <c r="J7" i="4"/>
  <c r="J4" i="4"/>
  <c r="K4" i="4" s="1"/>
  <c r="H12" i="2" l="1"/>
  <c r="G3" i="7" l="1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" i="7"/>
  <c r="I2290" i="1" l="1"/>
  <c r="G910" i="1" l="1"/>
  <c r="G1245" i="1"/>
  <c r="J1245" i="1" s="1"/>
  <c r="G2197" i="1"/>
  <c r="G2426" i="1"/>
  <c r="D105" i="4"/>
  <c r="G2427" i="1"/>
  <c r="J2427" i="1" s="1"/>
  <c r="G1945" i="1"/>
  <c r="D19" i="4"/>
  <c r="F19" i="4" s="1"/>
  <c r="D132" i="4"/>
  <c r="D47" i="4"/>
  <c r="F47" i="4" s="1"/>
  <c r="F4" i="4"/>
  <c r="F5" i="4"/>
  <c r="F6" i="4"/>
  <c r="F7" i="4"/>
  <c r="F8" i="4"/>
  <c r="F9" i="4"/>
  <c r="F10" i="4"/>
  <c r="L10" i="4" s="1"/>
  <c r="F11" i="4"/>
  <c r="F12" i="4"/>
  <c r="F13" i="4"/>
  <c r="F14" i="4"/>
  <c r="F15" i="4"/>
  <c r="F16" i="4"/>
  <c r="F17" i="4"/>
  <c r="H17" i="4" s="1"/>
  <c r="F18" i="4"/>
  <c r="F20" i="4"/>
  <c r="F21" i="4"/>
  <c r="F22" i="4"/>
  <c r="F23" i="4"/>
  <c r="F24" i="4"/>
  <c r="L24" i="4" s="1"/>
  <c r="F25" i="4"/>
  <c r="L25" i="4" s="1"/>
  <c r="F26" i="4"/>
  <c r="F27" i="4"/>
  <c r="F28" i="4"/>
  <c r="F29" i="4"/>
  <c r="F30" i="4"/>
  <c r="L30" i="4" s="1"/>
  <c r="F31" i="4"/>
  <c r="F32" i="4"/>
  <c r="F33" i="4"/>
  <c r="L33" i="4" s="1"/>
  <c r="F34" i="4"/>
  <c r="F35" i="4"/>
  <c r="F36" i="4"/>
  <c r="F37" i="4"/>
  <c r="F38" i="4"/>
  <c r="F39" i="4"/>
  <c r="F40" i="4"/>
  <c r="L40" i="4" s="1"/>
  <c r="F41" i="4"/>
  <c r="F42" i="4"/>
  <c r="F43" i="4"/>
  <c r="F44" i="4"/>
  <c r="F45" i="4"/>
  <c r="F46" i="4"/>
  <c r="F48" i="4"/>
  <c r="F50" i="4"/>
  <c r="F51" i="4"/>
  <c r="F53" i="4"/>
  <c r="F54" i="4"/>
  <c r="F55" i="4"/>
  <c r="F56" i="4"/>
  <c r="F57" i="4"/>
  <c r="L57" i="4" s="1"/>
  <c r="F58" i="4"/>
  <c r="F59" i="4"/>
  <c r="F60" i="4"/>
  <c r="F61" i="4"/>
  <c r="H61" i="4" s="1"/>
  <c r="F62" i="4"/>
  <c r="F63" i="4"/>
  <c r="F64" i="4"/>
  <c r="F65" i="4"/>
  <c r="F66" i="4"/>
  <c r="F67" i="4"/>
  <c r="F68" i="4"/>
  <c r="F69" i="4"/>
  <c r="F70" i="4"/>
  <c r="L70" i="4" s="1"/>
  <c r="F71" i="4"/>
  <c r="F72" i="4"/>
  <c r="F73" i="4"/>
  <c r="F74" i="4"/>
  <c r="L74" i="4" s="1"/>
  <c r="F75" i="4"/>
  <c r="F76" i="4"/>
  <c r="F77" i="4"/>
  <c r="L77" i="4" s="1"/>
  <c r="F78" i="4"/>
  <c r="F79" i="4"/>
  <c r="F80" i="4"/>
  <c r="F81" i="4"/>
  <c r="F82" i="4"/>
  <c r="L82" i="4" s="1"/>
  <c r="F83" i="4"/>
  <c r="L83" i="4" s="1"/>
  <c r="F84" i="4"/>
  <c r="F85" i="4"/>
  <c r="L85" i="4" s="1"/>
  <c r="F86" i="4"/>
  <c r="F87" i="4"/>
  <c r="L87" i="4" s="1"/>
  <c r="F88" i="4"/>
  <c r="F89" i="4"/>
  <c r="F90" i="4"/>
  <c r="F91" i="4"/>
  <c r="F92" i="4"/>
  <c r="F93" i="4"/>
  <c r="L93" i="4" s="1"/>
  <c r="F94" i="4"/>
  <c r="F95" i="4"/>
  <c r="F96" i="4"/>
  <c r="L96" i="4" s="1"/>
  <c r="F97" i="4"/>
  <c r="F98" i="4"/>
  <c r="L98" i="4" s="1"/>
  <c r="F99" i="4"/>
  <c r="F100" i="4"/>
  <c r="F101" i="4"/>
  <c r="L101" i="4" s="1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L145" i="4" s="1"/>
  <c r="F146" i="4"/>
  <c r="L146" i="4" s="1"/>
  <c r="F147" i="4"/>
  <c r="F148" i="4"/>
  <c r="H148" i="4" s="1"/>
  <c r="F149" i="4"/>
  <c r="L149" i="4" s="1"/>
  <c r="F150" i="4"/>
  <c r="L150" i="4" s="1"/>
  <c r="D52" i="4"/>
  <c r="F52" i="4" s="1"/>
  <c r="D49" i="4"/>
  <c r="F49" i="4" s="1"/>
  <c r="G2586" i="1"/>
  <c r="J2586" i="1" s="1"/>
  <c r="G2290" i="1"/>
  <c r="J2290" i="1" s="1"/>
  <c r="G942" i="1"/>
  <c r="G931" i="1"/>
  <c r="J931" i="1" s="1"/>
  <c r="D31" i="3"/>
  <c r="F31" i="3" s="1"/>
  <c r="H31" i="3" s="1"/>
  <c r="D47" i="3"/>
  <c r="D6" i="3"/>
  <c r="F6" i="3" s="1"/>
  <c r="J5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8" i="3"/>
  <c r="J49" i="3"/>
  <c r="F49" i="3"/>
  <c r="H49" i="3" s="1"/>
  <c r="D5" i="3"/>
  <c r="F48" i="3"/>
  <c r="H48" i="3" s="1"/>
  <c r="F5" i="3"/>
  <c r="H5" i="3" s="1"/>
  <c r="F7" i="3"/>
  <c r="H7" i="3" s="1"/>
  <c r="F8" i="3"/>
  <c r="H8" i="3" s="1"/>
  <c r="F9" i="3"/>
  <c r="H9" i="3" s="1"/>
  <c r="F10" i="3"/>
  <c r="H10" i="3" s="1"/>
  <c r="F11" i="3"/>
  <c r="H11" i="3" s="1"/>
  <c r="F12" i="3"/>
  <c r="H12" i="3" s="1"/>
  <c r="F13" i="3"/>
  <c r="H13" i="3" s="1"/>
  <c r="F14" i="3"/>
  <c r="H14" i="3" s="1"/>
  <c r="F15" i="3"/>
  <c r="H15" i="3" s="1"/>
  <c r="F16" i="3"/>
  <c r="H16" i="3" s="1"/>
  <c r="F17" i="3"/>
  <c r="H17" i="3" s="1"/>
  <c r="F18" i="3"/>
  <c r="H18" i="3" s="1"/>
  <c r="F19" i="3"/>
  <c r="H19" i="3" s="1"/>
  <c r="F20" i="3"/>
  <c r="H20" i="3" s="1"/>
  <c r="F21" i="3"/>
  <c r="H21" i="3" s="1"/>
  <c r="F22" i="3"/>
  <c r="H22" i="3" s="1"/>
  <c r="F23" i="3"/>
  <c r="H23" i="3" s="1"/>
  <c r="F24" i="3"/>
  <c r="H24" i="3" s="1"/>
  <c r="F25" i="3"/>
  <c r="H25" i="3" s="1"/>
  <c r="F26" i="3"/>
  <c r="H26" i="3" s="1"/>
  <c r="F27" i="3"/>
  <c r="H27" i="3" s="1"/>
  <c r="F28" i="3"/>
  <c r="H28" i="3" s="1"/>
  <c r="F29" i="3"/>
  <c r="H29" i="3" s="1"/>
  <c r="F30" i="3"/>
  <c r="H30" i="3" s="1"/>
  <c r="F32" i="3"/>
  <c r="H32" i="3" s="1"/>
  <c r="F33" i="3"/>
  <c r="H33" i="3" s="1"/>
  <c r="F34" i="3"/>
  <c r="H34" i="3" s="1"/>
  <c r="F35" i="3"/>
  <c r="H35" i="3" s="1"/>
  <c r="F36" i="3"/>
  <c r="H36" i="3" s="1"/>
  <c r="F37" i="3"/>
  <c r="H37" i="3" s="1"/>
  <c r="F38" i="3"/>
  <c r="H38" i="3" s="1"/>
  <c r="F39" i="3"/>
  <c r="H39" i="3" s="1"/>
  <c r="F40" i="3"/>
  <c r="H40" i="3" s="1"/>
  <c r="F41" i="3"/>
  <c r="H41" i="3" s="1"/>
  <c r="F42" i="3"/>
  <c r="H42" i="3" s="1"/>
  <c r="F43" i="3"/>
  <c r="H43" i="3" s="1"/>
  <c r="F44" i="3"/>
  <c r="H44" i="3" s="1"/>
  <c r="F45" i="3"/>
  <c r="H45" i="3" s="1"/>
  <c r="F46" i="3"/>
  <c r="H46" i="3" s="1"/>
  <c r="F47" i="3"/>
  <c r="H47" i="3" s="1"/>
  <c r="J23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4" i="2"/>
  <c r="G11" i="2"/>
  <c r="G10" i="2"/>
  <c r="G9" i="2"/>
  <c r="G7" i="2"/>
  <c r="G6" i="2"/>
  <c r="G5" i="2"/>
  <c r="G4" i="2"/>
  <c r="H5" i="2"/>
  <c r="H7" i="2"/>
  <c r="H22" i="2"/>
  <c r="D10" i="2"/>
  <c r="F22" i="2"/>
  <c r="F4" i="2"/>
  <c r="H4" i="2" s="1"/>
  <c r="D5" i="2"/>
  <c r="D6" i="2"/>
  <c r="F5" i="2"/>
  <c r="F6" i="2"/>
  <c r="H6" i="2" s="1"/>
  <c r="F7" i="2"/>
  <c r="F8" i="2"/>
  <c r="H8" i="2" s="1"/>
  <c r="F9" i="2"/>
  <c r="F10" i="2"/>
  <c r="H10" i="2" s="1"/>
  <c r="F11" i="2"/>
  <c r="H11" i="2" s="1"/>
  <c r="F12" i="2"/>
  <c r="F13" i="2"/>
  <c r="H13" i="2" s="1"/>
  <c r="F14" i="2"/>
  <c r="H14" i="2" s="1"/>
  <c r="F15" i="2"/>
  <c r="H15" i="2" s="1"/>
  <c r="F16" i="2"/>
  <c r="H16" i="2" s="1"/>
  <c r="F17" i="2"/>
  <c r="H17" i="2" s="1"/>
  <c r="F18" i="2"/>
  <c r="H18" i="2" s="1"/>
  <c r="F19" i="2"/>
  <c r="H19" i="2" s="1"/>
  <c r="F20" i="2"/>
  <c r="H20" i="2" s="1"/>
  <c r="F21" i="2"/>
  <c r="H21" i="2" s="1"/>
  <c r="G803" i="1"/>
  <c r="J803" i="1" s="1"/>
  <c r="G1594" i="1"/>
  <c r="J1594" i="1" s="1"/>
  <c r="G1528" i="1"/>
  <c r="J1528" i="1" s="1"/>
  <c r="G1268" i="1"/>
  <c r="G2139" i="1"/>
  <c r="J2139" i="1" s="1"/>
  <c r="G2214" i="1"/>
  <c r="J2214" i="1" s="1"/>
  <c r="G2196" i="1"/>
  <c r="J2196" i="1" s="1"/>
  <c r="G2177" i="1"/>
  <c r="J2177" i="1" s="1"/>
  <c r="G1653" i="1"/>
  <c r="J1653" i="1" s="1"/>
  <c r="J2248" i="1"/>
  <c r="G2181" i="1"/>
  <c r="J2181" i="1" s="1"/>
  <c r="G2069" i="1"/>
  <c r="J2069" i="1" s="1"/>
  <c r="G2569" i="1"/>
  <c r="J2569" i="1" s="1"/>
  <c r="G2157" i="1"/>
  <c r="J2157" i="1" s="1"/>
  <c r="G2578" i="1"/>
  <c r="G2172" i="1"/>
  <c r="J2172" i="1" s="1"/>
  <c r="G1660" i="1"/>
  <c r="J1660" i="1" s="1"/>
  <c r="G2166" i="1"/>
  <c r="J2166" i="1" s="1"/>
  <c r="G2568" i="1"/>
  <c r="J453" i="1"/>
  <c r="G771" i="1"/>
  <c r="J771" i="1" s="1"/>
  <c r="G1781" i="1"/>
  <c r="J1781" i="1" s="1"/>
  <c r="G1723" i="1"/>
  <c r="J1723" i="1" s="1"/>
  <c r="G828" i="1"/>
  <c r="J828" i="1" s="1"/>
  <c r="G669" i="1"/>
  <c r="J669" i="1" s="1"/>
  <c r="G665" i="1"/>
  <c r="J665" i="1" s="1"/>
  <c r="G570" i="1"/>
  <c r="J570" i="1" s="1"/>
  <c r="J1152" i="1"/>
  <c r="G925" i="1"/>
  <c r="J925" i="1" s="1"/>
  <c r="G1654" i="1"/>
  <c r="J1654" i="1" s="1"/>
  <c r="G1720" i="1"/>
  <c r="J1720" i="1" s="1"/>
  <c r="G1698" i="1"/>
  <c r="J1698" i="1" s="1"/>
  <c r="G995" i="1"/>
  <c r="H1613" i="1"/>
  <c r="J1613" i="1" s="1"/>
  <c r="G2421" i="1"/>
  <c r="J2421" i="1" s="1"/>
  <c r="G1022" i="1"/>
  <c r="J1022" i="1" s="1"/>
  <c r="G804" i="1"/>
  <c r="J804" i="1" s="1"/>
  <c r="H2068" i="1"/>
  <c r="J2068" i="1" s="1"/>
  <c r="H1915" i="1"/>
  <c r="J1915" i="1" s="1"/>
  <c r="G990" i="1"/>
  <c r="J990" i="1" s="1"/>
  <c r="H1891" i="1"/>
  <c r="J1891" i="1" s="1"/>
  <c r="G2417" i="1"/>
  <c r="G1718" i="1"/>
  <c r="G1655" i="1"/>
  <c r="J1655" i="1" s="1"/>
  <c r="G1082" i="1"/>
  <c r="J1649" i="1"/>
  <c r="G798" i="1"/>
  <c r="J798" i="1" s="1"/>
  <c r="J1104" i="1"/>
  <c r="G2424" i="1"/>
  <c r="G1426" i="1"/>
  <c r="J1426" i="1" s="1"/>
  <c r="G2403" i="1"/>
  <c r="J2403" i="1" s="1"/>
  <c r="G2405" i="1"/>
  <c r="G1661" i="1"/>
  <c r="G1659" i="1"/>
  <c r="J1659" i="1" s="1"/>
  <c r="G1676" i="1"/>
  <c r="G1614" i="1"/>
  <c r="G2505" i="1"/>
  <c r="J2505" i="1" s="1"/>
  <c r="G1662" i="1"/>
  <c r="J1662" i="1" s="1"/>
  <c r="G1466" i="1"/>
  <c r="J1466" i="1" s="1"/>
  <c r="G2407" i="1"/>
  <c r="G1874" i="1"/>
  <c r="G1719" i="1"/>
  <c r="J1719" i="1" s="1"/>
  <c r="G172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6" i="1"/>
  <c r="J667" i="1"/>
  <c r="J668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9" i="1"/>
  <c r="J800" i="1"/>
  <c r="J801" i="1"/>
  <c r="J802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6" i="1"/>
  <c r="J927" i="1"/>
  <c r="J928" i="1"/>
  <c r="J929" i="1"/>
  <c r="J930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50" i="1"/>
  <c r="J1651" i="1"/>
  <c r="J1652" i="1"/>
  <c r="J1656" i="1"/>
  <c r="J1657" i="1"/>
  <c r="J1658" i="1"/>
  <c r="J1661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21" i="1"/>
  <c r="J1722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8" i="1"/>
  <c r="J2159" i="1"/>
  <c r="J2160" i="1"/>
  <c r="J2161" i="1"/>
  <c r="J2162" i="1"/>
  <c r="J2163" i="1"/>
  <c r="J2164" i="1"/>
  <c r="J2165" i="1"/>
  <c r="J2167" i="1"/>
  <c r="J2168" i="1"/>
  <c r="J2169" i="1"/>
  <c r="J2170" i="1"/>
  <c r="J2171" i="1"/>
  <c r="J2173" i="1"/>
  <c r="J2174" i="1"/>
  <c r="J2175" i="1"/>
  <c r="J2176" i="1"/>
  <c r="J2178" i="1"/>
  <c r="J2179" i="1"/>
  <c r="J2180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2" i="1"/>
  <c r="J2423" i="1"/>
  <c r="J2424" i="1"/>
  <c r="J2425" i="1"/>
  <c r="J2426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G1699" i="1"/>
  <c r="J1699" i="1" s="1"/>
  <c r="J2682" i="1"/>
  <c r="J2668" i="1"/>
  <c r="J2657" i="1"/>
  <c r="J2649" i="1"/>
  <c r="J2647" i="1"/>
  <c r="J2646" i="1"/>
  <c r="J2611" i="1"/>
  <c r="J201" i="1"/>
  <c r="J200" i="1"/>
  <c r="J199" i="1"/>
  <c r="J198" i="1"/>
  <c r="J197" i="1"/>
  <c r="J196" i="1"/>
  <c r="J195" i="1"/>
  <c r="J148" i="1"/>
  <c r="J120" i="1"/>
  <c r="H133" i="4" l="1"/>
  <c r="L133" i="4"/>
  <c r="H125" i="4"/>
  <c r="L125" i="4"/>
  <c r="H105" i="4"/>
  <c r="L105" i="4"/>
  <c r="H81" i="4"/>
  <c r="L81" i="4"/>
  <c r="H73" i="4"/>
  <c r="L73" i="4"/>
  <c r="H46" i="4"/>
  <c r="L46" i="4"/>
  <c r="H38" i="4"/>
  <c r="L38" i="4"/>
  <c r="H26" i="4"/>
  <c r="L26" i="4"/>
  <c r="H5" i="4"/>
  <c r="L5" i="4"/>
  <c r="H19" i="4"/>
  <c r="L19" i="4"/>
  <c r="H49" i="4"/>
  <c r="L49" i="4"/>
  <c r="H132" i="4"/>
  <c r="L132" i="4"/>
  <c r="H112" i="4"/>
  <c r="L112" i="4"/>
  <c r="H108" i="4"/>
  <c r="L108" i="4"/>
  <c r="H104" i="4"/>
  <c r="L104" i="4"/>
  <c r="H92" i="4"/>
  <c r="L92" i="4"/>
  <c r="H80" i="4"/>
  <c r="L80" i="4"/>
  <c r="H68" i="4"/>
  <c r="L68" i="4"/>
  <c r="H64" i="4"/>
  <c r="L64" i="4"/>
  <c r="H56" i="4"/>
  <c r="L56" i="4"/>
  <c r="H37" i="4"/>
  <c r="L37" i="4"/>
  <c r="H29" i="4"/>
  <c r="L29" i="4"/>
  <c r="H4" i="4"/>
  <c r="L4" i="4"/>
  <c r="H52" i="4"/>
  <c r="L52" i="4"/>
  <c r="H111" i="4"/>
  <c r="L111" i="4"/>
  <c r="H107" i="4"/>
  <c r="L107" i="4"/>
  <c r="H103" i="4"/>
  <c r="L103" i="4"/>
  <c r="H99" i="4"/>
  <c r="L99" i="4"/>
  <c r="H95" i="4"/>
  <c r="L95" i="4"/>
  <c r="H75" i="4"/>
  <c r="L75" i="4"/>
  <c r="H71" i="4"/>
  <c r="L71" i="4"/>
  <c r="H63" i="4"/>
  <c r="L63" i="4"/>
  <c r="H50" i="4"/>
  <c r="L50" i="4"/>
  <c r="H44" i="4"/>
  <c r="L44" i="4"/>
  <c r="H36" i="4"/>
  <c r="L36" i="4"/>
  <c r="H32" i="4"/>
  <c r="L32" i="4"/>
  <c r="H47" i="4"/>
  <c r="L47" i="4"/>
  <c r="H122" i="4"/>
  <c r="L122" i="4"/>
  <c r="H114" i="4"/>
  <c r="L114" i="4"/>
  <c r="H106" i="4"/>
  <c r="L106" i="4"/>
  <c r="H94" i="4"/>
  <c r="L94" i="4"/>
  <c r="H86" i="4"/>
  <c r="L86" i="4"/>
  <c r="H62" i="4"/>
  <c r="L62" i="4"/>
  <c r="H54" i="4"/>
  <c r="L54" i="4"/>
  <c r="H43" i="4"/>
  <c r="L43" i="4"/>
  <c r="H39" i="4"/>
  <c r="L39" i="4"/>
  <c r="H31" i="4"/>
  <c r="L31" i="4"/>
  <c r="H14" i="4"/>
  <c r="L14" i="4"/>
  <c r="H6" i="4"/>
  <c r="L6" i="4"/>
  <c r="J47" i="3"/>
  <c r="H6" i="3"/>
  <c r="J6" i="3"/>
  <c r="J31" i="3"/>
  <c r="H9" i="2"/>
</calcChain>
</file>

<file path=xl/connections.xml><?xml version="1.0" encoding="utf-8"?>
<connections xmlns="http://schemas.openxmlformats.org/spreadsheetml/2006/main">
  <connection id="1" name="inv general roma" type="4" refreshedVersion="0" background="1">
    <webPr xml="1" sourceData="1" url="C:\Users\NB 3300\Documents\angela\inv general roma.xml" htmlTables="1" htmlFormat="all"/>
  </connection>
</connections>
</file>

<file path=xl/sharedStrings.xml><?xml version="1.0" encoding="utf-8"?>
<sst xmlns="http://schemas.openxmlformats.org/spreadsheetml/2006/main" count="8798" uniqueCount="2668">
  <si>
    <t>Columna1</t>
  </si>
  <si>
    <t>Codigo_Deposito</t>
  </si>
  <si>
    <t>Producto</t>
  </si>
  <si>
    <t>Existencia</t>
  </si>
  <si>
    <t>ALMACEN</t>
  </si>
  <si>
    <t>AVERIA</t>
  </si>
  <si>
    <t>PISO DE VENTA</t>
  </si>
  <si>
    <t>ALMACEN ROMA</t>
  </si>
  <si>
    <t>FRUVER</t>
  </si>
  <si>
    <t>HIGIENE Y CUIDADO PERSONAL</t>
  </si>
  <si>
    <t>ARTICULOS DE LIMPIEZA</t>
  </si>
  <si>
    <t>CARNICERIA</t>
  </si>
  <si>
    <t>ALIMENTOS Y VIVERES</t>
  </si>
  <si>
    <t>DESECHABLES</t>
  </si>
  <si>
    <t>CONFITERIA</t>
  </si>
  <si>
    <t>CHARCUTERIA</t>
  </si>
  <si>
    <t>REFRESCOS, BEBIDAS Y PASTEURIZADOS</t>
  </si>
  <si>
    <t>TABAQUERIA</t>
  </si>
  <si>
    <t>IMPORTADOS</t>
  </si>
  <si>
    <t>COMBOS, OFERTAS Y PROMOCIONES</t>
  </si>
  <si>
    <t>CONSIGNACION</t>
  </si>
  <si>
    <t>PRODUCTOS DESCUENTOS LIMITADOS</t>
  </si>
  <si>
    <t>COSMETICO Y PERFUMERIA</t>
  </si>
  <si>
    <t>PANADERIA</t>
  </si>
  <si>
    <t>BODEGON</t>
  </si>
  <si>
    <t>PRENDAS Y RELOJERIA</t>
  </si>
  <si>
    <t>MASCOTAS</t>
  </si>
  <si>
    <t>ARTICULOS PARA EL HOGAR</t>
  </si>
  <si>
    <t>CONGELADOS</t>
  </si>
  <si>
    <t>HIELO Y AGUA</t>
  </si>
  <si>
    <t>PRODUCCION</t>
  </si>
  <si>
    <t>INSUMOS</t>
  </si>
  <si>
    <t>PROVEDURIA</t>
  </si>
  <si>
    <t>CAFETIN</t>
  </si>
  <si>
    <t>PASTELERIA</t>
  </si>
  <si>
    <t>PERIODICOS</t>
  </si>
  <si>
    <t>PRUEBA</t>
  </si>
  <si>
    <t>PAPELERIA</t>
  </si>
  <si>
    <t>REPOSTERIA</t>
  </si>
  <si>
    <t>ICE-SURPRISE</t>
  </si>
  <si>
    <t>AFEITADORA MAX II CHINA</t>
  </si>
  <si>
    <t>CREMA DENTAL 90GR ORIGINAL   COLGATE</t>
  </si>
  <si>
    <t>PRESTOBARBA AFEITADORA    GILLETTE</t>
  </si>
  <si>
    <t>PAÑAL CHIKOOL TALLA   G   20 UND.           CHIKOOL</t>
  </si>
  <si>
    <t>GEL FIJADOR MORADO 250GR ROLDA</t>
  </si>
  <si>
    <t>GEL FIJADOR AZUL 250GR ROLDA</t>
  </si>
  <si>
    <t>GEL FIJADOR BLANCO 250GR ROLDA</t>
  </si>
  <si>
    <t>GEL FIJADOR 250 GR ROJO ROLDA</t>
  </si>
  <si>
    <t>GEL FIJADOR 250 GR AGUA MARINA ROLDA</t>
  </si>
  <si>
    <t>JABON DE TOCADOR 70GR ORANGE  VEA</t>
  </si>
  <si>
    <t>JABON DE TOCADOR 70GR PEACH  VEA</t>
  </si>
  <si>
    <t>JABON DE TOCADOR 70GR MELON   VEA</t>
  </si>
  <si>
    <t>JABON DE TOCADOR 70GR LEMON  VEA</t>
  </si>
  <si>
    <t>PROTECTOR DIARIO 20UND   ALIVE</t>
  </si>
  <si>
    <t>JABON DE TOCADOR 90GR FRAGANCIAS VARIADO   PROTEX</t>
  </si>
  <si>
    <t>JABON DE TOCADOR 70GR  STRAWBERRY   VEA</t>
  </si>
  <si>
    <t>JABON CORPORAL 70GR GRAPE VEA</t>
  </si>
  <si>
    <t>PAÑAL BABY TALLA (G) CAPRICHO</t>
  </si>
  <si>
    <t>DISPONIBLE</t>
  </si>
  <si>
    <t>TOALLAS  DIARIAS PROTECTORES 18 UNIDADES  ALVALLS</t>
  </si>
  <si>
    <t>CLORO ULTRA 1LT NEVEX</t>
  </si>
  <si>
    <t>DESGRASADOR 1 LT TAPA AMARILLA</t>
  </si>
  <si>
    <t>DETERGENTE JABON LIQUIDO 1 LT TAPA AMARILLA</t>
  </si>
  <si>
    <t>SUAVIZANTE 1 LT TAPA AMARILLA</t>
  </si>
  <si>
    <t>MULTIUSO AZUL 1 LT TAPA AMARILLA</t>
  </si>
  <si>
    <t>DESMANCHADOR TODO COLOR 1LT TAPA AMARILLA</t>
  </si>
  <si>
    <t>CERA PARA PISOS 1LT GABAN</t>
  </si>
  <si>
    <t>DESINFECTANTE FLORAL 1LT GABAN</t>
  </si>
  <si>
    <t>DESINFECTANTE ULTRA LIMON 1LT GABAN</t>
  </si>
  <si>
    <t>DESINFECTANTE LAVANDA BOUQUET 1LT GABAN</t>
  </si>
  <si>
    <t>DESENGRASANTE MULTIUSO 1LT GABAN</t>
  </si>
  <si>
    <t>LAVAPLATOS LIQ. LIMON 1LT GABAN</t>
  </si>
  <si>
    <t>SUAVIZANTE CLASICO P/ROPA 1LT GABAN</t>
  </si>
  <si>
    <t>CERA NEUTRA 1LT TAPA AMARILLA</t>
  </si>
  <si>
    <t>CLORO NATURAL 1LT TAPA AMARILLA</t>
  </si>
  <si>
    <t>DESENGRASANTE 1LT TAPA AMARILLA</t>
  </si>
  <si>
    <t>LAVAPLATOS CREMA LIMON/SABILA 250GR TAPA AMARILLA</t>
  </si>
  <si>
    <t>SUAVIZANTE CONCENTRADO 1LT MR.CLEAN</t>
  </si>
  <si>
    <t>CLORO NATURAL 500ML TAPA AMARILLA</t>
  </si>
  <si>
    <t>LAVAPLATOS LIMON Y SABILA 500ML TAPA AMARILLA</t>
  </si>
  <si>
    <t>CLORO LIMON 1LT TAPA AMARILLA</t>
  </si>
  <si>
    <t>CLORO LAVANDA 1LT TAPA AMARILLA</t>
  </si>
  <si>
    <t>CLORO FLORAL 1LT TAPA AMARILLA</t>
  </si>
  <si>
    <t>LAVAPLATOS LIMON Y SABILA 1LT TAPA AMARILLA</t>
  </si>
  <si>
    <t>LAGARTO CON HUESO KG</t>
  </si>
  <si>
    <t>SOLOMO DE CUERITO KG</t>
  </si>
  <si>
    <t>MOLLEJA DE POLLO KG</t>
  </si>
  <si>
    <t>BISTEK CARNE PRIMERA KG</t>
  </si>
  <si>
    <t>KIPPER CARNE KG</t>
  </si>
  <si>
    <t>COSTILLA DE RES ALIÑADA KG</t>
  </si>
  <si>
    <t>REFRESCO COLA NEGRA SIN CALORIAS 2LT COCA-COLA</t>
  </si>
  <si>
    <t>MAIZ PARA COTUFA 500 GR AMARILLO PANTERA</t>
  </si>
  <si>
    <t>CEREAL AZUCARADAS 240GR MAIZORITOS</t>
  </si>
  <si>
    <t>CEREAL FRUTY AROS 240GR MAIZORITOS</t>
  </si>
  <si>
    <t>CRONCH FLAKES 300GR MAIZORITOS</t>
  </si>
  <si>
    <t>GALLETAS TOSTADITAS REX 200 GR GALLETAS PUIG</t>
  </si>
  <si>
    <t>REFRESCO FRESCOLITA 2 LT COCA COLA</t>
  </si>
  <si>
    <t>HARINA DE MAIZ 1 KG PAN</t>
  </si>
  <si>
    <t>HUEVOS 1/2 CARTON</t>
  </si>
  <si>
    <t>SALSA DE SOYA 150ML FERGOS</t>
  </si>
  <si>
    <t>AVENA EN HOJUELAS 800GR PANTERA</t>
  </si>
  <si>
    <t>REFRESCO CHINOTO 2 LT COCA COLA</t>
  </si>
  <si>
    <t>REFRESCO PEPSI COLA LATA ORIGINAL 355 ML</t>
  </si>
  <si>
    <t>GALLETAS 216 GR MARILU FRESA PUIG</t>
  </si>
  <si>
    <t>COTUFAS PARA MICROONDA 82 GR EXTRA MANTEQUILLA POPZ</t>
  </si>
  <si>
    <t>CEREAL POP CRONCH 240GR   MAIZORITOS</t>
  </si>
  <si>
    <t>PASTA DEDAL CON 3 VEGETALES 500GR CAPRI</t>
  </si>
  <si>
    <t>SUSY MAXI 50GR NESTLE</t>
  </si>
  <si>
    <t>COCOSETTE MAXI 50GR NESTLE</t>
  </si>
  <si>
    <t>SALSA DE AJO 150ML OLYMPIA</t>
  </si>
  <si>
    <t>CREMA DE ARROZ 2 KG POLLY</t>
  </si>
  <si>
    <t>PASTA CAPRI DEDAL PREMIUM 1KG</t>
  </si>
  <si>
    <t>SALSA 300 ML INGLESA TIQUIRE FLORES</t>
  </si>
  <si>
    <t>SALSA INGLESA 150ML OLIMPIA</t>
  </si>
  <si>
    <t>MAYONESA 445GR KRAFT</t>
  </si>
  <si>
    <t>GALLETAS DE SODA 240 GR PUIG</t>
  </si>
  <si>
    <t>GALLETA  200 GR NIC-NAC PUIG</t>
  </si>
  <si>
    <t>GALLETA MARILU 216 GR VAINILLA PUIG</t>
  </si>
  <si>
    <t>MEZCLA TORTA RENATA COCO 400GR RENATA</t>
  </si>
  <si>
    <t>MEZCLA TORTA RENATA LIMON 400GR SELMI</t>
  </si>
  <si>
    <t>PASTA 1 KG RIGATONI CAPRI</t>
  </si>
  <si>
    <t>MOSTAZA PREPARADA 185GR IBERIA</t>
  </si>
  <si>
    <t>PASTA ESPECIALIDAD LINGUINI 1KG CAPRI</t>
  </si>
  <si>
    <t>MARILU DE CHOCOLATE 216GR GALLETAS  PUIG</t>
  </si>
  <si>
    <t>MEZCLA TORTA RENATA PIÑA 400GR SELMI</t>
  </si>
  <si>
    <t>PASTA TORNILLO CON 3 VEGETALES 500GR CAPRI</t>
  </si>
  <si>
    <t>RIKO MALT BEBIDA ACHOCOLATADA 900ML   PARMALAT</t>
  </si>
  <si>
    <t>BEBIDA ACHOCOLATADA 400GR RIKO MALT</t>
  </si>
  <si>
    <t>TE DURAZNO 1,8 LITROS EDMAR</t>
  </si>
  <si>
    <t>REFRESCO COCA COLA 1.5 LT SABOR ORIGINAL</t>
  </si>
  <si>
    <t>SORBETICO AREQUIPE NABISCO 25GR.</t>
  </si>
  <si>
    <t>PASTA PREMIUM CARACOL GRANDE 500GR CAPRI</t>
  </si>
  <si>
    <t>POP CRONCH CHOCOLATE 240GR MAIZORITOS</t>
  </si>
  <si>
    <t>PASTA PLUMITA PREMIUM 500 GR CAPRI</t>
  </si>
  <si>
    <t>PASTA CODITO PREMIUM 500 GR CAPRI</t>
  </si>
  <si>
    <t>SALSA INGLESA 150 ML TIQUIRE FLORES</t>
  </si>
  <si>
    <t>CAFE CALIDAD GOURMET 500GR VERO CAFFE</t>
  </si>
  <si>
    <t>SALSA DE AJO TIQUIRE FLORES 150ML</t>
  </si>
  <si>
    <t>GALLETA OREO VAINILLA TUBO 108GR NABISCO</t>
  </si>
  <si>
    <t>PASTA UNTABLE 250 GR NUTTY TWIST PAISA</t>
  </si>
  <si>
    <t>MEZCLA TORTA RENATA MAIZ 400 GR SELMI</t>
  </si>
  <si>
    <t>PASTA PLUMA CON 3 VEGETALES 500GR CAPRI</t>
  </si>
  <si>
    <t>GALLETAS MARIA SELECTA 168GR PUIG</t>
  </si>
  <si>
    <t>COMBO DE SALSAS 150 ML (AJO SOYA INGLESA) AAHAY</t>
  </si>
  <si>
    <t>JUGO DE MANAZNA 1.8 LT UPACA</t>
  </si>
  <si>
    <t>LECHE ENTERA 1.8 LT VILLA MEDINA</t>
  </si>
  <si>
    <t>JUGO DE PERA 400 ML UPACA</t>
  </si>
  <si>
    <t>JUGO DE MANZANA 400 ML UPACA</t>
  </si>
  <si>
    <t>LECHE CONDESADA AZUCARADA 395GR NESTLE</t>
  </si>
  <si>
    <t>LECHE PASTEURIZADA 1.8 LT MERILAC</t>
  </si>
  <si>
    <t>CAFE CALIDAD GOURMET 250GR VERO CAFFE</t>
  </si>
  <si>
    <t>VERO CAFE GRANO CALIDAD GOURMET 1 KG</t>
  </si>
  <si>
    <t>AREQUIPE 250GR</t>
  </si>
  <si>
    <t>TOOST-AVENA CANELA MAIZORITOS</t>
  </si>
  <si>
    <t>TOOST-AVENA CORAZON MAIZORITOS</t>
  </si>
  <si>
    <t>TOOST-AVENA ORIGINAL MAIZORITOS</t>
  </si>
  <si>
    <t>ATUN ARRECIFE 140G</t>
  </si>
  <si>
    <t>ENVOPLAST 1500 METROS (PROVEDURIA)</t>
  </si>
  <si>
    <t>PAPEL PERLA ECOLOGICO 300H X 2ROLLOS</t>
  </si>
  <si>
    <t>CHOCOLATE GALAK 30 GR NESTLE SAVOY</t>
  </si>
  <si>
    <t>CHOCOLATE BLANCO GALAK 130GR NESTLE SAVOY</t>
  </si>
  <si>
    <t>CHOCOLATE CON LECHE 70 GR NESTLE SAVOY</t>
  </si>
  <si>
    <t>COCOSETTE FUDGE 32 GR NESTLE SAVOY</t>
  </si>
  <si>
    <t>PAPAS PRINGLES PEQUEÑAS QUESO</t>
  </si>
  <si>
    <t>OVOMALTINA TUBO 35 GR ALFONZO</t>
  </si>
  <si>
    <t>TOSTITOS ORIGINAL 140 GR FRITO LAY</t>
  </si>
  <si>
    <t>CHEESE TRIS 150 GR FRITO LAY</t>
  </si>
  <si>
    <t>MEREY POR KG EXPRESS</t>
  </si>
  <si>
    <t>CHEESE TRIS XXL 450GR FRITO LAY</t>
  </si>
  <si>
    <t>CHOCOLATE CON LECHE 30GR NESTLE SAVOY</t>
  </si>
  <si>
    <t>CHOCOLATE CON LECHE 130GR  NESTLE SAVOY</t>
  </si>
  <si>
    <t>DORITOS MEGA QUESO 150 FRITO LAY</t>
  </si>
  <si>
    <t>PAPAS RUFFLES ORIGINAL 125 GR FRITO LAY</t>
  </si>
  <si>
    <t>CHOCOLATE CON LECHE RIKITI 130 GR  NESTLE SAVOY</t>
  </si>
  <si>
    <t>CARRE AVELLANAS 100GR NESTLE SAVOY</t>
  </si>
  <si>
    <t>MINI CARRE AVELLANA 25 GR SAVOY</t>
  </si>
  <si>
    <t>PAPAS PRINGLES GRANDES BBQ 158GR</t>
  </si>
  <si>
    <t>NUCITA DOBLE SABOR 35GR TUBITO</t>
  </si>
  <si>
    <t>CHOCOLATE OSCURO DK 75 ANIVERSARIO 100GR NESTLE SAVOY</t>
  </si>
  <si>
    <t>CHOCOLATE POSTRE 55% CACAO 200GR SAVOY</t>
  </si>
  <si>
    <t>CHOCOLATE  POSTRE 40% CACAO 200GR SAVOY</t>
  </si>
  <si>
    <t>BARQUILLA RELLENA SAMY 11GR LEBISCUIT</t>
  </si>
  <si>
    <t>PIRUETAS RELLENAS DE CHOCOLATE 20GR LEBISCUIT</t>
  </si>
  <si>
    <t>RENATA AVEIA E MIEL</t>
  </si>
  <si>
    <t>QUESO RICOTTA SIN SAL KG</t>
  </si>
  <si>
    <t>QUESO GUAYANES KG</t>
  </si>
  <si>
    <t>JAMON DE PIERNA FEIRA KG</t>
  </si>
  <si>
    <t>REFRESCO 7UP 1.5 LTS PEPSI COLA</t>
  </si>
  <si>
    <t>REFRESCO PEPSI 2 LTS PEPSI COLA.</t>
  </si>
  <si>
    <t>YOGURT FIRME 150 GR PIÑA YOKA PARMALAT</t>
  </si>
  <si>
    <t>LECHE DESLACTOSADA UHT 1 LT PURISIMA</t>
  </si>
  <si>
    <t>REFRESCO COLA COLA 2LT SABOR ORIGINAL</t>
  </si>
  <si>
    <t>CHICHA EL CHICHERO 400ML</t>
  </si>
  <si>
    <t>BELMONT GRANDE</t>
  </si>
  <si>
    <t>BELMONT PEQUEÑO</t>
  </si>
  <si>
    <t>BELMONT SWITCH</t>
  </si>
  <si>
    <t>PALL MALL GRANDE</t>
  </si>
  <si>
    <t>PALL MALL PEQUEÑO</t>
  </si>
  <si>
    <t>CHESTERFIELD AZUL</t>
  </si>
  <si>
    <t>LUCKY STRIKE CONVERTIBLE</t>
  </si>
  <si>
    <t>MARLBORO AZUL</t>
  </si>
  <si>
    <t>MEZCLA TORTA DE NARANJA 400GR RENATA SELMI</t>
  </si>
  <si>
    <t>MEZCLA TORTA RENATA ZANAHORIA 400GR</t>
  </si>
  <si>
    <t>RIKESA QUESO CHEDDAR ORIGINAL 200 GR RIKESA</t>
  </si>
  <si>
    <t>VINAGRE 1.00 L MAVESA</t>
  </si>
  <si>
    <t>MAVESA MARGARINA 500GR</t>
  </si>
  <si>
    <t>ACEITE COMESTIBLE 1LT NATUROIL</t>
  </si>
  <si>
    <t>MAYONESA 445G MAVESA</t>
  </si>
  <si>
    <t>LECHE COMPLETA UHT 1 LT PURISIMA</t>
  </si>
  <si>
    <t>LECHE DESCREMADA 1 LT UHT PURISIMA</t>
  </si>
  <si>
    <t>MUSLO DE POLLO KG</t>
  </si>
  <si>
    <t>PASTA TORNILLO 500 GR AL HUEVO PRIMOR</t>
  </si>
  <si>
    <t>CREMA ALIDENT 100GR BLANQUEADORA</t>
  </si>
  <si>
    <t>CREMA ALIDENT  100GR TRIPLE ACTION</t>
  </si>
  <si>
    <t>CREMA ALIDENT 100GR GEL VERDE ALIENTO FRESCO</t>
  </si>
  <si>
    <t>PASTA DEDALES 500 GR PRIMOR</t>
  </si>
  <si>
    <t>PASTA VERMICELLI 500 GR PRIMOR</t>
  </si>
  <si>
    <t>CREMA ALIDENT 100GR GEL AZUL ALIENTO FRESCO</t>
  </si>
  <si>
    <t>PASTA 250 GR MACARRON PRIMOR</t>
  </si>
  <si>
    <t>LEJIA CLORO BLEACH 2000ML INFRA PATITO</t>
  </si>
  <si>
    <t>GALLETA KRAKERS BRAN BELVITA 234GR NABISCO.</t>
  </si>
  <si>
    <t>QUESO BLANCO LLANERO KG</t>
  </si>
  <si>
    <t>HIGADO DE POLLO KG</t>
  </si>
  <si>
    <t>REFRESCO KOLITA 1.5LT GOLDEN</t>
  </si>
  <si>
    <t>REFRESCO PEPSI 1.5LT PEPSI-COLA</t>
  </si>
  <si>
    <t>REFRESCO UVA 1.5 LT GOLDEN</t>
  </si>
  <si>
    <t>GALLETA CLUB SOCIAL ORIGINAL 6-S 156GR NABISCO</t>
  </si>
  <si>
    <t>GALLETA OREO FRESA TUBO 108GR  NABISCO</t>
  </si>
  <si>
    <t>GOLD PIÑA 1.5LT PEPSI</t>
  </si>
  <si>
    <t>GALLETA OREO CHOCOLATE TUBO 108GR NABISCO</t>
  </si>
  <si>
    <t>GALLETA SODA PREMIUM 6 UND NABISMO</t>
  </si>
  <si>
    <t>PASTA 500 GR PLUMA KALDINI</t>
  </si>
  <si>
    <t>GALLETA MINI CHIPS VAINILLA 180GR NABISCO</t>
  </si>
  <si>
    <t>GALLETAS FRUTICAS 150 GR TRIGO DE ORO</t>
  </si>
  <si>
    <t>GALLETAS COCADITAS 150GR TRIGO DE ORO</t>
  </si>
  <si>
    <t>GALLETA 150 GR PUNTO ROJO TUBULAR TRIGO DE ORO</t>
  </si>
  <si>
    <t>TURRON 15 GR DE MANO DURO</t>
  </si>
  <si>
    <t>AREQUIPE 3P 40G</t>
  </si>
  <si>
    <t>SUPER CLETS 10UNI</t>
  </si>
  <si>
    <t>CHICLE MINI CLETS 14G</t>
  </si>
  <si>
    <t>YUCA KG</t>
  </si>
  <si>
    <t>NARANJA CRIOLLA KG</t>
  </si>
  <si>
    <t>JABON DE BAÑO MEDICARE 90GR</t>
  </si>
  <si>
    <t>JABON DE BAÑO MEDICARE VERDE 90GR</t>
  </si>
  <si>
    <t>JABON LAS LLAVES BARRA FF BEBE 160GR</t>
  </si>
  <si>
    <t>JABON DERMOLIMPIADORA 80GR PURO AVENA</t>
  </si>
  <si>
    <t>JABON DERMO/ANTIB. AVENA 2UND 160GR PURO AVENA</t>
  </si>
  <si>
    <t>TALCO 60GR BOROCANFOR ORIGINAL</t>
  </si>
  <si>
    <t>TALCO 60 GR BOROCANFOR COOL</t>
  </si>
  <si>
    <t>TALCO 120 GR BOROCANFOR ORIGINAL</t>
  </si>
  <si>
    <t>TALCO 120 GR BOROCANFOR COOL</t>
  </si>
  <si>
    <t>JABON DE BAÑO MEDICARE ROJO 90GR</t>
  </si>
  <si>
    <t>DESODORANTE 90GR DIOXOGEN  CON TALCO DIOXOGEN</t>
  </si>
  <si>
    <t>SHAMPO 400 ML ALIVE ANTI CASPA</t>
  </si>
  <si>
    <t>SHAMPO 400 ML ALIVE 2 EN 1 MANZANA VERDE</t>
  </si>
  <si>
    <t>SHAMPO 400 ML ALIVE 2 EN 1 CUIDADO DIARIO</t>
  </si>
  <si>
    <t>SHAMPO 360 ML SABILA LAVADO CAPILAR</t>
  </si>
  <si>
    <t>SHAMPO 360 ML CACAO LAVADO CAPILAR</t>
  </si>
  <si>
    <t>BALSAMO CAPILAR ORIGINAL 240ML VALMY</t>
  </si>
  <si>
    <t>GEL FIJADOR 120 GR PINTOS BLANCO</t>
  </si>
  <si>
    <t>GEL FIJADOR 250 GR PINTOS AZUL</t>
  </si>
  <si>
    <t>ALCOHOL ANTISEPTICO ALNA 500GR</t>
  </si>
  <si>
    <t>HISOPOS 300 UND ALIVE</t>
  </si>
  <si>
    <t>GEL FIJADOR S ALCOHOL 500ML AZUL PINTO S</t>
  </si>
  <si>
    <t>HOJILLAS NEW PLATINUM 5UNID DORCO</t>
  </si>
  <si>
    <t>AFEITADORA 3BLADE PIVOTING HEAD NEW DORCO</t>
  </si>
  <si>
    <t>CEPILLO DENTAL PARA NIÑAS SUAVE ALIDENT</t>
  </si>
  <si>
    <t>JABON ENERGIA AMARILLO 90GR MONCLER</t>
  </si>
  <si>
    <t>ANTITRANSPIRANTE EN CREMA 110ML HAVANA COSMECTICS</t>
  </si>
  <si>
    <t>CREMA PARA ZAPATOS  30 GR CHERRY</t>
  </si>
  <si>
    <t>TINTE WIN COLOR 2 80 ML DARKEST BROWN</t>
  </si>
  <si>
    <t>TINTE WIN COLOR 80 ML 0.00 WHITE</t>
  </si>
  <si>
    <t>TINTE WIN COLOR 80 ML 5 LIGHT BROWN</t>
  </si>
  <si>
    <t>PRE TRATAMIENTO ACEITE OLIVA 360 ML COSMETICS</t>
  </si>
  <si>
    <t>PEINE PLASTICO SACA PIOJO</t>
  </si>
  <si>
    <t>LIMA DE UÑAS</t>
  </si>
  <si>
    <t>SHAMPOO KERATINA 415 ML BRILLO DIAMANTE TRIX-O-TEN</t>
  </si>
  <si>
    <t>SHAMPOO 500 ML PLACENTA DE OVEJO M COSMESYC</t>
  </si>
  <si>
    <t>HOJILLA PLATINUM-PLUS 3 HOJAS GILLETTE</t>
  </si>
  <si>
    <t>COLGATE ORIGINAL 100 GR</t>
  </si>
  <si>
    <t>PAÑALES 9 UND TALLA P CLASICO BABY ROGER</t>
  </si>
  <si>
    <t>ACONDICIONADOR PLACENTA DE OVEJO 280 ML M. COSMESYS</t>
  </si>
  <si>
    <t>TRATAMIENTO INTENSIVO ACEITE DE OLIVA 250 GR OLI RITA</t>
  </si>
  <si>
    <t>PRE TRA LIMON 360CM HD COSMET</t>
  </si>
  <si>
    <t>JABON 100 GR FRESH TOUCH DOVE</t>
  </si>
  <si>
    <t>DESODORANTE 50 ML MEN V8 REXONA</t>
  </si>
  <si>
    <t>DESODORANTE 50 ML MEN MUSK REXONA</t>
  </si>
  <si>
    <t>DESODORANTE DAMA 50 ML  REXONA</t>
  </si>
  <si>
    <t>JABON DE TOCADOR 70GR. FRESH FLORAL  ROSE     SOAP</t>
  </si>
  <si>
    <t>SHAMPOO 2EN1 SUAV/MANEJ 400ML HEAD&amp;SHOULDERS</t>
  </si>
  <si>
    <t>SHAMPOO PROTECCION CAIDA 400ML HEAD&amp;SHOULDERS</t>
  </si>
  <si>
    <t>SHAMPO 400 ML  INTENSIVE REPAIR DOVE</t>
  </si>
  <si>
    <t>DESODORANTE T/G DAMA 50ML REXONA</t>
  </si>
  <si>
    <t>AFEITADORA ORIG VERDE GILLETE</t>
  </si>
  <si>
    <t>TOALLAS SANITARIAS 10UND NATURIZE</t>
  </si>
  <si>
    <t>DESODORANTE 50 ML ORIGINAL MEN REXONA</t>
  </si>
  <si>
    <t>DESODORANTE 50 ML SURE REXONA</t>
  </si>
  <si>
    <t>CHAMPU 400ML HEAD &amp; SHOULDERS MEN</t>
  </si>
  <si>
    <t>DESODORANTE 51G REGULAR MEN  SPEED STICK</t>
  </si>
  <si>
    <t>SHAMPOO 400ML  NUTITIVE MOISTURIZING  DOVE</t>
  </si>
  <si>
    <t>SHAMPOO 400ML COLOUR CARE DOVE</t>
  </si>
  <si>
    <t>SHAMPOO 400ML MILKI DAMAGE REPAIR PANTENE</t>
  </si>
  <si>
    <t>SHAMPOO 400ML SMOOTH &amp; SILKI  PANTENE</t>
  </si>
  <si>
    <t>SHAMPOO 400ML COLORED HAIR REPAIR  PANTENE</t>
  </si>
  <si>
    <t>SHAMPOO 400ML ALMENDRAS HEAD &amp; SHOULDERS</t>
  </si>
  <si>
    <t>CREMA DENTAL 180GR MENTA TRIPLE ACCION  COLGATE</t>
  </si>
  <si>
    <t>CREMA DENTAL MAXIMA PROTECCION 50ML COLGATE</t>
  </si>
  <si>
    <t>DESODORANTE ROLL ON  COLONIA 90GR MUM</t>
  </si>
  <si>
    <t>CEPILLO DENTAL DE NIÑO/SPIDER BEN 10 DORCO</t>
  </si>
  <si>
    <t>JABON HUMECTANTE BLANCO 90GR MONCLER</t>
  </si>
  <si>
    <t>JABON REFRESCANTE AZUL 90GR MONCLER</t>
  </si>
  <si>
    <t>DESODORANTE SPEED STICK COOL 51G</t>
  </si>
  <si>
    <t>LADY SPEED STICK 39.6G SPRING BLOSSOM</t>
  </si>
  <si>
    <t>LADY SPEED STICK 39.6G SHOWER FRESH</t>
  </si>
  <si>
    <t>LADY SPEED STICK 39.6G WILD FREESIA</t>
  </si>
  <si>
    <t>DESODORANTE 51G CLEAN SPEED STICK</t>
  </si>
  <si>
    <t>PAÑAL CHIKOOL TALLA M 20 UND</t>
  </si>
  <si>
    <t>PAÑAL CHIKOOL  TALLA P 20 UND CHIKOOL</t>
  </si>
  <si>
    <t>MASMELOS RELLENOS CARAMELO 85GR TRULULU</t>
  </si>
  <si>
    <t>SHAMPOO 413ML FLOR DE LA PASION  ALIVE</t>
  </si>
  <si>
    <t>GEL FIJADOR AZUL 500GR ROLDA</t>
  </si>
  <si>
    <t>ALCOHOL 240 ML EL GUARDIAN</t>
  </si>
  <si>
    <t>CEPILLO DENTAL 360 ORAL MEDIUM  COLGATE</t>
  </si>
  <si>
    <t>DESODORANTE  FRESH 51Gr. HOMBRE  SPEED STICK</t>
  </si>
  <si>
    <t>LADY SPEED STICK 39.6G POWDER FRESH</t>
  </si>
  <si>
    <t>GEL FIJADOR MORADO 500GR ROLDA</t>
  </si>
  <si>
    <t>CEPILLO DENTAL ANTIBAC  90990421  ORAL-B</t>
  </si>
  <si>
    <t>CEPILLO DENTAL MAX FRESH   COLGATE</t>
  </si>
  <si>
    <t>PAÑAL CHIKOL  TALLA   XG  20UND +12KG     CHIKOOL</t>
  </si>
  <si>
    <t>SHAMPOO BABY 300ML 50% EXTRA FREE JHONSONS &amp;JHONSONS</t>
  </si>
  <si>
    <t>AFEITADORA TG/708N  DORCO</t>
  </si>
  <si>
    <t>CEPILLO DENTAL 3D WHITER LUXE ORAL-B</t>
  </si>
  <si>
    <t>DESODORANTE EN CREMA 100ML AQUA MARINE REVLON</t>
  </si>
  <si>
    <t>JABON DERMOLIMPIADORA 100GR PURO AVENA</t>
  </si>
  <si>
    <t>COMBO OFERTA 3 HARMONY</t>
  </si>
  <si>
    <t>SHAMPOO 2EN1 400ML SMOOTH &amp; SILKY  HEAD &amp; SHOULDERS</t>
  </si>
  <si>
    <t>GEL FIJADOR BLANCO  500GR ROLDA</t>
  </si>
  <si>
    <t>GEL FIJADOR BLACK STYLING 250GR ROLDA</t>
  </si>
  <si>
    <t>DESODORANTE ALL DYA DRY 51Gr POWER FRESH  SPEED STICK</t>
  </si>
  <si>
    <t>GEL FIJADOR VERDE 250GR  ROLDA</t>
  </si>
  <si>
    <t>SHAMPOO 400ML HEAD &amp; SHOULDERS  VARIADOS</t>
  </si>
  <si>
    <t>AFEITADORA TG 708N AZUL 5UND DORCO</t>
  </si>
  <si>
    <t>JABON DERMOLIMPIADORA MEN 100GR PURO SPORT</t>
  </si>
  <si>
    <t>SHAMPOO 400ML COLOUR PROTECT    DOVE</t>
  </si>
  <si>
    <t>SHAMPOO 400ML PURIFYING   DOVE</t>
  </si>
  <si>
    <t>COLGATE TRIPLE PODER C/CALCIO 180GR  COLGATE</t>
  </si>
  <si>
    <t>LADY SPEED STICK DESODORANTE  POWDER FRESH 39.6GR</t>
  </si>
  <si>
    <t>SHAMPOO 400ML  NOURISHING OIL CARE     DOVE</t>
  </si>
  <si>
    <t>SHAMPOO 400ML INTENSIVE REPAIR    DOVE</t>
  </si>
  <si>
    <t>COLGATE CREMA DENTAL 90GR ADVANCED WHITE   COLGATE</t>
  </si>
  <si>
    <t>COLGATE 180GR ADVANCED WHITE   COLGATE</t>
  </si>
  <si>
    <t>AFEITADORA TG 708N ROSADA 5UNID DORCO</t>
  </si>
  <si>
    <t>DESODORANTE CREMA 30GR DAMA TALCO  LADY SPEED STICK</t>
  </si>
  <si>
    <t>DESODORANTE CREMA 30GR HOMBRE  COOL NIGHT SPEED STICK</t>
  </si>
  <si>
    <t>JABON DE TOCADOR 100GR GO FRESH CEREZA  DOVE</t>
  </si>
  <si>
    <t>DESODORANTE 90GR ALOE VERA    DIOXOGEN</t>
  </si>
  <si>
    <t>DESODORANTE DIOXOGEN 90GR ORIGINAL</t>
  </si>
  <si>
    <t>TOALLITA HUMEDA BABY WIPES SENSITIVE 78UND TANS</t>
  </si>
  <si>
    <t>CEPILLO DENTAL  ZIG ZAG  COLGATE</t>
  </si>
  <si>
    <t>TOALLA TIPO TELA 10UND.  FLUJO MODERADO  NATURE</t>
  </si>
  <si>
    <t>TOALLAS FEMENINAS ABUNDANTE C/ALAS 8UND.ALIVE</t>
  </si>
  <si>
    <t>AFEITADORA MAXIII TRIPLE HOJAS ROSADA  AFEITAMAX III</t>
  </si>
  <si>
    <t>CREMA DENTAL 100GR CONNERT FRESH WHITENING SOLID T CONNERT</t>
  </si>
  <si>
    <t>SHAMPOO 2EN1 LIMP/RENOV 400ML HEAD&amp;SHOULDER</t>
  </si>
  <si>
    <t>CREMA DENTAL COLGATE ADVANCE WHITENING TOTAL</t>
  </si>
  <si>
    <t>CEPILLO DENTAL NEGRO ZIG ZAG CARACOL  COLGATE</t>
  </si>
  <si>
    <t>CEPILLO DENTAL 17X17KAT SLIMMER  NEGRO  COLGATE</t>
  </si>
  <si>
    <t>AFEITADORA TG-II 5 AFEITADORAS   DORCO</t>
  </si>
  <si>
    <t>REPELENTE MOSQUITO INCIENSO NEGRO LENGE  LANJU</t>
  </si>
  <si>
    <t>GEL FIJADOR 500 GR VERDE ROLDA</t>
  </si>
  <si>
    <t>GEL DIGI 250 GR FIJADOR AZUL ROLDA</t>
  </si>
  <si>
    <t>GEL DIGI 250 GR BLANCO ROLDA</t>
  </si>
  <si>
    <t>JABON DE TOCADOR 100GR SHEA BUTTER  DOVE</t>
  </si>
  <si>
    <t>CREMA DENTAL TOTAL 12 REPAR/PREV 180GR  COLGATE</t>
  </si>
  <si>
    <t>GEL LIMPIADOR PASO 1 ANTICASPA 240 ML BIOKER</t>
  </si>
  <si>
    <t>MASCARILLA 240 ML  ANTICASPA PASO 2 BIOKER</t>
  </si>
  <si>
    <t>ROLL-ON COOL WAVE 60 GR GILLETTE</t>
  </si>
  <si>
    <t>ROLL-ON POWDER FRESH 60 GR SECRET ULTRA</t>
  </si>
  <si>
    <t>JABON DE BELLEZA RADIANTE 90GR SPA</t>
  </si>
  <si>
    <t>CREMA DENTAL 90GR  TRIPLE ACCION ORIG/MIN COLGATE</t>
  </si>
  <si>
    <t>SHAMPOO 380 ML HERBAL ROPAKPLUS</t>
  </si>
  <si>
    <t>SHAMPOO 380 ML ALMENDRAS ROPAKPLUS</t>
  </si>
  <si>
    <t>SHAMPOO 380 ML FANTASY ROPAKPLUS</t>
  </si>
  <si>
    <t>SHAMPOO ANTICASPA 2EN1 400ML   ALIVE</t>
  </si>
  <si>
    <t>CEPILLO DENTAL MAX FRESH    COLGATE</t>
  </si>
  <si>
    <t>CEPILLO DENTAL CON TAPA TWISTER MEDIUM   COLGATE</t>
  </si>
  <si>
    <t>GEL FIJADOR TRADICIONAL ROJO 500GR ROLDA</t>
  </si>
  <si>
    <t>SHAMPOO MENTHOL SPORT MEN 400ML   HEAD&amp;SHOULDERS</t>
  </si>
  <si>
    <t>SHAMPOO HUMECTA ALMENDRA 400ML  HEAD&amp;SHOULDERS</t>
  </si>
  <si>
    <t>TOALLA POST PARTO DIURNO 10UND WANITA</t>
  </si>
  <si>
    <t>TOALLAS HUMEDAS 50UND. BABY FINGER</t>
  </si>
  <si>
    <t>GEL FIJADOR TRADICIONAL AZUL 120GR ROLDA</t>
  </si>
  <si>
    <t>MACH3 RESPUESTOS P/ AFEITADORA 4UND. GILLETTE</t>
  </si>
  <si>
    <t>SHAMPOO 400ML PROTEC/CAIDA HEAD &amp; SHOULDERS</t>
  </si>
  <si>
    <t>SHAMPOO 400ML RELAX CONTROL  HEAD &amp; SHOULDERS</t>
  </si>
  <si>
    <t>SHAMPOO 400ML APPLE FRESH   HEAD &amp; SHOULDERS</t>
  </si>
  <si>
    <t>GEL FIJADOR TRADICIONAL MORADO 120GR ROLDA</t>
  </si>
  <si>
    <t>GEL FIJADOR TRADICIONAL AGUA MARINA 500GR ROLDA</t>
  </si>
  <si>
    <t>CREMA DENTAL 2EN CREST COMPLETE  7MOUTHWASH  CREST</t>
  </si>
  <si>
    <t>CEPILLO DENTAL 5X WHITE     ALIDENT</t>
  </si>
  <si>
    <t>CEPILLO DENTAL COLGATE ZIG ZAG</t>
  </si>
  <si>
    <t>CEPILLO DENTAL HI MY LITTLE INFANIL GUSANITO  ALIDENT</t>
  </si>
  <si>
    <t>JABON CORPORAL 90GR GERMASHIELD  SAFEGUORD</t>
  </si>
  <si>
    <t>JABON CORPORAL 90GR SAFEGUORD</t>
  </si>
  <si>
    <t>TOALLITAS HUMEDAS DESECHAB/ BEBES 50UND.  CHIKOOL</t>
  </si>
  <si>
    <t>DESODORANTE 60ML FRESH PINK ROSE  MUM</t>
  </si>
  <si>
    <t>DESODORANTE 60ML SENSITIVE ANTITRANSPITANTE  MUM</t>
  </si>
  <si>
    <t>TALCO PARA LOS PIES 60GR JHULIUS ROLD</t>
  </si>
  <si>
    <t>CEPILLO DENTAL ORAL B PRO-EXPERT</t>
  </si>
  <si>
    <t>CREMA DENTAL 115GR  ALIENTO FRESCO LAS MARAVILLAS</t>
  </si>
  <si>
    <t>DESODOR/EN BARRA 51GR AVALANCHE  SPEED STICCK</t>
  </si>
  <si>
    <t>CEPILLO COLGATE 360 CHARCOAL GOLD</t>
  </si>
  <si>
    <t>GEL FIJADOR BLANCO 120GR  ROLDA</t>
  </si>
  <si>
    <t>DESODORANT PRACT/CREMA 30GR  DRY CLINICAL SPEED STICK</t>
  </si>
  <si>
    <t>DESODORANT 30GR  PRACT-CREMA POWDER  LADY SPEED STICK</t>
  </si>
  <si>
    <t>GEL FIJADOR AGUA MARINA 120GR ROLDA</t>
  </si>
  <si>
    <t>JABON DERMOLIMPIADORA WOMEN 100GR PURO SPORT</t>
  </si>
  <si>
    <t>JABON PURO ALOE VERA 80GR</t>
  </si>
  <si>
    <t>TINTE EN CREMA 4-26 30M CASTAÑO MEDIO VIOLETA  LA CHINA</t>
  </si>
  <si>
    <t>PAÑALES XG 7 UND BABY ROGER</t>
  </si>
  <si>
    <t>PAÑALES M X8 BABY ROGER</t>
  </si>
  <si>
    <t>PAÑALES G X 7 BABY ROGER</t>
  </si>
  <si>
    <t>ROLLON ANTITRANSPIRANTE 100 GR EXTRA SECO AVAN</t>
  </si>
  <si>
    <t>ROLLON ANTITRANSPIRANTE 100 GR SECO CABALLERO AVAN</t>
  </si>
  <si>
    <t>SHAMPOO MIEL Y ALMENDRA 360ML SUAVE</t>
  </si>
  <si>
    <t>ACONDICIONADOR MIEL Y ALMENDRA 360ML SUAVE</t>
  </si>
  <si>
    <t>PAPEL HIGIENICO JAZMIN SUPER 300HOJAS</t>
  </si>
  <si>
    <t>CEPILLO DENTAL DE NIÑO  OSO SUAVE ALIDET</t>
  </si>
  <si>
    <t>HISOPO 200UNID. REDONDO COTTON BUDS  ALIVE</t>
  </si>
  <si>
    <t>CEPILLO DE NIÑO CARRO  SUAVE ALIDENT</t>
  </si>
  <si>
    <t>AFEITADORA VERDE PRECISION 3 MAX</t>
  </si>
  <si>
    <t>AFEITADORA FUCSIA MAX 3 SINCERE CARE   MAX</t>
  </si>
  <si>
    <t>PAÑAL BABY TALLA (M) CAPRICHO</t>
  </si>
  <si>
    <t>CREMA DENTAL 105GR  C/CALCIO CONVENRT</t>
  </si>
  <si>
    <t>AFEITADORA AZUL OSCURO  3HOJILLA MAX</t>
  </si>
  <si>
    <t>TALCO PARA NIÑOS   JOHNSONS</t>
  </si>
  <si>
    <t>AFEITADORA AZUL CONFORTABLE 3HOJILLA MAX</t>
  </si>
  <si>
    <t>DESODORANTE MEN 51GR POWER OF NATURE SPEED STICK</t>
  </si>
  <si>
    <t>SHAMPO 400ML RESTORING RITUAL   DOVE</t>
  </si>
  <si>
    <t>TINTE BELLACOLOR 13ML 2.0 NEGRO NATURAL</t>
  </si>
  <si>
    <t>PRESTOBARBA ULTRA GRIP MAX 3 VITAMINA E ALOE</t>
  </si>
  <si>
    <t>TRATAMIENT/TERMOPROTEC/ INTENSIVA 27ML NUTRIBELA10</t>
  </si>
  <si>
    <t>TALCO PARA NIÑOS 100G  BABY FINGER</t>
  </si>
  <si>
    <t>ENJUAGUE BUCAL PLAX SOFT MINT 250ML COLGATE</t>
  </si>
  <si>
    <t>ENJUAGUE BUCAL PLAX WHITENING 250ML COLGATE</t>
  </si>
  <si>
    <t>SHAMPOO  PALMOLIVE VARIADOS 400ML REPARAIR</t>
  </si>
  <si>
    <t>CORTA UÑAS GRANDES   ALIVE</t>
  </si>
  <si>
    <t>COTONCITOS PURO ALGODON 60UNID CHICCO</t>
  </si>
  <si>
    <t>CEPILLO DENTAL NIÑO  COLGATE</t>
  </si>
  <si>
    <t>TOALLA INTIMA MICROMALLA (DIA) 8UNID MY DAYS</t>
  </si>
  <si>
    <t>TOALLA INTIMA ALGODON (DIA) 8UNID MY DAYS</t>
  </si>
  <si>
    <t>TOALLA INTIMA ALGODON (NOCHE) 8UNID MY DAYS</t>
  </si>
  <si>
    <t>SHAMPOO 2 EN 1 SMOOTH &amp; SILKY 400ML HEAD &amp;SHOULDERS</t>
  </si>
  <si>
    <t>CREMA DENTAL TRIPLE ACCION 75ML COLGATE</t>
  </si>
  <si>
    <t>TINTE EN CREMA 9-33RUBIO CLARO LA CHINA</t>
  </si>
  <si>
    <t>TINTE EN CREMA 7-44 RUBIO COBRIZO PROFUNDO LA CHINA</t>
  </si>
  <si>
    <t>TINTE EN CREMA 5-66 CASTAÑO OSCURO ROJIZO LA CHINA</t>
  </si>
  <si>
    <t>TINTE EN CREMA 3-0 CASTAÑO OSCURO LA CHINA</t>
  </si>
  <si>
    <t>TINTE EN CREMA6-77 RUBIO MARRON COBRIZO LA CHINA</t>
  </si>
  <si>
    <t>TINTE EN CREMA5-7 CASTAÑO LA CHINA</t>
  </si>
  <si>
    <t>TINTE EN CREMA 6-75 CASTAÑOCLARO CHOCOLATE LA CHINA</t>
  </si>
  <si>
    <t>TINTE EN CREMA7-4 RUBIO OSCURO CHOCOLATE LA CHINA</t>
  </si>
  <si>
    <t>TINTE EN CREM8-33 RUBIO MEDIO DORADO LA CHINA</t>
  </si>
  <si>
    <t>TINTE EN POLVO 30MLX2  A-6 COPPER BLOND-BLACK HANZHIXIU</t>
  </si>
  <si>
    <t>TINTE EN POLVO 30MLX2  A-13 MARRON BROWN HANZHIXIU</t>
  </si>
  <si>
    <t>TINTE EN POLVO 30MLX2  A-5BRIGHT BROWN HANZHIXIU</t>
  </si>
  <si>
    <t>SHAMPOO RESTAURACION 400ML PANTENE PRO-V</t>
  </si>
  <si>
    <t>SHAMPOO BRILLO EXTREMO 400ML PANTENE PRO-V</t>
  </si>
  <si>
    <t>SHAMPOO CONTROL CAIDA 400ML PANTENE PRO-V</t>
  </si>
  <si>
    <t>AFEITADORA DESECHABLE  COMFOR 3  RAZORMAX</t>
  </si>
  <si>
    <t>AFEITADORA DESECHABLE ROSA/FUC CONFO/3  RAZOMAX</t>
  </si>
  <si>
    <t>AFEITADORA DESECHABLE MAX 3 ROSADA</t>
  </si>
  <si>
    <t>AFEITADORA CONFOR/3 AZUL RAZORMAX</t>
  </si>
  <si>
    <t>AFEITADORA DESECHABLE  AZUL SICERA CARE3  SHUANG SHILI</t>
  </si>
  <si>
    <t>CREMA DENTAL 100ML MAXIMA PROTECCION COLGATE</t>
  </si>
  <si>
    <t>POLVO P/PIES 60G   BORALCANFOR</t>
  </si>
  <si>
    <t>TALCO  PARA NIÑO 200GR.  BABY FINGER</t>
  </si>
  <si>
    <t>SHAMPOO  200ML PARA NIÑOS  BABY FINGER</t>
  </si>
  <si>
    <t>SHAMPOO 400ML REPARADOR PRO VITAMINAS  PANTENE</t>
  </si>
  <si>
    <t>SHAMPOO 400ML EXTRA VOLUMEN  2EN1 HEAD SHOULDERS</t>
  </si>
  <si>
    <t>HISOPO POTE PEQ.  COTTON BUDS</t>
  </si>
  <si>
    <t>HIPOSO  POTE GRANDE REDONDO  COTTON BUDS</t>
  </si>
  <si>
    <t>TOALLAS CLINICA FLEXI ALAS 10UND. POS-PARTO ALWVALLS</t>
  </si>
  <si>
    <t>TOALLAS HUMEDAS 24UND.  BABY FINGER</t>
  </si>
  <si>
    <t>TOALLAS TANS MALLA SECA 8 UND</t>
  </si>
  <si>
    <t>GEL ANTIBACTERIAL 80 ML PUREZA</t>
  </si>
  <si>
    <t>ELECTRIC MOSQUITO TABLETS</t>
  </si>
  <si>
    <t>BOROCANFOR COOL 35GR</t>
  </si>
  <si>
    <t>PAPEL HIGIENICO COMODITO 450 HOJAS</t>
  </si>
  <si>
    <t>GEL FIJADOR POWER FIX 250GR ROLDA</t>
  </si>
  <si>
    <t>SHAMPOO P/TODO TIPO DE CABELLO 180ML VALMY</t>
  </si>
  <si>
    <t>ACONDIC. P/TODO TIPO DE CABELLO 180ML VALMY</t>
  </si>
  <si>
    <t>ROLL-ON 24H FOR MEN FRESH 90GR EVERY NIGHT</t>
  </si>
  <si>
    <t>ROLL-ON 24H FOR MEN SPORT 90GR EVERY NIGHT</t>
  </si>
  <si>
    <t>CHAMPU DRENE SOBRE SEC/MALT 10ML FISA</t>
  </si>
  <si>
    <t>TOALLAS MINI PADS 20UND.  NATURAL SUAVE AMIGA</t>
  </si>
  <si>
    <t>AGUA OXIGENADA N 20-30-40 120CM</t>
  </si>
  <si>
    <t>AFEITADORA MAX3 FOR MAN UND</t>
  </si>
  <si>
    <t>ANTITRANSPIRANTE 24H EN CREMA 100ML NATURISTIK</t>
  </si>
  <si>
    <t>GEL DIGI 120 GR BLANCO EFFECT ROLDA</t>
  </si>
  <si>
    <t>GEL DIGI 120GR AZUL CASCO EFFECT ROLDA</t>
  </si>
  <si>
    <t>DESODORANTE 60GR. VERDE DERMI  MUN</t>
  </si>
  <si>
    <t>DESODORANTE C/BICARBONATO 90GR. HIPOALEG/  DIOXOGEN</t>
  </si>
  <si>
    <t>PAÑAL 4-7KG TALLA P 20UNID BABY  FINGER</t>
  </si>
  <si>
    <t>SHAMPOO ALIVE 350 ML NORMAL, SECO, GRASO TODO TIPO</t>
  </si>
  <si>
    <t>CREMA ALIDENT 100GR FRESH MINT</t>
  </si>
  <si>
    <t>AFEITADORA ROSADA  DESECHABLE X UNIDAD  DORCO</t>
  </si>
  <si>
    <t>AFEITADORA AZUL PRECISION MAX3</t>
  </si>
  <si>
    <t>PAPEL SUTIL CLASSIC 200HOJAS SUTIL</t>
  </si>
  <si>
    <t>SHAMPOO 340 ML CERAMIDAS SEDAL</t>
  </si>
  <si>
    <t>BOROCANFORD 35 GR ORIGINAL</t>
  </si>
  <si>
    <t>GEL FIJADOR 120 GR ROJO ROLDA</t>
  </si>
  <si>
    <t>CEPILLO COLGATE MORROCHO 360</t>
  </si>
  <si>
    <t>CEPILLO COLGATE 360 MEDIUM COMPACT</t>
  </si>
  <si>
    <t>CEPILLO COLGATE 3NR3AR</t>
  </si>
  <si>
    <t>TINTE 30ML CREMA P/CABELLO 3-20 BORGOÑA LA CHINA</t>
  </si>
  <si>
    <t>TINTE 30ML CREMA P/CABELLO 8-1 RUBIO CLARO CENIZA LA CHINA</t>
  </si>
  <si>
    <t>TINTE 30ML CREMA P/CABELLO 5-37 CACAO LA CHINA</t>
  </si>
  <si>
    <t>TINTE 30ML CREMA P/CABELLO 7-35 MIEL LA CHINA</t>
  </si>
  <si>
    <t>TINTE 30ML CREMA P/CABELLO 7-0 RUBIO MEDIO LA CHINA</t>
  </si>
  <si>
    <t>TINTE 30ML CREMA P/CABELLO 4-45 CAOBA LA CHINA</t>
  </si>
  <si>
    <t>TINTE 30ML CREMA P/CABELLO 8-31 ALMENDRA LA CHINA</t>
  </si>
  <si>
    <t>AGUA OXIGENDA 120CM VOLUM.10 3%  PASARELA</t>
  </si>
  <si>
    <t>AFEITADORA DESECHABLE MAX3  VERDE   MAX</t>
  </si>
  <si>
    <t>AFEITADORA DESECHABLE MAX3  AZUL  MAX</t>
  </si>
  <si>
    <t>TALCO PIES 60GR   AMMENS</t>
  </si>
  <si>
    <t>DESODORANTE BIO POWDER 90GR  EVERY NIGHT</t>
  </si>
  <si>
    <t>DESODORANTE BIO NATURELLE  90GR EVERY NIGHT</t>
  </si>
  <si>
    <t>DESODORANTE BIO BABY PING 90GR EVERY NIGHT</t>
  </si>
  <si>
    <t>JABON AVENA Y ARGAN 90GR MONCLER</t>
  </si>
  <si>
    <t>JABON MICELAR HIDRATANTE 90GR MONCLER</t>
  </si>
  <si>
    <t>JABON DE TOCADOR 75GR PURE SUAVISA/REV  MONCLER</t>
  </si>
  <si>
    <t>DESODORANTE BIO SPRING FRESH 90GR EVERY NIGHT</t>
  </si>
  <si>
    <t>JABON PALMOLIVE SENSACION HUMECTANTE X 3 375 GR</t>
  </si>
  <si>
    <t>JABON PROTEX ALOE X 3 270 GR</t>
  </si>
  <si>
    <t>TOALLA HUMEDA 50 UND. COTTON BABY SOFT-CREME</t>
  </si>
  <si>
    <t>AFEITADORA MAXX3 EXCELENT  VIT/ALOE   MORADA</t>
  </si>
  <si>
    <t>AFEITADORA MAX3 SINCERE ROSA CARE</t>
  </si>
  <si>
    <t>TINTE EN CREMA 5-62 RUBIO OSCURO ROJIZO 30ML LA CHINA</t>
  </si>
  <si>
    <t>JABON NUTRI-CARE 90GR MONCLER</t>
  </si>
  <si>
    <t>JABON RADIANTE 90GR MONCLER</t>
  </si>
  <si>
    <t>AFEITADORA SPEED RAZOR VERDE MAX</t>
  </si>
  <si>
    <t>AFEITADORA SINCERE CARE AZUL MAX</t>
  </si>
  <si>
    <t>MUN ROLL ON 60 GR DERMIS</t>
  </si>
  <si>
    <t>GEL REFRESCANTE BUCAL PLAX 75ML COLGATE</t>
  </si>
  <si>
    <t>DESKARO BLUE DESODORANTE BOLITA 75G</t>
  </si>
  <si>
    <t>CREMA DENTAL 75 ML MENTA COLGATE</t>
  </si>
  <si>
    <t>TRATAMIENTO REPARACION PROTECCION 27ML NUTRIBELA10</t>
  </si>
  <si>
    <t>TRATAMIENTO ENZIMOTERAPIA 27ML NUTRIBELA10</t>
  </si>
  <si>
    <t>CEPILLO MEDIO 2836 ADULTO ALIDENT</t>
  </si>
  <si>
    <t>CEPILLO MEDIO 2805 ADULTO ALIDENT</t>
  </si>
  <si>
    <t>GEL DENTAL TANS FRESA 2-6 AÑOS</t>
  </si>
  <si>
    <t>NUTRIBELA10 REPOLARIZACION EN FRIO 27 ML</t>
  </si>
  <si>
    <t>DESODORANTE DOVE SENSITIVE 40 ML</t>
  </si>
  <si>
    <t>DESODORANTE BEAUTY FINISH DOVE 40 GR</t>
  </si>
  <si>
    <t>DESODORANTE DOVE GO FRESH 40 GR</t>
  </si>
  <si>
    <t>DESODORANTE DOVE POWDER 40 GR</t>
  </si>
  <si>
    <t>DESODORANTE DOVE ORIGINAL 40 GR</t>
  </si>
  <si>
    <t>PAÑALES NEOBABY TALLA G UNISEX</t>
  </si>
  <si>
    <t>HISOPOS BASTONCITO 200 UND LUX</t>
  </si>
  <si>
    <t>PAÑAL SLEEPY STD 03 MIDI 5-9 11 PCS</t>
  </si>
  <si>
    <t>PAÑAL SLEEPY STD 02 MINI 3-6 KG 12 PCS</t>
  </si>
  <si>
    <t>PAÑAL SLEEPY STD 4 MAXI 8-18 KG 10 PCS</t>
  </si>
  <si>
    <t>PAÑAL SLEEPY STD 6 LARGE 16 KG 8 PCS</t>
  </si>
  <si>
    <t>AGUA OXIGENADA LA CHINA 120ML</t>
  </si>
  <si>
    <t>DESODORANTE 40 GR BURST ONDEE DOVE</t>
  </si>
  <si>
    <t>CEPILLO DENTAL ORAL B EXPERT</t>
  </si>
  <si>
    <t>CEPILLO DENTAL ORAL B 3D WHITE</t>
  </si>
  <si>
    <t>CEPILLO DENTAL ORAL COMPLETE</t>
  </si>
  <si>
    <t>AFEITADORA  MAX CONFORTABLE 3</t>
  </si>
  <si>
    <t>ROLL-ON 60 ML POWDER PROTECT SECRET</t>
  </si>
  <si>
    <t>ROLL-ON COOL WAVE 60/57 ML GR GILLETTE</t>
  </si>
  <si>
    <t>TALCO 200 GR PARA NIÑO MELODY</t>
  </si>
  <si>
    <t>ROLL-ON FRESH 50ML/52G OLD SPICE</t>
  </si>
  <si>
    <t>ROLL-ON LEÑA/LENHA 50ML/52G OLD SPICE</t>
  </si>
  <si>
    <t>JABON TOCADOR 125 GR LIMON MIMLOT</t>
  </si>
  <si>
    <t>JABON TOCADOR 90 GR PEPINO MIMLOT</t>
  </si>
  <si>
    <t>CEPILLO DENTAL MEDIO ADULTO ALIDENT</t>
  </si>
  <si>
    <t>JABON DEX 90 GR CANDY SOAP DURAZNO</t>
  </si>
  <si>
    <t>JABON DEX 90 GR LIMON CANDY SOAP</t>
  </si>
  <si>
    <t>JABON DEX 90 GR LAVANDA</t>
  </si>
  <si>
    <t>JABON 90 GR DEX RED ROSE</t>
  </si>
  <si>
    <t>DESODORANTE 40 GR INVISIBLE DRY DOVE</t>
  </si>
  <si>
    <t>DESODORANTE 40GR GO FRESH DOVE</t>
  </si>
  <si>
    <t>SHAMPOO 305 ML 2EN1 TANS BABY</t>
  </si>
  <si>
    <t>SHAMPOO 405 ML 3EN1 TAPA ROSADA Y DORADA TANS</t>
  </si>
  <si>
    <t>JABON DEX CANDY 125 GR PEPINO</t>
  </si>
  <si>
    <t>JABON 125 GR DEX CANDY LIMON</t>
  </si>
  <si>
    <t>JABON 125 GR DEX CANDY DURAZNO</t>
  </si>
  <si>
    <t>JABON 125 GR DEX CANDY LAVANDA</t>
  </si>
  <si>
    <t>JABON 90 GR DEX CANDY PEPINO.</t>
  </si>
  <si>
    <t>ALCOHOL 120 ML SANOL</t>
  </si>
  <si>
    <t>SHAMPOO 320 ML HERBAL OLIVE ELSE</t>
  </si>
  <si>
    <t>SHAMPOO 320 ML CALENDULA HERBAL ELSE</t>
  </si>
  <si>
    <t>SHAMPOO 320 ML LAVANDA HERBAL ELSE</t>
  </si>
  <si>
    <t>SHAMPOO 320 ML OCEAN BLUE HERBAL ELSE</t>
  </si>
  <si>
    <t>SHAMPOO 320 ML PURE SEDUCTION HERBAL ELSE</t>
  </si>
  <si>
    <t>ROLL-ON 60 GR POWER RUSH GILLETTE</t>
  </si>
  <si>
    <t>ACONDICIONADOR RESCONST COMPLETA 400 ML CABELLO DAÑADO DOVE</t>
  </si>
  <si>
    <t>ACONDICIONADOR 400 ML OLEO NUT CABELLO SECO DOVE</t>
  </si>
  <si>
    <t>ACONDICIONADOR 340 ML CERAMIDAS SEDAL</t>
  </si>
  <si>
    <t>ACONDICIONADOR 340 ML RIZOS DEFINIDOS SEDAL</t>
  </si>
  <si>
    <t>SHAMPOO 340 ML DUO 2 EN 1 SEDAL</t>
  </si>
  <si>
    <t>SHAMPOO 400 ML RECONTRUCCION COMPLETA DOVE</t>
  </si>
  <si>
    <t>SHAMPOO 400 ML OLEO NUTRICION DOVE</t>
  </si>
  <si>
    <t>SHAMPOO 340 ML RIZOS DEFINIDOS SEDAL</t>
  </si>
  <si>
    <t>JABON TOCADOR 125 GR JAZMIN LUX</t>
  </si>
  <si>
    <t>JABON TOCADOR 125 GR FLOR VAINILLA LUX</t>
  </si>
  <si>
    <t>JABON TOCADOR 120 GR BAMBOO REXONA</t>
  </si>
  <si>
    <t>JABON TOCADOR 120 GR FRESH REXONA</t>
  </si>
  <si>
    <t>DESODORANTE 50 GR COTTON DRY REXONA</t>
  </si>
  <si>
    <t>DESODORANTE MEN 50 GR BARRA INVISIBLE REXONA</t>
  </si>
  <si>
    <t>DESODORANTE PARA PIES 153 ML ORIGINAL REXONA</t>
  </si>
  <si>
    <t>ROLLON 50 ML INVISIBLE MEN REXONA</t>
  </si>
  <si>
    <t>ROLLON 50 ML MEN SPORTFAN REXONA</t>
  </si>
  <si>
    <t>.</t>
  </si>
  <si>
    <t>COLONIA PARA NIÑOS 200ML CHICCO</t>
  </si>
  <si>
    <t>BOLSO PORTA COSMETICOS SENCILLO</t>
  </si>
  <si>
    <t>LAPIZ 2 EN 1 KYLIE DE CEJAS</t>
  </si>
  <si>
    <t>MOTAS PARA COMPACTO</t>
  </si>
  <si>
    <t>PEGA LOKA 3 GR LA ORIGINAL</t>
  </si>
  <si>
    <t>BRILLO LABIAL MATE FENTY BEAUTY 3.25ML</t>
  </si>
  <si>
    <t>COLONIA BEBITA 120 ML ROPAK</t>
  </si>
  <si>
    <t>ISSEY MIYAKE NUIT D´ÍSSEY 100 ML</t>
  </si>
  <si>
    <t>REMOVEDOR SZLIAN MAGIC 15 ML</t>
  </si>
  <si>
    <t>LABIAL VASELINA EN BARRA 4.8 G</t>
  </si>
  <si>
    <t>ANTIBATERIA  MARIANA´S SECRET FRAGANCIA VARIADA 29 ML</t>
  </si>
  <si>
    <t>MAQUINA REPELLENT MOSQUITO SHENKE</t>
  </si>
  <si>
    <t>LOCION CORPORAL 400ML FLOR DE PASION   ALIVE</t>
  </si>
  <si>
    <t>LOCION CORPORAL 400ML VAINILLA   ALIVE</t>
  </si>
  <si>
    <t>COLONIA PARA NIÑOS 200ML  BABY FINGER</t>
  </si>
  <si>
    <t>COLONIA PARA NIÑOS 100ML BABY FINGER</t>
  </si>
  <si>
    <t>JABON HARMONY SURTIDO 35GR</t>
  </si>
  <si>
    <t>COLONIA DE BEBE 240 ML NENUCO</t>
  </si>
  <si>
    <t>COLONIA VAINILLA 240 ML BEBE NENUCO</t>
  </si>
  <si>
    <t>AFEITADORA CROMA 2 DETALLADA</t>
  </si>
  <si>
    <t>CEPILLO DENTAL NIÑOS  3-12 SOFT</t>
  </si>
  <si>
    <t>COMBO 2 PAQ ALUYAZ FEXI ALAS</t>
  </si>
  <si>
    <t>COLONIA 220 ML PARA NIÑOS CHICCO</t>
  </si>
  <si>
    <t>PAN ANDINO GRANDE KG</t>
  </si>
  <si>
    <t>PAN DULCE GUAYABA GRANDE  KG</t>
  </si>
  <si>
    <t>MASA DE PAN DULCE  CRUDO KG</t>
  </si>
  <si>
    <t>PAN DE SANDWICH MEDIANO UNID</t>
  </si>
  <si>
    <t>PAN DE SANDWICH PEQUEÑO KG</t>
  </si>
  <si>
    <t>PAN DELI POR KG</t>
  </si>
  <si>
    <t>PAN DE MAIZ GRANDE KG</t>
  </si>
  <si>
    <t>PAN CON QUESO GRANDE KG</t>
  </si>
  <si>
    <t>QUESADILLA GRAND Y PEQ KG</t>
  </si>
  <si>
    <t>CATALINA NEGRA KG</t>
  </si>
  <si>
    <t>CATALINA BLANCA KG</t>
  </si>
  <si>
    <t>SEÑORITAS PAQUETE KG</t>
  </si>
  <si>
    <t>AMBROSIA CON FRUTAS KG</t>
  </si>
  <si>
    <t>ROSQUITAS DE LECHE KG</t>
  </si>
  <si>
    <t>PAN SOBADO GRANDE KG</t>
  </si>
  <si>
    <t>PAN DULCE DE CAMBUR MODELO KG</t>
  </si>
  <si>
    <t>ENROLLADO DE FRUTA Y CANELA 2UND</t>
  </si>
  <si>
    <t>PAN DULCE PEQUEÑO KG</t>
  </si>
  <si>
    <t>PAN DE JAMON HOJALDRE TRADICIONAL</t>
  </si>
  <si>
    <t>BANDEJA DE 5 PASTELES DE CARNE</t>
  </si>
  <si>
    <t>PAN ARABE 5 UND EL ARABITO</t>
  </si>
  <si>
    <t>CAMPESINO LARGO FORTIFICADO KG</t>
  </si>
  <si>
    <t>CAJA DE DULCE N°3 (PRODUCCION)</t>
  </si>
  <si>
    <t>COMBO DE PAN DE PERRO 16 UND</t>
  </si>
  <si>
    <t>PAN DELI INTEGRAL KG</t>
  </si>
  <si>
    <t>PAN DELI OREGANO KG</t>
  </si>
  <si>
    <t>PAN CANILLA O FRANCES POR KG</t>
  </si>
  <si>
    <t>PAN GALLEGO KG</t>
  </si>
  <si>
    <t>GOLFEADO CON QUESO</t>
  </si>
  <si>
    <t>PAN DULCE DE COCO KG</t>
  </si>
  <si>
    <t>HARINA DE TRIGO PAN LA LUCHA 45KG</t>
  </si>
  <si>
    <t>CHICLE POR KILO (PRODUCCION)</t>
  </si>
  <si>
    <t>PAN DULCE PEQUEÑO</t>
  </si>
  <si>
    <t>PAN DE PERRO GRANDE</t>
  </si>
  <si>
    <t>PAN DE HAMBURGUESA PEQUEÑA</t>
  </si>
  <si>
    <t>PAN SOBADO GRANDE</t>
  </si>
  <si>
    <t>COMBO DIA DEL NIÑO # 3 MODELO</t>
  </si>
  <si>
    <t>CAJA DE CERVEZA 330ML RET REGIONAL TIPO PILSEN</t>
  </si>
  <si>
    <t>COMBO DIA DEL NIÑO ROMA</t>
  </si>
  <si>
    <t>AGUARDIENTE 0.5LT  DOBLE BLANCO</t>
  </si>
  <si>
    <t>RON SUPERIOR 0.35         SUPERIOR</t>
  </si>
  <si>
    <t>DETERGENTE LIQUIDO 500 ML VEL ROSA</t>
  </si>
  <si>
    <t>DETERGENTE LIQUIDO 1 LT LAS LLAVES BEBE</t>
  </si>
  <si>
    <t>LIMPIADOR DE CERAMICA 1 LT CON AROMA OH LIMPO</t>
  </si>
  <si>
    <t>JABON LIQUIDO MULTIUSO 1 LT OH LIMPO</t>
  </si>
  <si>
    <t>SUAVIZANTE FRESCA PRIMAVERA 500 C SUAVITEL</t>
  </si>
  <si>
    <t>PAÑO AMARILLO 50 X 40</t>
  </si>
  <si>
    <t>COLETO 3 RAYAS 75 X 60</t>
  </si>
  <si>
    <t>ELIMINADOR DE OLORES 1 LT CLIC CHERRY</t>
  </si>
  <si>
    <t>SUAVIZANTE 1 LT SUAVITEL FRESCA PRIMAVERA</t>
  </si>
  <si>
    <t>LAS LLAVES 200GR COMBINADO</t>
  </si>
  <si>
    <t>PINO PINEX ANTI-BACTERIAL JABONOSO 830ML HIUK</t>
  </si>
  <si>
    <t>JABON PANELA 200GR BEBE PURO LAVAR</t>
  </si>
  <si>
    <t>SUAVISANTE BEBE 1 LT DARI CLEAN</t>
  </si>
  <si>
    <t>SUAVIZANTE LAVANDA 1 LT DARI CLEAN</t>
  </si>
  <si>
    <t>RAID MAX MATA CUCARACHAS Y CHIRIPAS 235ML JOHNSON</t>
  </si>
  <si>
    <t>JABON PANELA EXTRALIMPIEZA 250GR LAS LLAVES</t>
  </si>
  <si>
    <t>LAVAPLATOS MULTIUSO EN CREMA 230 GR AXION</t>
  </si>
  <si>
    <t>DETERGENTE VEL ROSA DELICADA 1LT</t>
  </si>
  <si>
    <t>DESENGRASANTE 1 LT MULTISUPERFICIE AJAX</t>
  </si>
  <si>
    <t>DESENGRASANTE 550 GR POLVO AJAX</t>
  </si>
  <si>
    <t>CREMA MULTIUSO 500GR AXION</t>
  </si>
  <si>
    <t>MISTOLIN  SUAVIDAD DE ALGODON 828ML</t>
  </si>
  <si>
    <t>MISTOLIN AROMATIZANTE DE LIMON 828ML</t>
  </si>
  <si>
    <t>ESPONJA JABONOSA LUSTRILLO</t>
  </si>
  <si>
    <t>MISTOLIN FRAGANCIA BEBE 828ML</t>
  </si>
  <si>
    <t>CLORO ULTRA BEBE 1L NEVEX</t>
  </si>
  <si>
    <t>MISTOLIN AROMATERAPIA LIMPIADOR CON ACEITE DE NARANJA</t>
  </si>
  <si>
    <t>KEROSENE 500ML ARCA</t>
  </si>
  <si>
    <t>KEROSENE 1000ML ARCA</t>
  </si>
  <si>
    <t>VENSOL  500ML ARCA</t>
  </si>
  <si>
    <t>VENSOL 1000ML ARCA</t>
  </si>
  <si>
    <t>JABON MULTIUSO LIMON 100GR SUPREMO</t>
  </si>
  <si>
    <t>MISTOLIN 1 LT FRESCURA FRUTAL</t>
  </si>
  <si>
    <t>MISTOLIN ESPIRITU JOVEN 828ML</t>
  </si>
  <si>
    <t>MISTOLIN 1 LT ROCIO</t>
  </si>
  <si>
    <t>DETERGENTE ABC 400GR LIMON</t>
  </si>
  <si>
    <t>DETERGENTE ABC 1KG LIMON</t>
  </si>
  <si>
    <t>LAS LLAVES DETERGENTE LIQ. ROPA DELI 510CC</t>
  </si>
  <si>
    <t>CREMA DE ZAPATOS 30G NEGRO/MARRON CHEERY</t>
  </si>
  <si>
    <t>CREMA ZAPATOS 40ML NEGRO CHEERY</t>
  </si>
  <si>
    <t>JABON EN BARRA 200 GR LIMON SUPREMO</t>
  </si>
  <si>
    <t>POWDER 5GR MATA CUCARACHA     GREEN TREE</t>
  </si>
  <si>
    <t>CREMA DE ZAPATO MARRON  40ML CHEERY</t>
  </si>
  <si>
    <t>PROMO AC 900GR.</t>
  </si>
  <si>
    <t>DETERGENTE EN POLVO 1KG AZ</t>
  </si>
  <si>
    <t>LEJIA JABONOSA 1 LT TAPA AMARILLA</t>
  </si>
  <si>
    <t>DESENGRASADOR LIMON SABILA 1 LT TAPA AMARILLA</t>
  </si>
  <si>
    <t>MULTIUSO ROSADO 1 LT TAPA AMARILLA</t>
  </si>
  <si>
    <t>JABON AZUL CM 200 GRAMOS</t>
  </si>
  <si>
    <t>JABON AZUL PANELA 200GR SUPER ROMBO   JIRAFA</t>
  </si>
  <si>
    <t>DESENGRASANTE USO INTERNO</t>
  </si>
  <si>
    <t>SUAVISANTE  430ML  FRESCA PRIMAVERA  SUAVITEL</t>
  </si>
  <si>
    <t>DESENGRASANTE MULTISUPERFICIE 500ML AJAX</t>
  </si>
  <si>
    <t>BAYGON MATA INSECTOS VOLADORES 235ML  JOHNSON</t>
  </si>
  <si>
    <t>CLORO ULTRA 1LT GABAN</t>
  </si>
  <si>
    <t>DETERGENTE LIQUIDO P/ROPA 1LT GABAN</t>
  </si>
  <si>
    <t>JABON LIQ PH NEUTRO 1LT P/ROPA DELICADA</t>
  </si>
  <si>
    <t>JABON EN PANELA 150GR   POPULAR</t>
  </si>
  <si>
    <t>COMBO 3 DETERGENTE ACESS DE 400G</t>
  </si>
  <si>
    <t>LAVAROPAS LAVANDA 500GR ESPUMIL</t>
  </si>
  <si>
    <t>LAVAROPAS FLORAL 500GR ESPUMIL</t>
  </si>
  <si>
    <t>PROMO AR 900GR</t>
  </si>
  <si>
    <t>CLORO JABONOSO 1LT GABAN</t>
  </si>
  <si>
    <t>JABON 200 GR TRADICIONAL PURO LAVAR</t>
  </si>
  <si>
    <t>DETERGENTE MULTIUSOS LAVANDA 1KG ACES</t>
  </si>
  <si>
    <t>MULTIUSO 130 GR PASTILLA CITRICA LAS LLAVES</t>
  </si>
  <si>
    <t>BRISOL LIQUIDO 1LT MULTIUSO</t>
  </si>
  <si>
    <t>DETERGENTE EN POLVO 1KG  C/BLAQUEADOR  ALIVE</t>
  </si>
  <si>
    <t>SERVILLETA CUADRADA  HOUSEHOLD NAPHINS 120 UND  PAVECA</t>
  </si>
  <si>
    <t>LAVAPLATOS EN CREMA 425 GR MULTIUSO NARANJA FULLA</t>
  </si>
  <si>
    <t>LAVAPLATOS 200 GR CREMA MULTIUSO LIMON FULLA</t>
  </si>
  <si>
    <t>LAVAPLATO EN CREMA 200 GR NARANJA FULLA</t>
  </si>
  <si>
    <t>LAVAPLATOS 425 GR EN CREMA LIMON MULTIUSO FULLA</t>
  </si>
  <si>
    <t>DETERGENTE ABC DURAZNO 1KG</t>
  </si>
  <si>
    <t>ESPONJA DE ALAMBRE LIIT GROUP UND</t>
  </si>
  <si>
    <t>DESINFECTANTE 1L SUPERFICIES VINAGRE ACTIVO  LAS LLAVES</t>
  </si>
  <si>
    <t>DETERGENTE EN POLVO SUAVECITOS 500GR ACES</t>
  </si>
  <si>
    <t>DETERGENTE EN POLVO 400GR LANJU</t>
  </si>
  <si>
    <t>BAYGON 6 DOBLE ESPIRALES ANTI-MOSQUITOS</t>
  </si>
  <si>
    <t>PINE-SOL PINO REGULAR 828ML</t>
  </si>
  <si>
    <t>DETERGENTE ABC DURAZNO 400G</t>
  </si>
  <si>
    <t>LIMPIADOR DE POCETAS 1LT CICLON</t>
  </si>
  <si>
    <t>AXION LIQUIDO LIMON 400ML</t>
  </si>
  <si>
    <t>LAS LLAVES 900 GR POLVO FLORAL</t>
  </si>
  <si>
    <t>LAS LLAVES JABON TRADICIONA 250 G FLORAL</t>
  </si>
  <si>
    <t>DETERGENTE LAS LLAVES BEBE 900 GR</t>
  </si>
  <si>
    <t>DETERGUENTE POLVO FLORAL 500G BIO3</t>
  </si>
  <si>
    <t>MINI HUGGIES DORADO PIEDRA ACERO</t>
  </si>
  <si>
    <t>HUGGIES 2TONOS ACERO</t>
  </si>
  <si>
    <t>ARGOLLA PEQUEÑA 30MM LAMINADO DORADA</t>
  </si>
  <si>
    <t>CADENA DE DAMA CON ZARCILLO LAMINADO</t>
  </si>
  <si>
    <t>CADENA TEJIDO GUCCI LAMINADO</t>
  </si>
  <si>
    <t>SET DE CADERA TRIPLE  CARTIER</t>
  </si>
  <si>
    <t>RELOJ DE CABALLERO CORREA PLAST  SWISS ARMY</t>
  </si>
  <si>
    <t>CONEJO KG</t>
  </si>
  <si>
    <t>CHULETA AHUMADA PRAIN KG</t>
  </si>
  <si>
    <t>MOLIDA ECONOMICA KG</t>
  </si>
  <si>
    <t>BISTEK DE PUNTA KG</t>
  </si>
  <si>
    <t>JULIANA DE LOMITO KG</t>
  </si>
  <si>
    <t>CHORIZO DE AJO CARNICO KG</t>
  </si>
  <si>
    <t>BOFE KG</t>
  </si>
  <si>
    <t>COSTILLA DE COCHINO PLUMROSE KG</t>
  </si>
  <si>
    <t>PALETA DE CERDO KG</t>
  </si>
  <si>
    <t>ASADURA KG</t>
  </si>
  <si>
    <t>COMBO SOPERO 2 KG</t>
  </si>
  <si>
    <t>HAMBURGUESA DE POLLO 112 GR LO MIO</t>
  </si>
  <si>
    <t>CUBITO DE POLLO 92 GR  8 UND MAGGI</t>
  </si>
  <si>
    <t>CUBITO DE POLLO MAGGI 16UNID 184GR NESTLE</t>
  </si>
  <si>
    <t>CUBITO DE GALLINA 96GR 8 UND IBERIA</t>
  </si>
  <si>
    <t>CUBITO DE POLLO 96GR 8 UND IBERIA</t>
  </si>
  <si>
    <t>CUBITO DE CARNE 144GR 12 UND IBERIA</t>
  </si>
  <si>
    <t>SALSA DE SOYA 300 ML QUIDY</t>
  </si>
  <si>
    <t>SALSA INGLESA CON VINO BLANCO 300ML MC CORMICK</t>
  </si>
  <si>
    <t>SALSA DE AJO 300 ML QUIDY</t>
  </si>
  <si>
    <t>JAMON ENDIABLADO 115GR PLUMROSE</t>
  </si>
  <si>
    <t>SALSA INGLESA 300 ML FERGOS</t>
  </si>
  <si>
    <t>SALSA DE SOYA 300 ML FERGOS</t>
  </si>
  <si>
    <t>DIABLITO 115 GR FIESTA LATA</t>
  </si>
  <si>
    <t>DIABLITO 115 GR UNDER WOOD</t>
  </si>
  <si>
    <t>DIABLITOS 54GR UNDER WOOD</t>
  </si>
  <si>
    <t>SALSA DE AJO  300 ML FERGOS</t>
  </si>
  <si>
    <t>SALSA DE AJO 300ML   MC CORMICK</t>
  </si>
  <si>
    <t>ATUN 140 GR MARGARITA EN ACEITE</t>
  </si>
  <si>
    <t>SALSA INGLESA 300ML QUIDY</t>
  </si>
  <si>
    <t>SALSA DE SOYA 150 ML QUIDY</t>
  </si>
  <si>
    <t>SALSA DE AJO 150 ML QUIDY</t>
  </si>
  <si>
    <t>CAFE 500 GR AMANECER GOURMET</t>
  </si>
  <si>
    <t>SALSA INGLESA 150 ML QUIDY</t>
  </si>
  <si>
    <t>SALSA DE SOYA LIGERA 150 ML MC CORMICK</t>
  </si>
  <si>
    <t>LECHE CONDENSADA 397 GR NATULAC</t>
  </si>
  <si>
    <t>SALSA COMBO 150 ML FERGOS</t>
  </si>
  <si>
    <t>BASE CARNE MECHADA 60 GR IBERIA</t>
  </si>
  <si>
    <t>SOPA DE POLLO CON FIDEOS 65 GR MAGGI</t>
  </si>
  <si>
    <t>SALSA PARA GUISO 500 GR KIERO</t>
  </si>
  <si>
    <t>CREMA POLLO MAGGI 76GR NESTLE</t>
  </si>
  <si>
    <t>ENDULZANTE "O"CALORIAS  112 SOBRES MONTALBAN</t>
  </si>
  <si>
    <t>CREMA MAIZ MAGGI 76GR NESTLE</t>
  </si>
  <si>
    <t>SALSA NAPOLITANA 490 GR LA GIRALDA</t>
  </si>
  <si>
    <t>ENDULZANTE SACAROSA CON STEVIA 500GR MONTALBAN</t>
  </si>
  <si>
    <t>AZUCAR GLASS 1KG</t>
  </si>
  <si>
    <t>SALSA NAPOLITANA CON QUESO 495 GR HEINZ</t>
  </si>
  <si>
    <t>MOSTAZA PREPARADA 260 GR MC CORMICK</t>
  </si>
  <si>
    <t>MOSTAZA SPICY BROWN 290 GR MC CORMICK</t>
  </si>
  <si>
    <t>SALSA AJI DULCE 250 GR FRITZ</t>
  </si>
  <si>
    <t>SALSA AMOSTAZADA 300 ML IBERIA</t>
  </si>
  <si>
    <t>SALSA MOSTAZADA 150 ML IBERIA</t>
  </si>
  <si>
    <t>ADEREZO MOSTAZA 150 ML EVAPRIMOLCA</t>
  </si>
  <si>
    <t>ADOBO 185 GR AAHAY</t>
  </si>
  <si>
    <t>CARMENCITA 130 GR AAHAY</t>
  </si>
  <si>
    <t>SUPER ALIÑO 120 GR AAHAY</t>
  </si>
  <si>
    <t>CURRY MOLIDO 100 GR AAHAY</t>
  </si>
  <si>
    <t>COMINO MOLIDO 100 GR AAHAY</t>
  </si>
  <si>
    <t>REFRESCO 7UP 355ML  PEPSI COLA</t>
  </si>
  <si>
    <t>MAIZ DULCE EN GRANOS 440GR LA GIRALDA</t>
  </si>
  <si>
    <t>MOSTAZA 195 GR HEINZ</t>
  </si>
  <si>
    <t>LIPTON ICE TEA DURAZNO 90GR</t>
  </si>
  <si>
    <t>LIPTON ICE TEA LIMON 90 GR</t>
  </si>
  <si>
    <t>NESTEA LIMON 90 GR NESTLE</t>
  </si>
  <si>
    <t>NESTEA SABOR A DURAZNO 90GR NESTLE</t>
  </si>
  <si>
    <t>FRUXI LIFE LIMON 30GR</t>
  </si>
  <si>
    <t>FRUXI LIFE NARANJA 30 GR</t>
  </si>
  <si>
    <t>FRUXI LIFE MANDARINA 30GR</t>
  </si>
  <si>
    <t>TANG CON SABOR A NARANJA 30GR TANG</t>
  </si>
  <si>
    <t>REFRESCO COCA-COLA 1.5 LTS SABOR ORIGINAL</t>
  </si>
  <si>
    <t>PASTA SEMOLA GALO PENA 500 GR SELMI</t>
  </si>
  <si>
    <t>REFRESCO HIT NARANJA 1.5LTS SIN CALORIAS COCA COLA</t>
  </si>
  <si>
    <t>REFRESCO FRESCOLITA 1.5 LTS SIN CALORIAS COCA COLA</t>
  </si>
  <si>
    <t>GRANOS FRIJOL BAYO 500 GR PANTERA</t>
  </si>
  <si>
    <t>GRANOS QUINCHONCHO 500 GR PANTERA</t>
  </si>
  <si>
    <t>GRANOS FRIJOL PICO NEGRO  500GR   PANTERA</t>
  </si>
  <si>
    <t>LENTEJAS 500 GR PANTERA</t>
  </si>
  <si>
    <t>GRANOS FRIJOL BLANCO 500 GR PANTERA</t>
  </si>
  <si>
    <t>CEBADA 250 GR PANTERA</t>
  </si>
  <si>
    <t>ALPISTE 250 GR PANTERA</t>
  </si>
  <si>
    <t>CEREAL FLIPS 220GR CHOCOLATE</t>
  </si>
  <si>
    <t>CEREAL FLIPS 220GR DULCE DE LECHE</t>
  </si>
  <si>
    <t>NESTEA LIMON 450GR NESTLE</t>
  </si>
  <si>
    <t>MAIZINA AMERICANA 90 GR ALFONSO RIVAS</t>
  </si>
  <si>
    <t>HARINA DE AVENA 400GR QUAKER</t>
  </si>
  <si>
    <t>GALLETAS CHIPS 6 UND 144GR  TODDY</t>
  </si>
  <si>
    <t>RICA AVENA SABOR VAINILLA 500GR KIANA</t>
  </si>
  <si>
    <t>AVENA EN HOJUELAS FORTIFICADA 800GR AVELINA</t>
  </si>
  <si>
    <t>AVENA EN HOJUELAS FORTIFICADA 400GR AVELINA</t>
  </si>
  <si>
    <t>AVENA EN HOJUELAS TRADICIONAL 800GR AVELINA</t>
  </si>
  <si>
    <t>MILO ACTIV-GO 250GR NESTLE</t>
  </si>
  <si>
    <t>AVENA EN HOJUELAS INSTANTANEA 400GR AVELINA</t>
  </si>
  <si>
    <t>AVENA EN HOJUELA INSTANTANEA 800GR AVELINA</t>
  </si>
  <si>
    <t>AVENA EN HOJUELAS ENTERAS 400GR AVELINA</t>
  </si>
  <si>
    <t>SVELTY LECHE SEMIDESCREMADA 400GR NESTLE</t>
  </si>
  <si>
    <t>FORORO HARINA DE MAIZ TOSTADO 500GR CHEPELCA</t>
  </si>
  <si>
    <t>GALLETAS Q-KISS 200 GR GALLETAS PUIG</t>
  </si>
  <si>
    <t>GALLETAS ELITE VAINILLA 200 GR PUIG</t>
  </si>
  <si>
    <t>ESENCIA DE VAINILLA 150 ML LA FAVORITA BLANCA</t>
  </si>
  <si>
    <t>ESENCIA DE VAINILLA 150 ML LA FAVORITA NEGRA</t>
  </si>
  <si>
    <t>ESENCIA DE VAINILLA 250 ML LA FAVORITA NEGRA</t>
  </si>
  <si>
    <t>ESENCIA DE VAINILLA 250 ML LA FAVORITA BLANCA</t>
  </si>
  <si>
    <t>CARAOTA NEGRA CARI BEANS 200GR DEL MONTE</t>
  </si>
  <si>
    <t>MAIZ DULCE EN GRANO 150 GR MIMO</t>
  </si>
  <si>
    <t>TOMATE PELADO 800 GR MARY</t>
  </si>
  <si>
    <t>TOMATE PELADO 400 GR MARY</t>
  </si>
  <si>
    <t>VINAGRE 1 LT EUREKA</t>
  </si>
  <si>
    <t>SALSA NAPOLITANA 500GR KIERO</t>
  </si>
  <si>
    <t>SALSA PARA PIZZA 500GR KIERO</t>
  </si>
  <si>
    <t>SALSA DE AJO 300ML IBERIA</t>
  </si>
  <si>
    <t>SALSA DE SOYA 300ML IBERIA</t>
  </si>
  <si>
    <t>SALSA INGLESA 300ML IBERIA</t>
  </si>
  <si>
    <t>PASTA LINGUINE 500 GR GALO</t>
  </si>
  <si>
    <t>AVENA EN HOJUELA ENTERA 800GR AVELINA</t>
  </si>
  <si>
    <t>MAIZINA AMERICANA 400 GR ALFONZO RIVAS</t>
  </si>
  <si>
    <t>FORORO 400 GR DER CONDE</t>
  </si>
  <si>
    <t>RICA CHICHA 400 GR NESTLE</t>
  </si>
  <si>
    <t>AVENA EN HOJUELA FORTIFICADA 400 GR QUAKER</t>
  </si>
  <si>
    <t>NESTUM POSTRE MANZANA Y ARROZ 115 GR NESTLE</t>
  </si>
  <si>
    <t>GALLETAS SALTINES 250 GR PUIG</t>
  </si>
  <si>
    <t>GALLETAS DE SODA INTEGRAL 290 GR PUIG</t>
  </si>
  <si>
    <t>SAL GRUESA 1 KG CELESTIAL (PARRILLERA)(NEGRA)</t>
  </si>
  <si>
    <t>GALLETAS MARIA 250 GR CALEDONIA</t>
  </si>
  <si>
    <t>DULCE DE LECHE AREQUIPE 250GR PAISA</t>
  </si>
  <si>
    <t>CACHAPAS 6UND LA LLANERA</t>
  </si>
  <si>
    <t>PAPELON GRANULADO 400 GR EL TRAPICHE</t>
  </si>
  <si>
    <t>CASABITO NATURAL 30 UND SOL DE CARABOBO</t>
  </si>
  <si>
    <t>CARNE DE SOYA 200 GR SOY-TEX</t>
  </si>
  <si>
    <t>CASABITO CON AJO 30 UND SOL DE CARABOBO</t>
  </si>
  <si>
    <t>CASABITO CON AJI PICANTE 30 UND SOL DE CARABOBO</t>
  </si>
  <si>
    <t>CARBON VEGETAL INSTANTANEO 1.5 KG LARA</t>
  </si>
  <si>
    <t>CARBON VEGETAL 1.5 KG LARA</t>
  </si>
  <si>
    <t>CARBON VERGETAL 4 KG LARA</t>
  </si>
  <si>
    <t>REFRESCO CHINOTTO 1.5LT COCA COLA</t>
  </si>
  <si>
    <t>REFRESCO NARANJA HIT 2 LT COCA COLA</t>
  </si>
  <si>
    <t>TE VERDE CON LIMON PET 500ML LIPTON</t>
  </si>
  <si>
    <t>CEREAL ZUCARITAS 250GR KELLOGGS</t>
  </si>
  <si>
    <t>CORN FLAKES 350 GR KELLOGGS</t>
  </si>
  <si>
    <t>GUSACACA PICANTE 310 GR EL COCINERITO</t>
  </si>
  <si>
    <t>SALSA DE TOMATE TIPO KETCHUP 330GR LA VIÑA</t>
  </si>
  <si>
    <t>CASABITO CON CEBOLLA 30 UND SOL DE CARABOBO</t>
  </si>
  <si>
    <t>CASABE 4 UND SOL DE CARABOBO</t>
  </si>
  <si>
    <t>PASTA FIDEO 250 GR CAPRI</t>
  </si>
  <si>
    <t>PASTA VERMICELLI 500 GR MARY</t>
  </si>
  <si>
    <t>FICHA DE PRUEBA.</t>
  </si>
  <si>
    <t>PAPELON PANELA 450 GR</t>
  </si>
  <si>
    <t>GELATINA MORA 12 GR YELIGHT</t>
  </si>
  <si>
    <t>GELATINA SABOR A FRESA 12GR  YELIGHT</t>
  </si>
  <si>
    <t>GELATINA FRUTOS ROJOS 12GR YELIGHT</t>
  </si>
  <si>
    <t>CUBITO DE POLLO 144GR 12UNID IBERIA</t>
  </si>
  <si>
    <t>ESENCIA DE VAINILLA 250 CC TUKANSITOS</t>
  </si>
  <si>
    <t>ACEITUNA RELLENA KG</t>
  </si>
  <si>
    <t>ALCAPARRA KG</t>
  </si>
  <si>
    <t>MEZCLA P/TORTA DE VAINILLA 500 GR LA LUCHA</t>
  </si>
  <si>
    <t>ACEITE DE MAIZ 420ML MAZEITE</t>
  </si>
  <si>
    <t>AREQUIPE 250 GR AREQUIPIN</t>
  </si>
  <si>
    <t>AREQUIPE 500 GR AREQUIPIN</t>
  </si>
  <si>
    <t>AVENA EN HOJUELAS FORTIFICADA 800G QUAKER</t>
  </si>
  <si>
    <t>SALSA DE AJO 150ML IBERIA</t>
  </si>
  <si>
    <t>GALLETA KRAKER / BELVITA DETALLADA</t>
  </si>
  <si>
    <t>GALLETA MARIA UND</t>
  </si>
  <si>
    <t>ATUN PARAGUANA EN ACEITE VEGETAL 140GR</t>
  </si>
  <si>
    <t>MIEL PURA DE ABEJA 500GR BOSQUE ALTO</t>
  </si>
  <si>
    <t>CREMA DE ARROZ 450 GR MARY</t>
  </si>
  <si>
    <t>GALLETA 250 GR MARIA SELECTA</t>
  </si>
  <si>
    <t>GELATINA DE PIÑA 40GR FRUXI FIESTA</t>
  </si>
  <si>
    <t>AJOMIX 150ML  MACCORMICK</t>
  </si>
  <si>
    <t>MAIZENA AMERICANA 800 GR ALFONZO RIVAS</t>
  </si>
  <si>
    <t>LECHE EN POLVO SEMIDESCREMADO 900GR TORONDOY</t>
  </si>
  <si>
    <t>ADOBO COMPLETO 200 GR LA COMADRE</t>
  </si>
  <si>
    <t>GELATINA SABOR A CEREZA 12G YELIGHT</t>
  </si>
  <si>
    <t>CAFE MOLIDO GOURMET 200G  CAFE AMANECER</t>
  </si>
  <si>
    <t>VINAGRE MAVESA 500 CM</t>
  </si>
  <si>
    <t>MERENGON DE MANTECADO 400GR  KIANA</t>
  </si>
  <si>
    <t>MEZCLA PARA PREPARAR CHICHA 500GR KIANA</t>
  </si>
  <si>
    <t>GALLETAS 2 SABORES 216 GR CHOC/ VAINILLA CALEDONIA</t>
  </si>
  <si>
    <t>GALLETAS 216 GR 2 SABORES FRESA VAINILLA CALEDONIA</t>
  </si>
  <si>
    <t>CARAOTAS NEGRAS 500 GR PANTERA</t>
  </si>
  <si>
    <t>SALSA CURRY 164 GR MC CORMICK</t>
  </si>
  <si>
    <t>SALSA DE SOYA 150ML MC CORMICK</t>
  </si>
  <si>
    <t>ACEITE COMESTBLE DE SOYA 500ML SALAD ESPECIAL</t>
  </si>
  <si>
    <t>PEPITONA PICANTE 140 GR MARGARITA</t>
  </si>
  <si>
    <t>MEZCLA PARA CACHAPAS 500 GR PAN</t>
  </si>
  <si>
    <t>AVENA EN HOJUELAS 400GR PANTERA</t>
  </si>
  <si>
    <t>FRIJOL VERDE  500GR   PANTERA</t>
  </si>
  <si>
    <t>GALLETAS TIPTOP MANI 80GR CALEDONIA</t>
  </si>
  <si>
    <t>SALVADO DE AVENA 300 GR AVELINA</t>
  </si>
  <si>
    <t>FRUTY POP 240 GR MAIZORITOS</t>
  </si>
  <si>
    <t>SALSA INGLESA 300 ML  MC CORMICK</t>
  </si>
  <si>
    <t>CHOCO SAFARI 240 GR MAIZORITOS</t>
  </si>
  <si>
    <t>SALSA AGRIDULCE 294 GR MC CORMICK</t>
  </si>
  <si>
    <t>PASTA 500 GR PLUMITAS MARY</t>
  </si>
  <si>
    <t>GALLETAS CHARMY FRESA 216GR CALEDONIA</t>
  </si>
  <si>
    <t>REFRESCO NARANJA LATA 355ML PEPSI</t>
  </si>
  <si>
    <t>AVENA SELECTA FORTIFICADA 400GR AVELINA</t>
  </si>
  <si>
    <t>ARROZ SUPERIOR 1 KG MARY</t>
  </si>
  <si>
    <t>TANG CON SABOR A LIMON 30GR</t>
  </si>
  <si>
    <t>GELATINA FRESA PARMALAT</t>
  </si>
  <si>
    <t>SARDINA EN ACEITE VEGETAL 270 GR INCOSA</t>
  </si>
  <si>
    <t>SARDINA EN SALSA DE TOMATE 270 GR INCOSA</t>
  </si>
  <si>
    <t>HUEVO ESTUCHADO 12 UND (TUNAL)</t>
  </si>
  <si>
    <t>SALSA DE TOMATE KEPTCHUP 397GR  HEINZ</t>
  </si>
  <si>
    <t>AVENA FORTIFICADA 200 GR QUAKER</t>
  </si>
  <si>
    <t>AZUCARADAS 500 GR MAIZORITOS</t>
  </si>
  <si>
    <t>HONEY MUSTARD VOLTEADA 310 GR MC CORMICK</t>
  </si>
  <si>
    <t>LECHE  1.8 L PALMILAK</t>
  </si>
  <si>
    <t>PASTINA ESP. ESTRELLITAS BEBE 250 GR CAPRI</t>
  </si>
  <si>
    <t>CAFE 500 GR GOURMET DELLA NONNA</t>
  </si>
  <si>
    <t>CEREAL ABECITOS 240 GR  MAIZORITOS</t>
  </si>
  <si>
    <t>CHOCO AZUCARADAS 240 GR MAIZORITOS</t>
  </si>
  <si>
    <t>FLIPS BOLSITA CHOCOLATE 28GR</t>
  </si>
  <si>
    <t>SALSA INGLESA 150 ML  MC CORMICK</t>
  </si>
  <si>
    <t>TE LISTO LIMON 90 GR MC CORMICK</t>
  </si>
  <si>
    <t>REFRESCO 1.5 LT UVA COCA COLA</t>
  </si>
  <si>
    <t>MOSTAZA TETERO 285GR EUREKA</t>
  </si>
  <si>
    <t>CHOCO K  CON LECHE INSTANTANEA 500GR KIANA</t>
  </si>
  <si>
    <t>CREMA DE ARROZ BETSY 500GR KIANA</t>
  </si>
  <si>
    <t>LACTOKIANA DEVAINILLA 1KG KIANA</t>
  </si>
  <si>
    <t>GALLETAS TIPTOP COCO 80GR CALEDONIA</t>
  </si>
  <si>
    <t>GALLETAS CHARMY VAINILLA 216GR CALEDONIA</t>
  </si>
  <si>
    <t>TOPPING 250 GR CHOCOLATE  PAISA</t>
  </si>
  <si>
    <t>NESTUM DE LATA 225 GR PREBIO 1 ARROZ NESTLE</t>
  </si>
  <si>
    <t>NESTEA DE DURAZNO 450GR NESTLE</t>
  </si>
  <si>
    <t>SALSA BOLOÑESA 500 GR KIERO</t>
  </si>
  <si>
    <t>OREGANO MOLIDO 75 GR AAHAY</t>
  </si>
  <si>
    <t>GELATINA 125 GR CEREZA GELARIC PARMALAT</t>
  </si>
  <si>
    <t>PASTA TORNILLO 500GR MARY</t>
  </si>
  <si>
    <t>GALLETAS TIPTOP VAINILLA 80GR CALEDONIA</t>
  </si>
  <si>
    <t>GALLETA TIPTOP CHOCOLATE 80GR CALEDONIA</t>
  </si>
  <si>
    <t>JUGO TRIPAK X 3UNID MANZANA 250ML YUKY PAK</t>
  </si>
  <si>
    <t>CAFE 200 GR GOURMET DELLA NONNA</t>
  </si>
  <si>
    <t>MOSTAZA 480 GR EUREKA</t>
  </si>
  <si>
    <t>VINAGRE 1 LT HEINZ</t>
  </si>
  <si>
    <t>VINAGRE 500 ML HEINZ</t>
  </si>
  <si>
    <t>SALSA DE AJO 300 GR PAWI</t>
  </si>
  <si>
    <t>TANG CON SABOR PARCHITA 30GR</t>
  </si>
  <si>
    <t>AVENA CANELA  400 GR AVELINA</t>
  </si>
  <si>
    <t>GELATINA 150 GR FRESA GELI PARMALAT</t>
  </si>
  <si>
    <t>LECHE SEMIDESCREMADA DESLACTOSADA SAN SIMON 1LT</t>
  </si>
  <si>
    <t>SALSA 240 GR SABOR A MAIZ FRITZ</t>
  </si>
  <si>
    <t>MOSTAZA 250 GR PREPARADA FRITZ</t>
  </si>
  <si>
    <t>SALSA 240 GR TARTARA FRITZ</t>
  </si>
  <si>
    <t>SALSA 250 GR MOSTAZA MIEL FRITZ</t>
  </si>
  <si>
    <t>CREMARROZ POTE 450 GR POLLY (POTE)</t>
  </si>
  <si>
    <t>CREMA DE ARROZ POTE 900 GR POLLY</t>
  </si>
  <si>
    <t>ADOBO LIQUIDO 310 GR REZEPT</t>
  </si>
  <si>
    <t>HARINA DE MAIZ CLASICA 1KG JUANA</t>
  </si>
  <si>
    <t>PASTICHO 250 GR RAPIDO MI CASA</t>
  </si>
  <si>
    <t>QUESO CREMA  TRADICIONAL 200 GR FILANDIA</t>
  </si>
  <si>
    <t>PASTA 500 GR LINGUINI   CAPRI</t>
  </si>
  <si>
    <t>TALLARINES ESPECIAL 500 GR CORTOS CAPRI</t>
  </si>
  <si>
    <t>ARROZ 1 KG ESMERALDA MARY</t>
  </si>
  <si>
    <t>MAYONESA MIRASOL  445GR</t>
  </si>
  <si>
    <t>BASE PARA CARAOTA 60 GR IBERIA</t>
  </si>
  <si>
    <t>SABROSEADOR 180 GR COMPLETO IBERIA</t>
  </si>
  <si>
    <t>SOPA DE POLLO 60 GR CON FIDEOS IBERIA</t>
  </si>
  <si>
    <t>SALSA DE SOYA 150 ML IBERIA</t>
  </si>
  <si>
    <t>SALSA INGLESA 150 ML IBERIA</t>
  </si>
  <si>
    <t>SALSA CONDIMENTADA 150 ML IBERIA</t>
  </si>
  <si>
    <t>SALSA 230GR TERIYAKI MC CORMICK</t>
  </si>
  <si>
    <t>QUESO FUND PARA UNTAR 300GM DALVITO</t>
  </si>
  <si>
    <t>CHICHA DE ARROZ EN POLVO 400GM CAMPESTRE</t>
  </si>
  <si>
    <t>PASTICHO 250GR ESPECIALIDADES CAPRI</t>
  </si>
  <si>
    <t>SALSA KETCHUP BBQ 397GR  HEINZ</t>
  </si>
  <si>
    <t>PURE DE TOMATE 190 GR HEINZ</t>
  </si>
  <si>
    <t>CAFE SAN PABLO KG</t>
  </si>
  <si>
    <t>BEBIDA 400 GR ACHOCOLATADA CHOCOCAO</t>
  </si>
  <si>
    <t>ESTUCHE DE PASTA SECA UND</t>
  </si>
  <si>
    <t>GELATINA 130 GR FRAMBUESA GELARIC</t>
  </si>
  <si>
    <t>FLIPS  DULCE DE  LECHE  120 GR  ALFONZO RIVAS</t>
  </si>
  <si>
    <t>FLIPS CHOCOLATE 120GR   ALFONZO RIVAS</t>
  </si>
  <si>
    <t>CEREAL 500 GR CRONCH FLAKES MAIZORITOS</t>
  </si>
  <si>
    <t>SALSA 270 GR PIMIENTA NEGRA MC CORMICK</t>
  </si>
  <si>
    <t>ARROZ 800 GR INTEGRAL MARY</t>
  </si>
  <si>
    <t>GALLETAS CHARMY CHOCO 216GR CALEDONIA</t>
  </si>
  <si>
    <t>PASTA 500 GR LINGUINI MARY</t>
  </si>
  <si>
    <t>PASTA 1 KG VERMICELLI  MARY</t>
  </si>
  <si>
    <t>PASTA 1 KG TORNILLO MARY</t>
  </si>
  <si>
    <t>CARAOTAS ROJA 500 GR PANTERA</t>
  </si>
  <si>
    <t>SARDINA 270 GR PICANTE EL PEÑERO</t>
  </si>
  <si>
    <t>SARDINA 270 GR SALSA TOMATE EL PEÑERO</t>
  </si>
  <si>
    <t>SARDINA 270 GR EN ACEITE EL PEÑERO</t>
  </si>
  <si>
    <t>SALSA PICANTE 300GR KIERO</t>
  </si>
  <si>
    <t>BEBIDA EN POLVO FRESA DE 30GR FRUXI LIFE</t>
  </si>
  <si>
    <t>SALSA DE AJO 300ML  OLYMPIA</t>
  </si>
  <si>
    <t>GALLETA DE CHOCOLATE TUBULAR 150GR TRIGO DE ORO</t>
  </si>
  <si>
    <t>SALSA DE AJO 300 ML HEINZ</t>
  </si>
  <si>
    <t>SALSA DE AJO 150 ML HEINZ</t>
  </si>
  <si>
    <t>MOSTAZA 490 GR PREPARADA HEINZ</t>
  </si>
  <si>
    <t>CREMA DE ESPARRAGOS 70GR IBERIA</t>
  </si>
  <si>
    <t>FRIGURT 250 ML LIQUIDO DURAZNO PARMALAT</t>
  </si>
  <si>
    <t>FRIGURT 250 ML FRESA PARMALAT</t>
  </si>
  <si>
    <t>CREMARROZ  BOLSA 450GR POLLY</t>
  </si>
  <si>
    <t>MEZCLA DE CACHAPA BRICK 1K JUANA</t>
  </si>
  <si>
    <t>OREGANO ENTERO 28GR  EL FOGONCITO</t>
  </si>
  <si>
    <t>CHULITOS SABOR A QUESO 60GR COMETIN</t>
  </si>
  <si>
    <t>SOPA DE POLLO CON FIDEOS 62GR MAGGI</t>
  </si>
  <si>
    <t>CERELAC SACHET 400GR NESTLE</t>
  </si>
  <si>
    <t>VINAGRE BLANCO 1L TIQUIRE FLORES</t>
  </si>
  <si>
    <t>SALSA P/PASTA BOLOGNESA 495GR   HEINZ</t>
  </si>
  <si>
    <t>COMPOTA DURAZNO -PIÑA C/ARROZ 118GR HEINZ</t>
  </si>
  <si>
    <t>COMBO SALSAS 150 ML X 3UNID PAZAN</t>
  </si>
  <si>
    <t>SALSA DE AJO 150 ML EUREKA</t>
  </si>
  <si>
    <t>SALSA INGLESA 150 ML EUREKA</t>
  </si>
  <si>
    <t>SALSA DE SOYA 150 ML EUREKA</t>
  </si>
  <si>
    <t>SALSA 150 ML INGLESA HEINZ</t>
  </si>
  <si>
    <t>SALSA 57    378Gr.     HEINZ</t>
  </si>
  <si>
    <t>ARROZ TRADICIONAL 1 KG MARY</t>
  </si>
  <si>
    <t>NUTRIALIMENTO 450 GR BOLSA VAINILLA LUMALAC</t>
  </si>
  <si>
    <t>NUTRISABOR 450GR CHOCOLATE BOLSA LUMALAC</t>
  </si>
  <si>
    <t>GELATINA FRAMBUESA 150GR GELI PARMALAT</t>
  </si>
  <si>
    <t>PASTA LAZO ESPECIALIDAD 500GR CAPRI</t>
  </si>
  <si>
    <t>FORORO 500GR     EL GUARITO</t>
  </si>
  <si>
    <t>CAFE 250 GR GOURMET KALDI</t>
  </si>
  <si>
    <t>CAFE 500 GR GOURMET KALDI</t>
  </si>
  <si>
    <t>ADOBO COMPLETO 175GR MACARENA</t>
  </si>
  <si>
    <t>REFRESCO HIT NARANJA 355ML</t>
  </si>
  <si>
    <t>BICARBONATO DE SODIO 150GR ONDA</t>
  </si>
  <si>
    <t>POLVO DE HORNEAR 160GR JOSSIE</t>
  </si>
  <si>
    <t>QUESO FUNDIDO DALVITO 200GR</t>
  </si>
  <si>
    <t>FORORO 500 GR SUPREMO</t>
  </si>
  <si>
    <t>FORORO 900 GR SUPREMO</t>
  </si>
  <si>
    <t>MERENGON DE CHOCOLATE 400GR KIANA</t>
  </si>
  <si>
    <t>MERENGON 400 GR FRESA KIANA</t>
  </si>
  <si>
    <t>SALSA 490 GR BOLOGNA CAPRI</t>
  </si>
  <si>
    <t>GUASACACA 310 ML EL COCINERITO</t>
  </si>
  <si>
    <t>CHINOTTO LATA 355CC COCA-COLA</t>
  </si>
  <si>
    <t>SALSA P/PASTA COMPLETA 490GR IBERIA</t>
  </si>
  <si>
    <t>SALSA P/PASTA BOLOGNESA 490GR IBERIA</t>
  </si>
  <si>
    <t>TE 1.5 LT LIMON LIPTON</t>
  </si>
  <si>
    <t>GALLETA MARIA 250 GR SELECTA INTEGRAL PUIG</t>
  </si>
  <si>
    <t>GALLETA MINI MARIA 200 GR GALLETAS PUIG</t>
  </si>
  <si>
    <t>GALLETA COOKY CHIPS 200GR GALLETAS PUIG</t>
  </si>
  <si>
    <t>GALLETA CLUB SOCIAL DETALLADO</t>
  </si>
  <si>
    <t>SALSA 150 ML TERIYAKI HEINZ</t>
  </si>
  <si>
    <t>COMPOTA 113GR PERA  HEINZ</t>
  </si>
  <si>
    <t>SALSA INGLESA 300 ML HEINZ</t>
  </si>
  <si>
    <t>SALSA DE SOYA 150ML  HEINZ</t>
  </si>
  <si>
    <t>GARBANZO 500GR PANTERA</t>
  </si>
  <si>
    <t>SALSA DE SOYA PAZAN 150GR</t>
  </si>
  <si>
    <t>SORBETICO VAINILLA NABISCO</t>
  </si>
  <si>
    <t>ARVEJA AMARILLA 500 GR  PANTERA</t>
  </si>
  <si>
    <t>JAMON ENDIABLADO 55GR PLUMROSE</t>
  </si>
  <si>
    <t>GUT DE POLLO 24GR SOBRE      GUT</t>
  </si>
  <si>
    <t>SALSA PARA ESPAGUETTIS SOBRE 34GR  GUT</t>
  </si>
  <si>
    <t>POLVO PARA HORNEAR 150 GR SIBONEY</t>
  </si>
  <si>
    <t>AZUCAR MONTALBAN PLASTICO 1 KG</t>
  </si>
  <si>
    <t>SOPA POLLO CON ARROZ MAGGI 65GR NESTLE</t>
  </si>
  <si>
    <t>PASTA 1 KG PLUMITAS ALLEGRI</t>
  </si>
  <si>
    <t>FORORO 900GR SIMPLE HARINA DE MAIZ TOSTADO  LA LUCHA</t>
  </si>
  <si>
    <t>MEZCLA P/TORTA DE CHOCOLATE 500 GR   LA LUCHA</t>
  </si>
  <si>
    <t>CAFE 200GR   FLOR DE AMERICA</t>
  </si>
  <si>
    <t>CAFE 400GR   FLOR DE AMERICA</t>
  </si>
  <si>
    <t>CARAOTA NEGRA 900GR PANTERA</t>
  </si>
  <si>
    <t>ARVEJA VERDE ENTERA 500GR PANTERA</t>
  </si>
  <si>
    <t>PASTA VERMICELLI PREMIUM 1 KG CAPRI</t>
  </si>
  <si>
    <t>VINAGRE 500ML IBERIA</t>
  </si>
  <si>
    <t>MEZCLA RENATA PARA TORTA CHOCOLATE 400GR SELMI</t>
  </si>
  <si>
    <t>ENCURTIDO 500 GR EUREKA</t>
  </si>
  <si>
    <t>COMPOTA MANZANA 113GR  HEINZ</t>
  </si>
  <si>
    <t>ATUN NATURAL 150 GR TUNA</t>
  </si>
  <si>
    <t>SALSA DE SOYA 150 ML OLIMPIA</t>
  </si>
  <si>
    <t>SALSA DE SOYA 300ML OLIMPIA</t>
  </si>
  <si>
    <t>SALSA INGLESA OLYMPIA 300CM</t>
  </si>
  <si>
    <t>SALSA A BASE DE TOMATE ALBECA 3.85KG</t>
  </si>
  <si>
    <t>VINAGRE 1 LT IBERIA</t>
  </si>
  <si>
    <t>MAIZENA CHEPELCA 400GR</t>
  </si>
  <si>
    <t>ARROZ DORADO PARBOILED 800GR MARY</t>
  </si>
  <si>
    <t>GOFIO HARINA DE TOSTADO 900 GR LA LUCHA</t>
  </si>
  <si>
    <t>KETCHUP SALSA DE TOMATE 567GR HEINZ</t>
  </si>
  <si>
    <t>GALLETA RENATA MARIA 3PACK 360GR SELMI</t>
  </si>
  <si>
    <t>MEZCLA RENATA PARA TORTA VAINILLA 400GR SELMI</t>
  </si>
  <si>
    <t>GALLETA BISCUIT 112 GR FRESA RENATA</t>
  </si>
  <si>
    <t>CONSOME DE POLLO  MAGGI 46GR NESTLE</t>
  </si>
  <si>
    <t>MELOCOTON EN ALMIBAR 420 GR  MIMO</t>
  </si>
  <si>
    <t>MELOCOTON EN ALMIBAR 2.650KG KING FRUIT</t>
  </si>
  <si>
    <t>TEQUEÑOS 15 UND MUNDO HARINA</t>
  </si>
  <si>
    <t>MOSTAZA PREPARADA IBERIA 250 G</t>
  </si>
  <si>
    <t>MAYONESA BOLSA  195ML       QUERO</t>
  </si>
  <si>
    <t>SALSA NAPOLI 490 GR RAPIDISIMO   CAPRI</t>
  </si>
  <si>
    <t>MORDISQUITOS DE CHOCOLATE 150GR PUIG</t>
  </si>
  <si>
    <t>MORDISQUITOS DE VAINILLA 150GR PUIG</t>
  </si>
  <si>
    <t>SOPA INSTANTANEA CON CAMARON 64GR MARUCHAN</t>
  </si>
  <si>
    <t>SOPA INSTANTANEA MARUCHAN SABOR A CARNE DE RES 64GR</t>
  </si>
  <si>
    <t>SOPA INSTANTANEA DE POLLO 64GR MARUCHAN</t>
  </si>
  <si>
    <t>COMPOTA DE MANZANA 113 GR GERBER</t>
  </si>
  <si>
    <t>COMPOTA MELOCOTON 113 GR GERBER</t>
  </si>
  <si>
    <t>GALLETA WAFER 115 GR FRESA RENATA</t>
  </si>
  <si>
    <t>NECTAR DE PERA 1 LT EL TUNAL</t>
  </si>
  <si>
    <t>NECTAR DE DURAZNO 1 LT EL TUNAL</t>
  </si>
  <si>
    <t>JUGO DE NARANJA 60 % 1 LT EL TUNAL</t>
  </si>
  <si>
    <t>NECTAR DE MANZANA 1 LT EL TUNAL</t>
  </si>
  <si>
    <t>TE DE LIMON 1 LT EL TUNAL</t>
  </si>
  <si>
    <t>TE DE DURAZNO 1 LT EL TUNAL</t>
  </si>
  <si>
    <t>LECHE ENTERA VILLA MEDINA 900 CC</t>
  </si>
  <si>
    <t>VINAGRE FERGOS 1 LT</t>
  </si>
  <si>
    <t>NESTEA LIMON 800GR LIGHT</t>
  </si>
  <si>
    <t>LECHE LIQ/DESCREMADA 1LT CAMPESTRE</t>
  </si>
  <si>
    <t>ARVEJA VERDE PARTIDA PANTERA 900 GR</t>
  </si>
  <si>
    <t>COMBO DE PAN DE JAMON + 1 PEPSI 2L</t>
  </si>
  <si>
    <t>COMBO PASTA #3</t>
  </si>
  <si>
    <t>DIABLITOS 50 GR ABREFACIL UNDEWOOD</t>
  </si>
  <si>
    <t>JUGO 1.8 LT NARANGINA EDMAR</t>
  </si>
  <si>
    <t>BEBIDA LACTEA 1.800ML    EDMAR</t>
  </si>
  <si>
    <t>BEBIDA ESPIRITUOSA 1.75 L EL RECORD</t>
  </si>
  <si>
    <t>AVELINA TRADICIONAL LIBRE DE GLUTEN 800 GR.</t>
  </si>
  <si>
    <t>CARAOTAS NEGRAS 500GR MARY</t>
  </si>
  <si>
    <t>RICA AVENA DE FRESA 500GR KIANA</t>
  </si>
  <si>
    <t>MAIZINA AMERICANA 200 GR ALFONZO RIVAS</t>
  </si>
  <si>
    <t>CREMA DE ARROZ BOLSA 900GR POLLY</t>
  </si>
  <si>
    <t>PAN CANILLA POR UND</t>
  </si>
  <si>
    <t>CUBITO DETALLADO</t>
  </si>
  <si>
    <t>PAPELON NATURAL 500GR MONTALBAN</t>
  </si>
  <si>
    <t>SALSA DE JENGIBRE 150CM IBERIA</t>
  </si>
  <si>
    <t>SAL REFINADA 1KG DOÑA VICTORIANA</t>
  </si>
  <si>
    <t>BASE PARA SALSA BECHAMEL 50GR IBERIA</t>
  </si>
  <si>
    <t>SALSA PARA PASTAS NAPOLITANA 490GR IBERIA</t>
  </si>
  <si>
    <t>LECHE+ABECITO</t>
  </si>
  <si>
    <t>DELICIA MARIA &amp; CHOCOLATE 136GR GALLETAS PUIG</t>
  </si>
  <si>
    <t>FORORO  900GR   KEL</t>
  </si>
  <si>
    <t>CHEEZ WHIZ+ CON QUESO 300GR</t>
  </si>
  <si>
    <t>PASTA DEDAL+ TALLARIN</t>
  </si>
  <si>
    <t>SALSA PARRILLERA 230 ML MC CORMICK</t>
  </si>
  <si>
    <t>SABROSEADOR COMPLETO SOBRE 24GR GUT</t>
  </si>
  <si>
    <t>AVENA EN HOJUELAS 400GR  LASSIE</t>
  </si>
  <si>
    <t>GALLETA CHIPS DETALLADA 24GR TODDY</t>
  </si>
  <si>
    <t>ONOTO  ENTERO POR  KG</t>
  </si>
  <si>
    <t>SALSA PARA PIZZA  480GR     HEINZ</t>
  </si>
  <si>
    <t>GELATINA SONRISSA UVA 66 GR  SONRISSA</t>
  </si>
  <si>
    <t>PUDIN DE CHOCOLATE SONRISSA 72 GR</t>
  </si>
  <si>
    <t>FLAN  SIN CARAMELO SONRISSA 46 GR</t>
  </si>
  <si>
    <t>CLIGHT SIN CALORIAS 7GR SABOR A MORA</t>
  </si>
  <si>
    <t>HARINA DE ARROZ EXTRAREFINADA 800 GR KELIN</t>
  </si>
  <si>
    <t>BASE P/ARROZ CON POLLO 50GR IBERIA</t>
  </si>
  <si>
    <t>BASE P/ARROZ PRIMAVERA 50GR IBERIA</t>
  </si>
  <si>
    <t>GALLETAS DE SODA  DETALLADA</t>
  </si>
  <si>
    <t>SALSA BBQ BARBECUE 397 GR LA COLMENA</t>
  </si>
  <si>
    <t>SALSA CURRY 150ML LA COLMENA</t>
  </si>
  <si>
    <t>SALSA CURRY 300ML LA COLMENA</t>
  </si>
  <si>
    <t>GALLETAS LIMON TV 90GR GALLETAS PUIG</t>
  </si>
  <si>
    <t>GALLETAS CHIQUILIN 200GR CINNAMON CANELA</t>
  </si>
  <si>
    <t>CUBITOS COSTILLA CRIOLLA 88GR X 8UNID MAGGI</t>
  </si>
  <si>
    <t>NESTUM POSTRE GUAYABA,CAMBUR Y ARROZ 115GR NESTLE</t>
  </si>
  <si>
    <t>FORORO KEL TARRO 450GR</t>
  </si>
  <si>
    <t>PASTA 500 GR DEDAL   MARY</t>
  </si>
  <si>
    <t>COMBO SALSAS MC CORMICK</t>
  </si>
  <si>
    <t>SALSA DE AJO 150ML   LA CUMBRE</t>
  </si>
  <si>
    <t>GUT CALDO D/AJO,CEBOLLA Y PEREJIL 20GR</t>
  </si>
  <si>
    <t>REFRESCO COCA COLA 1LT SABOR ORIGINAL</t>
  </si>
  <si>
    <t>PURE DE TOMATE 690GR LA CARAVELLA</t>
  </si>
  <si>
    <t>POSTRE DE FRUTAS TROPICALES C/ARROZ 118GR</t>
  </si>
  <si>
    <t>REFRESCO 1.5 LT UVA GLUP</t>
  </si>
  <si>
    <t>PAPELON GRANULADO 800 GR EL TRAPICHE</t>
  </si>
  <si>
    <t>CALDO DE POLLO 200 GR MAGGI</t>
  </si>
  <si>
    <t>ACEITE DE SOYA 900ML SALAD SPECIAL</t>
  </si>
  <si>
    <t>MINI BARRAS 100GR PASTRY BARS GUAYABA 4UNID DEJAVU</t>
  </si>
  <si>
    <t>MINI BARRAS 100GR PASTRI BARS FRESA 4UNID DEJAVU</t>
  </si>
  <si>
    <t>PALITOS DE MAIZ C/QUESO 60GR SUPER POPY</t>
  </si>
  <si>
    <t>MEZCLA CHICHA INSTANTANEA 200GR CAMPESTRE</t>
  </si>
  <si>
    <t>ROSQUIS DE MAIZ SABOR A FRUTAS 35GR SONRICS</t>
  </si>
  <si>
    <t>PURE DE TOMATE 500 GE PASSATA QUIDY</t>
  </si>
  <si>
    <t>TANG CON SABOR A MORA 30GR</t>
  </si>
  <si>
    <t>JUGO DE DURAZNO 1 LT UHT NATULAC</t>
  </si>
  <si>
    <t>CAFE 500 GR GOURMET GREITA</t>
  </si>
  <si>
    <t>SALSA DE MAIZ 290 GR ALBECA</t>
  </si>
  <si>
    <t>SALSA INGLESA 150 ML VILLA FRESCA</t>
  </si>
  <si>
    <t>SALSA DE AJI PICANTE 250 GR FRITZ</t>
  </si>
  <si>
    <t>MERMELADA DE DURAZNO 235 GR SIBONEY</t>
  </si>
  <si>
    <t>SARDINA EN SALSA ITALIANA ARRECIFE</t>
  </si>
  <si>
    <t>AVENA INSTANTANEA CHOCOLATE 400 GR D"LAYS</t>
  </si>
  <si>
    <t>LECHE CONDENSADA TUBITO 50GR DIGA</t>
  </si>
  <si>
    <t>ARVEJAS EN CONSERVA 425 GR MARIO</t>
  </si>
  <si>
    <t>VAINILLA 250GR FRUTALIA</t>
  </si>
  <si>
    <t>BARRA DE AVENA FRESA-VAINILLA 22GR AVELINA</t>
  </si>
  <si>
    <t>MAYONESA 360 GR LA RENDIDORA ALBECA</t>
  </si>
  <si>
    <t>BARRA DE AVENA DE MANZANA 22GR AVELINA</t>
  </si>
  <si>
    <t>MERMELADA GUAYABA 235 GR SIBONEY</t>
  </si>
  <si>
    <t>PASSATA CON ALBAHACA 300 GR  QUIDY</t>
  </si>
  <si>
    <t>GALLETAS DETALLADAS TIC-TOC 12GR SURTIDOS</t>
  </si>
  <si>
    <t>PASSATA 300 GR CON OREGANO QUIDY</t>
  </si>
  <si>
    <t>ESENCIA DE MANTECADO 250 ML FRUTALIA</t>
  </si>
  <si>
    <t>BOCADILLO DE PLATANO 15GR SAN FRANCISCO</t>
  </si>
  <si>
    <t>PASSATA DE TOMATE 530 GR KAMPESTRE</t>
  </si>
  <si>
    <t>BOCADILLO DE GUAYABA 15GR</t>
  </si>
  <si>
    <t>PASTELITO RELLENO DE FRESA 20GR TRIGO DE ORO</t>
  </si>
  <si>
    <t>TURRON  BLANCO 15GR GIANVALENTINA</t>
  </si>
  <si>
    <t>AGUA CRISTALINA DE 5LT</t>
  </si>
  <si>
    <t>RICA CHICHA 162 GR NESTLE</t>
  </si>
  <si>
    <t>MAYONESA 3.35KG  LA RENDIDORA  ALBECA</t>
  </si>
  <si>
    <t>PEPITONA PICANTE +GALLETA SODA PUIG</t>
  </si>
  <si>
    <t>COMBO SARDINA EN SALSA +PUIG INTEGRAL</t>
  </si>
  <si>
    <t>CEREAL CORN FLAKES 230GR KELLOGGS</t>
  </si>
  <si>
    <t>SALSA TOMATE KETCHUP  397G TIQUIRE FLORES</t>
  </si>
  <si>
    <t>GALLETA RENATA DE CHOCOLATE 112 GR   RENATA</t>
  </si>
  <si>
    <t>HEINZ POSTRE MANGO C/ARROZ 118.GR</t>
  </si>
  <si>
    <t>PASTA TORNILLO 1KG CAPRI</t>
  </si>
  <si>
    <t>AVENA EN HOJUELAS FORTIFICADA 250GR AVELINA</t>
  </si>
  <si>
    <t>TWISTI KESO 300GR</t>
  </si>
  <si>
    <t>SALSA INGLESA DEL AVILA 150CM</t>
  </si>
  <si>
    <t>SALSA INGLESA HEINZ 150CM LIGHT</t>
  </si>
  <si>
    <t>SALSA AJO  150CM VILLA FRESCA</t>
  </si>
  <si>
    <t>PASTA PREMIUM RIGATONI 500GR MARY</t>
  </si>
  <si>
    <t>SALSA P/PASTA COMPLETA IBERIA 190GR</t>
  </si>
  <si>
    <t>SALSA P/PASTA NAPOLITANA IBERIA 190GR</t>
  </si>
  <si>
    <t>LECHE CONDENSADA 250 GR PAISA</t>
  </si>
  <si>
    <t>CAFE GOURMET 250 GR MORAN</t>
  </si>
  <si>
    <t>AVENA 250 GR TRADICIONA AVELINA</t>
  </si>
  <si>
    <t>AVENA ENTERA 250 GR AVELINA</t>
  </si>
  <si>
    <t>MAYONESA 275 GR KRAFT</t>
  </si>
  <si>
    <t>SALSA BOLOÑESA 195 GR HEINZ</t>
  </si>
  <si>
    <t>SALSA NAPOLITANA 195 GR HEINZ</t>
  </si>
  <si>
    <t>SARDINA EN ACEITE VEGETAL 170GR ORIENTE</t>
  </si>
  <si>
    <t>SARDINA AL AJILLO 170GR ARRECHIFE</t>
  </si>
  <si>
    <t>SARDINA AL ESCABECHE 170GR ARRECHIFE</t>
  </si>
  <si>
    <t>GALLETAS RENATA DE MAIZENA 360GR SELMI</t>
  </si>
  <si>
    <t>GALLETAS RENATA DE LECHE 360GR SELMI</t>
  </si>
  <si>
    <t>REFRESCO 1.25 LT BIG COLA</t>
  </si>
  <si>
    <t>MARGARINA 500 GR CRAVO</t>
  </si>
  <si>
    <t>TANDY MORANGO 25GR DOCILE</t>
  </si>
  <si>
    <t>BEBIDA LACTEA 900 CC MONTATAN</t>
  </si>
  <si>
    <t>SALSA DE TOMATE 380 GR LA CUMBRE</t>
  </si>
  <si>
    <t>PASTA DE TOMATE 500 GR EUREKA</t>
  </si>
  <si>
    <t>TANG CON SABOR A GUANABANA 30GR</t>
  </si>
  <si>
    <t>VINAGRE 500 GR TIQUIRE FLORES</t>
  </si>
  <si>
    <t>LASAÑA 200 GR DIRECTO AL HORNO GALO</t>
  </si>
  <si>
    <t>AJO MOLIDO 110 GR AAHAY</t>
  </si>
  <si>
    <t>CREMA DE ARROZ BOLSA 225 GR PRIMOR</t>
  </si>
  <si>
    <t>ARVEJA 500 GR AMARILLAS PARTIDAS PANTERA</t>
  </si>
  <si>
    <t>ARVEJA 500 GR VERDE PARTIDA PANTERA</t>
  </si>
  <si>
    <t>JAMON ENDIABLADO 60GR PLUMROSE</t>
  </si>
  <si>
    <t>SALSA PARA ESPAGUETTIS 145 GR GUT</t>
  </si>
  <si>
    <t>CEREAL CHOCO ZUCARITAS 250GR KELLOGGS</t>
  </si>
  <si>
    <t>DIABLITO ALUMINIO 3PAK 50 GR UNDER WOOD</t>
  </si>
  <si>
    <t>COLADO DE BANANA 113 GR GERBER</t>
  </si>
  <si>
    <t>CUBITO DE POLLO 16 UND MAGGI</t>
  </si>
  <si>
    <t>CARAOTAS BLANCAS 500 GR PANTERA</t>
  </si>
  <si>
    <t>SALSA DE TOCINETA 240GR FRITZ</t>
  </si>
  <si>
    <t>PASTA PREMIUM PLUMA 1KG CAPRI</t>
  </si>
  <si>
    <t>JUGO YUKERY 250 ML NARANJA</t>
  </si>
  <si>
    <t>SALSA DE SOYA 150 ML LA CUMBRE</t>
  </si>
  <si>
    <t>MEZCLA PARA TORTA BRIGADEIRO 400GR RENATA</t>
  </si>
  <si>
    <t>ARROZ 1 KG DEL LLANO</t>
  </si>
  <si>
    <t>ATUN NATURAL 185GR OASIC</t>
  </si>
  <si>
    <t>ATUN EN ACEITE VEGETAL 185GR OASIC</t>
  </si>
  <si>
    <t>ENCURTIDOS 200 GR LA GIRALDA</t>
  </si>
  <si>
    <t>SALSA NAPOLITANA 190 GR LA GIRALDA</t>
  </si>
  <si>
    <t>MAYONESA 445GR LA GIRALDA</t>
  </si>
  <si>
    <t>SALSA DE TOMATE KETCHUP 198GR LA GIRALDA</t>
  </si>
  <si>
    <t>SALSA DE TOMATE KETCHUP 397GR LA GIRALDA</t>
  </si>
  <si>
    <t>SALSA DE AJO 150 ML LA GIRALDA</t>
  </si>
  <si>
    <t>MAIZ DULCE EN GRANOS 225GR LA GIRALDA</t>
  </si>
  <si>
    <t>SALSA PARA CARNES 79 380GR  LA GIRALDA</t>
  </si>
  <si>
    <t>GUISANTES MADUROS AL NATURAL 440GR LA GIRALDA</t>
  </si>
  <si>
    <t>SALSA BOLOGNESA 490 GR LA GIRALDA</t>
  </si>
  <si>
    <t>VINAGRE ULTRA FILTRADO 1LT LA GIRALDA</t>
  </si>
  <si>
    <t>ENCURTIDOS 500 GR LA GIRALDA</t>
  </si>
  <si>
    <t>SALSA INGLESA 150ML LA GIRALDA</t>
  </si>
  <si>
    <t>SALSA DE SOYA 150ML LA GIRALDA</t>
  </si>
  <si>
    <t>SALSA BOLOGNESA PARA PASTA 190GR IBERIA</t>
  </si>
  <si>
    <t>MOSTAZA VIDRIO 113 GR HEINZ</t>
  </si>
  <si>
    <t>PASTA DI LEONARDO SPAGHETTI 500GR FROM ITALY</t>
  </si>
  <si>
    <t>GALLETAS ELITE VAINILLA 100GR GALLETAS PUIG</t>
  </si>
  <si>
    <t>GALLETAS ELITE CHOCOLATE 100GR PUIG</t>
  </si>
  <si>
    <t>LECHE CONDENSADA 270GR PIRACANJUBA</t>
  </si>
  <si>
    <t>REFRESCO FIRST 3LT NARANJA</t>
  </si>
  <si>
    <t>REFRESCO FIRST 3LT KOLITA</t>
  </si>
  <si>
    <t>GUISANTES 241 GR DEL MONTE</t>
  </si>
  <si>
    <t>OREO TIPO AMERICANO 108 GR NABISCO</t>
  </si>
  <si>
    <t>SALSA BARBECUE 290GR FRITZ</t>
  </si>
  <si>
    <t>SALSA ROSADA FRITZ 830 GR</t>
  </si>
  <si>
    <t>ACEITUNAS RELLENAS/PIMIENTOS 490GR LA GIRALDA</t>
  </si>
  <si>
    <t>GUISANTES NATURAL 225GR LA GIRALDA</t>
  </si>
  <si>
    <t>SALSA A BASE D/TOMATE LA HACIENDA 380GR LA GIRALDA</t>
  </si>
  <si>
    <t>AREQUIPE 250 GR FLOWER</t>
  </si>
  <si>
    <t>CEREAL BOLSA NESTUM ARROZ 225GR NESTLE</t>
  </si>
  <si>
    <t>CEREAL BOLSA NESTUM 3 CEREALES 225GR NESTLE</t>
  </si>
  <si>
    <t>CEREAL BOLSA NESTUM ARROZ-MAIZ 225GR NESTLE PREBIO1</t>
  </si>
  <si>
    <t>CEREAL FLIPS CHOCOAVELLANAS 220GR ALFONZO RIVAS</t>
  </si>
  <si>
    <t>SALSA ROSADA 260GR FRTZ</t>
  </si>
  <si>
    <t>SALSA DE TOMATE  KETCHUP 397 GR EUREKA</t>
  </si>
  <si>
    <t>MARGARINA 500 GR LA RENDIDORA ALBECA</t>
  </si>
  <si>
    <t>MAYONESA 3.6 KG  SALSERA ALBECA</t>
  </si>
  <si>
    <t>MAYONESA 445 GR LA RENDIDORA ALBECA</t>
  </si>
  <si>
    <t>MAYONESA 175 GR LA RENDIDORA ALBECA</t>
  </si>
  <si>
    <t>SALSA ROSADA 400 GR ALBECA</t>
  </si>
  <si>
    <t>SALSA DE MAIZ 360 GR ALBECA</t>
  </si>
  <si>
    <t>CAFE ESPRESSO QUALITA EXTRA 1 KG KALDI (PRODUCCION)</t>
  </si>
  <si>
    <t>COMPOTA MELOCOTON 113GR HEINZ</t>
  </si>
  <si>
    <t>COMPOTA FRUTAS TROPICALES 113GR HEINZ</t>
  </si>
  <si>
    <t>COMPOTA FRUTAS MIXTAS 113GR HEINZ</t>
  </si>
  <si>
    <t>COLADO POUCH DE MANZANA 113 GR HEINZ</t>
  </si>
  <si>
    <t>CAFE MOLIDO 250GR AL VACIO 100%   CAFE AMANECER</t>
  </si>
  <si>
    <t>GALLETA MARIA LA TRADICIONAL 200GR GALLETERA CARABOBO</t>
  </si>
  <si>
    <t>GALLETAS SODA SALTIN 235GR GALLETERA CARABOBO</t>
  </si>
  <si>
    <t>GALLETAS DE SODACRACKERS 240GR GALLETERA CARABOBO</t>
  </si>
  <si>
    <t>COMPOTA 113GR  BANANA HEINZ</t>
  </si>
  <si>
    <t>SAL FINA CELESTIAL NEGRA 1 KG</t>
  </si>
  <si>
    <t>MEZCLA PARA TORTA 400 GR FRESA RENATA</t>
  </si>
  <si>
    <t>MEZCLA PARA TORTA MANDIOCA 400 GR RENATA</t>
  </si>
  <si>
    <t>ADOBO COMPLETO 24 GR GUT</t>
  </si>
  <si>
    <t>ACEITUNAS RELL/ CON PIMIENTOS 200GR LA GIRALDA</t>
  </si>
  <si>
    <t>SALSA KETCHUP MANIA 420 GR ALBECA</t>
  </si>
  <si>
    <t>GALLETAS 150 GR MARIA ITALIA</t>
  </si>
  <si>
    <t>SOPA DE COSTILLA CON PASTA MAGGI 50GR NESTLE</t>
  </si>
  <si>
    <t>JUGO DE PERA 1 LT UPACA</t>
  </si>
  <si>
    <t>JUGO DE MANZANA 1 LT UPACA</t>
  </si>
  <si>
    <t>JUGO DE NARANJA 1.8 LT UPACA</t>
  </si>
  <si>
    <t>JUGO DE PERA 1.8 LT UPACA</t>
  </si>
  <si>
    <t>CHICHA 400 ML CAMPO CLARO</t>
  </si>
  <si>
    <t>CHICHA 900 ML CAMPO CLARO</t>
  </si>
  <si>
    <t>JUGO DE NARANJA 1800 ML VILLA MEDINA</t>
  </si>
  <si>
    <t>JUGO DE MANZANA 400 ML VILLA MEDINA</t>
  </si>
  <si>
    <t>ATUN EN ACEITE /NATURAL 142GR PERFECT</t>
  </si>
  <si>
    <t>AVENA EN HOJUELAS 250 GR AVELINA</t>
  </si>
  <si>
    <t>AVENA INSTANTANEA 600 GR AVELINA</t>
  </si>
  <si>
    <t>FORORO 900 GR ENDULZADO TOSTADO LA LUCHA</t>
  </si>
  <si>
    <t>LENTEJA BEBE 500 GR PANTERA</t>
  </si>
  <si>
    <t>FRUTIPUNCH 1.8 LT EDMAR</t>
  </si>
  <si>
    <t>JUGO NARANJA 1.8 LT SANFRI FRUY</t>
  </si>
  <si>
    <t>LECHE PASTEURIZADA 1.8 LT INPROLAC</t>
  </si>
  <si>
    <t>AVENA EN HOJUELAS 400GR KIANA</t>
  </si>
  <si>
    <t>HARINA DE AVENA INSTANTANEA 400GR KIANA</t>
  </si>
  <si>
    <t>RICO CEREAL INSTANTANEO 500GR  KIANA</t>
  </si>
  <si>
    <t>ARROZ BLANCO TIPO III 800GR EMI</t>
  </si>
  <si>
    <t>AZUCAR CRISTAL 1 KG SUPER BRANCA</t>
  </si>
  <si>
    <t>PAPA RALLADA SABORIZADA 160G</t>
  </si>
  <si>
    <t>CANPROLAC FORTICRECE 800GR NESTLE</t>
  </si>
  <si>
    <t>GALLETAS FAMILY CLUB 300GR PUIG</t>
  </si>
  <si>
    <t>TE NEGRO 15 GR /10 BOLSITAS OLYMPIA</t>
  </si>
  <si>
    <t>POLVO DE HORNEAR 120 GR OLYMPIA</t>
  </si>
  <si>
    <t>GELATINA BAJO AZUCAR FRAMBUESA 30GR BRETZKE</t>
  </si>
  <si>
    <t>ARROZ TIPO I 1KG SANTA LUCIA</t>
  </si>
  <si>
    <t>ACEITE DE SOYA 1LT SANTA LUCIA</t>
  </si>
  <si>
    <t>BEBIDA FRESH SABOR A NARANJA 500ML  DEL VALLE</t>
  </si>
  <si>
    <t>QUESO CHEDDAR 240 GR FRITZ</t>
  </si>
  <si>
    <t>QUESO DE AÑO RALLADO POTE 180GR  FRITZ</t>
  </si>
  <si>
    <t>TE MANZANILLA 11GR OLIMPIA</t>
  </si>
  <si>
    <t>PAPA FRITAS LOS TEQUES 400GR</t>
  </si>
  <si>
    <t>GELATINA BAJO EN AZUCAR UVA 30 GR BRETZKE</t>
  </si>
  <si>
    <t>JUGO DE MANZANA 1.5LT YUKERY</t>
  </si>
  <si>
    <t>LECHE EN POLVO LA CAMPIÑA 900GR PARMALAT</t>
  </si>
  <si>
    <t>HARINA DE AVENA 300GR AVELINA</t>
  </si>
  <si>
    <t>PASTA ALIMENTICIA DE SEMOLA DURUM DEDAL 1 KG HORIZONTE</t>
  </si>
  <si>
    <t>PASTA VERMICELLI 1 KG HORIZONTE</t>
  </si>
  <si>
    <t>PASTA EXTRA 1 KG ESPECIAL VERMICELLI CAPRI</t>
  </si>
  <si>
    <t>PASTA EXTRA 1 KG ESPECIAL DEDAL CAPRI</t>
  </si>
  <si>
    <t>PASTICHO 250 GR DIRECTO AL HORNO CAPRI</t>
  </si>
  <si>
    <t>GELATINA BAJO EN AZUCAR FRESA 30GR BRETZKE</t>
  </si>
  <si>
    <t>VINAGRE 1LT OLIMPIA</t>
  </si>
  <si>
    <t>PASTA RENATA AL HUEVO PARAFUSO 500GR SELMI</t>
  </si>
  <si>
    <t>SPAGHETTI 500 GR EVA</t>
  </si>
  <si>
    <t>CARMENCITA 30GR MANANTIAL</t>
  </si>
  <si>
    <t>BICARBONATO DE SODIO 155GR OLIMPIA</t>
  </si>
  <si>
    <t>NECTAR DE PERA  LIGHT  900ML  SANTAL</t>
  </si>
  <si>
    <t>FLIPS CHOCOAVELLANAS 120GR ALFONZO RIVAS</t>
  </si>
  <si>
    <t>PROMO 4 LT LECHE PURISIMA</t>
  </si>
  <si>
    <t>LECHE DESCREMADA 1.8 LT UPACA</t>
  </si>
  <si>
    <t>PEPSI BOTELLA 250 ML PSH PEPSI COLA</t>
  </si>
  <si>
    <t>MEGA BOL 240GM CHOCOLATE</t>
  </si>
  <si>
    <t>MEGA AROS MIEL 240GM</t>
  </si>
  <si>
    <t>MEGA AROS 240GM</t>
  </si>
  <si>
    <t>GALLETAS CHARMY 26GR VAINILLA</t>
  </si>
  <si>
    <t>CEREAL FROOT LOOPS 185GR KELLOGGS</t>
  </si>
  <si>
    <t>ACEITE DE OLIVA PREMIUM BLEND 2000ML IBERIA</t>
  </si>
  <si>
    <t>LECHE EN POLVO COMPLETA 1 KG LOS ANDES</t>
  </si>
  <si>
    <t>BEBIDA GASEOSA CON SABOR A NARANJA 2LT GLUP</t>
  </si>
  <si>
    <t>BEBIDA GASEOSA CON SABOR A PIÑA 2LT GLUP</t>
  </si>
  <si>
    <t>BEBIDA GASEOSA CON SABOR A KOLITA 2LT GLUP</t>
  </si>
  <si>
    <t>BEBIDA GASEOSA CON SABOR A UVA 2LT GLUP</t>
  </si>
  <si>
    <t>BEBIDA GASEOSA CON SABOR A COLA 2LT GLUP</t>
  </si>
  <si>
    <t>JUGO 1.8 LT NARANJA LOS  ANDES</t>
  </si>
  <si>
    <t>JUGO 1.8 LT GUAYABA LOS ANDES</t>
  </si>
  <si>
    <t>JUGO 1.8 LT FRESA LOS ANDES</t>
  </si>
  <si>
    <t>TE LIMON 1.8 LT LOS ANDES</t>
  </si>
  <si>
    <t>YOGURT FIRME 125 GR FRESA LOS ANDES</t>
  </si>
  <si>
    <t>BEBIDA LACTEA FRESA 900ML BIO ANDES</t>
  </si>
  <si>
    <t>LECHE PASTEURIZADA 1.8ML LOS ANDES</t>
  </si>
  <si>
    <t>ACEITUNAS ENTERAS 500GR LA GIRALDA</t>
  </si>
  <si>
    <t>GELATINA DE PIÑA 66GR SONRISSA</t>
  </si>
  <si>
    <t>BEBIDA LACTEA FRESA 300ML BIO ANDES</t>
  </si>
  <si>
    <t>ATUN 170 GR THE KING OF SEAS</t>
  </si>
  <si>
    <t>SARDINAS EN LAUREL 170 GR LINA</t>
  </si>
  <si>
    <t>SARDINA NATURAL 170 GR LINA</t>
  </si>
  <si>
    <t>TE CON DURAZNO 400ML PARMALAT</t>
  </si>
  <si>
    <t>AVENA EN HOJUELAS TRADICIONAL 400GR  AVELINA</t>
  </si>
  <si>
    <t>TILO HOJAS Y FLORES OLYMPIA 10 SOBRES 12 GR</t>
  </si>
  <si>
    <t>NESTEA SABOR A LIMON 240GR NESTLE</t>
  </si>
  <si>
    <t>CAFE INSTANTANEO TRADICION 170GR NESCAFE</t>
  </si>
  <si>
    <t>SAZONATODO MAGGI 35GR NESTLE</t>
  </si>
  <si>
    <t>CALDO DE POLLO MAGGI 35G NESTLE</t>
  </si>
  <si>
    <t>NESTEA SABOR A DURAZNO 240GR NESTLE</t>
  </si>
  <si>
    <t>PAPITAS FRITAS CHIC´S 250G</t>
  </si>
  <si>
    <t>PAPITAS FRITAS CHIC´S 600GR</t>
  </si>
  <si>
    <t>PAPITAS FRITAS CHIC´S 1K</t>
  </si>
  <si>
    <t>PURE DE TOMATE 500 GR PASSATA FRITZ</t>
  </si>
  <si>
    <t>SUPER MARGARINA VICTORIA LIGERA CON SAL 450GR</t>
  </si>
  <si>
    <t>PASTA RENATA AL HUEVO AVE MARIA 500GR SELMI</t>
  </si>
  <si>
    <t>PASTA RENATA AL HUEVO PENA 500GR SELMI</t>
  </si>
  <si>
    <t>GALLETA RENATA MANTEQUILLA CHOCO 330GR SELMI</t>
  </si>
  <si>
    <t>GALLETA RENATA MANTEQUILLA LECHE 330GR SELMI</t>
  </si>
  <si>
    <t>PASTA PREMIUM 1 KG VERMICELLI ALLEGRI</t>
  </si>
  <si>
    <t>PASTA PREMIUM 1 KG CODO ALLEGRI</t>
  </si>
  <si>
    <t>HARINA DE TRIGO 1 KG LEUDANTE DULCE MAR</t>
  </si>
  <si>
    <t>JUGO DE PERA 1 LT PULP</t>
  </si>
  <si>
    <t>JUGO DE MANZANA 1 LT PULP</t>
  </si>
  <si>
    <t>JUGO DE DURAZNO 1 LT PULP</t>
  </si>
  <si>
    <t>FORORO 450G HARINA DE MAIZ  TOSTADO  LA LUCHA</t>
  </si>
  <si>
    <t>SOPA COSTILLA C/FIDEOS 55GR IBERIA</t>
  </si>
  <si>
    <t>HARINA DE TRIGO TOSTADO GOFIO 450GR LA LUCHA</t>
  </si>
  <si>
    <t>LECHE DIETALAC LIGHT 1LT PARMALAT</t>
  </si>
  <si>
    <t>BEBIDA LACTEA PASTEURIZADA 1.8LT DON MIGUEL</t>
  </si>
  <si>
    <t>NARANJADA  1.8LT MOTATAN</t>
  </si>
  <si>
    <t>MEZCLA P/ TORTA D/CHOCOLATE 520GR MAIZENA AMERICANA</t>
  </si>
  <si>
    <t>PASTA 1 KG VERMICELLI PREMIUM SINDONI</t>
  </si>
  <si>
    <t>PASTICHO DIRECTO AL HORNO 250 GR SINDONI</t>
  </si>
  <si>
    <t>MIEL BOSQUE ALTO 200GR</t>
  </si>
  <si>
    <t>ARROZ CANILLA TIPO A 500 GR LA LUCHA</t>
  </si>
  <si>
    <t>AREQUIPE LA COLMENA 250 GRS UND</t>
  </si>
  <si>
    <t>GLUP FRESH SABOR A LIMON 2LTS</t>
  </si>
  <si>
    <t>WAFER VAINILLA RENATA 115GR SELMI</t>
  </si>
  <si>
    <t>WAFER BRIGADEIRO RENATA 115GR SELMI</t>
  </si>
  <si>
    <t>WAFER LIMON RENATA 115GR SELMI</t>
  </si>
  <si>
    <t>GALLETAS CREAM CRAKER RENATA 360GR SELMI</t>
  </si>
  <si>
    <t>GALLETAS SABOR COCO RENATA 360GR SELMI</t>
  </si>
  <si>
    <t>CREMA DE ARROZ BOLSA 450GR MARY</t>
  </si>
  <si>
    <t>MAIZ PARA COTUFAS  500GR   MARY</t>
  </si>
  <si>
    <t>SARDINAS 270GR EN SALSA DE TOMATE   EVEBA</t>
  </si>
  <si>
    <t>GALLETAS DE SODA PREMIUM DETALLADO</t>
  </si>
  <si>
    <t>ARVEJAS AMARILLAS ENTERAS 500GR MARY</t>
  </si>
  <si>
    <t>GARBANZOS 500GR MARY</t>
  </si>
  <si>
    <t>LENTEJAS 500GR MARY</t>
  </si>
  <si>
    <t>PASTA PREMIUM MACARRON 500GR MARY</t>
  </si>
  <si>
    <t>PASTA PREMIUM 1KG GABRIELAS</t>
  </si>
  <si>
    <t>JUGO DE PERA 1.5LT YUKERY</t>
  </si>
  <si>
    <t>WAFER AMOR SABOR A VAINILLA 21GR NESTLE</t>
  </si>
  <si>
    <t>WAFER AMOR SABOR A FRESA 4 UNID NESTLE</t>
  </si>
  <si>
    <t>LECHE ENTERA 1.8 LT VIMELAC</t>
  </si>
  <si>
    <t>PASTA EXTRA ESPECIAL VERMICELLI 500 GR CAPRI</t>
  </si>
  <si>
    <t>PASTA CORTA 500 GR DEDAL EXTRA ESPECIAL CAPRI</t>
  </si>
  <si>
    <t>SPAGUETTI PASTANORA 500GR</t>
  </si>
  <si>
    <t>PASTA PREMIUM 1 KG TORNILLOS ALLEGRI</t>
  </si>
  <si>
    <t>LECHE EN POLVO 800 GR LA CAMPESINA</t>
  </si>
  <si>
    <t>HARINA DE MAIZ 1 KG AMARILLA KALY</t>
  </si>
  <si>
    <t>MAYONESA ORIGINAL 445GR DONA ANA</t>
  </si>
  <si>
    <t>JUGO TRIPAK X 3 UVA YUKY-PAK</t>
  </si>
  <si>
    <t>CAFE GOURMET 500GR SANTA FE</t>
  </si>
  <si>
    <t>CAFE GOURMET 250GR SANTA FE</t>
  </si>
  <si>
    <t>ACEITUNAS VERDES ENTERAS 200G  LA GIRALDA</t>
  </si>
  <si>
    <t>NECTAR DE MANZANA 900ML UPACA</t>
  </si>
  <si>
    <t>NECTAR DE DURAZNO 900ML UPACA</t>
  </si>
  <si>
    <t>LECHE COMPLETA 1LT LA PASTORENA</t>
  </si>
  <si>
    <t>MANTEQUILLA /500G DO CAMPO</t>
  </si>
  <si>
    <t>GALLETA DE SODA 216 GR PUIG</t>
  </si>
  <si>
    <t>COMBO SOPERO 50GR CADA SOBRE POLLO/COSTILLA MAGGI</t>
  </si>
  <si>
    <t>ADOBO SACHET 35 GR MAGGI</t>
  </si>
  <si>
    <t>REFRESCO CHICLE BOMBA 2LT GLUP</t>
  </si>
  <si>
    <t>WAFER AMOR VAINILLA 4 X 21 GR NESTLE</t>
  </si>
  <si>
    <t>PAPAS 200 GR PERRO CALIENTE LOS TEQUES</t>
  </si>
  <si>
    <t>WAFER CHOCOLATE 115GR RENATA</t>
  </si>
  <si>
    <t>GALLETA BISCUIT HAPPY CHOC/VAINILLA 112GR RENATA</t>
  </si>
  <si>
    <t>GALLETA CRAKERS WATER AGUA E SAL X 3 360 GR RENATA</t>
  </si>
  <si>
    <t>ARROZ  PREMIUM 1 KG BLANCO  TIPO 1  MARY</t>
  </si>
  <si>
    <t>ARROZ  TIPO III 1KG  BLANCO  EMI</t>
  </si>
  <si>
    <t>PASTA CODITO 1KG  HORIZONTE</t>
  </si>
  <si>
    <t>PASTA TORNILLITO 1KG HORIZONTE</t>
  </si>
  <si>
    <t>PASTA PLUMITA 1KG HORIZONTE</t>
  </si>
  <si>
    <t>JUGO DE NARANJA 900 ML UPACA</t>
  </si>
  <si>
    <t>JUGO DE NARANJA 1.8 LT VILLA MEDINA</t>
  </si>
  <si>
    <t>PAPITAS 800 GR PERRO CALIENTE LOS TEQUES</t>
  </si>
  <si>
    <t>ARROZ 1 KG CORINA</t>
  </si>
  <si>
    <t>SOPA DE POLLO CON ARROZ MAGGI 62GR</t>
  </si>
  <si>
    <t>MARGARINA NELLYCIOSA 227GR NELLY</t>
  </si>
  <si>
    <t>MARGARINA NELLYCIOSA 454GR NELLY</t>
  </si>
  <si>
    <t>GUISANTES AL NATURAL PISELLI 400GR KALDINI</t>
  </si>
  <si>
    <t>MAIZ ENTERO 400GR KALDINI</t>
  </si>
  <si>
    <t>ARVEJA VERDE PARTIDA 500 GR MARY</t>
  </si>
  <si>
    <t>CREMA DE ARROZ 900 GR PRIMOR (BOLSA)</t>
  </si>
  <si>
    <t>PASTA VERMICELLI FINO 1KG NAPOLI</t>
  </si>
  <si>
    <t>PASTA CODITO 1 KG NAPOLI (CAPRI)</t>
  </si>
  <si>
    <t>SOPA  DE  POLLO CON ARROZ 62G  MAGGI</t>
  </si>
  <si>
    <t>REFRESCO NARA/PARCHITA LATA 355ML GOLDEN</t>
  </si>
  <si>
    <t>LECHE COMPLETA UHT 1 LTR SAN SIMON</t>
  </si>
  <si>
    <t>ACEITE DE OLIVA PREMIUM BLEND 1LT IBERIA</t>
  </si>
  <si>
    <t>PASTA EXTRA 1 KG PLUMA CAPRI</t>
  </si>
  <si>
    <t>PASTA 1 KG EXTRA ESPECIAL DEDALITO CAPRI</t>
  </si>
  <si>
    <t>PASTA 1 KG TORNILLO EXTRA ESPECIAL CAPRI</t>
  </si>
  <si>
    <t>PASTA 1 KG PLUMA MARY</t>
  </si>
  <si>
    <t>LECHE DESCREMADA LIGHT 1 LT SAN SIMON</t>
  </si>
  <si>
    <t>PASTA PREMIUM 500 GR VERMICELLI CAPRI</t>
  </si>
  <si>
    <t>ACEITE COMESTIBLE 900 ML OLEO MIX</t>
  </si>
  <si>
    <t>LECHE CONDENSADA 395 GR SABOROSO</t>
  </si>
  <si>
    <t>MARGARINA 500GR LA ESTANCIA</t>
  </si>
  <si>
    <t>GARBANZOS 400 GR NATURAL KALDINI</t>
  </si>
  <si>
    <t>SALSA DE TOMATE 397 GR KETCHUP PICANTE HEINZ</t>
  </si>
  <si>
    <t>RIKESA TOCINETA 300 GR</t>
  </si>
  <si>
    <t>LECHE PASTEURIZADA 1.5 LT DOÑA EVA</t>
  </si>
  <si>
    <t>ARROZ EXCELENTE 1KG SANTONI</t>
  </si>
  <si>
    <t>ARROZ PREMIUM 1KG SANTONI</t>
  </si>
  <si>
    <t>ARROZ SAFIRO 1KG SANTONI</t>
  </si>
  <si>
    <t>CHICHA TONI INTANTANEA 400GR SANTONI</t>
  </si>
  <si>
    <t>CHOCO TONI INSTANTANEA 400GR SANTONI</t>
  </si>
  <si>
    <t>CREMA DE ARROZ 400GR SANTONI</t>
  </si>
  <si>
    <t>NUTRI TONI INSTANTANEA 450GR SANTONI</t>
  </si>
  <si>
    <t>LECHE EN POLVO 400 GR LA RENDIDORA</t>
  </si>
  <si>
    <t>MERMELADA DE FRESA MORA 240GR LAVIENESA</t>
  </si>
  <si>
    <t>COMBO 150 ML X 3 PAZAM</t>
  </si>
  <si>
    <t>CAPRI CANNELLONE 250 GR DIRECTO AL HORNO ESPECIALIDADES</t>
  </si>
  <si>
    <t>MARGARINA 454 GR MIRASOL</t>
  </si>
  <si>
    <t>ACEITE VEGETAL 900ML COPOSA</t>
  </si>
  <si>
    <t>SALSA DE SOYA 300 ML TIQUIRE FLORES</t>
  </si>
  <si>
    <t>COLADO DE PERA NATULAC 113GR</t>
  </si>
  <si>
    <t>COLADO DE MANZANA NATULAC 113GR</t>
  </si>
  <si>
    <t>COLADO DE DURAZNO NATULAC 113GR</t>
  </si>
  <si>
    <t>REFRESCO PEPSI DE LATA 320ML</t>
  </si>
  <si>
    <t>CHAMPIÑONES EN  RODAJAS 400 GR KALDINI</t>
  </si>
  <si>
    <t>MELOCOTONES EN ALMIBAR 425 GR KALDINI</t>
  </si>
  <si>
    <t>KETCHUP BELLINI 340 GR</t>
  </si>
  <si>
    <t>LOMO DE ATUN EN AGUA PERFECT 142G</t>
  </si>
  <si>
    <t>MORTADELA  DE  POLLO  SUPERIOR 1KG HERMO</t>
  </si>
  <si>
    <t>SALSA SABOR A MAIZ 740 GR FRITZ</t>
  </si>
  <si>
    <t>REFRESCO PEPSI COLA 1 LT</t>
  </si>
  <si>
    <t>SALSA B.B.Q FRITZ 930GR</t>
  </si>
  <si>
    <t>SALSA CHEDDAR FRITZ 740GR</t>
  </si>
  <si>
    <t>ACEITE 1 LT PRIMOR SUPER OLEINA DE PALMA</t>
  </si>
  <si>
    <t>LECHE EN POLVO COMPLETA 400GR SAN SIMON</t>
  </si>
  <si>
    <t>CHICHA CON LECHE INSTANTANEA 500GR SAN SIMON</t>
  </si>
  <si>
    <t>JUGO FRICA 1.5 L FRICA ORANGE JUICE</t>
  </si>
  <si>
    <t>REFRESCO KOLITA 2LT FIRST</t>
  </si>
  <si>
    <t>ACEITE 900 ML BELLISIMO DE SOYA</t>
  </si>
  <si>
    <t>ATUN EN ACEITE 142GR PERFECT</t>
  </si>
  <si>
    <t>GALLETA KATY VAINILLA 4 UND</t>
  </si>
  <si>
    <t>KONGA SABOR PARCHITA 30 GR</t>
  </si>
  <si>
    <t>REFRESCO CHINOTTO 1LT COCA-COLA</t>
  </si>
  <si>
    <t>JAMON ENDIABLADO 110 GR PLUMROSE</t>
  </si>
  <si>
    <t>LECHE CONDENSADA 390 GR GLOBAL</t>
  </si>
  <si>
    <t>PASTA CORTA 1 KG RIGATONES ALLEGRI</t>
  </si>
  <si>
    <t>ACEITE VEGETAL 850ML COPOSA</t>
  </si>
  <si>
    <t>ACEITE VEGETAL 850 ML NATUROIL</t>
  </si>
  <si>
    <t>ACEITE VEGETAL 828 ML LA MISERICORDIA</t>
  </si>
  <si>
    <t>MARGARINA 250 GR LA MISERICORDIA</t>
  </si>
  <si>
    <t>PASTA PREMIUM DEDAL Y PLUMITA 500 GR VENECIANA</t>
  </si>
  <si>
    <t>PASTA PREMIUM 1 KG VERMICELLI VENECIANA.</t>
  </si>
  <si>
    <t>JUGO PASTEURIZADO 1.8 LT FRUIT PUNCH LOS ANDES</t>
  </si>
  <si>
    <t>JUGO DE PERA 400ML FRICA</t>
  </si>
  <si>
    <t>LECHE CONDENSADA 395 GR LOS ANDES</t>
  </si>
  <si>
    <t>GALLETA WAFER MORANGO 115 GR RENATA</t>
  </si>
  <si>
    <t>LECHE EN POLVO COMPLETA 500 GR LOS ANDES</t>
  </si>
  <si>
    <t>CUBITO DE POLLO 12 UND 138 GR MAGGI</t>
  </si>
  <si>
    <t>YOGURT FIRME 125 GR PIÑA LOS ANDES</t>
  </si>
  <si>
    <t>ACEITE VEGETAL 1 LT VATEL</t>
  </si>
  <si>
    <t>PASTA PLUMA 1 KG MIMESA</t>
  </si>
  <si>
    <t>GUT SAZONADOR 35 GR ARROZ CON POLLO</t>
  </si>
  <si>
    <t>SALSA DE SOYA 150 ML TIQUIRE FLORES</t>
  </si>
  <si>
    <t>BONITO DEL CARIBE 140 GR EN ACEITE MARGARITA</t>
  </si>
  <si>
    <t>JUGO DE PERA 900 ML FRICA</t>
  </si>
  <si>
    <t>REFRESCO 355 ML COCA COLA ORIGINAL</t>
  </si>
  <si>
    <t>COMPOTA 186 GR PERA NATULAC</t>
  </si>
  <si>
    <t>CHAMPIÑONES ENTEROS 400GR KALDINI</t>
  </si>
  <si>
    <t>LACTOVIGOR 900 GR SAN SIMON</t>
  </si>
  <si>
    <t>VINAGRE 500 ML FERGOS</t>
  </si>
  <si>
    <t>MAYONESA FERGOS 445GR</t>
  </si>
  <si>
    <t>COMBO DE 3 SALSA DE 300 ML FERGOS</t>
  </si>
  <si>
    <t>MAYONESA FERGOS 175GR</t>
  </si>
  <si>
    <t>SALSA DE TOMATE FERGOS 397GR</t>
  </si>
  <si>
    <t>YOGURT FIRME NATURAL 125 GR LOS ANDES</t>
  </si>
  <si>
    <t>PEPITONAS 140 GR AL NATURAL EVEBA</t>
  </si>
  <si>
    <t>FRIGURT YOLAT FRESA 900ML PARMALAT</t>
  </si>
  <si>
    <t>PASTA 1 KG VERMICELLI SUPERIOR MARY</t>
  </si>
  <si>
    <t>PASTA PREMIUM VERMICELLI LA SIRENA 1 KG</t>
  </si>
  <si>
    <t>JUGO DURAZNO 1.8 LT LOS ANDES</t>
  </si>
  <si>
    <t>TOOST-AVENA 300 GR ORIGINAL</t>
  </si>
  <si>
    <t>TOOST-AVENA 300 GR CANELA</t>
  </si>
  <si>
    <t>MAYONESA 445 GR KRAYS</t>
  </si>
  <si>
    <t>GALLETA WAFER FRESA 21 GR AMOR NESTLE</t>
  </si>
  <si>
    <t>MARGARINA NELLYCIOSA 250GR NELLY</t>
  </si>
  <si>
    <t>BEBIDA BIO ANDES 900 ML DURAZNO</t>
  </si>
  <si>
    <t>LECHE COMPLETA 1.8 LT EDMAR</t>
  </si>
  <si>
    <t>AREQUIPE DULCE D/LECHE 370GR DI FIORE</t>
  </si>
  <si>
    <t>PALMITOS ENTEROS 800GR KALDINI</t>
  </si>
  <si>
    <t>PALMITOS ENTEROS 400GR KALDINI</t>
  </si>
  <si>
    <t>LECHE EN POLVO 900 GR SAN SIMON</t>
  </si>
  <si>
    <t>SALSA PARA PASTA 490 GR BOLOGNESA CON CARNE KRAYS</t>
  </si>
  <si>
    <t>SALSA P/PASTA NAPOLITANA 490 GR KRAYS</t>
  </si>
  <si>
    <t>SALSA P/PASTA TRADICIONAL 490 GR KRAYS</t>
  </si>
  <si>
    <t>PASTA 500 GR VERMICELLI LA VENENCIANA</t>
  </si>
  <si>
    <t>AVENA VIZCAYA</t>
  </si>
  <si>
    <t>..</t>
  </si>
  <si>
    <t>...</t>
  </si>
  <si>
    <t>SAL CRISTAL</t>
  </si>
  <si>
    <t>PEPITONA ARRECIFE 68GR SALSA PICANTE</t>
  </si>
  <si>
    <t>NECTAR DE DURAZNO TOVAR 1.8L</t>
  </si>
  <si>
    <t>MOSTAZA PREPARADA ALBECA 400 GR</t>
  </si>
  <si>
    <t>SAZONADOR CARNES EDMAG 105 GR</t>
  </si>
  <si>
    <t>SARDINA ARRECIFE ACEITE VEGETAL 6OZ</t>
  </si>
  <si>
    <t>GALLETA CONGO NABISCO 26 GR UND</t>
  </si>
  <si>
    <t>SORBETICOS WAFER 25GR UND</t>
  </si>
  <si>
    <t>AVENA EN HOJUELAS QUAKER 100GR</t>
  </si>
  <si>
    <t>GALLETAS  DETALLADAS</t>
  </si>
  <si>
    <t>JUGO NARANJADA SANFRI FRUTY 1,8LT</t>
  </si>
  <si>
    <t>NECTAR DE DURAZNO 1.8L</t>
  </si>
  <si>
    <t>NECTAR DE MANZANA 1.8L</t>
  </si>
  <si>
    <t>SARDINAS EN ACEITE MARIPIAR</t>
  </si>
  <si>
    <t>BBQ SALSA PARA PARRILLA ALBECA</t>
  </si>
  <si>
    <t>LECHE CONDENSADA AZUCARADA NESTLE</t>
  </si>
  <si>
    <t>CARBON VEGETAL EL ZULIA</t>
  </si>
  <si>
    <t>MEGABOL TU CEREAL 240G</t>
  </si>
  <si>
    <t>CALDO  DE CARNE GUT DESIDRATADO</t>
  </si>
  <si>
    <t>MAIZ DULCE DORADO ENTERO 248G</t>
  </si>
  <si>
    <t>COLOR ONOTO AMPARITO 20G</t>
  </si>
  <si>
    <t>eAGUA MIBRISA 5L</t>
  </si>
  <si>
    <t>SUPER CAN CARNE HUESO 2KG</t>
  </si>
  <si>
    <t>BOMBILLO 100 WATT GAMME LUXE</t>
  </si>
  <si>
    <t>BOMBILLO INCANDEC 90W FORTUNNE</t>
  </si>
  <si>
    <t>VIKI-VIKI PARA TEÑIR ROPA 15GR NEGRO</t>
  </si>
  <si>
    <t>COLOR PARA TEÑIR ROPA 15GR AZUL/ VIKI-VIKI</t>
  </si>
  <si>
    <t>SERVILLETA 250 UND BRILUX</t>
  </si>
  <si>
    <t>BOMBILLO NEW STAR CLEAR BULB 110-130VOLT  NEW STAR</t>
  </si>
  <si>
    <t>BOMBILLO  25 W 100% GARANTIZADO  C&amp;M</t>
  </si>
  <si>
    <t>BOMBILLO LED 9W E27 LARGADURACION C&amp;M</t>
  </si>
  <si>
    <t>VELON N°2 LA ESTRELLA UND</t>
  </si>
  <si>
    <t>VELON N°4 LA ESTRELLA UND</t>
  </si>
  <si>
    <t>PILAS ALKALINE  DOBLEA Y TRIPLE A      KINGCBOY</t>
  </si>
  <si>
    <t>BOMBILLO LED 7W LARGA DURACION C&amp;M</t>
  </si>
  <si>
    <t>BOMBILLO LED CELL 7W LUZ BLANCA 60W</t>
  </si>
  <si>
    <t>VELONES VARIADOS 460GR LA MISERICORDIA</t>
  </si>
  <si>
    <t>BOMBILLO 15 W LED C&amp;M</t>
  </si>
  <si>
    <t>BOMBILLO 18 W LED C&amp;M</t>
  </si>
  <si>
    <t>BOMBILLO 9W LEDCELL</t>
  </si>
  <si>
    <t>VELON N 7 LA PALMERA</t>
  </si>
  <si>
    <t>VELON N 8 LA PALMERA</t>
  </si>
  <si>
    <t>PAPEL ALUMINIO 6.7 M STANDARD ALNAFOL</t>
  </si>
  <si>
    <t>PAPEL ALUMINIO EXTRA FUERTE  8M DIGA</t>
  </si>
  <si>
    <t>PAPEL ALUMINIO 6M SUPER FOIL</t>
  </si>
  <si>
    <t>PAPEL ALUMINIO FAMILIAR 21M ALCASA FOIL</t>
  </si>
  <si>
    <t>PAPEL ALUMINIO STANDARD 7 M MAXI FOIL</t>
  </si>
  <si>
    <t>PAPEL ALUMINIO 18METROS LIDER FOIL</t>
  </si>
  <si>
    <t>PAPEL ALUMINIO STANDARD 7M ALCASA FOIL</t>
  </si>
  <si>
    <t>PAPEL ALUMINIO EXTRA FUERTE 8M ALCASA FOIL</t>
  </si>
  <si>
    <t>PAPEL ALUMINIO EXTRA FUERTE 8M MAXI FOIL</t>
  </si>
  <si>
    <t>PAPEL ALUMINIO EXTRA FUERTE 8M X 40CM LIDER FOIL</t>
  </si>
  <si>
    <t>PAPEL ALUMINIO STANDARD 18M ALNAFOL</t>
  </si>
  <si>
    <t>PAPEL ALUMINIO 7.6 MTS ALNAFOL</t>
  </si>
  <si>
    <t>SERVILLETAS GRANDE TIPO ZZZ 160UNID PAVECA</t>
  </si>
  <si>
    <t>BANDEJA ANIME LLANA (A) (PRODUCCION) 1X500</t>
  </si>
  <si>
    <t>VELAS EMPAQUETADAS 7 UND SANTA TERESA</t>
  </si>
  <si>
    <t>SERVILLETA 250 UND NOAM</t>
  </si>
  <si>
    <t>CESTA NEGRA UND</t>
  </si>
  <si>
    <t>PABILO UND</t>
  </si>
  <si>
    <t>SERVILLETA PEQ. TIPO ZZZ PEQUEÑA 160UND PAVECA</t>
  </si>
  <si>
    <t>PAPEL 4 ROLL0S 280 HOJAS LUCIANO.EMP.ROSADO</t>
  </si>
  <si>
    <t>DON TOALLIN 50 HOJAS PAVECA</t>
  </si>
  <si>
    <t>VELA DETALLADA PEQUEÑA PALMERA</t>
  </si>
  <si>
    <t>BOLSA CELOFAN 8X13  EMPACAR 1/4 KILO</t>
  </si>
  <si>
    <t>PAPEL ROSAL PLUS 215HOJAS4 ROLLOS PAVECA</t>
  </si>
  <si>
    <t>DISPONIBLE L</t>
  </si>
  <si>
    <t>TOPPER PARA TORTA UND</t>
  </si>
  <si>
    <t>PAPEL TOLLET DE MALETA X 12 UNID CUOR DI CARTA GOLD</t>
  </si>
  <si>
    <t>ENVOLTURA PLASTICA TRANSPARENTE 20MTS</t>
  </si>
  <si>
    <t>VELON CARIBE N° 5</t>
  </si>
  <si>
    <t>VELON CARIBE N 4 ROJO</t>
  </si>
  <si>
    <t>TOALLAS DON TOALLIN ROSAL 80HOJAS</t>
  </si>
  <si>
    <t>PAPEL PERLA ECOLOGICO 300H X 4ROLLOS</t>
  </si>
  <si>
    <t>VASOS PLASTICOS 100UNID #77 LOS LLANOS</t>
  </si>
  <si>
    <t>VASOS PLASTICOS 100UNID #57 LOS LLANOS</t>
  </si>
  <si>
    <t>PAPEL 4ROLLOS 280HOJAS LUCIANO EMP.AZUL</t>
  </si>
  <si>
    <t>PAPEL SUTIL PREMIUM 4 ROLLOS 260HOJAS MANPA</t>
  </si>
  <si>
    <t>PAPEL SUTIL PREMIUM 4ROLLOS 400HOJAS MANPA</t>
  </si>
  <si>
    <t>SERVILLETAS GARDENIA  50UNID MANPA</t>
  </si>
  <si>
    <t>SERVILLETA 160UND PEQUEÑA MARACAY</t>
  </si>
  <si>
    <t>TOALLIN  ABSORBENTE 18M  BLANCA SUTIL</t>
  </si>
  <si>
    <t>PAPEL SPRING SOFT ROSADO 250H X 4ROLLOS</t>
  </si>
  <si>
    <t>PAPEL SPRING SOFT 500 H 4 ROLLOS</t>
  </si>
  <si>
    <t>PAPEL 1 ROLLO 300 HOJAS JAZMIN SUPER</t>
  </si>
  <si>
    <t>PAPEL SUTIL PREMIUM 4ROLLOS 500HOJAS MANPA</t>
  </si>
  <si>
    <t>PAPEL ROSAL PLUS AZUL 400H X4ROLLOS</t>
  </si>
  <si>
    <t>PAPEL ROSAL PLUS VINO TINTO 300H X 4ROLLOS</t>
  </si>
  <si>
    <t>DON TOALLIN 180 UNID PAVECA</t>
  </si>
  <si>
    <t>DON TOALLIN 50 HOJAS MULTIUSO PAVECA</t>
  </si>
  <si>
    <t>VELAS ESTUCHE 6 UND CARIBE</t>
  </si>
  <si>
    <t>PAPEL SUAVE GOLD 270H X 4 ROLLOS PAVECA</t>
  </si>
  <si>
    <t>PAPEL SUAVE PREMIUM ULTRA SOFT 114M X 4ROLLOS</t>
  </si>
  <si>
    <t>PAPEL ROSAL PLUS VERDE 215H X 2ROLLOS</t>
  </si>
  <si>
    <t>PAPEL SANITARIO 4ROLLOS 215 H P ROSAL PLUS</t>
  </si>
  <si>
    <t>PVC TRANSPARENTE EXTENSIBLE BOMPACK 28CM X 30 METROS</t>
  </si>
  <si>
    <t>PAPEL SANITARIO ECOLOGICO 150 HOJAS 4ROLLOS SUTIL</t>
  </si>
  <si>
    <t>TOALLAS DON TOALLIN 80 H ROSAL</t>
  </si>
  <si>
    <t>VELON BLANCO 110 GR VASO CORTO STAR CANDLE</t>
  </si>
  <si>
    <t>MANI SALADO FAMILIAR 185GR COMETIN</t>
  </si>
  <si>
    <t>PIN PONG CHOCOLATE 150GR NESTLE SAVOY</t>
  </si>
  <si>
    <t>CHOCOLATE CRICRI 27 GR SAVOY</t>
  </si>
  <si>
    <t>CHOCOLATE CON LECHE 75 ANIVERSARIO 100GR NESLTE SAVOY</t>
  </si>
  <si>
    <t>SAMBA DE FRESA 32GR NESTLE  SAVOY</t>
  </si>
  <si>
    <t>GOMITAS OTTO SALVAVIDAS 30 GR GOMBY</t>
  </si>
  <si>
    <t>PAPAS PRINGLES PEQUEÑAS 40Gr. ORIGINAL</t>
  </si>
  <si>
    <t>PIN PONG CHOCOLATE 21GR NESTLE SAVOY</t>
  </si>
  <si>
    <t>CHOCOLATE BOLERO 16 GR SAVOY</t>
  </si>
  <si>
    <t>AROS DE PAPA CON SABOR DE CEBOLLA 60 GR COMETIN</t>
  </si>
  <si>
    <t>DORITOS COOL RANCH 150 GR FRITO LAY</t>
  </si>
  <si>
    <t>TOCINETIKAS ORIGINAL 40 GR  MUNCHY</t>
  </si>
  <si>
    <t>BOLI KRUNCH 85 GR  MUNCHY</t>
  </si>
  <si>
    <t>CHOCO CHOCO UNTABLE 225 GR SAVOY</t>
  </si>
  <si>
    <t>PAPAS PRINGLES PEQUEÑAS BBQ 40Gr.</t>
  </si>
  <si>
    <t>PAPA JACKS CON SAL 100 GR FRITO LAY</t>
  </si>
  <si>
    <t>PAPAS FRITAS 250 GR FRITOPAPA</t>
  </si>
  <si>
    <t>PAPAS FRITAS 150 GR FRITOPAPA</t>
  </si>
  <si>
    <t>CIRUELAS PASAS POR KG EXPRESS</t>
  </si>
  <si>
    <t>PLATANITOS ONDULADOS NATUCHIPS 145GR FRITO LAY</t>
  </si>
  <si>
    <t>DORITO MEGA QUESO 420 GR  XXL FRITO LAY</t>
  </si>
  <si>
    <t>DE TODITO RESUELTO 130GR FRITO LAY</t>
  </si>
  <si>
    <t>CHEETOS HORNEADOS MEGA PUFFS 110GR FRITO LAY</t>
  </si>
  <si>
    <t>CHEETOS BOLIQUESO 110 GR FRITO LAY</t>
  </si>
  <si>
    <t>RUFFLESS DE QUESO 125GR FRITO LAY</t>
  </si>
  <si>
    <t>TOSTITOS ORIGINAL XXL 400GR FRITO LAY</t>
  </si>
  <si>
    <t>NUCITA PREMIUM DE CACAO/AVELLANA 280GR SINDONI</t>
  </si>
  <si>
    <t>GALLETA SABOR A CHOCOLATE 132GR RIFEL</t>
  </si>
  <si>
    <t>CHOCOLATE CO LECHE RIKITI 30GR NESTLE SAVOY</t>
  </si>
  <si>
    <t>OVOMALTINA MAXI 100GR ALFONZO</t>
  </si>
  <si>
    <t>CHISKESITOS 145 GR MUNCHY</t>
  </si>
  <si>
    <t>GOMITAS ACIDAS 30 GR GOMBI GUSI AL RESCATE</t>
  </si>
  <si>
    <t>TORONTO DETALLADO</t>
  </si>
  <si>
    <t>NATUCHIPS PATANITOS NATURAL 150GR FRITO LAY</t>
  </si>
  <si>
    <t>NATUCHIPS PLATANITOS NATURAL 300GR FRITO LAY</t>
  </si>
  <si>
    <t>PEPITO EL ORIGINAL 180GR FRITO LAY</t>
  </si>
  <si>
    <t>CHOCOLATE BITTER 60% LA MARCONA 100GR</t>
  </si>
  <si>
    <t>MANI JACKS SALADO 175GR FRITO LAY</t>
  </si>
  <si>
    <t>RUFLE CREMA Y CEBOLLA 125 GR PEPSICO</t>
  </si>
  <si>
    <t>RUFLES CREMA Y CEBOLLA 300 GR PEPSICO</t>
  </si>
  <si>
    <t>PAPAS RUFLES ORIGINAL 300GR FRITO LAY</t>
  </si>
  <si>
    <t>RUFLE QUESO 300GR PEPSICO</t>
  </si>
  <si>
    <t>DE TODITO RESUELTO 400 GR PEPSICO</t>
  </si>
  <si>
    <t>SAMBA DE CHOCOLATE 32 GR NESTLE SAVOY</t>
  </si>
  <si>
    <t>MINI SUSY 25 GR NESTLE</t>
  </si>
  <si>
    <t>MINI COCOSETTE 25 GR NESTLE</t>
  </si>
  <si>
    <t>BARRA GOLDEN BAR CHOCOLATE 22 GR AVELINA</t>
  </si>
  <si>
    <t>TORTI JACKS PICANTE 190GR FRITO LAY</t>
  </si>
  <si>
    <t>BOMBONERA 110 GR CARACOL 8 UND ST MORITZ</t>
  </si>
  <si>
    <t>BOMBONERA 110 GR REGALITO 8 UND ST MORITZ</t>
  </si>
  <si>
    <t>BOMBONERA 115 GR CYTRUS ST MORTIZ</t>
  </si>
  <si>
    <t>FLAQUITO 30 GR AVELLANA ST MORITZ</t>
  </si>
  <si>
    <t>PIRULIN LUJO EDIC/ESPECIAL  120GR SINDONI</t>
  </si>
  <si>
    <t>PANQUE 50 GR CHOCOLATE VAINILLA  ONCE ONCE</t>
  </si>
  <si>
    <t>PAPAS PRINGLES PEQUEÑAS CEBOLLA 40Gr.</t>
  </si>
  <si>
    <t>MANI 25 GR SALADO COMETIN SNACKS</t>
  </si>
  <si>
    <t>AROS DE PAPA CON TOCINETA 60GR COMETIN</t>
  </si>
  <si>
    <t>PIRULIN DE LATA CHOC/AVELLANA 190GR SINDONI</t>
  </si>
  <si>
    <t>CODIGO  NULO</t>
  </si>
  <si>
    <t>CHOCOLATE EN BARRA CRI CRI  123GR   SAVOY</t>
  </si>
  <si>
    <t>OKA LOKA OVNIS 30GR SUPER</t>
  </si>
  <si>
    <t>CHEETOS BOLIQUESO XXL 180GR FRITO LAY</t>
  </si>
  <si>
    <t>NATUCHIPS PLATANITOS ONDULADOS 245GR FRITO LAY</t>
  </si>
  <si>
    <t>CHEETOS MEGA PUFF 270GR FRITO LAY</t>
  </si>
  <si>
    <t>PAPAS PRINGLES GRANDES CEBOLLA 158GR</t>
  </si>
  <si>
    <t>CHOCOLATE HERSHEYS 43G COOKIES&amp;CREAM</t>
  </si>
  <si>
    <t>CHOCOLATE TWIX  TWO LEFT 50.7 GR</t>
  </si>
  <si>
    <t>PIRULIN 120GR EDICION NAVIDAD</t>
  </si>
  <si>
    <t>CHOCOLATE CON LECHE NAVIDAD 70GR NESTLE SAVOY</t>
  </si>
  <si>
    <t>TORTILLAS PICANTE JACKS 350GR FRITO LAY</t>
  </si>
  <si>
    <t>GOMITAS GUSANOS ACIDOS 80GR TRULULU</t>
  </si>
  <si>
    <t>GOMITAS AROS 90Gr. TRULULU</t>
  </si>
  <si>
    <t>GOMITAS FRESITAS 90GR. TRULULU   SUPER</t>
  </si>
  <si>
    <t>CHUPETAS BOMBOMBUN DETALLADA SURTIDA</t>
  </si>
  <si>
    <t>CARAMELOS EN LINEA 14GR  LOKIÑO</t>
  </si>
  <si>
    <t>FRUNAS CARAMELOS DETALLA/ SURTIDOS ORIGINAL 13.75GR</t>
  </si>
  <si>
    <t>GOMITAS TRULULU UNICORNIO 84 GR</t>
  </si>
  <si>
    <t>NATUCHIPS  PLATANITOS 80GR FRITO LAY</t>
  </si>
  <si>
    <t>PEPITO EL ORIGINAL 80GR FRITO LAY</t>
  </si>
  <si>
    <t>MASMELOS COLORES 70GR TRULULU</t>
  </si>
  <si>
    <t>OKA LOCA NANOS 40GR SURTIDO</t>
  </si>
  <si>
    <t>CARAMELO DETALLADO BIANCHI/BLANCO 4GR</t>
  </si>
  <si>
    <t>CARAMELO DETALLADO MASTICABLE SURTIDO   LOKIÑO</t>
  </si>
  <si>
    <t>CARAMELO  MINI BUM DETALLADO  COLOMBINA</t>
  </si>
  <si>
    <t>CARAMELO DETALLADO CAFE GURME   SUPER</t>
  </si>
  <si>
    <t>GOMITAS TRULULU SPLASH RELLENAS 90GR  SUPER</t>
  </si>
  <si>
    <t>CHUPETAS  PIRULITO DETALLADAS SURTIDAS COLOMBINA</t>
  </si>
  <si>
    <t>CARAMELO DETALLADO COFFE STAR  AMERICANDY</t>
  </si>
  <si>
    <t>TORONTO DE BOLSA 125GR NESTLE SAVOY</t>
  </si>
  <si>
    <t>GOMITAS FEROZ 3D 80GR    TRULULU</t>
  </si>
  <si>
    <t>MASMELOS RELLENOS LIM-COCO 65GR TRULULU</t>
  </si>
  <si>
    <t>MASMELOS CUBIERTO DE COCO 55GR TRULULU</t>
  </si>
  <si>
    <t>BLISTER PEPITO DINOSAURIO 22 G X 12</t>
  </si>
  <si>
    <t>BLISTER CHEESE TRIS 54 G X 12</t>
  </si>
  <si>
    <t>BLISTER PEPITO 25 GR X12</t>
  </si>
  <si>
    <t>DORITO MEG QSO 45 GR PEPSICO</t>
  </si>
  <si>
    <t>CHEETOS  HORNEADOS 20G BOLIQUESO</t>
  </si>
  <si>
    <t>CHEESE TRIS 54GR  FRITO-LAY</t>
  </si>
  <si>
    <t>PEPITO ORIGINAL 25GR   FRITO-LAY</t>
  </si>
  <si>
    <t>PEPITO 22GR  ORIGINAL FORMAS DINOSAURIO  FRITO-LAY</t>
  </si>
  <si>
    <t>BARRILETE CARAMELO MASTICABLE X UNIDAD    SUPER</t>
  </si>
  <si>
    <t>CHUPETA SUPER COCO 15GR . DETALLADA   SUPER</t>
  </si>
  <si>
    <t>MENTICAS GULI 20GR</t>
  </si>
  <si>
    <t>NUCITA TUBO DE CHOCOLATE 35GR NUCITA</t>
  </si>
  <si>
    <t>NUCITA MERIENDITA DOBLE SABOR 20GR NUCITA</t>
  </si>
  <si>
    <t>CARAMELO DETALLADO  EN CUBO BLAN</t>
  </si>
  <si>
    <t>GELATINA DE FRAMBUESA 66GR SONRISSA</t>
  </si>
  <si>
    <t>BARQUILLA DE FLAQUITO NEVADO 30GR ST.MORITZ</t>
  </si>
  <si>
    <t>BAR CARAM/CHOCOL/BLANCO+MANI 25GR BIANCHI</t>
  </si>
  <si>
    <t>BIANCHI CHOCOLATE CARAMELO Y MANI 25GR</t>
  </si>
  <si>
    <t>BIANCHI MALTEADA DE CHOCOLATE 24GR</t>
  </si>
  <si>
    <t>CARAMELOS DETALLADO CHAO MENTAS SURTIDOS SUPER</t>
  </si>
  <si>
    <t>COMBO DIA DEL NIÑO # 5 MODELO</t>
  </si>
  <si>
    <t>BOMBONES DE CHOCOLATE 85 GR CORAZON ST.MORTIZ</t>
  </si>
  <si>
    <t>DORITOS SPIDER-MAN 145GR FRITO LAY</t>
  </si>
  <si>
    <t>MORDISQUITOS SABOR A CHOCOLATE 25GR GALLETAS PUIG</t>
  </si>
  <si>
    <t>CHEETOS HORNEADOS MEGA PUFFS 28GR FRITO LAY</t>
  </si>
  <si>
    <t>CARAMELOS MASTICABLES BIN BIN 30GR GULI</t>
  </si>
  <si>
    <t>BOMBONES 85 GR DE CHOCOLATE ST MORTIZ</t>
  </si>
  <si>
    <t>GOMITAS TIBU Y SU PANDILLA 30GR GOMBY</t>
  </si>
  <si>
    <t>GOMITAS ROCO ESPACIAL 30GR GOMBY</t>
  </si>
  <si>
    <t>GOMITAS ACIDITAS 30GR GULI</t>
  </si>
  <si>
    <t>BARQUILLAS CUBIERTAS TRONQUITOS 11GR LEBISCUIT</t>
  </si>
  <si>
    <t>GALLETAS RELLENA KATY VAINILLA 32GR GALLETAS PUIG</t>
  </si>
  <si>
    <t>DULCITO DE CHOCHOCOLATE 35GR LA BERACA</t>
  </si>
  <si>
    <t>DUNGA TUBO MALTA PARA UNTAR 35GR ST.MORITZ</t>
  </si>
  <si>
    <t>CARAMELOS MIXTOS BOLICHITOS 17GR EL GLOBO</t>
  </si>
  <si>
    <t>CHEETOS CRUNCHY FLAMING HOT 110GR FRITO LAY</t>
  </si>
  <si>
    <t>TORTILLAS DE QUESO 40 GR JACKS</t>
  </si>
  <si>
    <t>PLATANITOS NATUCHIPS 42GR FRITO LAY</t>
  </si>
  <si>
    <t>TORTILLITAS 40 GR PICANTES JACKS</t>
  </si>
  <si>
    <t>CHUPETA  DETALLADAS  BIG BOM XX L PINTA LENGUA AMERICANCY</t>
  </si>
  <si>
    <t>PQ.DE CHUPETA FRESY FRESA POP 48UNID EL GLOBO</t>
  </si>
  <si>
    <t>OKA LOCA EN POLVO ROJO 14GR  FUSION</t>
  </si>
  <si>
    <t>TRULULU CHOCOLORES 20GR SURTIDAS   SUPER</t>
  </si>
  <si>
    <t>CARAMELOS LINEA CHAO MENTAS LIMON 16.8G SUPER</t>
  </si>
  <si>
    <t>CARAMELO DETALLADO KRAMEL ORO 5.5GR SUPER</t>
  </si>
  <si>
    <t>CARAMELO LINEA CHAO MENTA 14 GR SUPER</t>
  </si>
  <si>
    <t>CARAMELO DETALLADO MENTA HELADA  SUPER/COLOMBINA</t>
  </si>
  <si>
    <t>CARAMELO DETALLADO SPARKIES  BUBBALOO  ADAMS</t>
  </si>
  <si>
    <t>MENTOS MASTICABLES FRUTAS 29.5GR PERFETTI</t>
  </si>
  <si>
    <t>MENTOS MASTICABLES MENTA 29.5GR PERFETTI</t>
  </si>
  <si>
    <t>PQ.CARAMELOS CHAO MENTAS FRESA 100 UNID SUPER</t>
  </si>
  <si>
    <t>CARAMELO SPARKIES EN LINEA  5GR  5 CARAMELOS BUBBALOO</t>
  </si>
  <si>
    <t>PAPA JACKS 80GR POLLO</t>
  </si>
  <si>
    <t>MEGA BOLI BULLS 75GR</t>
  </si>
  <si>
    <t>PALITOS DE CHOCOLATE 30GR</t>
  </si>
  <si>
    <t>BOLERO CHOCOLATE BOLSA 125GR NESTLE</t>
  </si>
  <si>
    <t>MOYS BOLI CHESSE 85GR</t>
  </si>
  <si>
    <t>CHOCOLATE BLANCO CAJA 30GR GALAK 12UND.  SAVOY</t>
  </si>
  <si>
    <t>PIRULIN DE COCO LATA 190GR SINDONI</t>
  </si>
  <si>
    <t>CHOCOLATE RIKITI  CAJA 30GR  C/U 12UND.  SAVOY</t>
  </si>
  <si>
    <t>CHOCOLATE CARRE CAJA 25GR 16UND. LECHE AVELLANA  NESTLE</t>
  </si>
  <si>
    <t>MINI COCOSETTE 25GR CAJA GALLETA C/COCO 18UND NESTLE</t>
  </si>
  <si>
    <t>BOLERO BOMB/CUBIERT/24UND. 16GR  SAVOY NESTLE</t>
  </si>
  <si>
    <t>CHOCOLATE LECHE 12UND 30GR CAJA SAVOY NESTLE</t>
  </si>
  <si>
    <t>COCOSETTE 50GR. CAJA 18UND.    NESTLE</t>
  </si>
  <si>
    <t>CHOCOLATE DE LECHE CAJA 130GR 5UND SAVOY NESTLE</t>
  </si>
  <si>
    <t>TORTILLITAS JACKS SABOR A POLLO 30G FRITO LAY</t>
  </si>
  <si>
    <t>MR PIG PICANTE 85 GR MOYS</t>
  </si>
  <si>
    <t>RUMBA 85 GR MOYS</t>
  </si>
  <si>
    <t>OREO VAINILLA 36 GR  NABISCO</t>
  </si>
  <si>
    <t>BOMBONES 8 UND RELLENOS CHERRY ST MORITZ</t>
  </si>
  <si>
    <t>TUBO DUNGA CHOCOLATE BLANCO</t>
  </si>
  <si>
    <t>BOLIQUESO CHEETOS 28GR FRITO LAY</t>
  </si>
  <si>
    <t>CACAO EN POLVO 200GR NESTLE SAVOY</t>
  </si>
  <si>
    <t>RUFFLES CON SABOR A QUESO 36GR FRITO LAY</t>
  </si>
  <si>
    <t>PAPA JACKS CON SAL 80GR FRITO LAY</t>
  </si>
  <si>
    <t>PQ.DE CHUPETA FRESY FRESA POP 24UNID EL GLOBO</t>
  </si>
  <si>
    <t>BOMBON BIANCHI BLANCO DETALLADO 12GR SUPER</t>
  </si>
  <si>
    <t>TORTILLITAS JACKS DE QUESO 130GR FRITO LAY</t>
  </si>
  <si>
    <t>GALLETAS TAKY PREMIUM FRESA 216GR INAICA</t>
  </si>
  <si>
    <t>CHICLES CROC 172G MORANGO BUZZY</t>
  </si>
  <si>
    <t>GOMAS DE MASCAR CANELS MANZANA 5G</t>
  </si>
  <si>
    <t>PASTILLAS DE CARAMELOS PIEDRITA 30GM</t>
  </si>
  <si>
    <t>CHICLES SUPER CLETS 20GM TUTTI FRUTTI</t>
  </si>
  <si>
    <t>SNACKS 100GR NEW YORK SURTIDO</t>
  </si>
  <si>
    <t>DULCE DE LEQUE 3P 40GM</t>
  </si>
  <si>
    <t>DORITOS WW84 SWEET CHILI 145GR  FRITO LAY</t>
  </si>
  <si>
    <t>TORTILLITAS JACKS PICANTE 130GR FRITO LAY</t>
  </si>
  <si>
    <t>NATUCHIPS AJO Y PEREJIL 75GR PEPSICO</t>
  </si>
  <si>
    <t>CHUPETAS UNIDAD SURT.BIGBIG ARCOR</t>
  </si>
  <si>
    <t>BARRA  DE COCO 25GR SUPERCOCO</t>
  </si>
  <si>
    <t>GOMITA TRULULU 30GR.     SUPER</t>
  </si>
  <si>
    <t>BIANCHI 48G NUGGETS COOKIES AND CREAM  SUPER</t>
  </si>
  <si>
    <t>KESITOS 85 GR MUNCHY</t>
  </si>
  <si>
    <t>MANI SALADO 170 GR BOKAS MUNCHY</t>
  </si>
  <si>
    <t>CARAMELO DETALLADO COFFEE DELIGHT</t>
  </si>
  <si>
    <t>PAPAS PRINGLES PIZZA 158GR</t>
  </si>
  <si>
    <t>CHUPETA FRESA BOMBO LOKIÑO  SUPER</t>
  </si>
  <si>
    <t>CHICLE  CUBO LOKIÑO  UND/BOLS  SUPER</t>
  </si>
  <si>
    <t>OKA LOKA CHICLE EN POLVO 12G  SURTIDO</t>
  </si>
  <si>
    <t>CARAMELO BIANCHI EN LINEA BLANCO 14GR</t>
  </si>
  <si>
    <t>KIT KAT MILK 41.5 GR NESTLE</t>
  </si>
  <si>
    <t>CHOCOLATE SNICKERS 52.7GR</t>
  </si>
  <si>
    <t>CHOCOLATE TWIX 50.7 GR</t>
  </si>
  <si>
    <t>CHISKESITOS XXL 450 GR MUNCHY</t>
  </si>
  <si>
    <t>AROS DE PAPA CON SABOR PICANTE 60GR COMETIN</t>
  </si>
  <si>
    <t>PALITOS DE PAPA 60GR COMETIN</t>
  </si>
  <si>
    <t>CHICHARRON PICANTE 85GR COMETIN</t>
  </si>
  <si>
    <t>MANI JAPONES FAMILIAR 180 GR COMETIN</t>
  </si>
  <si>
    <t>MANI CON PASAS 185 GR COMETIN</t>
  </si>
  <si>
    <t>MEREY FAMILIAR 180GR COMETIN</t>
  </si>
  <si>
    <t>PAPAS PRINGLES PEQUEÑAS PIZZA 40G</t>
  </si>
  <si>
    <t>TOCINETIKAS DE QUESO 40GR MUNCHY</t>
  </si>
  <si>
    <t>CARAMELO DANDY 19 GR COLOMBINA</t>
  </si>
  <si>
    <t>PALITOS DE PAPA CEBOLLA Y PEREJIL 60GR COMETIN</t>
  </si>
  <si>
    <t>TOCINETIKAS PICANTE 40 GR  MUNCHY</t>
  </si>
  <si>
    <t>CHOCOLATE PRESTIGIO 33 GR NESTLE</t>
  </si>
  <si>
    <t>PIEDRITAS EL GLOBO UND 30GR</t>
  </si>
  <si>
    <t>TUBITO LA BERACA DULCE DE LECHE 35 GR</t>
  </si>
  <si>
    <t>FLIPS INDIVIDUAL 28 GR</t>
  </si>
  <si>
    <t>RENATA LEITE E MIEL COM GRANOLA</t>
  </si>
  <si>
    <t>RENATA AMANTEIGADO LEITE</t>
  </si>
  <si>
    <t>RENATA COCO</t>
  </si>
  <si>
    <t>WAFER BRIGADEIRO RENATA</t>
  </si>
  <si>
    <t>BOLI BULLS</t>
  </si>
  <si>
    <t>CHEESE CRONCH PALITOS DE MAIZ</t>
  </si>
  <si>
    <t>DELICIOSOS MIX DE TOXINETA,CHICHARRON,ETC..</t>
  </si>
  <si>
    <t>HELADO DE MANTECADO 435 ML EFE</t>
  </si>
  <si>
    <t>HELADO OREO 700 CC TIO RICO</t>
  </si>
  <si>
    <t>HELADO FRESA 435 MLTIO RICO</t>
  </si>
  <si>
    <t>HELADO CHOCOLATE CLASICO 920 ML TIO RICO</t>
  </si>
  <si>
    <t>HELADO CREMOSO CHOCOLATE 435ML TIO RICO</t>
  </si>
  <si>
    <t>HELADO TRISABOR 920 ML TIO RICO</t>
  </si>
  <si>
    <t>HELADO TORTA SUIZA 750 ML EFE</t>
  </si>
  <si>
    <t>HELADO CREM FRESA CON LECHE 920ML TIO RICO</t>
  </si>
  <si>
    <t>HELADO MANTECADO LECHE 920ML TIO RICO</t>
  </si>
  <si>
    <t>HELADO TODDY 920 ML EFE</t>
  </si>
  <si>
    <t>HELADO MANTECADO 435 ML TIO RICO</t>
  </si>
  <si>
    <t>HELADO LECHE TRISABOR 2LT TIO RICO</t>
  </si>
  <si>
    <t>HELADO TRISABOR CAPRICHO 2 LT TIO RICO</t>
  </si>
  <si>
    <t>HELADO TRISABOR 2 L TIO RICO CON LECHE</t>
  </si>
  <si>
    <t>HELADO CREMOSO TRISABOR CON LECHE 2LT TIO RICO</t>
  </si>
  <si>
    <t>HELADO CREMOSO MERENGADA 150ML TIO RICO</t>
  </si>
  <si>
    <t>HELADO BATI BATI MAX UVA 115ML  TIO RICO</t>
  </si>
  <si>
    <t>HELADO CREMOSO MAGNUM CLASICO 100ML TIO RICO</t>
  </si>
  <si>
    <t>HELADO CREMOSO MAGNUM ALMENDRAS 100ML TIO RICO</t>
  </si>
  <si>
    <t>HELADO CORNETTO CLASICO VAINILLA 120ML TIO RICO</t>
  </si>
  <si>
    <t>HELADO BOMBON FRESA MANT 60ML TIO RICO</t>
  </si>
  <si>
    <t>HELADO CORNETTO FRESA VAINILLA 120ML TIO RIO</t>
  </si>
  <si>
    <t>HELADO CORNETTO CHOCOLATE 115ML TIO RICO</t>
  </si>
  <si>
    <t>HELADO 700 ML MANTECADO CHIPS HOGAR TIO RICO</t>
  </si>
  <si>
    <t>HELADO MAGNUM 100 ML CHOCOLATE INTENSO TIO RICO</t>
  </si>
  <si>
    <t>HELADO 160 ML VASITO JAZZ TIO RICO</t>
  </si>
  <si>
    <t>HELADO 700 ML MANTECADO SUNDAE HOGAR TIO RICO</t>
  </si>
  <si>
    <t>MASA  FACIL 1 KG # 4 LISOL</t>
  </si>
  <si>
    <t>MASA FACIL  1 KG  #3  LISOL</t>
  </si>
  <si>
    <t>MASA FACIL 500 GR  #4  LISOL</t>
  </si>
  <si>
    <t>TEQUEÑOS 25 UND FIESTA LISOL</t>
  </si>
  <si>
    <t>HELADO 700 ML SUPER SANDWICH TIO RICO</t>
  </si>
  <si>
    <t>MASA FACIL  #3  C/S 500GM LISOL</t>
  </si>
  <si>
    <t>TEQUEÑO FIESTERO 50UND LISOL</t>
  </si>
  <si>
    <t>HELADO 700 ML HEL SUPER BBON TIO RICO</t>
  </si>
  <si>
    <t>HELADO 700 ML HEL SUPER JAZZ TIO RICO</t>
  </si>
  <si>
    <t>HELADO BBON 66 ML CHOCOLATE PALETA TIO RICO</t>
  </si>
  <si>
    <t>TEQUEÑO COMERCIAL 10 UNID LISOL</t>
  </si>
  <si>
    <t>TEQUEÑOS COMERCIAL 20 UNID LISOL</t>
  </si>
  <si>
    <t>MASA FACIL 1KG  LISOL N°1  LISOL</t>
  </si>
  <si>
    <t>TIO RICO CHOCOLITO MAX 80 ML</t>
  </si>
  <si>
    <t>HELADO  RON PASA TIO RICO 850 ML</t>
  </si>
  <si>
    <t>HELADO CHOCOLATE 850 ML CLASICO CON LECHE</t>
  </si>
  <si>
    <t>HELADO FRESA 850 ML TIO RICO</t>
  </si>
  <si>
    <t>HELADO DE  MANTECADO 850 ML TIO RICO</t>
  </si>
  <si>
    <t>MERENGADA 150CM VASITO   TIO RICO</t>
  </si>
  <si>
    <t>MASA FACIL #1 500 GR LISOL</t>
  </si>
  <si>
    <t>TEQUEÑOS CON QUESO 25 UND EUROTEQUEÑOS</t>
  </si>
  <si>
    <t>MASA FACIL 500 GR NRO 1Y3 EUROTEQUEÑOS</t>
  </si>
  <si>
    <t>MASA FACIL #3 1KG EUROTEQUEÑOS</t>
  </si>
  <si>
    <t>HELADO TRISABOR 850 GR TIO RICO</t>
  </si>
  <si>
    <t>MASA FACIL 1 KG DOÑA CUSTODIA #5</t>
  </si>
  <si>
    <t>PROMO 1. 2 F, 2CR, 2 CH</t>
  </si>
  <si>
    <t>MASA PARA PASTELITOS 1KG DISACAMI</t>
  </si>
  <si>
    <t>HELADO BATI BATI EL ORIGINAL 83GR TIO RICO</t>
  </si>
  <si>
    <t>HELADO PIRULIN 700 ML TIO RICO</t>
  </si>
  <si>
    <t>HELADO NUCITA 700ML TIO RICO</t>
  </si>
  <si>
    <t>HELADO VASITO  NUCITA 150ML TIO RICO</t>
  </si>
  <si>
    <t>HELADO TIO RICO CHOCOLATE 435ML</t>
  </si>
  <si>
    <t>HELADO MANTECADO 435ML TIO RICO</t>
  </si>
  <si>
    <t>HELADO 435 ML FRESA CON LECHE TIO RICO</t>
  </si>
  <si>
    <t>QUESO DELIZULIA KG</t>
  </si>
  <si>
    <t>CHORI-QUESO JALAPEÑO MONTSERRATINA KG</t>
  </si>
  <si>
    <t>QUESO PALMITO  KG</t>
  </si>
  <si>
    <t>JAMON DE PIERNA CARVEN KG</t>
  </si>
  <si>
    <t>MORTADELA TIPO EXTRA SERVIPORK KG</t>
  </si>
  <si>
    <t>JAMON DE PIERNA OSCAR MAYER  KG</t>
  </si>
  <si>
    <t>JAMON AHUMADO ALPINO KG</t>
  </si>
  <si>
    <t>QUESO AHUMADO LEÑADOR  KG</t>
  </si>
  <si>
    <t>SALCH TIPO BOLOÑA ALIMEX KG</t>
  </si>
  <si>
    <t>SALCHICHA WIENER PL KG</t>
  </si>
  <si>
    <t>FIAMBRE DE ESPALDA PL KG</t>
  </si>
  <si>
    <t>MORTADELA TAPARA KG ALIMETCA</t>
  </si>
  <si>
    <t>MORTADELA EXTRA PLUMROSE KG</t>
  </si>
  <si>
    <t>QUESO MOZARELLA MASPAR KG</t>
  </si>
  <si>
    <t>SALCHICHA TIPO  BOLOGNA  PLUMROSE KG</t>
  </si>
  <si>
    <t>SALCHICHA POLLO WIENER PRODALVA KG</t>
  </si>
  <si>
    <t>QUESO PECORINO SIN PIMIENTA TOSCANO KG</t>
  </si>
  <si>
    <t>QUESO LLANERO RALLADO KG</t>
  </si>
  <si>
    <t>QUESO SANTA BARBARA PACOMELA</t>
  </si>
  <si>
    <t>QUESO PASTEURIZADO ZEDEÑO KG</t>
  </si>
  <si>
    <t>QUESO BLANCO ESPECIAL PAISA KG</t>
  </si>
  <si>
    <t>QUESO PASTEURIZADO PURISIMA KG</t>
  </si>
  <si>
    <t>QUESO EMMENTAL EL ZEDEÑO KG</t>
  </si>
  <si>
    <t>QUESO VENMENTAL TORONDOY KG</t>
  </si>
  <si>
    <t>SALCH TIPO/ALEMANA MONTSERRATINA KG</t>
  </si>
  <si>
    <t>CHORIZO DE AJO SANTORINO KG</t>
  </si>
  <si>
    <t>PARMESANO AÑEJO TORONDOY KG</t>
  </si>
  <si>
    <t>SALCHICHA ROJA LEONESA KG</t>
  </si>
  <si>
    <t>RECORTE MIXTO KG</t>
  </si>
  <si>
    <t>QUESO AMARILLO PURISIMA KG</t>
  </si>
  <si>
    <t>SALCHICHA DE VIENA FIESTA  KG</t>
  </si>
  <si>
    <t>MORT ITALSALUMI KG</t>
  </si>
  <si>
    <t>JAMON DE PIERNA MONTE ALEGRE KG</t>
  </si>
  <si>
    <t>QUESO CREMA PASTEURIZADO 200GR PAISA</t>
  </si>
  <si>
    <t>CREMA DE LECHE TACHIRA 250GR PAISA</t>
  </si>
  <si>
    <t>MANTEQUILLA CON AJO Y PEREJIL KG</t>
  </si>
  <si>
    <t>QUESO CREMA GABY 250 GR QUENACA</t>
  </si>
  <si>
    <t>CREMA DE LECHE  250 GR QUENACA</t>
  </si>
  <si>
    <t>SALCHICHA TIPO VIENA 800 GR HERMO</t>
  </si>
  <si>
    <t>JAMON AHUMADO ALIMETCA KG</t>
  </si>
  <si>
    <t>FIAMBRE CERDO FRIOCARNE KG</t>
  </si>
  <si>
    <t>MORTADELA EXTRA TAPARA HERMO KG</t>
  </si>
  <si>
    <t>SALCHICHA WIENER KIDS 225 GR HERMO</t>
  </si>
  <si>
    <t>MORTADELA  GIACOMELLO KG</t>
  </si>
  <si>
    <t>MORTADELA ESPECIAL POR KILO</t>
  </si>
  <si>
    <t>PECHUGA POLLO ESTANDAR HERMO KG</t>
  </si>
  <si>
    <t>JAMON AHUMADO HERMO</t>
  </si>
  <si>
    <t>MORTADELA ESPECIAL 1 KG HERMO</t>
  </si>
  <si>
    <t>MORTADELA ESPECIAL DE POLLO 1 KG LO MIO</t>
  </si>
  <si>
    <t>SUERO DE LECHE 0.70 LT CHERRY</t>
  </si>
  <si>
    <t>CREMA DE LECHE 400 GR LA PREFERIDA</t>
  </si>
  <si>
    <t>SALCHICHA 450 GR WIENER KIDS HERMO</t>
  </si>
  <si>
    <t>JAMON DE ESPALDA PLUMROSE</t>
  </si>
  <si>
    <t>MOZARELLA PARDITO KG</t>
  </si>
  <si>
    <t>REQUEZON KG DIVINA PASTORA</t>
  </si>
  <si>
    <t>QUESO MOZZARELLA PACOMELA KG</t>
  </si>
  <si>
    <t>JAMON PIERNA PRADO KG</t>
  </si>
  <si>
    <t>QUESO TELITA KG</t>
  </si>
  <si>
    <t>RICARNE DE CERDO 750 GR PLUMROSE</t>
  </si>
  <si>
    <t>QUESO AMARILLO CALCAR KG</t>
  </si>
  <si>
    <t>RICARNE 750 GR DELICIA DE RES PLUMROSE</t>
  </si>
  <si>
    <t>CHORIZO DE POLLO AVANTI GINA KG</t>
  </si>
  <si>
    <t>SALCHICHA WIENERS 12 UND CORTAS PLUMROSE</t>
  </si>
  <si>
    <t>SALCHICHA DELI POLACA 5 UND PLUMROSE</t>
  </si>
  <si>
    <t>SALCHICHA FRANKFURT DELI PLUMROSE</t>
  </si>
  <si>
    <t>SALCHICHA 450GR VIENA ALIMEX</t>
  </si>
  <si>
    <t>PASTA DE HIGADO 225 GR OM</t>
  </si>
  <si>
    <t>SALCHICHAS VIENA LARGA 12UNID FIESTA</t>
  </si>
  <si>
    <t>CREMA DE LECHE 500 GR PURISIMA</t>
  </si>
  <si>
    <t>CREMA DE LECHE 250 GR PURISIMA</t>
  </si>
  <si>
    <t>SALCHICHA VIENA CORTA  X 12UNID FIESTA</t>
  </si>
  <si>
    <t>MORTADELA 1 KG ESPECIAL RES Y CERDO CARACAS</t>
  </si>
  <si>
    <t>SALCHICHA TIPO WIENERS 450 GR ALIMEX</t>
  </si>
  <si>
    <t>SALCHICHA DE POLLO 450 GR EL TUNAL</t>
  </si>
  <si>
    <t>MORTADELA ESPECIAL 750 GR ALIMETCA</t>
  </si>
  <si>
    <t>SALCHICHA WIENERS CORTAS OM 10 UND</t>
  </si>
  <si>
    <t>SALCHICHAS DE POLLO 12UNID FIESTA</t>
  </si>
  <si>
    <t>SUERO LLANERO</t>
  </si>
  <si>
    <t>MORTADELA ITALVENCA ESPECIAL</t>
  </si>
  <si>
    <t>AGUA MINERAL LIBRE DE SODIO 600ML MINALBA</t>
  </si>
  <si>
    <t>AGUA MINERAL LIBRE DE SODIO 355ML MINALBA</t>
  </si>
  <si>
    <t>AGUA MINERAL LIBRE DE SODIO 1.5LTS MINALBA</t>
  </si>
  <si>
    <t>AGUA MINERAL LIBRE DE SODIO 5 LTS MINALBA</t>
  </si>
  <si>
    <t>AGUA MINERAL 355 ML NEVADA</t>
  </si>
  <si>
    <t>BOLSA DE HIELO</t>
  </si>
  <si>
    <t>MINALBA SPARKLING 500ML  PEPSI-COLA</t>
  </si>
  <si>
    <t>AGUA POTABLE  FRESHQUA 1.5ML</t>
  </si>
  <si>
    <t>REFRESCO KOLITA 355ML  GOLDEN PEPSI COLA</t>
  </si>
  <si>
    <t>REFRESCO KOLITA 2 LTS GOLDEN PEPSI COLA</t>
  </si>
  <si>
    <t>REFRESCO NARANJA 2 LTS GOLDEN PEPSI COLA</t>
  </si>
  <si>
    <t>REFRESCO PEPSI LIGHT  2 LTS PEPSI COLA</t>
  </si>
  <si>
    <t>SODA PSH 250ML EVERVESS PEPSI COLA</t>
  </si>
  <si>
    <t>MALTA DESECHABLE SIN ALCOHOL MALTIN 250ML  POLAR</t>
  </si>
  <si>
    <t>MALTA LIGERA MALTIN LIGHT 250ML POLAR</t>
  </si>
  <si>
    <t>REFRESCO 7UP 2 LT PEPSI COLA</t>
  </si>
  <si>
    <t>JUGO DE NARANJA 1.5LT YUKERY</t>
  </si>
  <si>
    <t>YOGURT 125 GR MIGURT FRESA</t>
  </si>
  <si>
    <t>YOGURT 750 GR FRI GURT DURAZNO</t>
  </si>
  <si>
    <t>TE CON SABOR A DURAZNO 900 ML PARMALAT</t>
  </si>
  <si>
    <t>SODA 355 ML EVERVESS LATA</t>
  </si>
  <si>
    <t>JUGO PERA 250 ML YUKERY BOTELLA</t>
  </si>
  <si>
    <t>JUGO DURAZNO 250 ML YUKERY</t>
  </si>
  <si>
    <t>GATORADE MANDARINA 500 ML PEPSI COLA</t>
  </si>
  <si>
    <t>TE CON LIMON PET 500ML LIPTON</t>
  </si>
  <si>
    <t>LECHE 1.8CC INPROLAC</t>
  </si>
  <si>
    <t>JUGO NARANJA 1.8LT FRICA</t>
  </si>
  <si>
    <t>JUGO 900 ML SANTAL LIGHT</t>
  </si>
  <si>
    <t>YOGURT CON CEREAL 165 GR FRIGURT</t>
  </si>
  <si>
    <t>TE 1.8 LT PARMALAT DURAZNO</t>
  </si>
  <si>
    <t>FRIGURT LIQ. SEMIDESCREMADO CON FRESA 750GR</t>
  </si>
  <si>
    <t>BONYURT C/CERAL ZUCARITAS 170GR ALPINA</t>
  </si>
  <si>
    <t>YOKA YOGURT FIRME CON CIRUELA 150GR PARMALAT</t>
  </si>
  <si>
    <t>DEL VALLE FRESH BEBIDA SABOR A NARANJA 1.5L</t>
  </si>
  <si>
    <t>JUGO NARANJA 900 ML SANTAL LIGHT</t>
  </si>
  <si>
    <t>LENTEJAS PANTERA 900GR</t>
  </si>
  <si>
    <t>YOGURT FIRME 150 GR DURAZNO YOKA PARMALAT</t>
  </si>
  <si>
    <t>YOGURT FIRME 150 GR NATURAL YOKA PARMALAT</t>
  </si>
  <si>
    <t>GATORADE 500ML SABOR A FRUTAS TROPICALES</t>
  </si>
  <si>
    <t>GATORADE SABOR A MORA 500ML PEPSICO</t>
  </si>
  <si>
    <t>NECTAR DE MANZANA 1LTS NATULAC</t>
  </si>
  <si>
    <t>LECHE COMPLETA 1.8LT PARMALAT.</t>
  </si>
  <si>
    <t>FRIGURT CON CEREAL 150 GR PARMALAT</t>
  </si>
  <si>
    <t>JUGO NARANJA Y ZANAHORIA 1.5 LT SANTAL ACTIVE</t>
  </si>
  <si>
    <t>JUGO MANZANA 335 ML YUKERY LATA</t>
  </si>
  <si>
    <t>YOGURT FIRME FRESA 150 GR PARMALAT</t>
  </si>
  <si>
    <t>MALTA LATA 295 ML POLAR</t>
  </si>
  <si>
    <t>YOGURT TROZOS DE FRUTA PARMALAT</t>
  </si>
  <si>
    <t>MALTA 1.5 LT MALTIN POLAR</t>
  </si>
  <si>
    <t>MALTIN LIGHT 1.5 LT POLAR</t>
  </si>
  <si>
    <t>JUGO MANGO 250 ML YUKERY BOTELLA</t>
  </si>
  <si>
    <t>JUGO TRIPAK X 3UNID DURAZNO 250ML/YUKY PAK</t>
  </si>
  <si>
    <t>YOKA 130 GR TROZOS DE FRESA PARMALAT</t>
  </si>
  <si>
    <t>JUGO 1.8 LT DURAZNO TACHIRA</t>
  </si>
  <si>
    <t>JUGO 1.8 LT NARANJA TACHIRA</t>
  </si>
  <si>
    <t>JUGO 500 ML DURAZNO YUKERY</t>
  </si>
  <si>
    <t>JUGO 500 ML MANGO YUKERY</t>
  </si>
  <si>
    <t>TE DE DURAZNO PET 500ML LIPTON</t>
  </si>
  <si>
    <t>JUGO NARANJA 300CC FRICA</t>
  </si>
  <si>
    <t>NECTAR DE DURAZNO 400CM FRUTITOVAR</t>
  </si>
  <si>
    <t>BEBIDA LACTEA 1.800ML BUFALITA LA TRUJILLANA</t>
  </si>
  <si>
    <t>BONYURT C/CEREAL FROOT LOOPS 161GR ALPINA</t>
  </si>
  <si>
    <t>BEBIDA LACTEA 1.8 LT LALO</t>
  </si>
  <si>
    <t>FRESCOLITA LATA 355CC COCA-COLA</t>
  </si>
  <si>
    <t>COCA COLA 355 ML LATA ORIGINAL</t>
  </si>
  <si>
    <t>TE 1.5 LT DURAZNO LIPTON</t>
  </si>
  <si>
    <t>JUGO DURAZNO 340ML LATA NATULAC</t>
  </si>
  <si>
    <t>LIPTON TE VERDE CON LIMON 1.50L</t>
  </si>
  <si>
    <t>COCA-COLA 350CC  RETORNABLE (VIDRIO)</t>
  </si>
  <si>
    <t>CHICHA  EL CHICHERO 900CC PARMALAT</t>
  </si>
  <si>
    <t>LECHE DESCREMADA 1LT LA PASTOREÑA</t>
  </si>
  <si>
    <t>GATORADE MELON 500ML</t>
  </si>
  <si>
    <t>YUKERY NECTAR DE MANGO (LATA 355 L)</t>
  </si>
  <si>
    <t>REFRESCO 3 LT PIÑA FIRST</t>
  </si>
  <si>
    <t>JUGO 1 LT PERA UHT NATULAC</t>
  </si>
  <si>
    <t>FRUTI TOVAR 1.80 DURAZNO</t>
  </si>
  <si>
    <t>FRUTI TOVAR DE NARANJA 900CC</t>
  </si>
  <si>
    <t>BEBIDA 500 ML FRUTAS TROPICALES POWER ADE</t>
  </si>
  <si>
    <t>JUGO TRIPAK X 3UNID PERA 250ML/YUKY PAK</t>
  </si>
  <si>
    <t>JUGO 1.8 LT NARANJADA JUGUI</t>
  </si>
  <si>
    <t>JUGO YUKERY DE PIÑA 1.5L</t>
  </si>
  <si>
    <t>AGUAKINA 355 ML LATA SCHWEPPES</t>
  </si>
  <si>
    <t>JUGO DE DURAZNO 1.5 LT YUKERY</t>
  </si>
  <si>
    <t>TE DE DURAZNO 400ML PARMALAT</t>
  </si>
  <si>
    <t>REFRESCO 1.25 LT KOLITA FIRST</t>
  </si>
  <si>
    <t>REFRESCO 1.25 LT PIÑA FIRST</t>
  </si>
  <si>
    <t>REFRESCO 1.25 LT NARANJA FIRST</t>
  </si>
  <si>
    <t>AGUA SPARKLING DE LIMON 500ML MINALBA</t>
  </si>
  <si>
    <t>JUGO FRICA NARANJA  900 ML</t>
  </si>
  <si>
    <t>JUGO NARANJADA 400ML FRICA</t>
  </si>
  <si>
    <t>FRIGURT CON CEREAL 150 GR</t>
  </si>
  <si>
    <t>BEBIDA POWER ADE 500 ML MANDARINA</t>
  </si>
  <si>
    <t>BEBIDA POWER ADE 500 ML MORA AZUL</t>
  </si>
  <si>
    <t>AGUA MIBRISA 5 LT</t>
  </si>
  <si>
    <t>LECHE ENTERA LOS ANDES 900CC</t>
  </si>
  <si>
    <t>REFRESCO SABOR A NARA PARCHITA 1.5 LT GOLDEN</t>
  </si>
  <si>
    <t>COCACOLA 1.25ML VIDRIO VENTA CON BOTELLA.</t>
  </si>
  <si>
    <t>RECARGA COCA COLA 1.25ML</t>
  </si>
  <si>
    <t>REFRESCO BIG COLA 2LT</t>
  </si>
  <si>
    <t>AGUA SPARKLING DE TORONJA 500ML MINALBA</t>
  </si>
  <si>
    <t>FRESCOLITA 1 LT (COCA COLA)</t>
  </si>
  <si>
    <t>JUGO DE NARANJA-NANGO 1.5 LT YUKERY</t>
  </si>
  <si>
    <t>JUGO FRICA MANZANA 900ML</t>
  </si>
  <si>
    <t>REFRESCO HIT UVA 1 LT (COCA COLA)</t>
  </si>
  <si>
    <t>REFRESCO 1 LT NARANJA HIT (COCA COLA)</t>
  </si>
  <si>
    <t>AGUA CRISTAL 500ML</t>
  </si>
  <si>
    <t>AGUA CRISTAL 5 LITROS</t>
  </si>
  <si>
    <t>GELATINITA DE FRESA SUR DEL LAGO</t>
  </si>
  <si>
    <t>NARANJA SUR DEL LAGO</t>
  </si>
  <si>
    <t>CHICHA UPACA 400CM</t>
  </si>
  <si>
    <t>CHICHA UPACA 900CM</t>
  </si>
  <si>
    <t>JUGO DE NARANJA 60%</t>
  </si>
  <si>
    <t>AGUA FRESHQUA 1.5L</t>
  </si>
  <si>
    <t>GLUP COLA 1.5L</t>
  </si>
  <si>
    <t>LECHE UPACA 1.8L</t>
  </si>
  <si>
    <t>MAIZ COTUFA POR KG EXPRESS</t>
  </si>
  <si>
    <t>AGAR AGAR POR KG EXPRESS</t>
  </si>
  <si>
    <t>ANIS DULCE POR KG EXPRESS</t>
  </si>
  <si>
    <t>SAL PRODUCCION</t>
  </si>
  <si>
    <t>MARGARINA CON SAL PRODUCCION</t>
  </si>
  <si>
    <t>QUESO MOZZARELLA PRODUCCION</t>
  </si>
  <si>
    <t>MICOBAN PRODUCCION</t>
  </si>
  <si>
    <t>BULTO PAPITAS 4KG (PRODUCCION)</t>
  </si>
  <si>
    <t>CANELA EN POLVO 1KG   (PRODUCCION)</t>
  </si>
  <si>
    <t>ESENCIA SABOR A PANETTONE FLAVORS (PROVEDURIA)</t>
  </si>
  <si>
    <t>BOLIGRAFO NEGRO USO INTERNO</t>
  </si>
  <si>
    <t>CAJA DE CLIPS USO I</t>
  </si>
  <si>
    <t>CUADERNO UND USO I</t>
  </si>
  <si>
    <t>MIEL DE ABEJA 5KG (PRODUCCION)</t>
  </si>
  <si>
    <t>SAL REFINADA 1 KG CELESTIAL (AZUL)</t>
  </si>
  <si>
    <t>PAPEL DE ENVOLVER (PRODUCION)</t>
  </si>
  <si>
    <t>BOLSAS DE PLASTICAS DE 10KG X UNDA.</t>
  </si>
  <si>
    <t>ACEITE 828 ML ORIENTAL</t>
  </si>
  <si>
    <t>CAJA DE TORTA UNID 30X30 PRODUCCION</t>
  </si>
  <si>
    <t>CAJA DE DULCE N°1 (PRODUCCION)</t>
  </si>
  <si>
    <t>CAJA DE DULCE N°6 (PRODUCCION)</t>
  </si>
  <si>
    <t>PITILLO POR PAQUETE 100UND</t>
  </si>
  <si>
    <t>CACAO EN BULTO 20KG (PRODUCCION)</t>
  </si>
  <si>
    <t>CAJA PARA BRAZO GITANO 32X18X10 (PROVEDURIA)</t>
  </si>
  <si>
    <t>MOSTAZA NUDELI 3KG PRODUCCION</t>
  </si>
  <si>
    <t>SANDWICH DE PERNIL</t>
  </si>
  <si>
    <t>MINI LUNC DE SALCHICHA Y QUESO BLANCO</t>
  </si>
  <si>
    <t>MINI PAN DE JAMON</t>
  </si>
  <si>
    <t>PIZZA RACION</t>
  </si>
  <si>
    <t>CAFE PEQUEÑO</t>
  </si>
  <si>
    <t>CAFE GRANDE  NEGRO</t>
  </si>
  <si>
    <t>CAFE CON LECHE PEQUEÑO</t>
  </si>
  <si>
    <t>CAFE CON LECHE GRANDE</t>
  </si>
  <si>
    <t>CACHITO DE JAMON Y QUESO AMARILLO</t>
  </si>
  <si>
    <t>MINI LUNCH DE JAMON Y QUESO AMARILLO</t>
  </si>
  <si>
    <t>JUGO DE NARANJA NATURAL</t>
  </si>
  <si>
    <t>JUGO DE NARANJA LITRO</t>
  </si>
  <si>
    <t>PEPSI 350CC O COCACOLA(VIDRIO) RETORNABLE.</t>
  </si>
  <si>
    <t>PANELITAS KG</t>
  </si>
  <si>
    <t>PONQUESITOS VAINILLA KG</t>
  </si>
  <si>
    <t>PONQUESITOS CHOCOLATE KG</t>
  </si>
  <si>
    <t>PANQUE CUBIERTO DE CHOCOLATE KG</t>
  </si>
  <si>
    <t>MINI SUSPIROS KG</t>
  </si>
  <si>
    <t>PANETTON FRUTA MEDIANO</t>
  </si>
  <si>
    <t>DULCES SECOS VARIADOS</t>
  </si>
  <si>
    <t>BOLO REY MEDIANO UND</t>
  </si>
  <si>
    <t>TORTA NEGRA PEQUEÑO</t>
  </si>
  <si>
    <t>PASTA SECA KG</t>
  </si>
  <si>
    <t>TORTA MODELO KG.</t>
  </si>
  <si>
    <t>PALMERITAS KG</t>
  </si>
  <si>
    <t>PANQUE MARMOLEADO KG</t>
  </si>
  <si>
    <t>GALLETONES  DE COCO</t>
  </si>
  <si>
    <t>PANQUE DE CHOCOLATE KG</t>
  </si>
  <si>
    <t>BESITO DE COCO</t>
  </si>
  <si>
    <t>RACION DE TORTA CHEESECAK</t>
  </si>
  <si>
    <t>RACION CHOCO AREQUIPE</t>
  </si>
  <si>
    <t>RACION TORTA DE ZANAHORIA</t>
  </si>
  <si>
    <t>RACION TORTA DE CHOCOLATE</t>
  </si>
  <si>
    <t>DANESA CUBIERTO DE CHOCOLATE</t>
  </si>
  <si>
    <t>TRENZADO DE FRUTAS UND</t>
  </si>
  <si>
    <t>RACION DE TORTA SELVA NEGRA</t>
  </si>
  <si>
    <t>RACION DE TORTA DE MANI</t>
  </si>
  <si>
    <t>RACION DE TORTA DE MOCACHINO</t>
  </si>
  <si>
    <t>GALLETONES  DE AREQUIPE/CHOCOLATE</t>
  </si>
  <si>
    <t>SALSA PARA PIZZA MODELO LITRO</t>
  </si>
  <si>
    <t>PERIODICO 2001 DEL DOMINGO</t>
  </si>
  <si>
    <t>PERIODICO 2001 DE LUNES A SABADO</t>
  </si>
  <si>
    <t>PERIODICO LA REGION DEL DOMINGO</t>
  </si>
  <si>
    <t>PERIODICO LA REGION DE LUNES A SABADO</t>
  </si>
  <si>
    <t>PERIODICO MERIDIANO DE LUNES A SABADO</t>
  </si>
  <si>
    <t>PERIODICO MERIDIANO VIERNES Y DOMINGO</t>
  </si>
  <si>
    <t>PERIODICO EL UNIVERSAL DE LUNES A SABADO</t>
  </si>
  <si>
    <t>PERIODICO EL UNIVERSAL DEL DOMINGO</t>
  </si>
  <si>
    <t>PERIODICO LA VOZ DE LUNES A SABADO</t>
  </si>
  <si>
    <t>PERIODICO LA VOZ DEL DOMINGO</t>
  </si>
  <si>
    <t>PERIODICO LAS VERDADES DE MIGUEL (SEMANARIO)</t>
  </si>
  <si>
    <t>PERIODICO LA RAZON (SEMANARIO)</t>
  </si>
  <si>
    <t>PERIODICO ULTIMA NOTICIA DEL DOMINGO</t>
  </si>
  <si>
    <t>PERIODICO LIDER DE SABADO Y DOMINGO</t>
  </si>
  <si>
    <t>CEREAL BOLSA NESTUM TRIGO-MIEL 225GR NESTLE</t>
  </si>
  <si>
    <t>HARINA DE MAIZ BLANCO SOLMIA 1 KG</t>
  </si>
  <si>
    <t>HARINA DE MAIZ 1 KG EXTRA SUAVE DCASTA</t>
  </si>
  <si>
    <t>LUCKY STRIKE WILD</t>
  </si>
  <si>
    <t>MARLBORO ROJO</t>
  </si>
  <si>
    <t>MARLBORO GOLD</t>
  </si>
  <si>
    <t>MARLBORO VERDE</t>
  </si>
  <si>
    <t>CHIMO 20 GR APUREÑITO</t>
  </si>
  <si>
    <t>YESQUERO</t>
  </si>
  <si>
    <t>TABACO CORONA DETALLADO</t>
  </si>
  <si>
    <t>CIGARRO VICEROY GRANDE</t>
  </si>
  <si>
    <t>CIGARROS UNIVERSAL</t>
  </si>
  <si>
    <t>VELON SANTA TERESA AZUL 50X7</t>
  </si>
  <si>
    <t>COMBO DIA DEL AMOR 4</t>
  </si>
  <si>
    <t>CARPETA MANILA TAMAÑO CARTA</t>
  </si>
  <si>
    <t>CELOVEN PEQUEÑO UND.</t>
  </si>
  <si>
    <t>RESMA DE PAPEL</t>
  </si>
  <si>
    <t>MELOCOTON CELORRIO</t>
  </si>
  <si>
    <t>ALMENDRA ENTERA POR KG EXPRESS</t>
  </si>
  <si>
    <t>CLAVO MOLIDO SEGUN SU PESO</t>
  </si>
  <si>
    <t>FRUTAS CONFITADAS KG</t>
  </si>
  <si>
    <t>PASTA SEMOLA GALO PARAFUSO 500GR SELMI</t>
  </si>
  <si>
    <t>PASTA ESPAGUETE 500 GR GALO</t>
  </si>
  <si>
    <t>PASTA SEMOLA GALO TORTIGLIONE 500GR SELMI</t>
  </si>
  <si>
    <t>PASTA 500 GR SPAGUETTI BELLINI</t>
  </si>
  <si>
    <t>AZUCAR MODELO KG</t>
  </si>
  <si>
    <t>HARINA DE TRIGO 1 KG PRIMAVERA</t>
  </si>
  <si>
    <t>PAPEL TOILET TISSUE 4 ROLLOS DOBLE HOJA    CASA NATURA</t>
  </si>
  <si>
    <t>TOMATES PELADO EN LATA 400GR LA CARAVELLA</t>
  </si>
  <si>
    <t>TOMATES PELADO EN LATA 2550GR LA CARAVELLA</t>
  </si>
  <si>
    <t>ACEITE DE MAIZ 1 LT MAZEITE</t>
  </si>
  <si>
    <t>ACEITE VEGETAL 1 LT FRITO LISTO</t>
  </si>
  <si>
    <t>QUESO CHEDDAR BLANCO 200 GR RIKESA</t>
  </si>
  <si>
    <t>RIKESA QUESO CHEDDAR ORIGINAL 300GR RIKESA</t>
  </si>
  <si>
    <t>GELATINA FRAMBUESA 96 GR GOLDEN</t>
  </si>
  <si>
    <t>GELATINA UVA 96 GR GOLDEN</t>
  </si>
  <si>
    <t>GELATINA KOLITA 96GR GOLDEN</t>
  </si>
  <si>
    <t>GELATINA PIÑA 96 GR GOLDEN</t>
  </si>
  <si>
    <t>GELATINA DE FRESA 96GR GOLDEN</t>
  </si>
  <si>
    <t>ALIMENTO ACHOCOLATADO 400 GR TODDY</t>
  </si>
  <si>
    <t>ALIMENTO ACHOCOLATADO TARRO 400 GR TODDY</t>
  </si>
  <si>
    <t>LAVAPLATOS 500 ML LAS LLAVES LIQ</t>
  </si>
  <si>
    <t>LAVAPLATOS 500 GR LAS LLAVES MULTIUSO CREMA</t>
  </si>
  <si>
    <t>KETCHUP PAMPERO 397 GR</t>
  </si>
  <si>
    <t>MIGURT TROZOS DE FRUTA DURAZNO 125 GR</t>
  </si>
  <si>
    <t>MARGARINA LIGERA 500GR MAVESA</t>
  </si>
  <si>
    <t>MAVESA MARGARINA 1KG</t>
  </si>
  <si>
    <t>YOGURT 125 GR MI GURT FRESA TROZOS</t>
  </si>
  <si>
    <t>YOGURT 750 GR MI GURT FRESA</t>
  </si>
  <si>
    <t>YOGURT 750 GR MI GURT DULCE</t>
  </si>
  <si>
    <t>PASTA MACARRON 1 KG PRIMOR</t>
  </si>
  <si>
    <t>SARDINA EN SALSA TOMATE 170GR MARGARITA</t>
  </si>
  <si>
    <t>SARDINA EN SALSA PICANTE 170GR MARGARITA</t>
  </si>
  <si>
    <t>CREMA DE ARROZ 450G  PRIMOR</t>
  </si>
  <si>
    <t>MAYONESA 910G MAVESA</t>
  </si>
  <si>
    <t>MANTEQUILLA 500 GR MIRASOL</t>
  </si>
  <si>
    <t>PASTA VERMECELLI 1KG PRIMOR</t>
  </si>
  <si>
    <t>SALSA DE TOMATE 4.2 KG PAMPERO</t>
  </si>
  <si>
    <t>PASTA CORTA TORNILLO 1KG PRIMOR</t>
  </si>
  <si>
    <t>TODDY ENVASE 200 GR</t>
  </si>
  <si>
    <t>MAYONESA ADEREZO 3.6 KG MAVESA</t>
  </si>
  <si>
    <t>MARGARINA 454 GR CHIFFON MAVESA</t>
  </si>
  <si>
    <t>CREMA DE ARROZ 900 GR PRIMOR (POTE)</t>
  </si>
  <si>
    <t>MARGARINA LIGHT 500 GR MIRASOL</t>
  </si>
  <si>
    <t>JABON 250 GR MULTIUSO CREMA LAS LLAVES</t>
  </si>
  <si>
    <t>SARDINA 170 GR EN ACEITE MARGARITA</t>
  </si>
  <si>
    <t>COMBO DIA DE LAS MADRES # 4 ROMA</t>
  </si>
  <si>
    <t>ALIMENTOS ACHOCOLATADO 100GM TODDY</t>
  </si>
  <si>
    <t>ALAS DE POLLO KG</t>
  </si>
  <si>
    <t>SACO HARINA DE TRIGO INDUSTRIAL 50 KG PRIMAVERA</t>
  </si>
  <si>
    <t>PASTA 1 KG PLUMITA PRIMOR</t>
  </si>
  <si>
    <t>COMBO DIA DEL NIÑO # 1 MODELO  AÑO 2021</t>
  </si>
  <si>
    <t>PROMO CUBI DETALLADO</t>
  </si>
  <si>
    <t>DETERGENTE 400 GR LIMON LAS LLAVES</t>
  </si>
  <si>
    <t>MORTADELA ESPECIAL 600 GR ALIMETCA</t>
  </si>
  <si>
    <t>MANTECA COPOSA 400 GR</t>
  </si>
  <si>
    <t>PASTA 1 KG TORNILLO AL HUEVO PRIMOR</t>
  </si>
  <si>
    <t>GELATINA 96 GR MANZANA GOLDEN</t>
  </si>
  <si>
    <t>LAS LLAVES 400 GR REMOVEDOR</t>
  </si>
  <si>
    <t>DETERGENTE EN POLVO FLORAL 400GR LAS LLAVES</t>
  </si>
  <si>
    <t>DETERGENTE EN POLVO FLORAL 1KG LAS LLAVES</t>
  </si>
  <si>
    <t>COMBO DIA DE LAS MADRES # 3ROMA</t>
  </si>
  <si>
    <t>COMBO 2 JUGOS 1LT EL TUNAL</t>
  </si>
  <si>
    <t>ARROZ PRIMOR 1 KG CLASICO</t>
  </si>
  <si>
    <t>PROPINATO DE CALCIO PRESERVATIVO 1 kg</t>
  </si>
  <si>
    <t>OREO DE FRESA 36 GR</t>
  </si>
  <si>
    <t>COMBO 2 PASTA PLUMITA 500GR+TALLARINES</t>
  </si>
  <si>
    <t>OREO CHOCOLATE 36 GR NABISCO</t>
  </si>
  <si>
    <t>OREO TIPO AMERICANO 36 GR OREO NABISCO</t>
  </si>
  <si>
    <t>PASTA 1 KG LINGUINI AL HUEVO PRIMOR</t>
  </si>
  <si>
    <t>TEQUEÑO ROMA</t>
  </si>
  <si>
    <t>HARINA DE TRIGO 1KG AMPARO</t>
  </si>
  <si>
    <t>COMBO 2 JABON HARM/ + 1 JABON VEA</t>
  </si>
  <si>
    <t>DELIVERY RUTA 5</t>
  </si>
  <si>
    <t>COMBO DIA DEL AMOR 10</t>
  </si>
  <si>
    <t>COMBO DIA DEL AMOR 11</t>
  </si>
  <si>
    <t>PAN DE PERRO UND (POPULAR)</t>
  </si>
  <si>
    <t>PAN DE HAMBURGUESA MEDIANA UND (POPULAR)</t>
  </si>
  <si>
    <t>PAN DE PERRO UND GRANDE (POPULAR)</t>
  </si>
  <si>
    <t>COMBO SUAVISANTE+DESENGRASANTE  TAPA AMARILLA</t>
  </si>
  <si>
    <t>PAN DE HAMBURGUESA UND GRANDE (POPULAR)</t>
  </si>
  <si>
    <t>COMBO SOLIDARIO # 2</t>
  </si>
  <si>
    <t>MEZCLA PARA HACER EMPANADAS AMARILLA 1KG    JUANA</t>
  </si>
  <si>
    <t>MERMELADA DE FRESA 240GR LA VIENESA</t>
  </si>
  <si>
    <t>PASTA DEDAL 1 KG PRIMOR</t>
  </si>
  <si>
    <t>COMBO DIA DE LAS MADRES # 5ROMA</t>
  </si>
  <si>
    <t>MERMELADA LA VIENESA DE GUAYABA 240GR</t>
  </si>
  <si>
    <t>COMBO 3 PASTAS BESLER 500GR</t>
  </si>
  <si>
    <t>COMBO 4 PASTAS BESLER 500GR</t>
  </si>
  <si>
    <t>MANTEQUILLA MIRASOL 250GR</t>
  </si>
  <si>
    <t>CREMA DE ARROZ BOLSA 450 GR PRIMOR</t>
  </si>
  <si>
    <t>KETCHUP PAMPERO 198 GR</t>
  </si>
  <si>
    <t>COMBO NATURE+ALWYASS</t>
  </si>
  <si>
    <t>FRUTUS 15 GR SABORES VARIOS</t>
  </si>
  <si>
    <t>MANTEQUILLA 250GR MAVESA</t>
  </si>
  <si>
    <t>MAYONESA 175GR MAVESA</t>
  </si>
  <si>
    <t>PAPEL SUAVECITO GOOD.</t>
  </si>
  <si>
    <t>COMBO NALURE+WANITE</t>
  </si>
  <si>
    <t>SUAVIZANTE FRAGANCIA BEBE 950CC LAS LLAVES</t>
  </si>
  <si>
    <t>SUAVIZANTE BEBE 500 ML LAS LLAVES</t>
  </si>
  <si>
    <t>KONGA 30 GR SABOR A LIMON</t>
  </si>
  <si>
    <t>HARINA DE TRIGO LEUDANTE 1KG TRIGOLAR</t>
  </si>
  <si>
    <t>ACEITE DE SOYA 900 ML CORCOVADO</t>
  </si>
  <si>
    <t>MARGARINA CON SAL 250GR  SADIA DELINE</t>
  </si>
  <si>
    <t>AZUCAR CRISTAL 1 KG PREMIERE</t>
  </si>
  <si>
    <t>KONGA SABOR A NARANJA 30G UND</t>
  </si>
  <si>
    <t>MARGARINA CON SAL 250GR  PRIMOR</t>
  </si>
  <si>
    <t>LECHE EN POLVO 400GR DO BON</t>
  </si>
  <si>
    <t>KONGA SABOR A MORA 30GR</t>
  </si>
  <si>
    <t>DETERGENTE EN POLVO BEBE 400GR LAS LLAVES</t>
  </si>
  <si>
    <t>DETERGENTE EN POLVO BEBE 1KG LAS LLAVES</t>
  </si>
  <si>
    <t>CAFE VENEZUELA 200 GR CALIDAD EXTRA</t>
  </si>
  <si>
    <t>ACEITE CHEF SUPER OLEINA 1 LT</t>
  </si>
  <si>
    <t>PASTA LARGA VERMICELLI  1KG PREMIUM  LA ESPECIAL</t>
  </si>
  <si>
    <t>LECHE CONDENSADA 395GR   MOCOCA</t>
  </si>
  <si>
    <t>LECHE EN POLVO 400GR  DO CAMPO</t>
  </si>
  <si>
    <t>MANTEQUILLA 500 GR PRIMOR</t>
  </si>
  <si>
    <t>MARGARINA 500 GR CON SAL PURO SABOR</t>
  </si>
  <si>
    <t>HARINA DE TRIGO DOÑA MARIA 1KG.</t>
  </si>
  <si>
    <t>JABON 500 GR FRESH SCENT FAMOUS</t>
  </si>
  <si>
    <t>DETERGENTE EN POLVO 450GR BEBE ROPA COLOR/BLANCA  PATITO</t>
  </si>
  <si>
    <t>DETERGENTE EN POLVO 450GR LIMON  PATITO</t>
  </si>
  <si>
    <t>PATITO LAVAVAJILLA MANZANA 180GR MELLIZOS+ESPONJA</t>
  </si>
  <si>
    <t>DETERGENTE EN POLVO 250GR LAVANDA  FAMOUS</t>
  </si>
  <si>
    <t>CREMA LAVAVAJILLA MANZANA 900GR INTRA PATITO</t>
  </si>
  <si>
    <t>PATITO LAVAVAJILLA UVA 180GR MELLIZOS +ESPONJA</t>
  </si>
  <si>
    <t>CREMA LAVAVAJILLA UVA 900GR PATITO</t>
  </si>
  <si>
    <t>COMBO LEJIA PATITO 1.100ML+DETERGENTE 150GR FAMOUS</t>
  </si>
  <si>
    <t>COMBO LEJIA 1,100ML +DETERGENTE 150GR PATITO</t>
  </si>
  <si>
    <t>ESPONJA ACORD 5 UND FIBERLI</t>
  </si>
  <si>
    <t>DESODORANTE DAMA EN BARRA 73G. POWDER FRESH    SECRET</t>
  </si>
  <si>
    <t>JABON DE TOCADOR 113G. SPRING WATER  DIAL</t>
  </si>
  <si>
    <t>MARGARINA CON SAL 500GR DELINE SADIA</t>
  </si>
  <si>
    <t>CAFE MOLIDO 250GR  FAMA DE AMERICA</t>
  </si>
  <si>
    <t>CAFE 500GR  FAMA DE AMERICA</t>
  </si>
  <si>
    <t>GALLETA CHIPS AHOY 6S ORIGINAL 168GR NABISCO</t>
  </si>
  <si>
    <t>HARINA 1 KG EXTRA SUAVE JUANA</t>
  </si>
  <si>
    <t>ACEITE 900ML SOYA CONCORDIA</t>
  </si>
  <si>
    <t>HARINA DE MAIZ BLANCO Y ARROZ 1KG PAN</t>
  </si>
  <si>
    <t>PANETTONE DE NARANJA C/CHISPA 500GR GALATI</t>
  </si>
  <si>
    <t>HARINA DE MAIZ DEMASA EXTRA SUAVE 1KG</t>
  </si>
  <si>
    <t>ACEITE VEGETAL 1LT COPOSA</t>
  </si>
  <si>
    <t>AZUCAR IMPORTADA 1KG     DOCE DIA CRISTAL</t>
  </si>
  <si>
    <t>AZUCAR KONFIT 1KG</t>
  </si>
  <si>
    <t>HARINA DE MAIZ AMARILLO 1 KG PAN</t>
  </si>
  <si>
    <t>HARINA 1KG AMARILLA</t>
  </si>
  <si>
    <t>SPAGHETTI BESLER 500GR</t>
  </si>
  <si>
    <t>HARINA TRIGO TODO USO ROBIN HOOD 1KG</t>
  </si>
  <si>
    <t>HARINA DE TRIGO 1KG LEUDANTE    ROBIN HOOD</t>
  </si>
  <si>
    <t>DETERGENTE EN POLVO 500GR SUAVISANTE/BLANQ.  ALIVE</t>
  </si>
  <si>
    <t>HOJAS PARA HALLACAS POR PESO  RIDEN APROX 50 HALLACAS</t>
  </si>
  <si>
    <t>AZUCAR 1 KG SONORA ESPECIAL</t>
  </si>
  <si>
    <t>ACEITE 900 ML SOYA BUNGE.</t>
  </si>
  <si>
    <t>AZUCAR CRISTAL 1 KG IMPERIAL</t>
  </si>
  <si>
    <t>HARINA PRECOCIDA BLANCA 1Kg  SANTA LUCIA</t>
  </si>
  <si>
    <t>HARINA PRECOCIDA AMARILLA SANTA LUCIA 1KG</t>
  </si>
  <si>
    <t>ARROZ 1 KG ITIKAWA</t>
  </si>
  <si>
    <t>DETERGENTE SUAVIZANTE EN POLVO 1KG ALIVE</t>
  </si>
  <si>
    <t>GALLETA BELVITA HONY BRAN 9-S 252GR NABISCO</t>
  </si>
  <si>
    <t>NAN PRO DE 0 A 6 MESES 400GR NESTLE</t>
  </si>
  <si>
    <t>HARINA DE TRIGO MULTIUSO DUNIA´S 1 KG</t>
  </si>
  <si>
    <t>HARINA DE TRIGO INDUSTRIAL AVEIRO 45KG</t>
  </si>
  <si>
    <t>MANTEQUILLA ADORITA 250 GR TROPICAL  ADORITA</t>
  </si>
  <si>
    <t>GALLETAS 300 GR COCO RANCHEIRO</t>
  </si>
  <si>
    <t>COMPUESTO LACTEO 400 GR OPTIMO</t>
  </si>
  <si>
    <t>ENVASE ACRILICO DE CORAZON UND</t>
  </si>
  <si>
    <t>CHOCOLATE MILK 42G.  CRISP WAFERS  KIT KAT</t>
  </si>
  <si>
    <t>HERSHEYS 41G  CHOCOLATE ALMENDRA MILK ALMENDRA</t>
  </si>
  <si>
    <t>KINDER 2 BUENO 43GR CRISPY CREAMY CHOCOLATE</t>
  </si>
  <si>
    <t>SISTEMA</t>
  </si>
  <si>
    <t>VENTAS</t>
  </si>
  <si>
    <t>COMPROMETIDO</t>
  </si>
  <si>
    <t>DEPOITO</t>
  </si>
  <si>
    <t>DEPARTAMENTO</t>
  </si>
  <si>
    <t>DESCRIPCION</t>
  </si>
  <si>
    <t xml:space="preserve"> </t>
  </si>
  <si>
    <t>DEPOSITO</t>
  </si>
  <si>
    <t xml:space="preserve">CRUCE CON EL OTRO COMBO </t>
  </si>
  <si>
    <t>COLONIA FRESCA EVERY NIGHT</t>
  </si>
  <si>
    <t>COLONIA FRESCA EVERY NIGHT SUAVE Y DELICADA</t>
  </si>
  <si>
    <t>TALCO MELODY</t>
  </si>
  <si>
    <t xml:space="preserve">ALCOHOL ALNA </t>
  </si>
  <si>
    <t>chao en linea</t>
  </si>
  <si>
    <t>FISICO</t>
  </si>
  <si>
    <t>Descripcion_del_Producto</t>
  </si>
  <si>
    <t>Disponibles</t>
  </si>
  <si>
    <t>CAMBUR GUINEO KG</t>
  </si>
  <si>
    <t>PAPA KG</t>
  </si>
  <si>
    <t>PLATANO KG</t>
  </si>
  <si>
    <t>TOMATE KG</t>
  </si>
  <si>
    <t>ZANAHORIA  KG</t>
  </si>
  <si>
    <t>PIMENTON KG</t>
  </si>
  <si>
    <t>CEBOLLA BLANCA KG</t>
  </si>
  <si>
    <t>CEBOLLIN KG</t>
  </si>
  <si>
    <t>PIÑA UND</t>
  </si>
  <si>
    <t>CILANTRO KG</t>
  </si>
  <si>
    <t>AUYAMA KG</t>
  </si>
  <si>
    <t>AJI DULCE KG</t>
  </si>
  <si>
    <t>AJO PELADO KG</t>
  </si>
  <si>
    <t>AJO PORRO KG</t>
  </si>
  <si>
    <t>LIMON KG</t>
  </si>
  <si>
    <t>AJO EN CONCHA KG</t>
  </si>
  <si>
    <t>REPOLLO BLANCO KG</t>
  </si>
  <si>
    <t>ZANAHORIA CONGELADA KG</t>
  </si>
  <si>
    <t>RECEPCION</t>
  </si>
  <si>
    <t>%MERMA</t>
  </si>
  <si>
    <t>COSTO</t>
  </si>
  <si>
    <t>TOTAL$</t>
  </si>
  <si>
    <t>CAMBUR DEL CENTRO</t>
  </si>
  <si>
    <t>VENTA</t>
  </si>
  <si>
    <t>DIFERENCIA</t>
  </si>
  <si>
    <t>POLLO ENTERO KG.</t>
  </si>
  <si>
    <t>CHULETA AHUMADA KG</t>
  </si>
  <si>
    <t>HUESO AHUMADO KG</t>
  </si>
  <si>
    <t>COSTILLA DE RES KG</t>
  </si>
  <si>
    <t>HIGADO DE RES KG</t>
  </si>
  <si>
    <t>PATA DE RES UND</t>
  </si>
  <si>
    <t>CHULETA FRESCA KG</t>
  </si>
  <si>
    <t>PATAS DE POLLO KG</t>
  </si>
  <si>
    <t>TOCINETA KG</t>
  </si>
  <si>
    <t>MILANESA DE POLLO EMPANIZADA LA GRANJA KG</t>
  </si>
  <si>
    <t>PANZA KG</t>
  </si>
  <si>
    <t>PASTA DE CHORIZO CRIOLLO KG</t>
  </si>
  <si>
    <t>CHORIZO AHUMADO CARNICO KG</t>
  </si>
  <si>
    <t>HUESO ROJO KG</t>
  </si>
  <si>
    <t>NUGGETS DE POLLO LA GRANJA KG</t>
  </si>
  <si>
    <t>COSTILLA DE COCHINO EXPRESS KG</t>
  </si>
  <si>
    <t>CARNE PARA MECHAR KG</t>
  </si>
  <si>
    <t>CARNE PARA GUISAR KG</t>
  </si>
  <si>
    <t>PATAS DE COCHINO KG</t>
  </si>
  <si>
    <t>MILANESA DE POLLO KG</t>
  </si>
  <si>
    <t>PECHUGA DE POLLO CON PIEL KG</t>
  </si>
  <si>
    <t>PICADILLO DE POLLO PARA SOPA KG</t>
  </si>
  <si>
    <t>POLLO ENTERO CONGELADO  KG</t>
  </si>
  <si>
    <t>POLLO MOLIDO KG</t>
  </si>
  <si>
    <t>MUSLOS DE POLLO KG</t>
  </si>
  <si>
    <t>USO INTERNO</t>
  </si>
  <si>
    <t>USO INTERNO 7</t>
  </si>
  <si>
    <t>USO INTERNO 21</t>
  </si>
  <si>
    <t>AVERIA3</t>
  </si>
  <si>
    <t>PRESTAMO</t>
  </si>
  <si>
    <t>JAMON PIERNA MILLENIUM KG</t>
  </si>
  <si>
    <t>1</t>
  </si>
  <si>
    <t>MORTADELA POLLO ESPECIAL 1 KG PL</t>
  </si>
  <si>
    <t>JAMON DE PIERNA PLUMROSE KG</t>
  </si>
  <si>
    <t>MORTADELA ESPECIAL 1 KG PLUMROSE</t>
  </si>
  <si>
    <t>MARGARINA CON SAL KG</t>
  </si>
  <si>
    <t>SALCHICHAS WIENERS PLUMROSE 480GR</t>
  </si>
  <si>
    <t>QUESO PASTEURIZADO LUCERO KG</t>
  </si>
  <si>
    <t>JAMON DE PIERNA FIESTA KG</t>
  </si>
  <si>
    <t>QUESO PECORINO MASPAR KG</t>
  </si>
  <si>
    <t>QUESO PARMESANO DUCAL KG</t>
  </si>
  <si>
    <t>QUESO MUNSTER PAISA KG.</t>
  </si>
  <si>
    <t>MORTADELA ESPECIAL PL KG</t>
  </si>
  <si>
    <t>JAMON AHUMADO PRAINT KG</t>
  </si>
  <si>
    <t>BOLOÑA DE POLLO PLUMROSE KG</t>
  </si>
  <si>
    <t>FIAMBRE DE ESPALDA FIESTA KG</t>
  </si>
  <si>
    <t>QUESO MOZZARELA PAISA KG</t>
  </si>
  <si>
    <t>MORTADELA POLLO REB LO MIO KG</t>
  </si>
  <si>
    <t>MORTADELA  ESPECIAL 500 GR DON DIEGO</t>
  </si>
  <si>
    <t>PASTA DE HIGADO 113 GR OSCAR MAYER</t>
  </si>
  <si>
    <t>JAMON DE PIERNA DON DIEGO KG.</t>
  </si>
  <si>
    <t>QUESO AMARILLO MARIBO PAISA KG.</t>
  </si>
  <si>
    <t>SALCHICHAS WIENERS COCTEL 220 GR PLUMROSE</t>
  </si>
  <si>
    <t>QUESO AMARILLO IMPERIAL KG (DIVINA PASTORA)</t>
  </si>
  <si>
    <t>QUESO CHEDDAR PARAMO</t>
  </si>
  <si>
    <t>PECHUGA DE PAVO VIORMOSA KG</t>
  </si>
  <si>
    <t>JAMON AHUMADO PLUMROSE KG</t>
  </si>
  <si>
    <t>QUESO PAST DIVINA PASTORA  KG</t>
  </si>
  <si>
    <t>SALCHICHA HOT DOG REZENDE KG</t>
  </si>
  <si>
    <t>QUESO AMARILLO LUCERO KG</t>
  </si>
  <si>
    <t>CREMA DE AJO 200ML MODELO</t>
  </si>
  <si>
    <t>QUESO MOZZARELLA LUCERO KG</t>
  </si>
  <si>
    <t>JAMON DE PIERNA MAURO KG</t>
  </si>
  <si>
    <t>QUESO GOUDA MLEKOVITA KG</t>
  </si>
  <si>
    <t>PARMESANO TORONDOY KG</t>
  </si>
  <si>
    <t>QUESO PECORINO LUCERO KG</t>
  </si>
  <si>
    <t>JAMON FIAMBRE DON DIEGO KG</t>
  </si>
  <si>
    <t>MORTADELA MIXTA LO MIO KG</t>
  </si>
  <si>
    <t>RICOTTA CALICANTO KG</t>
  </si>
  <si>
    <t>MOZZARELLA CALICANTO KG</t>
  </si>
  <si>
    <t>QUESO GOUDA AGUA LINDA KG (PASTORA)</t>
  </si>
  <si>
    <t>QUESO PAST DOÑA FLORA KG</t>
  </si>
  <si>
    <t>MANTEQUILLA EN BARRA 200 GR LOS ANDES</t>
  </si>
  <si>
    <t>CREMA DE LECHE 500 GR LOS ANDES</t>
  </si>
  <si>
    <t>SALCHICHA 3 KG AURORA</t>
  </si>
  <si>
    <t>JAMON DE PIERNA ITALICO KG</t>
  </si>
  <si>
    <t>JAMON PIERNA CORRALITO KG</t>
  </si>
  <si>
    <t>MORT POLLO/CARNE LARANJAL KG</t>
  </si>
  <si>
    <t>QUESO PAST.DOÑA SONIA KG</t>
  </si>
  <si>
    <t>CAJA DE SALCHICHA 4 PAQUETES REZENE</t>
  </si>
  <si>
    <t>MORTADELA 400 GR DE POLLO Y CARNE  LARANJAL</t>
  </si>
  <si>
    <t>MORTADELA 1 KG DE POLLO LARANJAL</t>
  </si>
  <si>
    <t>MORTADELA 1 KG DE CARNE LARANJAL</t>
  </si>
  <si>
    <t>JAMON AREPERO DON DIEGO KG</t>
  </si>
  <si>
    <t>QUESO MOZARELLA DIVINA PASTORA KG</t>
  </si>
  <si>
    <t>QUESO AREPERO  (POTE)</t>
  </si>
  <si>
    <t>QUESO AMARILLO CALICANTO KG</t>
  </si>
  <si>
    <t>PEPPERONI PRAIM KG</t>
  </si>
  <si>
    <t>QUESO PARMESANO LACSA KG</t>
  </si>
  <si>
    <t>PECHUGA PAVO AHUM ALIMETCA KG</t>
  </si>
  <si>
    <t>PECHUGA DE PAVO ALIMETCA KG</t>
  </si>
  <si>
    <t>JAMON DE PIERNA RICCI KG</t>
  </si>
  <si>
    <t>JAMON DE PIERNA ALIMETCA</t>
  </si>
  <si>
    <t>CUADRO DE PERDIDA DE LA CHARCUTERIA DE PANADERIA ROMA DESDE MARZO A 28/07/2021</t>
  </si>
  <si>
    <t>USO INTERNO 1</t>
  </si>
  <si>
    <t>HOJA DE OSWALDO</t>
  </si>
  <si>
    <t>CONSUMO ALCALDIA</t>
  </si>
  <si>
    <t xml:space="preserve">LIMPIAR </t>
  </si>
  <si>
    <t>5bultos sr orlando</t>
  </si>
  <si>
    <t>uso interno</t>
  </si>
  <si>
    <t>SITEMA2</t>
  </si>
  <si>
    <t>averia</t>
  </si>
  <si>
    <t>alcaldia 4</t>
  </si>
  <si>
    <t>1averia</t>
  </si>
  <si>
    <t>averia1</t>
  </si>
  <si>
    <t>averia vencidas</t>
  </si>
  <si>
    <t xml:space="preserve">uso interno </t>
  </si>
  <si>
    <t>AVERI</t>
  </si>
  <si>
    <t>Pedido</t>
  </si>
  <si>
    <t>Comprometida</t>
  </si>
  <si>
    <t>VALES 2</t>
  </si>
  <si>
    <t>CUADRO DE PERDIDA TABAQUERIA DE PANADERIA ROMA DESDE MARZO A 28/07/2021</t>
  </si>
  <si>
    <t>CRUCE</t>
  </si>
  <si>
    <t xml:space="preserve">mala recepcion </t>
  </si>
  <si>
    <t>listo</t>
  </si>
  <si>
    <t xml:space="preserve">COSTO </t>
  </si>
  <si>
    <t>TOTAL COSTO</t>
  </si>
  <si>
    <t xml:space="preserve">TOTAL GENERAL </t>
  </si>
  <si>
    <t>CUADRO DE PORCENTAJE DE MERMAS FRUTERIA DE PANADERIA ROMA, DESDE MARZO 2021 A 28/07/2021</t>
  </si>
  <si>
    <t xml:space="preserve"> INVENTARIO GENERAL CARNICERIA EN PANDERIA ROMA SE ESTIMAPERDIDA DESDE MARZO AL 28/7/2021</t>
  </si>
  <si>
    <t>3%</t>
  </si>
  <si>
    <t>total costos</t>
  </si>
  <si>
    <t>TOTAL PERDIDA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</si>
</sst>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540A]#,##0.00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theme="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1" fillId="2" borderId="1" xfId="0" applyFont="1" applyFill="1" applyBorder="1"/>
    <xf numFmtId="49" fontId="1" fillId="2" borderId="1" xfId="0" applyNumberFormat="1" applyFont="1" applyFill="1" applyBorder="1"/>
    <xf numFmtId="0" fontId="1" fillId="3" borderId="1" xfId="0" applyFont="1" applyFill="1" applyBorder="1"/>
    <xf numFmtId="49" fontId="1" fillId="3" borderId="1" xfId="0" applyNumberFormat="1" applyFont="1" applyFill="1" applyBorder="1"/>
    <xf numFmtId="0" fontId="0" fillId="0" borderId="1" xfId="0" applyFill="1" applyBorder="1"/>
    <xf numFmtId="10" fontId="0" fillId="0" borderId="1" xfId="0" applyNumberFormat="1" applyBorder="1"/>
    <xf numFmtId="10" fontId="0" fillId="0" borderId="0" xfId="0" applyNumberFormat="1"/>
    <xf numFmtId="164" fontId="0" fillId="0" borderId="1" xfId="0" applyNumberFormat="1" applyBorder="1"/>
    <xf numFmtId="164" fontId="0" fillId="0" borderId="0" xfId="0" applyNumberFormat="1"/>
    <xf numFmtId="164" fontId="2" fillId="0" borderId="1" xfId="0" applyNumberFormat="1" applyFont="1" applyBorder="1"/>
    <xf numFmtId="0" fontId="5" fillId="4" borderId="1" xfId="0" applyFont="1" applyFill="1" applyBorder="1"/>
    <xf numFmtId="0" fontId="4" fillId="5" borderId="1" xfId="0" applyFont="1" applyFill="1" applyBorder="1"/>
    <xf numFmtId="10" fontId="4" fillId="5" borderId="1" xfId="0" applyNumberFormat="1" applyFont="1" applyFill="1" applyBorder="1"/>
    <xf numFmtId="164" fontId="4" fillId="5" borderId="1" xfId="0" applyNumberFormat="1" applyFont="1" applyFill="1" applyBorder="1"/>
    <xf numFmtId="0" fontId="1" fillId="3" borderId="3" xfId="0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1" fillId="3" borderId="7" xfId="0" applyFont="1" applyFill="1" applyBorder="1"/>
    <xf numFmtId="49" fontId="1" fillId="3" borderId="8" xfId="0" applyNumberFormat="1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10" fontId="1" fillId="3" borderId="3" xfId="0" applyNumberFormat="1" applyFont="1" applyFill="1" applyBorder="1"/>
    <xf numFmtId="10" fontId="1" fillId="3" borderId="1" xfId="0" applyNumberFormat="1" applyFont="1" applyFill="1" applyBorder="1"/>
    <xf numFmtId="10" fontId="1" fillId="3" borderId="8" xfId="0" applyNumberFormat="1" applyFont="1" applyFill="1" applyBorder="1"/>
    <xf numFmtId="0" fontId="1" fillId="3" borderId="9" xfId="0" applyNumberFormat="1" applyFont="1" applyFill="1" applyBorder="1"/>
    <xf numFmtId="164" fontId="1" fillId="3" borderId="3" xfId="0" applyNumberFormat="1" applyFont="1" applyFill="1" applyBorder="1"/>
    <xf numFmtId="164" fontId="1" fillId="3" borderId="1" xfId="0" applyNumberFormat="1" applyFont="1" applyFill="1" applyBorder="1"/>
    <xf numFmtId="164" fontId="1" fillId="3" borderId="8" xfId="0" applyNumberFormat="1" applyFont="1" applyFill="1" applyBorder="1"/>
    <xf numFmtId="0" fontId="6" fillId="6" borderId="2" xfId="0" applyFont="1" applyFill="1" applyBorder="1"/>
    <xf numFmtId="0" fontId="6" fillId="6" borderId="3" xfId="0" applyFont="1" applyFill="1" applyBorder="1"/>
    <xf numFmtId="0" fontId="6" fillId="6" borderId="4" xfId="0" applyFont="1" applyFill="1" applyBorder="1"/>
    <xf numFmtId="10" fontId="6" fillId="6" borderId="3" xfId="0" applyNumberFormat="1" applyFont="1" applyFill="1" applyBorder="1"/>
    <xf numFmtId="164" fontId="6" fillId="6" borderId="3" xfId="0" applyNumberFormat="1" applyFont="1" applyFill="1" applyBorder="1"/>
    <xf numFmtId="49" fontId="1" fillId="3" borderId="3" xfId="0" applyNumberFormat="1" applyFont="1" applyFill="1" applyBorder="1"/>
    <xf numFmtId="0" fontId="1" fillId="6" borderId="1" xfId="0" applyFont="1" applyFill="1" applyBorder="1" applyAlignment="1">
      <alignment horizontal="center" vertical="center"/>
    </xf>
    <xf numFmtId="0" fontId="4" fillId="0" borderId="0" xfId="0" applyFont="1"/>
    <xf numFmtId="0" fontId="7" fillId="6" borderId="1" xfId="0" applyFont="1" applyFill="1" applyBorder="1" applyAlignment="1">
      <alignment horizontal="center" vertical="center"/>
    </xf>
    <xf numFmtId="49" fontId="0" fillId="7" borderId="0" xfId="0" applyNumberFormat="1" applyFill="1"/>
    <xf numFmtId="0" fontId="0" fillId="7" borderId="0" xfId="0" applyFill="1"/>
    <xf numFmtId="0" fontId="8" fillId="8" borderId="1" xfId="0" applyFont="1" applyFill="1" applyBorder="1" applyAlignment="1">
      <alignment horizontal="center"/>
    </xf>
    <xf numFmtId="9" fontId="8" fillId="6" borderId="1" xfId="0" applyNumberFormat="1" applyFont="1" applyFill="1" applyBorder="1" applyAlignment="1">
      <alignment horizontal="center"/>
    </xf>
    <xf numFmtId="0" fontId="0" fillId="2" borderId="1" xfId="0" applyFont="1" applyFill="1" applyBorder="1"/>
    <xf numFmtId="49" fontId="0" fillId="2" borderId="1" xfId="0" applyNumberFormat="1" applyFont="1" applyFill="1" applyBorder="1"/>
    <xf numFmtId="0" fontId="0" fillId="3" borderId="1" xfId="0" applyFill="1" applyBorder="1"/>
    <xf numFmtId="0" fontId="0" fillId="3" borderId="1" xfId="0" applyFont="1" applyFill="1" applyBorder="1"/>
    <xf numFmtId="49" fontId="0" fillId="3" borderId="1" xfId="0" applyNumberFormat="1" applyFont="1" applyFill="1" applyBorder="1"/>
    <xf numFmtId="0" fontId="3" fillId="0" borderId="0" xfId="0" applyFont="1" applyAlignment="1">
      <alignment horizontal="center"/>
    </xf>
    <xf numFmtId="9" fontId="1" fillId="6" borderId="1" xfId="0" applyNumberFormat="1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/>
  </cellXfs>
  <cellStyles count="1">
    <cellStyle name="Normal" xfId="0" builtinId="0"/>
  </cellStyles>
  <dxfs count="40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4" formatCode="[$$-540A]#,##0.0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4" formatCode="[$$-540A]#,##0.0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$-540A]#,##0.0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4" formatCode="0.00%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4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integer" name="Codigo_Deposito" form="unqualified"/>
                  <xsd:element minOccurs="0" nillable="true" type="xsd:string" name="Descripcion_Deposito" form="unqualified"/>
                  <xsd:element minOccurs="0" nillable="true" type="xsd:string" name="Responsable" form="unqualified"/>
                  <xsd:element minOccurs="0" maxOccurs="unbounded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Producto" form="unqualified"/>
                              <xsd:element minOccurs="0" nillable="true" type="xsd:string" name="Modelo" form="unqualified"/>
                              <xsd:element minOccurs="0" nillable="true" type="xsd:string" name="Descripcion_del_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xmlMaps" Target="xmlMap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1:K2689" tableType="xml" totalsRowShown="0" headerRowDxfId="39" connectionId="1">
  <autoFilter ref="A1:K2689">
    <filterColumn colId="1">
      <filters>
        <filter val="PISO DE VENTA"/>
      </filters>
    </filterColumn>
    <filterColumn colId="9">
      <filters>
        <filter val="-0.09"/>
        <filter val="-0.135"/>
        <filter val="-0.26"/>
        <filter val="-0.84"/>
        <filter val="-0.985"/>
        <filter val="-1"/>
        <filter val="-1.2"/>
        <filter val="-1.21"/>
        <filter val="-1.6"/>
        <filter val="-1.69"/>
        <filter val="-1.755"/>
        <filter val="-1.96"/>
        <filter val="-10"/>
        <filter val="-1009"/>
        <filter val="-101"/>
        <filter val="-1016"/>
        <filter val="-1027"/>
        <filter val="-1030"/>
        <filter val="-11"/>
        <filter val="-115"/>
        <filter val="-12"/>
        <filter val="-128"/>
        <filter val="-132"/>
        <filter val="-138"/>
        <filter val="-14"/>
        <filter val="-147"/>
        <filter val="-15"/>
        <filter val="-153"/>
        <filter val="-1584"/>
        <filter val="-1598"/>
        <filter val="-16"/>
        <filter val="-17"/>
        <filter val="-18"/>
        <filter val="-186"/>
        <filter val="-19"/>
        <filter val="-192"/>
        <filter val="-198"/>
        <filter val="-2"/>
        <filter val="-2.675"/>
        <filter val="-2.7"/>
        <filter val="-20"/>
        <filter val="-209"/>
        <filter val="-21"/>
        <filter val="-2163"/>
        <filter val="-22"/>
        <filter val="-226"/>
        <filter val="-227"/>
        <filter val="-23"/>
        <filter val="-24"/>
        <filter val="-25"/>
        <filter val="-26"/>
        <filter val="-27"/>
        <filter val="-28"/>
        <filter val="-295"/>
        <filter val="-297"/>
        <filter val="-3"/>
        <filter val="-3.76"/>
        <filter val="-30"/>
        <filter val="-31"/>
        <filter val="-329.915"/>
        <filter val="-33"/>
        <filter val="-338.03"/>
        <filter val="-3488"/>
        <filter val="-36"/>
        <filter val="-37"/>
        <filter val="-4"/>
        <filter val="-40"/>
        <filter val="-4070"/>
        <filter val="-41"/>
        <filter val="-419"/>
        <filter val="-43"/>
        <filter val="-431"/>
        <filter val="-438"/>
        <filter val="-44.878"/>
        <filter val="-44.94"/>
        <filter val="-46"/>
        <filter val="-47"/>
        <filter val="-49.995"/>
        <filter val="-5"/>
        <filter val="-5065"/>
        <filter val="-54"/>
        <filter val="-55"/>
        <filter val="-58"/>
        <filter val="-6"/>
        <filter val="-6.8"/>
        <filter val="-63"/>
        <filter val="-649.825"/>
        <filter val="-673"/>
        <filter val="-69"/>
        <filter val="-7"/>
        <filter val="-73"/>
        <filter val="-79"/>
        <filter val="-8"/>
        <filter val="-8.33"/>
        <filter val="-811.225"/>
        <filter val="-85"/>
        <filter val="-9"/>
        <filter val="-97.835"/>
        <filter val="-978"/>
        <filter val="-999.02"/>
      </filters>
    </filterColumn>
    <filterColumn colId="10">
      <filters blank="1"/>
    </filterColumn>
  </autoFilter>
  <tableColumns count="11">
    <tableColumn id="1" uniqueName="Codigo_Deposito" name="Codigo_Deposito">
      <xmlColumnPr mapId="1" xpath="/ReporteStellar/Registro/Codigo_Deposito" xmlDataType="integer"/>
    </tableColumn>
    <tableColumn id="2" uniqueName="Descripcion_Deposito" name="DEPOITO">
      <xmlColumnPr mapId="1" xpath="/ReporteStellar/Registro/Descripcion_Deposito" xmlDataType="string"/>
    </tableColumn>
    <tableColumn id="4" uniqueName="Departamento" name="DEPARTAMENTO">
      <xmlColumnPr mapId="1" xpath="/ReporteStellar/Registro/Madepartamentos/Departamento" xmlDataType="string"/>
    </tableColumn>
    <tableColumn id="5" uniqueName="Producto" name="Producto">
      <xmlColumnPr mapId="1" xpath="/ReporteStellar/Registro/Madepartamentos/Maproductos/Producto" xmlDataType="integer"/>
    </tableColumn>
    <tableColumn id="7" uniqueName="Descripcion_del_Producto" name="DESCRIPCION">
      <xmlColumnPr mapId="1" xpath="/ReporteStellar/Registro/Madepartamentos/Maproductos/Descripcion_del_Producto" xmlDataType="string"/>
    </tableColumn>
    <tableColumn id="8" uniqueName="Disponibles" name="SISTEMA">
      <xmlColumnPr mapId="1" xpath="/ReporteStellar/Registro/Madepartamentos/Maproductos/Disponibles" xmlDataType="double"/>
    </tableColumn>
    <tableColumn id="9" uniqueName="Existencia" name="Existencia">
      <xmlColumnPr mapId="1" xpath="/ReporteStellar/Registro/Madepartamentos/Maproductos/Existencia" xmlDataType="double"/>
    </tableColumn>
    <tableColumn id="12" uniqueName="12" name="DEPOSITO"/>
    <tableColumn id="10" uniqueName="Pedido" name="VENTAS">
      <xmlColumnPr mapId="1" xpath="/ReporteStellar/Registro/Madepartamentos/Maproductos/Pedido" xmlDataType="integer"/>
    </tableColumn>
    <tableColumn id="11" uniqueName="Comprometida" name="COMPROMETIDO">
      <xmlColumnPr mapId="1" xpath="/ReporteStellar/Registro/Madepartamentos/Maproductos/Comprometida" xmlDataType="integer"/>
    </tableColumn>
    <tableColumn id="13" uniqueName="13" name="Columna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a14" displayName="Tabla14" ref="A4:J49" totalsRowShown="0" headerRowDxfId="38" dataDxfId="36" headerRowBorderDxfId="37" tableBorderDxfId="35" totalsRowBorderDxfId="34">
  <autoFilter ref="A4:J49">
    <filterColumn colId="2">
      <filters>
        <filter val="0.23"/>
        <filter val="0.395"/>
        <filter val="0.4"/>
        <filter val="0.745"/>
        <filter val="1.63"/>
        <filter val="1.795"/>
        <filter val="-11.075"/>
        <filter val="12.555"/>
        <filter val="12.785"/>
        <filter val="127.255"/>
        <filter val="13"/>
        <filter val="13.01"/>
        <filter val="14.665"/>
        <filter val="148.74"/>
        <filter val="17.47"/>
        <filter val="17.56"/>
        <filter val="171.999"/>
        <filter val="18.805"/>
        <filter val="197.91"/>
        <filter val="21.25"/>
        <filter val="27.29"/>
        <filter val="4.215"/>
        <filter val="4.695"/>
        <filter val="4.99"/>
        <filter val="41.2"/>
        <filter val="49.403"/>
        <filter val="5.25"/>
        <filter val="-6.925"/>
        <filter val="9.035"/>
        <filter val="9.51"/>
      </filters>
    </filterColumn>
  </autoFilter>
  <tableColumns count="10">
    <tableColumn id="5" name="Producto" dataDxfId="33"/>
    <tableColumn id="7" name="Descripcion_del_Producto" dataDxfId="32"/>
    <tableColumn id="8" name="SISTEMA" dataDxfId="31"/>
    <tableColumn id="9" name="FISICO" dataDxfId="30"/>
    <tableColumn id="10" name="VENTA" dataDxfId="29"/>
    <tableColumn id="11" name="DIFERENCIA" dataDxfId="28">
      <calculatedColumnFormula>Tabla14[[#This Row],[VENTA]]+Tabla14[[#This Row],[FISICO]]-Tabla14[[#This Row],[SISTEMA]]</calculatedColumnFormula>
    </tableColumn>
    <tableColumn id="12" name="RECEPCION" dataDxfId="27"/>
    <tableColumn id="13" name="%MERMA" dataDxfId="26">
      <calculatedColumnFormula>Tabla14[[#This Row],[DIFERENCIA]]/Tabla14[[#This Row],[RECEPCION]]</calculatedColumnFormula>
    </tableColumn>
    <tableColumn id="14" name="COSTO" dataDxfId="25"/>
    <tableColumn id="15" name="TOTAL$" dataDxfId="24">
      <calculatedColumnFormula>Tabla14[[#This Row],[COSTO]]*Tabla14[[#This Row],[DIFERENCIA]]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a16" displayName="Tabla16" ref="A3:L151" totalsRowCount="1" headerRowDxfId="23" dataDxfId="22">
  <autoFilter ref="A3:L151">
    <filterColumn colId="5">
      <filters>
        <filter val="-0.002"/>
        <filter val="-0.003"/>
        <filter val="-0.004"/>
        <filter val="-0.005"/>
        <filter val="0.07"/>
        <filter val="-0.11"/>
        <filter val="-0.13"/>
        <filter val="-0.17"/>
        <filter val="-0.205"/>
        <filter val="0.24"/>
        <filter val="-0.27"/>
        <filter val="-0.306"/>
        <filter val="-0.31"/>
        <filter val="-0.34"/>
        <filter val="0.385"/>
        <filter val="-0.41"/>
        <filter val="-0.67"/>
        <filter val="-0.7"/>
        <filter val="-0.975"/>
        <filter val="-1"/>
        <filter val="-1.105"/>
        <filter val="-10.36"/>
        <filter val="-11"/>
        <filter val="11.075"/>
        <filter val="-12"/>
        <filter val="-12.755"/>
        <filter val="-12.97"/>
        <filter val="-13.415"/>
        <filter val="-13.93"/>
        <filter val="-14.98"/>
        <filter val="-15"/>
        <filter val="-15.827"/>
        <filter val="-17.29"/>
        <filter val="-19"/>
        <filter val="-19.219"/>
        <filter val="-2"/>
        <filter val="-2.265"/>
        <filter val="-20.625"/>
        <filter val="-22"/>
        <filter val="-23.2"/>
        <filter val="-28.015"/>
        <filter val="-3.383"/>
        <filter val="-3.4"/>
        <filter val="-36.995"/>
        <filter val="4"/>
        <filter val="4.045"/>
        <filter val="-4.165"/>
        <filter val="-4.34"/>
        <filter val="-4.69"/>
        <filter val="-40.94"/>
        <filter val="-456.135"/>
        <filter val="-5"/>
        <filter val="-5.36"/>
        <filter val="-5.785"/>
        <filter val="-5.995"/>
        <filter val="-55.705"/>
        <filter val="-6"/>
        <filter val="-6.2"/>
        <filter val="-6.6"/>
        <filter val="7"/>
        <filter val="-7.79"/>
        <filter val="-7.99"/>
        <filter val="-72.017"/>
        <filter val="-75"/>
        <filter val="-87.17"/>
      </filters>
    </filterColumn>
  </autoFilter>
  <sortState ref="A4:J149">
    <sortCondition ref="B4:B149"/>
  </sortState>
  <tableColumns count="12">
    <tableColumn id="5" name="Producto" dataDxfId="21" totalsRowDxfId="11"/>
    <tableColumn id="7" name="Descripcion_del_Producto" dataDxfId="20" totalsRowDxfId="10"/>
    <tableColumn id="8" name="SISTEMA" dataDxfId="19" totalsRowDxfId="9"/>
    <tableColumn id="9" name="FISICO" dataDxfId="18" totalsRowDxfId="8"/>
    <tableColumn id="10" name="VENTAS" dataDxfId="17" totalsRowDxfId="7"/>
    <tableColumn id="11" name="DIFERENCIA" dataDxfId="16" totalsRowDxfId="6">
      <calculatedColumnFormula>Tabla16[[#This Row],[VENTAS]]+Tabla16[[#This Row],[FISICO]]-Tabla16[[#This Row],[SISTEMA]]</calculatedColumnFormula>
    </tableColumn>
    <tableColumn id="12" name="RECEPCION" dataDxfId="15" totalsRowDxfId="5"/>
    <tableColumn id="13" name="%MERMA" dataDxfId="14" totalsRowDxfId="4"/>
    <tableColumn id="14" name="COSTO" dataDxfId="13" totalsRowDxfId="3"/>
    <tableColumn id="1" name="3%" dataDxfId="12" totalsRowDxfId="2"/>
    <tableColumn id="2" name="total costos" totalsRowLabel="TOTAL PERDIDA" totalsRowDxfId="1"/>
    <tableColumn id="15" name="TOTAL$" totalsRowFunction="sum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89"/>
  <sheetViews>
    <sheetView topLeftCell="D1" workbookViewId="0">
      <selection activeCell="E512" sqref="E512"/>
    </sheetView>
  </sheetViews>
  <sheetFormatPr baseColWidth="10" defaultRowHeight="15" x14ac:dyDescent="0.25"/>
  <cols>
    <col min="1" max="1" width="20.85546875" bestFit="1" customWidth="1"/>
    <col min="2" max="2" width="15.7109375" bestFit="1" customWidth="1"/>
    <col min="3" max="3" width="36.140625" bestFit="1" customWidth="1"/>
    <col min="4" max="4" width="13.5703125" bestFit="1" customWidth="1"/>
    <col min="5" max="5" width="67.28515625" bestFit="1" customWidth="1"/>
    <col min="6" max="6" width="13.28515625" bestFit="1" customWidth="1"/>
    <col min="7" max="8" width="14.42578125" bestFit="1" customWidth="1"/>
    <col min="9" max="9" width="12.5703125" bestFit="1" customWidth="1"/>
    <col min="10" max="10" width="21" bestFit="1" customWidth="1"/>
    <col min="11" max="11" width="27" bestFit="1" customWidth="1"/>
  </cols>
  <sheetData>
    <row r="1" spans="1:11" x14ac:dyDescent="0.25">
      <c r="A1" s="2" t="s">
        <v>1</v>
      </c>
      <c r="B1" s="2" t="s">
        <v>2506</v>
      </c>
      <c r="C1" s="2" t="s">
        <v>2507</v>
      </c>
      <c r="D1" s="2" t="s">
        <v>2</v>
      </c>
      <c r="E1" s="2" t="s">
        <v>2508</v>
      </c>
      <c r="F1" s="2" t="s">
        <v>2503</v>
      </c>
      <c r="G1" s="2" t="s">
        <v>3</v>
      </c>
      <c r="H1" s="2" t="s">
        <v>2510</v>
      </c>
      <c r="I1" s="2" t="s">
        <v>2504</v>
      </c>
      <c r="J1" s="2" t="s">
        <v>2505</v>
      </c>
      <c r="K1" s="2" t="s">
        <v>0</v>
      </c>
    </row>
    <row r="2" spans="1:11" hidden="1" x14ac:dyDescent="0.25">
      <c r="A2">
        <v>20301</v>
      </c>
      <c r="B2" s="1" t="s">
        <v>4</v>
      </c>
      <c r="C2" s="1" t="s">
        <v>9</v>
      </c>
      <c r="D2">
        <v>1710</v>
      </c>
      <c r="E2" s="1" t="s">
        <v>40</v>
      </c>
      <c r="F2">
        <v>0</v>
      </c>
      <c r="G2">
        <v>0</v>
      </c>
      <c r="I2">
        <v>0</v>
      </c>
      <c r="J2">
        <v>0</v>
      </c>
    </row>
    <row r="3" spans="1:11" hidden="1" x14ac:dyDescent="0.25">
      <c r="A3">
        <v>20301</v>
      </c>
      <c r="B3" s="1" t="s">
        <v>4</v>
      </c>
      <c r="C3" s="1" t="s">
        <v>9</v>
      </c>
      <c r="D3">
        <v>3260</v>
      </c>
      <c r="E3" s="1" t="s">
        <v>41</v>
      </c>
      <c r="F3">
        <v>0</v>
      </c>
      <c r="G3">
        <v>0</v>
      </c>
      <c r="I3">
        <v>0</v>
      </c>
      <c r="J3">
        <v>0</v>
      </c>
    </row>
    <row r="4" spans="1:11" hidden="1" x14ac:dyDescent="0.25">
      <c r="A4">
        <v>20301</v>
      </c>
      <c r="B4" s="1" t="s">
        <v>4</v>
      </c>
      <c r="C4" s="1" t="s">
        <v>9</v>
      </c>
      <c r="D4">
        <v>5676</v>
      </c>
      <c r="E4" s="1" t="s">
        <v>42</v>
      </c>
      <c r="F4">
        <v>0</v>
      </c>
      <c r="G4">
        <v>0</v>
      </c>
      <c r="I4">
        <v>0</v>
      </c>
      <c r="J4">
        <v>0</v>
      </c>
    </row>
    <row r="5" spans="1:11" hidden="1" x14ac:dyDescent="0.25">
      <c r="A5">
        <v>20301</v>
      </c>
      <c r="B5" s="1" t="s">
        <v>4</v>
      </c>
      <c r="C5" s="1" t="s">
        <v>9</v>
      </c>
      <c r="D5">
        <v>6417</v>
      </c>
      <c r="E5" s="1" t="s">
        <v>43</v>
      </c>
      <c r="F5">
        <v>0</v>
      </c>
      <c r="G5">
        <v>0</v>
      </c>
      <c r="I5">
        <v>0</v>
      </c>
      <c r="J5">
        <v>0</v>
      </c>
    </row>
    <row r="6" spans="1:11" hidden="1" x14ac:dyDescent="0.25">
      <c r="A6">
        <v>20301</v>
      </c>
      <c r="B6" s="1" t="s">
        <v>4</v>
      </c>
      <c r="C6" s="1" t="s">
        <v>9</v>
      </c>
      <c r="D6">
        <v>6773</v>
      </c>
      <c r="E6" s="1" t="s">
        <v>44</v>
      </c>
      <c r="F6">
        <v>0</v>
      </c>
      <c r="G6">
        <v>0</v>
      </c>
      <c r="I6">
        <v>0</v>
      </c>
      <c r="J6">
        <v>0</v>
      </c>
    </row>
    <row r="7" spans="1:11" hidden="1" x14ac:dyDescent="0.25">
      <c r="A7">
        <v>20301</v>
      </c>
      <c r="B7" s="1" t="s">
        <v>4</v>
      </c>
      <c r="C7" s="1" t="s">
        <v>9</v>
      </c>
      <c r="D7">
        <v>6774</v>
      </c>
      <c r="E7" s="1" t="s">
        <v>45</v>
      </c>
      <c r="F7">
        <v>0</v>
      </c>
      <c r="G7">
        <v>0</v>
      </c>
      <c r="I7">
        <v>0</v>
      </c>
      <c r="J7">
        <v>0</v>
      </c>
    </row>
    <row r="8" spans="1:11" hidden="1" x14ac:dyDescent="0.25">
      <c r="A8">
        <v>20301</v>
      </c>
      <c r="B8" s="1" t="s">
        <v>4</v>
      </c>
      <c r="C8" s="1" t="s">
        <v>9</v>
      </c>
      <c r="D8">
        <v>6775</v>
      </c>
      <c r="E8" s="1" t="s">
        <v>46</v>
      </c>
      <c r="F8">
        <v>0</v>
      </c>
      <c r="G8">
        <v>0</v>
      </c>
      <c r="I8">
        <v>0</v>
      </c>
      <c r="J8">
        <v>0</v>
      </c>
    </row>
    <row r="9" spans="1:11" hidden="1" x14ac:dyDescent="0.25">
      <c r="A9">
        <v>20301</v>
      </c>
      <c r="B9" s="1" t="s">
        <v>4</v>
      </c>
      <c r="C9" s="1" t="s">
        <v>9</v>
      </c>
      <c r="D9">
        <v>7271</v>
      </c>
      <c r="E9" s="1" t="s">
        <v>47</v>
      </c>
      <c r="F9">
        <v>0</v>
      </c>
      <c r="G9">
        <v>0</v>
      </c>
      <c r="I9">
        <v>0</v>
      </c>
      <c r="J9">
        <v>0</v>
      </c>
    </row>
    <row r="10" spans="1:11" hidden="1" x14ac:dyDescent="0.25">
      <c r="A10">
        <v>20301</v>
      </c>
      <c r="B10" s="1" t="s">
        <v>4</v>
      </c>
      <c r="C10" s="1" t="s">
        <v>9</v>
      </c>
      <c r="D10">
        <v>7281</v>
      </c>
      <c r="E10" s="1" t="s">
        <v>48</v>
      </c>
      <c r="F10">
        <v>0</v>
      </c>
      <c r="G10">
        <v>0</v>
      </c>
      <c r="I10">
        <v>0</v>
      </c>
      <c r="J10">
        <v>0</v>
      </c>
    </row>
    <row r="11" spans="1:11" hidden="1" x14ac:dyDescent="0.25">
      <c r="A11">
        <v>20301</v>
      </c>
      <c r="B11" s="1" t="s">
        <v>4</v>
      </c>
      <c r="C11" s="1" t="s">
        <v>9</v>
      </c>
      <c r="D11">
        <v>7340</v>
      </c>
      <c r="E11" s="1" t="s">
        <v>49</v>
      </c>
      <c r="F11">
        <v>0</v>
      </c>
      <c r="G11">
        <v>0</v>
      </c>
      <c r="I11">
        <v>0</v>
      </c>
      <c r="J11">
        <v>0</v>
      </c>
    </row>
    <row r="12" spans="1:11" hidden="1" x14ac:dyDescent="0.25">
      <c r="A12">
        <v>20301</v>
      </c>
      <c r="B12" s="1" t="s">
        <v>4</v>
      </c>
      <c r="C12" s="1" t="s">
        <v>9</v>
      </c>
      <c r="D12">
        <v>7341</v>
      </c>
      <c r="E12" s="1" t="s">
        <v>50</v>
      </c>
      <c r="F12">
        <v>0</v>
      </c>
      <c r="G12">
        <v>0</v>
      </c>
      <c r="I12">
        <v>0</v>
      </c>
      <c r="J12">
        <v>0</v>
      </c>
    </row>
    <row r="13" spans="1:11" hidden="1" x14ac:dyDescent="0.25">
      <c r="A13">
        <v>20301</v>
      </c>
      <c r="B13" s="1" t="s">
        <v>4</v>
      </c>
      <c r="C13" s="1" t="s">
        <v>9</v>
      </c>
      <c r="D13">
        <v>7342</v>
      </c>
      <c r="E13" s="1" t="s">
        <v>51</v>
      </c>
      <c r="F13">
        <v>0</v>
      </c>
      <c r="G13">
        <v>0</v>
      </c>
      <c r="I13">
        <v>0</v>
      </c>
      <c r="J13">
        <v>0</v>
      </c>
    </row>
    <row r="14" spans="1:11" hidden="1" x14ac:dyDescent="0.25">
      <c r="A14">
        <v>20301</v>
      </c>
      <c r="B14" s="1" t="s">
        <v>4</v>
      </c>
      <c r="C14" s="1" t="s">
        <v>9</v>
      </c>
      <c r="D14">
        <v>7343</v>
      </c>
      <c r="E14" s="1" t="s">
        <v>52</v>
      </c>
      <c r="F14">
        <v>0</v>
      </c>
      <c r="G14">
        <v>0</v>
      </c>
      <c r="I14">
        <v>0</v>
      </c>
      <c r="J14">
        <v>0</v>
      </c>
    </row>
    <row r="15" spans="1:11" hidden="1" x14ac:dyDescent="0.25">
      <c r="A15">
        <v>20301</v>
      </c>
      <c r="B15" s="1" t="s">
        <v>4</v>
      </c>
      <c r="C15" s="1" t="s">
        <v>9</v>
      </c>
      <c r="D15">
        <v>7644</v>
      </c>
      <c r="E15" s="1" t="s">
        <v>53</v>
      </c>
      <c r="F15">
        <v>0</v>
      </c>
      <c r="G15">
        <v>0</v>
      </c>
      <c r="I15">
        <v>0</v>
      </c>
      <c r="J15">
        <v>0</v>
      </c>
    </row>
    <row r="16" spans="1:11" hidden="1" x14ac:dyDescent="0.25">
      <c r="A16">
        <v>20301</v>
      </c>
      <c r="B16" s="1" t="s">
        <v>4</v>
      </c>
      <c r="C16" s="1" t="s">
        <v>9</v>
      </c>
      <c r="D16">
        <v>8309</v>
      </c>
      <c r="E16" s="1" t="s">
        <v>54</v>
      </c>
      <c r="F16">
        <v>0</v>
      </c>
      <c r="G16">
        <v>0</v>
      </c>
      <c r="I16">
        <v>0</v>
      </c>
      <c r="J16">
        <v>0</v>
      </c>
    </row>
    <row r="17" spans="1:10" hidden="1" x14ac:dyDescent="0.25">
      <c r="A17">
        <v>20301</v>
      </c>
      <c r="B17" s="1" t="s">
        <v>4</v>
      </c>
      <c r="C17" s="1" t="s">
        <v>9</v>
      </c>
      <c r="D17">
        <v>8353</v>
      </c>
      <c r="E17" s="1" t="s">
        <v>55</v>
      </c>
      <c r="F17">
        <v>0</v>
      </c>
      <c r="G17">
        <v>0</v>
      </c>
      <c r="I17">
        <v>0</v>
      </c>
      <c r="J17">
        <v>0</v>
      </c>
    </row>
    <row r="18" spans="1:10" hidden="1" x14ac:dyDescent="0.25">
      <c r="A18">
        <v>20301</v>
      </c>
      <c r="B18" s="1" t="s">
        <v>4</v>
      </c>
      <c r="C18" s="1" t="s">
        <v>9</v>
      </c>
      <c r="D18">
        <v>8365</v>
      </c>
      <c r="E18" s="1" t="s">
        <v>56</v>
      </c>
      <c r="F18">
        <v>0</v>
      </c>
      <c r="G18">
        <v>0</v>
      </c>
      <c r="I18">
        <v>0</v>
      </c>
      <c r="J18">
        <v>0</v>
      </c>
    </row>
    <row r="19" spans="1:10" hidden="1" x14ac:dyDescent="0.25">
      <c r="A19">
        <v>20301</v>
      </c>
      <c r="B19" s="1" t="s">
        <v>4</v>
      </c>
      <c r="C19" s="1" t="s">
        <v>9</v>
      </c>
      <c r="D19">
        <v>9523</v>
      </c>
      <c r="E19" s="1" t="s">
        <v>57</v>
      </c>
      <c r="F19">
        <v>0</v>
      </c>
      <c r="G19">
        <v>0</v>
      </c>
      <c r="I19">
        <v>0</v>
      </c>
      <c r="J19">
        <v>0</v>
      </c>
    </row>
    <row r="20" spans="1:10" hidden="1" x14ac:dyDescent="0.25">
      <c r="A20">
        <v>20301</v>
      </c>
      <c r="B20" s="1" t="s">
        <v>4</v>
      </c>
      <c r="C20" s="1" t="s">
        <v>9</v>
      </c>
      <c r="D20">
        <v>9639</v>
      </c>
      <c r="E20" s="1" t="s">
        <v>58</v>
      </c>
      <c r="F20">
        <v>0</v>
      </c>
      <c r="G20">
        <v>0</v>
      </c>
      <c r="I20">
        <v>0</v>
      </c>
      <c r="J20">
        <v>0</v>
      </c>
    </row>
    <row r="21" spans="1:10" hidden="1" x14ac:dyDescent="0.25">
      <c r="A21">
        <v>20301</v>
      </c>
      <c r="B21" s="1" t="s">
        <v>4</v>
      </c>
      <c r="C21" s="1" t="s">
        <v>9</v>
      </c>
      <c r="D21">
        <v>9835</v>
      </c>
      <c r="E21" s="1" t="s">
        <v>59</v>
      </c>
      <c r="F21">
        <v>0</v>
      </c>
      <c r="G21">
        <v>0</v>
      </c>
      <c r="I21">
        <v>0</v>
      </c>
      <c r="J21">
        <v>0</v>
      </c>
    </row>
    <row r="22" spans="1:10" hidden="1" x14ac:dyDescent="0.25">
      <c r="A22">
        <v>20301</v>
      </c>
      <c r="B22" s="1" t="s">
        <v>4</v>
      </c>
      <c r="C22" s="1" t="s">
        <v>10</v>
      </c>
      <c r="D22">
        <v>5248</v>
      </c>
      <c r="E22" s="1" t="s">
        <v>60</v>
      </c>
      <c r="F22">
        <v>0</v>
      </c>
      <c r="G22">
        <v>0</v>
      </c>
      <c r="I22">
        <v>0</v>
      </c>
      <c r="J22">
        <v>0</v>
      </c>
    </row>
    <row r="23" spans="1:10" hidden="1" x14ac:dyDescent="0.25">
      <c r="A23">
        <v>20301</v>
      </c>
      <c r="B23" s="1" t="s">
        <v>4</v>
      </c>
      <c r="C23" s="1" t="s">
        <v>10</v>
      </c>
      <c r="D23">
        <v>7476</v>
      </c>
      <c r="E23" s="1" t="s">
        <v>61</v>
      </c>
      <c r="F23">
        <v>0</v>
      </c>
      <c r="G23">
        <v>0</v>
      </c>
      <c r="I23">
        <v>0</v>
      </c>
      <c r="J23">
        <v>0</v>
      </c>
    </row>
    <row r="24" spans="1:10" hidden="1" x14ac:dyDescent="0.25">
      <c r="A24">
        <v>20301</v>
      </c>
      <c r="B24" s="1" t="s">
        <v>4</v>
      </c>
      <c r="C24" s="1" t="s">
        <v>10</v>
      </c>
      <c r="D24">
        <v>7478</v>
      </c>
      <c r="E24" s="1" t="s">
        <v>62</v>
      </c>
      <c r="F24">
        <v>0</v>
      </c>
      <c r="G24">
        <v>0</v>
      </c>
      <c r="I24">
        <v>0</v>
      </c>
      <c r="J24">
        <v>0</v>
      </c>
    </row>
    <row r="25" spans="1:10" hidden="1" x14ac:dyDescent="0.25">
      <c r="A25">
        <v>20301</v>
      </c>
      <c r="B25" s="1" t="s">
        <v>4</v>
      </c>
      <c r="C25" s="1" t="s">
        <v>10</v>
      </c>
      <c r="D25">
        <v>7479</v>
      </c>
      <c r="E25" s="1" t="s">
        <v>63</v>
      </c>
      <c r="F25">
        <v>0</v>
      </c>
      <c r="G25">
        <v>0</v>
      </c>
      <c r="I25">
        <v>0</v>
      </c>
      <c r="J25">
        <v>0</v>
      </c>
    </row>
    <row r="26" spans="1:10" hidden="1" x14ac:dyDescent="0.25">
      <c r="A26">
        <v>20301</v>
      </c>
      <c r="B26" s="1" t="s">
        <v>4</v>
      </c>
      <c r="C26" s="1" t="s">
        <v>10</v>
      </c>
      <c r="D26">
        <v>7480</v>
      </c>
      <c r="E26" s="1" t="s">
        <v>64</v>
      </c>
      <c r="F26">
        <v>0</v>
      </c>
      <c r="G26">
        <v>0</v>
      </c>
      <c r="I26">
        <v>0</v>
      </c>
      <c r="J26">
        <v>0</v>
      </c>
    </row>
    <row r="27" spans="1:10" hidden="1" x14ac:dyDescent="0.25">
      <c r="A27">
        <v>20301</v>
      </c>
      <c r="B27" s="1" t="s">
        <v>4</v>
      </c>
      <c r="C27" s="1" t="s">
        <v>10</v>
      </c>
      <c r="D27">
        <v>7801</v>
      </c>
      <c r="E27" s="1" t="s">
        <v>65</v>
      </c>
      <c r="F27">
        <v>0</v>
      </c>
      <c r="G27">
        <v>0</v>
      </c>
      <c r="I27">
        <v>0</v>
      </c>
      <c r="J27">
        <v>0</v>
      </c>
    </row>
    <row r="28" spans="1:10" hidden="1" x14ac:dyDescent="0.25">
      <c r="A28">
        <v>20301</v>
      </c>
      <c r="B28" s="1" t="s">
        <v>4</v>
      </c>
      <c r="C28" s="1" t="s">
        <v>10</v>
      </c>
      <c r="D28">
        <v>8442</v>
      </c>
      <c r="E28" s="1" t="s">
        <v>66</v>
      </c>
      <c r="F28">
        <v>0</v>
      </c>
      <c r="G28">
        <v>0</v>
      </c>
      <c r="I28">
        <v>0</v>
      </c>
      <c r="J28">
        <v>0</v>
      </c>
    </row>
    <row r="29" spans="1:10" hidden="1" x14ac:dyDescent="0.25">
      <c r="A29">
        <v>20301</v>
      </c>
      <c r="B29" s="1" t="s">
        <v>4</v>
      </c>
      <c r="C29" s="1" t="s">
        <v>10</v>
      </c>
      <c r="D29">
        <v>8444</v>
      </c>
      <c r="E29" s="1" t="s">
        <v>67</v>
      </c>
      <c r="F29">
        <v>0</v>
      </c>
      <c r="G29">
        <v>0</v>
      </c>
      <c r="I29">
        <v>0</v>
      </c>
      <c r="J29">
        <v>0</v>
      </c>
    </row>
    <row r="30" spans="1:10" hidden="1" x14ac:dyDescent="0.25">
      <c r="A30">
        <v>20301</v>
      </c>
      <c r="B30" s="1" t="s">
        <v>4</v>
      </c>
      <c r="C30" s="1" t="s">
        <v>10</v>
      </c>
      <c r="D30">
        <v>8445</v>
      </c>
      <c r="E30" s="1" t="s">
        <v>68</v>
      </c>
      <c r="F30">
        <v>0</v>
      </c>
      <c r="G30">
        <v>0</v>
      </c>
      <c r="I30">
        <v>0</v>
      </c>
      <c r="J30">
        <v>0</v>
      </c>
    </row>
    <row r="31" spans="1:10" hidden="1" x14ac:dyDescent="0.25">
      <c r="A31">
        <v>20301</v>
      </c>
      <c r="B31" s="1" t="s">
        <v>4</v>
      </c>
      <c r="C31" s="1" t="s">
        <v>10</v>
      </c>
      <c r="D31">
        <v>8446</v>
      </c>
      <c r="E31" s="1" t="s">
        <v>69</v>
      </c>
      <c r="F31">
        <v>0</v>
      </c>
      <c r="G31">
        <v>0</v>
      </c>
      <c r="I31">
        <v>0</v>
      </c>
      <c r="J31">
        <v>0</v>
      </c>
    </row>
    <row r="32" spans="1:10" hidden="1" x14ac:dyDescent="0.25">
      <c r="A32">
        <v>20301</v>
      </c>
      <c r="B32" s="1" t="s">
        <v>4</v>
      </c>
      <c r="C32" s="1" t="s">
        <v>10</v>
      </c>
      <c r="D32">
        <v>8447</v>
      </c>
      <c r="E32" s="1" t="s">
        <v>70</v>
      </c>
      <c r="F32">
        <v>0</v>
      </c>
      <c r="G32">
        <v>0</v>
      </c>
      <c r="I32">
        <v>0</v>
      </c>
      <c r="J32">
        <v>0</v>
      </c>
    </row>
    <row r="33" spans="1:10" hidden="1" x14ac:dyDescent="0.25">
      <c r="A33">
        <v>20301</v>
      </c>
      <c r="B33" s="1" t="s">
        <v>4</v>
      </c>
      <c r="C33" s="1" t="s">
        <v>10</v>
      </c>
      <c r="D33">
        <v>8449</v>
      </c>
      <c r="E33" s="1" t="s">
        <v>71</v>
      </c>
      <c r="F33">
        <v>0</v>
      </c>
      <c r="G33">
        <v>0</v>
      </c>
      <c r="I33">
        <v>0</v>
      </c>
      <c r="J33">
        <v>0</v>
      </c>
    </row>
    <row r="34" spans="1:10" hidden="1" x14ac:dyDescent="0.25">
      <c r="A34">
        <v>20301</v>
      </c>
      <c r="B34" s="1" t="s">
        <v>4</v>
      </c>
      <c r="C34" s="1" t="s">
        <v>10</v>
      </c>
      <c r="D34">
        <v>8451</v>
      </c>
      <c r="E34" s="1" t="s">
        <v>72</v>
      </c>
      <c r="F34">
        <v>0</v>
      </c>
      <c r="G34">
        <v>0</v>
      </c>
      <c r="I34">
        <v>0</v>
      </c>
      <c r="J34">
        <v>0</v>
      </c>
    </row>
    <row r="35" spans="1:10" hidden="1" x14ac:dyDescent="0.25">
      <c r="A35">
        <v>20301</v>
      </c>
      <c r="B35" s="1" t="s">
        <v>4</v>
      </c>
      <c r="C35" s="1" t="s">
        <v>10</v>
      </c>
      <c r="D35">
        <v>8703</v>
      </c>
      <c r="E35" s="1" t="s">
        <v>73</v>
      </c>
      <c r="F35">
        <v>0</v>
      </c>
      <c r="G35">
        <v>0</v>
      </c>
      <c r="I35">
        <v>0</v>
      </c>
      <c r="J35">
        <v>0</v>
      </c>
    </row>
    <row r="36" spans="1:10" hidden="1" x14ac:dyDescent="0.25">
      <c r="A36">
        <v>20301</v>
      </c>
      <c r="B36" s="1" t="s">
        <v>4</v>
      </c>
      <c r="C36" s="1" t="s">
        <v>10</v>
      </c>
      <c r="D36">
        <v>9260</v>
      </c>
      <c r="E36" s="1" t="s">
        <v>74</v>
      </c>
      <c r="F36">
        <v>0</v>
      </c>
      <c r="G36">
        <v>0</v>
      </c>
      <c r="I36">
        <v>0</v>
      </c>
      <c r="J36">
        <v>0</v>
      </c>
    </row>
    <row r="37" spans="1:10" hidden="1" x14ac:dyDescent="0.25">
      <c r="A37">
        <v>20301</v>
      </c>
      <c r="B37" s="1" t="s">
        <v>4</v>
      </c>
      <c r="C37" s="1" t="s">
        <v>10</v>
      </c>
      <c r="D37">
        <v>9261</v>
      </c>
      <c r="E37" s="1" t="s">
        <v>75</v>
      </c>
      <c r="F37">
        <v>0</v>
      </c>
      <c r="G37">
        <v>0</v>
      </c>
      <c r="I37">
        <v>0</v>
      </c>
      <c r="J37">
        <v>0</v>
      </c>
    </row>
    <row r="38" spans="1:10" hidden="1" x14ac:dyDescent="0.25">
      <c r="A38">
        <v>20301</v>
      </c>
      <c r="B38" s="1" t="s">
        <v>4</v>
      </c>
      <c r="C38" s="1" t="s">
        <v>10</v>
      </c>
      <c r="D38">
        <v>9596</v>
      </c>
      <c r="E38" s="1" t="s">
        <v>76</v>
      </c>
      <c r="F38">
        <v>0</v>
      </c>
      <c r="G38">
        <v>0</v>
      </c>
      <c r="I38">
        <v>0</v>
      </c>
      <c r="J38">
        <v>0</v>
      </c>
    </row>
    <row r="39" spans="1:10" hidden="1" x14ac:dyDescent="0.25">
      <c r="A39">
        <v>20301</v>
      </c>
      <c r="B39" s="1" t="s">
        <v>4</v>
      </c>
      <c r="C39" s="1" t="s">
        <v>10</v>
      </c>
      <c r="D39">
        <v>9711</v>
      </c>
      <c r="E39" s="1" t="s">
        <v>77</v>
      </c>
      <c r="F39">
        <v>0</v>
      </c>
      <c r="G39">
        <v>0</v>
      </c>
      <c r="I39">
        <v>0</v>
      </c>
      <c r="J39">
        <v>0</v>
      </c>
    </row>
    <row r="40" spans="1:10" hidden="1" x14ac:dyDescent="0.25">
      <c r="A40">
        <v>20301</v>
      </c>
      <c r="B40" s="1" t="s">
        <v>4</v>
      </c>
      <c r="C40" s="1" t="s">
        <v>10</v>
      </c>
      <c r="D40">
        <v>9858</v>
      </c>
      <c r="E40" s="1" t="s">
        <v>78</v>
      </c>
      <c r="F40">
        <v>0</v>
      </c>
      <c r="G40">
        <v>0</v>
      </c>
      <c r="I40">
        <v>0</v>
      </c>
      <c r="J40">
        <v>0</v>
      </c>
    </row>
    <row r="41" spans="1:10" hidden="1" x14ac:dyDescent="0.25">
      <c r="A41">
        <v>20301</v>
      </c>
      <c r="B41" s="1" t="s">
        <v>4</v>
      </c>
      <c r="C41" s="1" t="s">
        <v>10</v>
      </c>
      <c r="D41">
        <v>9859</v>
      </c>
      <c r="E41" s="1" t="s">
        <v>79</v>
      </c>
      <c r="F41">
        <v>0</v>
      </c>
      <c r="G41">
        <v>0</v>
      </c>
      <c r="I41">
        <v>0</v>
      </c>
      <c r="J41">
        <v>0</v>
      </c>
    </row>
    <row r="42" spans="1:10" hidden="1" x14ac:dyDescent="0.25">
      <c r="A42">
        <v>20301</v>
      </c>
      <c r="B42" s="1" t="s">
        <v>4</v>
      </c>
      <c r="C42" s="1" t="s">
        <v>10</v>
      </c>
      <c r="D42">
        <v>9860</v>
      </c>
      <c r="E42" s="1" t="s">
        <v>80</v>
      </c>
      <c r="F42">
        <v>0</v>
      </c>
      <c r="G42">
        <v>0</v>
      </c>
      <c r="I42">
        <v>0</v>
      </c>
      <c r="J42">
        <v>0</v>
      </c>
    </row>
    <row r="43" spans="1:10" hidden="1" x14ac:dyDescent="0.25">
      <c r="A43">
        <v>20301</v>
      </c>
      <c r="B43" s="1" t="s">
        <v>4</v>
      </c>
      <c r="C43" s="1" t="s">
        <v>10</v>
      </c>
      <c r="D43">
        <v>9861</v>
      </c>
      <c r="E43" s="1" t="s">
        <v>81</v>
      </c>
      <c r="F43">
        <v>0</v>
      </c>
      <c r="G43">
        <v>0</v>
      </c>
      <c r="I43">
        <v>0</v>
      </c>
      <c r="J43">
        <v>0</v>
      </c>
    </row>
    <row r="44" spans="1:10" hidden="1" x14ac:dyDescent="0.25">
      <c r="A44">
        <v>20301</v>
      </c>
      <c r="B44" s="1" t="s">
        <v>4</v>
      </c>
      <c r="C44" s="1" t="s">
        <v>10</v>
      </c>
      <c r="D44">
        <v>9862</v>
      </c>
      <c r="E44" s="1" t="s">
        <v>82</v>
      </c>
      <c r="F44">
        <v>0</v>
      </c>
      <c r="G44">
        <v>0</v>
      </c>
      <c r="I44">
        <v>0</v>
      </c>
      <c r="J44">
        <v>0</v>
      </c>
    </row>
    <row r="45" spans="1:10" hidden="1" x14ac:dyDescent="0.25">
      <c r="A45">
        <v>20301</v>
      </c>
      <c r="B45" s="1" t="s">
        <v>4</v>
      </c>
      <c r="C45" s="1" t="s">
        <v>10</v>
      </c>
      <c r="D45">
        <v>9863</v>
      </c>
      <c r="E45" s="1" t="s">
        <v>83</v>
      </c>
      <c r="F45">
        <v>0</v>
      </c>
      <c r="G45">
        <v>0</v>
      </c>
      <c r="I45">
        <v>0</v>
      </c>
      <c r="J45">
        <v>0</v>
      </c>
    </row>
    <row r="46" spans="1:10" hidden="1" x14ac:dyDescent="0.25">
      <c r="A46">
        <v>20301</v>
      </c>
      <c r="B46" s="1" t="s">
        <v>4</v>
      </c>
      <c r="C46" s="1" t="s">
        <v>11</v>
      </c>
      <c r="D46">
        <v>1855</v>
      </c>
      <c r="E46" s="1" t="s">
        <v>84</v>
      </c>
      <c r="F46">
        <v>0</v>
      </c>
      <c r="G46">
        <v>0</v>
      </c>
      <c r="I46">
        <v>0</v>
      </c>
      <c r="J46">
        <v>0</v>
      </c>
    </row>
    <row r="47" spans="1:10" hidden="1" x14ac:dyDescent="0.25">
      <c r="A47">
        <v>20301</v>
      </c>
      <c r="B47" s="1" t="s">
        <v>4</v>
      </c>
      <c r="C47" s="1" t="s">
        <v>11</v>
      </c>
      <c r="D47">
        <v>1857</v>
      </c>
      <c r="E47" s="1" t="s">
        <v>85</v>
      </c>
      <c r="F47">
        <v>0</v>
      </c>
      <c r="G47">
        <v>0</v>
      </c>
      <c r="I47">
        <v>0</v>
      </c>
      <c r="J47">
        <v>0</v>
      </c>
    </row>
    <row r="48" spans="1:10" hidden="1" x14ac:dyDescent="0.25">
      <c r="A48">
        <v>20301</v>
      </c>
      <c r="B48" s="1" t="s">
        <v>4</v>
      </c>
      <c r="C48" s="1" t="s">
        <v>11</v>
      </c>
      <c r="D48">
        <v>1887</v>
      </c>
      <c r="E48" s="1" t="s">
        <v>86</v>
      </c>
      <c r="F48">
        <v>0</v>
      </c>
      <c r="G48">
        <v>0</v>
      </c>
      <c r="I48">
        <v>0</v>
      </c>
      <c r="J48">
        <v>0</v>
      </c>
    </row>
    <row r="49" spans="1:10" hidden="1" x14ac:dyDescent="0.25">
      <c r="A49">
        <v>20301</v>
      </c>
      <c r="B49" s="1" t="s">
        <v>4</v>
      </c>
      <c r="C49" s="1" t="s">
        <v>11</v>
      </c>
      <c r="D49">
        <v>1973</v>
      </c>
      <c r="E49" s="1" t="s">
        <v>87</v>
      </c>
      <c r="F49">
        <v>0</v>
      </c>
      <c r="G49">
        <v>0</v>
      </c>
      <c r="I49">
        <v>0</v>
      </c>
      <c r="J49">
        <v>0</v>
      </c>
    </row>
    <row r="50" spans="1:10" hidden="1" x14ac:dyDescent="0.25">
      <c r="A50">
        <v>20301</v>
      </c>
      <c r="B50" s="1" t="s">
        <v>4</v>
      </c>
      <c r="C50" s="1" t="s">
        <v>11</v>
      </c>
      <c r="D50">
        <v>2015</v>
      </c>
      <c r="E50" s="1" t="s">
        <v>88</v>
      </c>
      <c r="F50">
        <v>0</v>
      </c>
      <c r="G50">
        <v>0</v>
      </c>
      <c r="I50">
        <v>0</v>
      </c>
      <c r="J50">
        <v>0</v>
      </c>
    </row>
    <row r="51" spans="1:10" hidden="1" x14ac:dyDescent="0.25">
      <c r="A51">
        <v>20301</v>
      </c>
      <c r="B51" s="1" t="s">
        <v>4</v>
      </c>
      <c r="C51" s="1" t="s">
        <v>11</v>
      </c>
      <c r="D51">
        <v>5934</v>
      </c>
      <c r="E51" s="1" t="s">
        <v>89</v>
      </c>
      <c r="F51">
        <v>0</v>
      </c>
      <c r="G51">
        <v>0</v>
      </c>
      <c r="I51">
        <v>0</v>
      </c>
      <c r="J51">
        <v>0</v>
      </c>
    </row>
    <row r="52" spans="1:10" hidden="1" x14ac:dyDescent="0.25">
      <c r="A52">
        <v>20301</v>
      </c>
      <c r="B52" s="1" t="s">
        <v>4</v>
      </c>
      <c r="C52" s="1" t="s">
        <v>12</v>
      </c>
      <c r="D52">
        <v>940</v>
      </c>
      <c r="E52" s="1" t="s">
        <v>90</v>
      </c>
      <c r="F52">
        <v>0</v>
      </c>
      <c r="G52">
        <v>0</v>
      </c>
      <c r="I52">
        <v>0</v>
      </c>
      <c r="J52">
        <v>0</v>
      </c>
    </row>
    <row r="53" spans="1:10" hidden="1" x14ac:dyDescent="0.25">
      <c r="A53">
        <v>20301</v>
      </c>
      <c r="B53" s="1" t="s">
        <v>4</v>
      </c>
      <c r="C53" s="1" t="s">
        <v>12</v>
      </c>
      <c r="D53">
        <v>1015</v>
      </c>
      <c r="E53" s="1" t="s">
        <v>91</v>
      </c>
      <c r="F53">
        <v>0</v>
      </c>
      <c r="G53">
        <v>0</v>
      </c>
      <c r="I53">
        <v>0</v>
      </c>
      <c r="J53">
        <v>0</v>
      </c>
    </row>
    <row r="54" spans="1:10" hidden="1" x14ac:dyDescent="0.25">
      <c r="A54">
        <v>20301</v>
      </c>
      <c r="B54" s="1" t="s">
        <v>4</v>
      </c>
      <c r="C54" s="1" t="s">
        <v>12</v>
      </c>
      <c r="D54">
        <v>1078</v>
      </c>
      <c r="E54" s="1" t="s">
        <v>92</v>
      </c>
      <c r="F54">
        <v>0</v>
      </c>
      <c r="G54">
        <v>0</v>
      </c>
      <c r="I54">
        <v>0</v>
      </c>
      <c r="J54">
        <v>0</v>
      </c>
    </row>
    <row r="55" spans="1:10" hidden="1" x14ac:dyDescent="0.25">
      <c r="A55">
        <v>20301</v>
      </c>
      <c r="B55" s="1" t="s">
        <v>4</v>
      </c>
      <c r="C55" s="1" t="s">
        <v>12</v>
      </c>
      <c r="D55">
        <v>1086</v>
      </c>
      <c r="E55" s="1" t="s">
        <v>93</v>
      </c>
      <c r="F55">
        <v>0</v>
      </c>
      <c r="G55">
        <v>0</v>
      </c>
      <c r="I55">
        <v>0</v>
      </c>
      <c r="J55">
        <v>0</v>
      </c>
    </row>
    <row r="56" spans="1:10" hidden="1" x14ac:dyDescent="0.25">
      <c r="A56">
        <v>20301</v>
      </c>
      <c r="B56" s="1" t="s">
        <v>4</v>
      </c>
      <c r="C56" s="1" t="s">
        <v>12</v>
      </c>
      <c r="D56">
        <v>1092</v>
      </c>
      <c r="E56" s="1" t="s">
        <v>94</v>
      </c>
      <c r="F56">
        <v>0</v>
      </c>
      <c r="G56">
        <v>0</v>
      </c>
      <c r="I56">
        <v>0</v>
      </c>
      <c r="J56">
        <v>0</v>
      </c>
    </row>
    <row r="57" spans="1:10" hidden="1" x14ac:dyDescent="0.25">
      <c r="A57">
        <v>20301</v>
      </c>
      <c r="B57" s="1" t="s">
        <v>4</v>
      </c>
      <c r="C57" s="1" t="s">
        <v>12</v>
      </c>
      <c r="D57">
        <v>1168</v>
      </c>
      <c r="E57" s="1" t="s">
        <v>95</v>
      </c>
      <c r="F57">
        <v>0</v>
      </c>
      <c r="G57">
        <v>0</v>
      </c>
      <c r="I57">
        <v>0</v>
      </c>
      <c r="J57">
        <v>0</v>
      </c>
    </row>
    <row r="58" spans="1:10" hidden="1" x14ac:dyDescent="0.25">
      <c r="A58">
        <v>20301</v>
      </c>
      <c r="B58" s="1" t="s">
        <v>4</v>
      </c>
      <c r="C58" s="1" t="s">
        <v>12</v>
      </c>
      <c r="D58">
        <v>1528</v>
      </c>
      <c r="E58" s="1" t="s">
        <v>96</v>
      </c>
      <c r="F58">
        <v>0</v>
      </c>
      <c r="G58">
        <v>0</v>
      </c>
      <c r="I58">
        <v>0</v>
      </c>
      <c r="J58">
        <v>0</v>
      </c>
    </row>
    <row r="59" spans="1:10" hidden="1" x14ac:dyDescent="0.25">
      <c r="A59">
        <v>20301</v>
      </c>
      <c r="B59" s="1" t="s">
        <v>4</v>
      </c>
      <c r="C59" s="1" t="s">
        <v>12</v>
      </c>
      <c r="D59">
        <v>2033</v>
      </c>
      <c r="E59" s="1" t="s">
        <v>97</v>
      </c>
      <c r="F59">
        <v>0</v>
      </c>
      <c r="G59">
        <v>0</v>
      </c>
      <c r="I59">
        <v>0</v>
      </c>
      <c r="J59">
        <v>0</v>
      </c>
    </row>
    <row r="60" spans="1:10" hidden="1" x14ac:dyDescent="0.25">
      <c r="A60">
        <v>20301</v>
      </c>
      <c r="B60" s="1" t="s">
        <v>4</v>
      </c>
      <c r="C60" s="1" t="s">
        <v>12</v>
      </c>
      <c r="D60">
        <v>2227</v>
      </c>
      <c r="E60" s="1" t="s">
        <v>98</v>
      </c>
      <c r="F60">
        <v>0</v>
      </c>
      <c r="G60">
        <v>0</v>
      </c>
      <c r="I60">
        <v>0</v>
      </c>
      <c r="J60">
        <v>0</v>
      </c>
    </row>
    <row r="61" spans="1:10" hidden="1" x14ac:dyDescent="0.25">
      <c r="A61">
        <v>20301</v>
      </c>
      <c r="B61" s="1" t="s">
        <v>4</v>
      </c>
      <c r="C61" s="1" t="s">
        <v>12</v>
      </c>
      <c r="D61">
        <v>2798</v>
      </c>
      <c r="E61" s="1" t="s">
        <v>99</v>
      </c>
      <c r="F61">
        <v>0</v>
      </c>
      <c r="G61">
        <v>0</v>
      </c>
      <c r="I61">
        <v>0</v>
      </c>
      <c r="J61">
        <v>0</v>
      </c>
    </row>
    <row r="62" spans="1:10" hidden="1" x14ac:dyDescent="0.25">
      <c r="A62">
        <v>20301</v>
      </c>
      <c r="B62" s="1" t="s">
        <v>4</v>
      </c>
      <c r="C62" s="1" t="s">
        <v>12</v>
      </c>
      <c r="D62">
        <v>3245</v>
      </c>
      <c r="E62" s="1" t="s">
        <v>100</v>
      </c>
      <c r="F62">
        <v>0</v>
      </c>
      <c r="G62">
        <v>0</v>
      </c>
      <c r="I62">
        <v>0</v>
      </c>
      <c r="J62">
        <v>0</v>
      </c>
    </row>
    <row r="63" spans="1:10" hidden="1" x14ac:dyDescent="0.25">
      <c r="A63">
        <v>20301</v>
      </c>
      <c r="B63" s="1" t="s">
        <v>4</v>
      </c>
      <c r="C63" s="1" t="s">
        <v>12</v>
      </c>
      <c r="D63">
        <v>3301</v>
      </c>
      <c r="E63" s="1" t="s">
        <v>101</v>
      </c>
      <c r="F63">
        <v>0</v>
      </c>
      <c r="G63">
        <v>0</v>
      </c>
      <c r="I63">
        <v>0</v>
      </c>
      <c r="J63">
        <v>0</v>
      </c>
    </row>
    <row r="64" spans="1:10" hidden="1" x14ac:dyDescent="0.25">
      <c r="A64">
        <v>20301</v>
      </c>
      <c r="B64" s="1" t="s">
        <v>4</v>
      </c>
      <c r="C64" s="1" t="s">
        <v>12</v>
      </c>
      <c r="D64">
        <v>3513</v>
      </c>
      <c r="E64" s="1" t="s">
        <v>102</v>
      </c>
      <c r="F64">
        <v>0</v>
      </c>
      <c r="G64">
        <v>0</v>
      </c>
      <c r="I64">
        <v>0</v>
      </c>
      <c r="J64">
        <v>0</v>
      </c>
    </row>
    <row r="65" spans="1:10" hidden="1" x14ac:dyDescent="0.25">
      <c r="A65">
        <v>20301</v>
      </c>
      <c r="B65" s="1" t="s">
        <v>4</v>
      </c>
      <c r="C65" s="1" t="s">
        <v>12</v>
      </c>
      <c r="D65">
        <v>3787</v>
      </c>
      <c r="E65" s="1" t="s">
        <v>103</v>
      </c>
      <c r="F65">
        <v>0</v>
      </c>
      <c r="G65">
        <v>0</v>
      </c>
      <c r="I65">
        <v>0</v>
      </c>
      <c r="J65">
        <v>0</v>
      </c>
    </row>
    <row r="66" spans="1:10" hidden="1" x14ac:dyDescent="0.25">
      <c r="A66">
        <v>20301</v>
      </c>
      <c r="B66" s="1" t="s">
        <v>4</v>
      </c>
      <c r="C66" s="1" t="s">
        <v>12</v>
      </c>
      <c r="D66">
        <v>3802</v>
      </c>
      <c r="E66" s="1" t="s">
        <v>104</v>
      </c>
      <c r="F66">
        <v>0</v>
      </c>
      <c r="G66">
        <v>0</v>
      </c>
      <c r="I66">
        <v>0</v>
      </c>
      <c r="J66">
        <v>0</v>
      </c>
    </row>
    <row r="67" spans="1:10" hidden="1" x14ac:dyDescent="0.25">
      <c r="A67">
        <v>20301</v>
      </c>
      <c r="B67" s="1" t="s">
        <v>4</v>
      </c>
      <c r="C67" s="1" t="s">
        <v>12</v>
      </c>
      <c r="D67">
        <v>3842</v>
      </c>
      <c r="E67" s="1" t="s">
        <v>105</v>
      </c>
      <c r="F67">
        <v>0</v>
      </c>
      <c r="G67">
        <v>0</v>
      </c>
      <c r="I67">
        <v>0</v>
      </c>
      <c r="J67">
        <v>0</v>
      </c>
    </row>
    <row r="68" spans="1:10" hidden="1" x14ac:dyDescent="0.25">
      <c r="A68">
        <v>20301</v>
      </c>
      <c r="B68" s="1" t="s">
        <v>4</v>
      </c>
      <c r="C68" s="1" t="s">
        <v>12</v>
      </c>
      <c r="D68">
        <v>4943</v>
      </c>
      <c r="E68" s="1" t="s">
        <v>106</v>
      </c>
      <c r="F68">
        <v>0</v>
      </c>
      <c r="G68">
        <v>0</v>
      </c>
      <c r="I68">
        <v>0</v>
      </c>
      <c r="J68">
        <v>0</v>
      </c>
    </row>
    <row r="69" spans="1:10" hidden="1" x14ac:dyDescent="0.25">
      <c r="A69">
        <v>20301</v>
      </c>
      <c r="B69" s="1" t="s">
        <v>4</v>
      </c>
      <c r="C69" s="1" t="s">
        <v>12</v>
      </c>
      <c r="D69">
        <v>5056</v>
      </c>
      <c r="E69" s="1" t="s">
        <v>107</v>
      </c>
      <c r="F69">
        <v>0</v>
      </c>
      <c r="G69">
        <v>0</v>
      </c>
      <c r="I69">
        <v>0</v>
      </c>
      <c r="J69">
        <v>0</v>
      </c>
    </row>
    <row r="70" spans="1:10" hidden="1" x14ac:dyDescent="0.25">
      <c r="A70">
        <v>20301</v>
      </c>
      <c r="B70" s="1" t="s">
        <v>4</v>
      </c>
      <c r="C70" s="1" t="s">
        <v>12</v>
      </c>
      <c r="D70">
        <v>5067</v>
      </c>
      <c r="E70" s="1" t="s">
        <v>108</v>
      </c>
      <c r="F70">
        <v>0</v>
      </c>
      <c r="G70">
        <v>0</v>
      </c>
      <c r="I70">
        <v>0</v>
      </c>
      <c r="J70">
        <v>0</v>
      </c>
    </row>
    <row r="71" spans="1:10" hidden="1" x14ac:dyDescent="0.25">
      <c r="A71">
        <v>20301</v>
      </c>
      <c r="B71" s="1" t="s">
        <v>4</v>
      </c>
      <c r="C71" s="1" t="s">
        <v>12</v>
      </c>
      <c r="D71">
        <v>5223</v>
      </c>
      <c r="E71" s="1" t="s">
        <v>109</v>
      </c>
      <c r="F71">
        <v>0</v>
      </c>
      <c r="G71">
        <v>0</v>
      </c>
      <c r="I71">
        <v>0</v>
      </c>
      <c r="J71">
        <v>0</v>
      </c>
    </row>
    <row r="72" spans="1:10" hidden="1" x14ac:dyDescent="0.25">
      <c r="A72">
        <v>20301</v>
      </c>
      <c r="B72" s="1" t="s">
        <v>4</v>
      </c>
      <c r="C72" s="1" t="s">
        <v>12</v>
      </c>
      <c r="D72">
        <v>5236</v>
      </c>
      <c r="E72" s="1" t="s">
        <v>110</v>
      </c>
      <c r="F72">
        <v>0</v>
      </c>
      <c r="G72">
        <v>0</v>
      </c>
      <c r="I72">
        <v>0</v>
      </c>
      <c r="J72">
        <v>0</v>
      </c>
    </row>
    <row r="73" spans="1:10" hidden="1" x14ac:dyDescent="0.25">
      <c r="A73">
        <v>20301</v>
      </c>
      <c r="B73" s="1" t="s">
        <v>4</v>
      </c>
      <c r="C73" s="1" t="s">
        <v>12</v>
      </c>
      <c r="D73">
        <v>5275</v>
      </c>
      <c r="E73" s="1" t="s">
        <v>111</v>
      </c>
      <c r="F73">
        <v>0</v>
      </c>
      <c r="G73">
        <v>0</v>
      </c>
      <c r="I73">
        <v>0</v>
      </c>
      <c r="J73">
        <v>0</v>
      </c>
    </row>
    <row r="74" spans="1:10" hidden="1" x14ac:dyDescent="0.25">
      <c r="A74">
        <v>20301</v>
      </c>
      <c r="B74" s="1" t="s">
        <v>4</v>
      </c>
      <c r="C74" s="1" t="s">
        <v>12</v>
      </c>
      <c r="D74">
        <v>5735</v>
      </c>
      <c r="E74" s="1" t="s">
        <v>112</v>
      </c>
      <c r="F74">
        <v>0</v>
      </c>
      <c r="G74">
        <v>0</v>
      </c>
      <c r="I74">
        <v>0</v>
      </c>
      <c r="J74">
        <v>0</v>
      </c>
    </row>
    <row r="75" spans="1:10" hidden="1" x14ac:dyDescent="0.25">
      <c r="A75">
        <v>20301</v>
      </c>
      <c r="B75" s="1" t="s">
        <v>4</v>
      </c>
      <c r="C75" s="1" t="s">
        <v>12</v>
      </c>
      <c r="D75">
        <v>5740</v>
      </c>
      <c r="E75" s="1" t="s">
        <v>113</v>
      </c>
      <c r="F75">
        <v>0</v>
      </c>
      <c r="G75">
        <v>0</v>
      </c>
      <c r="I75">
        <v>0</v>
      </c>
      <c r="J75">
        <v>0</v>
      </c>
    </row>
    <row r="76" spans="1:10" hidden="1" x14ac:dyDescent="0.25">
      <c r="A76">
        <v>20301</v>
      </c>
      <c r="B76" s="1" t="s">
        <v>4</v>
      </c>
      <c r="C76" s="1" t="s">
        <v>12</v>
      </c>
      <c r="D76">
        <v>5864</v>
      </c>
      <c r="E76" s="1" t="s">
        <v>114</v>
      </c>
      <c r="F76">
        <v>0</v>
      </c>
      <c r="G76">
        <v>0</v>
      </c>
      <c r="I76">
        <v>0</v>
      </c>
      <c r="J76">
        <v>0</v>
      </c>
    </row>
    <row r="77" spans="1:10" hidden="1" x14ac:dyDescent="0.25">
      <c r="A77">
        <v>20301</v>
      </c>
      <c r="B77" s="1" t="s">
        <v>4</v>
      </c>
      <c r="C77" s="1" t="s">
        <v>12</v>
      </c>
      <c r="D77">
        <v>6102</v>
      </c>
      <c r="E77" s="1" t="s">
        <v>115</v>
      </c>
      <c r="F77">
        <v>0</v>
      </c>
      <c r="G77">
        <v>0</v>
      </c>
      <c r="I77">
        <v>0</v>
      </c>
      <c r="J77">
        <v>0</v>
      </c>
    </row>
    <row r="78" spans="1:10" hidden="1" x14ac:dyDescent="0.25">
      <c r="A78">
        <v>20301</v>
      </c>
      <c r="B78" s="1" t="s">
        <v>4</v>
      </c>
      <c r="C78" s="1" t="s">
        <v>12</v>
      </c>
      <c r="D78">
        <v>6103</v>
      </c>
      <c r="E78" s="1" t="s">
        <v>116</v>
      </c>
      <c r="F78">
        <v>0</v>
      </c>
      <c r="G78">
        <v>0</v>
      </c>
      <c r="I78">
        <v>0</v>
      </c>
      <c r="J78">
        <v>0</v>
      </c>
    </row>
    <row r="79" spans="1:10" hidden="1" x14ac:dyDescent="0.25">
      <c r="A79">
        <v>20301</v>
      </c>
      <c r="B79" s="1" t="s">
        <v>4</v>
      </c>
      <c r="C79" s="1" t="s">
        <v>12</v>
      </c>
      <c r="D79">
        <v>6314</v>
      </c>
      <c r="E79" s="1" t="s">
        <v>117</v>
      </c>
      <c r="F79">
        <v>0</v>
      </c>
      <c r="G79">
        <v>0</v>
      </c>
      <c r="I79">
        <v>0</v>
      </c>
      <c r="J79">
        <v>0</v>
      </c>
    </row>
    <row r="80" spans="1:10" hidden="1" x14ac:dyDescent="0.25">
      <c r="A80">
        <v>20301</v>
      </c>
      <c r="B80" s="1" t="s">
        <v>4</v>
      </c>
      <c r="C80" s="1" t="s">
        <v>12</v>
      </c>
      <c r="D80">
        <v>6578</v>
      </c>
      <c r="E80" s="1" t="s">
        <v>118</v>
      </c>
      <c r="F80">
        <v>0</v>
      </c>
      <c r="G80">
        <v>0</v>
      </c>
      <c r="I80">
        <v>0</v>
      </c>
      <c r="J80">
        <v>0</v>
      </c>
    </row>
    <row r="81" spans="1:10" hidden="1" x14ac:dyDescent="0.25">
      <c r="A81">
        <v>20301</v>
      </c>
      <c r="B81" s="1" t="s">
        <v>4</v>
      </c>
      <c r="C81" s="1" t="s">
        <v>12</v>
      </c>
      <c r="D81">
        <v>6579</v>
      </c>
      <c r="E81" s="1" t="s">
        <v>119</v>
      </c>
      <c r="F81">
        <v>0</v>
      </c>
      <c r="G81">
        <v>0</v>
      </c>
      <c r="I81">
        <v>0</v>
      </c>
      <c r="J81">
        <v>0</v>
      </c>
    </row>
    <row r="82" spans="1:10" hidden="1" x14ac:dyDescent="0.25">
      <c r="A82">
        <v>20301</v>
      </c>
      <c r="B82" s="1" t="s">
        <v>4</v>
      </c>
      <c r="C82" s="1" t="s">
        <v>12</v>
      </c>
      <c r="D82">
        <v>6721</v>
      </c>
      <c r="E82" s="1" t="s">
        <v>120</v>
      </c>
      <c r="F82">
        <v>0</v>
      </c>
      <c r="G82">
        <v>0</v>
      </c>
      <c r="I82">
        <v>0</v>
      </c>
      <c r="J82">
        <v>0</v>
      </c>
    </row>
    <row r="83" spans="1:10" hidden="1" x14ac:dyDescent="0.25">
      <c r="A83">
        <v>20301</v>
      </c>
      <c r="B83" s="1" t="s">
        <v>4</v>
      </c>
      <c r="C83" s="1" t="s">
        <v>12</v>
      </c>
      <c r="D83">
        <v>6740</v>
      </c>
      <c r="E83" s="1" t="s">
        <v>121</v>
      </c>
      <c r="F83">
        <v>0</v>
      </c>
      <c r="G83">
        <v>0</v>
      </c>
      <c r="I83">
        <v>0</v>
      </c>
      <c r="J83">
        <v>0</v>
      </c>
    </row>
    <row r="84" spans="1:10" hidden="1" x14ac:dyDescent="0.25">
      <c r="A84">
        <v>20301</v>
      </c>
      <c r="B84" s="1" t="s">
        <v>4</v>
      </c>
      <c r="C84" s="1" t="s">
        <v>12</v>
      </c>
      <c r="D84">
        <v>6902</v>
      </c>
      <c r="E84" s="1" t="s">
        <v>122</v>
      </c>
      <c r="F84">
        <v>0</v>
      </c>
      <c r="G84">
        <v>0</v>
      </c>
      <c r="I84">
        <v>0</v>
      </c>
      <c r="J84">
        <v>0</v>
      </c>
    </row>
    <row r="85" spans="1:10" hidden="1" x14ac:dyDescent="0.25">
      <c r="A85">
        <v>20301</v>
      </c>
      <c r="B85" s="1" t="s">
        <v>4</v>
      </c>
      <c r="C85" s="1" t="s">
        <v>12</v>
      </c>
      <c r="D85">
        <v>6916</v>
      </c>
      <c r="E85" s="1" t="s">
        <v>123</v>
      </c>
      <c r="F85">
        <v>0</v>
      </c>
      <c r="G85">
        <v>0</v>
      </c>
      <c r="I85">
        <v>0</v>
      </c>
      <c r="J85">
        <v>0</v>
      </c>
    </row>
    <row r="86" spans="1:10" hidden="1" x14ac:dyDescent="0.25">
      <c r="A86">
        <v>20301</v>
      </c>
      <c r="B86" s="1" t="s">
        <v>4</v>
      </c>
      <c r="C86" s="1" t="s">
        <v>12</v>
      </c>
      <c r="D86">
        <v>6977</v>
      </c>
      <c r="E86" s="1" t="s">
        <v>124</v>
      </c>
      <c r="F86">
        <v>0</v>
      </c>
      <c r="G86">
        <v>0</v>
      </c>
      <c r="I86">
        <v>0</v>
      </c>
      <c r="J86">
        <v>0</v>
      </c>
    </row>
    <row r="87" spans="1:10" hidden="1" x14ac:dyDescent="0.25">
      <c r="A87">
        <v>20301</v>
      </c>
      <c r="B87" s="1" t="s">
        <v>4</v>
      </c>
      <c r="C87" s="1" t="s">
        <v>12</v>
      </c>
      <c r="D87">
        <v>7118</v>
      </c>
      <c r="E87" s="1" t="s">
        <v>125</v>
      </c>
      <c r="F87">
        <v>0</v>
      </c>
      <c r="G87">
        <v>0</v>
      </c>
      <c r="I87">
        <v>0</v>
      </c>
      <c r="J87">
        <v>0</v>
      </c>
    </row>
    <row r="88" spans="1:10" hidden="1" x14ac:dyDescent="0.25">
      <c r="A88">
        <v>20301</v>
      </c>
      <c r="B88" s="1" t="s">
        <v>4</v>
      </c>
      <c r="C88" s="1" t="s">
        <v>12</v>
      </c>
      <c r="D88">
        <v>7439</v>
      </c>
      <c r="E88" s="1" t="s">
        <v>126</v>
      </c>
      <c r="F88">
        <v>0</v>
      </c>
      <c r="G88">
        <v>0</v>
      </c>
      <c r="I88">
        <v>0</v>
      </c>
      <c r="J88">
        <v>0</v>
      </c>
    </row>
    <row r="89" spans="1:10" hidden="1" x14ac:dyDescent="0.25">
      <c r="A89">
        <v>20301</v>
      </c>
      <c r="B89" s="1" t="s">
        <v>4</v>
      </c>
      <c r="C89" s="1" t="s">
        <v>12</v>
      </c>
      <c r="D89">
        <v>7440</v>
      </c>
      <c r="E89" s="1" t="s">
        <v>127</v>
      </c>
      <c r="F89">
        <v>0</v>
      </c>
      <c r="G89">
        <v>0</v>
      </c>
      <c r="I89">
        <v>0</v>
      </c>
      <c r="J89">
        <v>0</v>
      </c>
    </row>
    <row r="90" spans="1:10" hidden="1" x14ac:dyDescent="0.25">
      <c r="A90">
        <v>20301</v>
      </c>
      <c r="B90" s="1" t="s">
        <v>4</v>
      </c>
      <c r="C90" s="1" t="s">
        <v>12</v>
      </c>
      <c r="D90">
        <v>7444</v>
      </c>
      <c r="E90" s="1" t="s">
        <v>128</v>
      </c>
      <c r="F90">
        <v>0</v>
      </c>
      <c r="G90">
        <v>0</v>
      </c>
      <c r="I90">
        <v>0</v>
      </c>
      <c r="J90">
        <v>0</v>
      </c>
    </row>
    <row r="91" spans="1:10" hidden="1" x14ac:dyDescent="0.25">
      <c r="A91">
        <v>20301</v>
      </c>
      <c r="B91" s="1" t="s">
        <v>4</v>
      </c>
      <c r="C91" s="1" t="s">
        <v>12</v>
      </c>
      <c r="D91">
        <v>7526</v>
      </c>
      <c r="E91" s="1" t="s">
        <v>129</v>
      </c>
      <c r="F91">
        <v>0</v>
      </c>
      <c r="G91">
        <v>0</v>
      </c>
      <c r="I91">
        <v>0</v>
      </c>
      <c r="J91">
        <v>0</v>
      </c>
    </row>
    <row r="92" spans="1:10" hidden="1" x14ac:dyDescent="0.25">
      <c r="A92">
        <v>20301</v>
      </c>
      <c r="B92" s="1" t="s">
        <v>4</v>
      </c>
      <c r="C92" s="1" t="s">
        <v>12</v>
      </c>
      <c r="D92">
        <v>7730</v>
      </c>
      <c r="E92" s="1" t="s">
        <v>130</v>
      </c>
      <c r="F92">
        <v>0</v>
      </c>
      <c r="G92">
        <v>0</v>
      </c>
      <c r="I92">
        <v>0</v>
      </c>
      <c r="J92">
        <v>0</v>
      </c>
    </row>
    <row r="93" spans="1:10" hidden="1" x14ac:dyDescent="0.25">
      <c r="A93">
        <v>20301</v>
      </c>
      <c r="B93" s="1" t="s">
        <v>4</v>
      </c>
      <c r="C93" s="1" t="s">
        <v>12</v>
      </c>
      <c r="D93">
        <v>7896</v>
      </c>
      <c r="E93" s="1" t="s">
        <v>131</v>
      </c>
      <c r="F93">
        <v>0</v>
      </c>
      <c r="G93">
        <v>0</v>
      </c>
      <c r="I93">
        <v>0</v>
      </c>
      <c r="J93">
        <v>0</v>
      </c>
    </row>
    <row r="94" spans="1:10" hidden="1" x14ac:dyDescent="0.25">
      <c r="A94">
        <v>20301</v>
      </c>
      <c r="B94" s="1" t="s">
        <v>4</v>
      </c>
      <c r="C94" s="1" t="s">
        <v>12</v>
      </c>
      <c r="D94">
        <v>7898</v>
      </c>
      <c r="E94" s="1" t="s">
        <v>132</v>
      </c>
      <c r="F94">
        <v>0</v>
      </c>
      <c r="G94">
        <v>0</v>
      </c>
      <c r="I94">
        <v>0</v>
      </c>
      <c r="J94">
        <v>0</v>
      </c>
    </row>
    <row r="95" spans="1:10" hidden="1" x14ac:dyDescent="0.25">
      <c r="A95">
        <v>20301</v>
      </c>
      <c r="B95" s="1" t="s">
        <v>4</v>
      </c>
      <c r="C95" s="1" t="s">
        <v>12</v>
      </c>
      <c r="D95">
        <v>8316</v>
      </c>
      <c r="E95" s="1" t="s">
        <v>133</v>
      </c>
      <c r="F95">
        <v>0</v>
      </c>
      <c r="G95">
        <v>0</v>
      </c>
      <c r="I95">
        <v>0</v>
      </c>
      <c r="J95">
        <v>0</v>
      </c>
    </row>
    <row r="96" spans="1:10" hidden="1" x14ac:dyDescent="0.25">
      <c r="A96">
        <v>20301</v>
      </c>
      <c r="B96" s="1" t="s">
        <v>4</v>
      </c>
      <c r="C96" s="1" t="s">
        <v>12</v>
      </c>
      <c r="D96">
        <v>8317</v>
      </c>
      <c r="E96" s="1" t="s">
        <v>134</v>
      </c>
      <c r="F96">
        <v>0</v>
      </c>
      <c r="G96">
        <v>0</v>
      </c>
      <c r="I96">
        <v>0</v>
      </c>
      <c r="J96">
        <v>0</v>
      </c>
    </row>
    <row r="97" spans="1:10" hidden="1" x14ac:dyDescent="0.25">
      <c r="A97">
        <v>20301</v>
      </c>
      <c r="B97" s="1" t="s">
        <v>4</v>
      </c>
      <c r="C97" s="1" t="s">
        <v>12</v>
      </c>
      <c r="D97">
        <v>8508</v>
      </c>
      <c r="E97" s="1" t="s">
        <v>135</v>
      </c>
      <c r="F97">
        <v>0</v>
      </c>
      <c r="G97">
        <v>0</v>
      </c>
      <c r="I97">
        <v>0</v>
      </c>
      <c r="J97">
        <v>0</v>
      </c>
    </row>
    <row r="98" spans="1:10" hidden="1" x14ac:dyDescent="0.25">
      <c r="A98">
        <v>20301</v>
      </c>
      <c r="B98" s="1" t="s">
        <v>4</v>
      </c>
      <c r="C98" s="1" t="s">
        <v>12</v>
      </c>
      <c r="D98">
        <v>8553</v>
      </c>
      <c r="E98" s="1" t="s">
        <v>136</v>
      </c>
      <c r="F98">
        <v>0</v>
      </c>
      <c r="G98">
        <v>0</v>
      </c>
      <c r="I98">
        <v>0</v>
      </c>
      <c r="J98">
        <v>0</v>
      </c>
    </row>
    <row r="99" spans="1:10" hidden="1" x14ac:dyDescent="0.25">
      <c r="A99">
        <v>20301</v>
      </c>
      <c r="B99" s="1" t="s">
        <v>4</v>
      </c>
      <c r="C99" s="1" t="s">
        <v>12</v>
      </c>
      <c r="D99">
        <v>8728</v>
      </c>
      <c r="E99" s="1" t="s">
        <v>137</v>
      </c>
      <c r="F99">
        <v>0</v>
      </c>
      <c r="G99">
        <v>0</v>
      </c>
      <c r="I99">
        <v>0</v>
      </c>
      <c r="J99">
        <v>0</v>
      </c>
    </row>
    <row r="100" spans="1:10" hidden="1" x14ac:dyDescent="0.25">
      <c r="A100">
        <v>20301</v>
      </c>
      <c r="B100" s="1" t="s">
        <v>4</v>
      </c>
      <c r="C100" s="1" t="s">
        <v>12</v>
      </c>
      <c r="D100">
        <v>8745</v>
      </c>
      <c r="E100" s="1" t="s">
        <v>138</v>
      </c>
      <c r="F100">
        <v>0</v>
      </c>
      <c r="G100">
        <v>0</v>
      </c>
      <c r="I100">
        <v>0</v>
      </c>
      <c r="J100">
        <v>0</v>
      </c>
    </row>
    <row r="101" spans="1:10" hidden="1" x14ac:dyDescent="0.25">
      <c r="A101">
        <v>20301</v>
      </c>
      <c r="B101" s="1" t="s">
        <v>4</v>
      </c>
      <c r="C101" s="1" t="s">
        <v>12</v>
      </c>
      <c r="D101">
        <v>8955</v>
      </c>
      <c r="E101" s="1" t="s">
        <v>139</v>
      </c>
      <c r="F101">
        <v>0</v>
      </c>
      <c r="G101">
        <v>0</v>
      </c>
      <c r="I101">
        <v>0</v>
      </c>
      <c r="J101">
        <v>0</v>
      </c>
    </row>
    <row r="102" spans="1:10" hidden="1" x14ac:dyDescent="0.25">
      <c r="A102">
        <v>20301</v>
      </c>
      <c r="B102" s="1" t="s">
        <v>4</v>
      </c>
      <c r="C102" s="1" t="s">
        <v>12</v>
      </c>
      <c r="D102">
        <v>9007</v>
      </c>
      <c r="E102" s="1" t="s">
        <v>140</v>
      </c>
      <c r="F102">
        <v>0</v>
      </c>
      <c r="G102">
        <v>0</v>
      </c>
      <c r="I102">
        <v>0</v>
      </c>
      <c r="J102">
        <v>0</v>
      </c>
    </row>
    <row r="103" spans="1:10" hidden="1" x14ac:dyDescent="0.25">
      <c r="A103">
        <v>20301</v>
      </c>
      <c r="B103" s="1" t="s">
        <v>4</v>
      </c>
      <c r="C103" s="1" t="s">
        <v>12</v>
      </c>
      <c r="D103">
        <v>9226</v>
      </c>
      <c r="E103" s="1" t="s">
        <v>141</v>
      </c>
      <c r="F103">
        <v>0</v>
      </c>
      <c r="G103">
        <v>0</v>
      </c>
      <c r="I103">
        <v>0</v>
      </c>
      <c r="J103">
        <v>0</v>
      </c>
    </row>
    <row r="104" spans="1:10" hidden="1" x14ac:dyDescent="0.25">
      <c r="A104">
        <v>20301</v>
      </c>
      <c r="B104" s="1" t="s">
        <v>4</v>
      </c>
      <c r="C104" s="1" t="s">
        <v>12</v>
      </c>
      <c r="D104">
        <v>9374</v>
      </c>
      <c r="E104" s="1" t="s">
        <v>142</v>
      </c>
      <c r="F104">
        <v>0</v>
      </c>
      <c r="G104">
        <v>0</v>
      </c>
      <c r="I104">
        <v>0</v>
      </c>
      <c r="J104">
        <v>0</v>
      </c>
    </row>
    <row r="105" spans="1:10" hidden="1" x14ac:dyDescent="0.25">
      <c r="A105">
        <v>20301</v>
      </c>
      <c r="B105" s="1" t="s">
        <v>4</v>
      </c>
      <c r="C105" s="1" t="s">
        <v>12</v>
      </c>
      <c r="D105">
        <v>9521</v>
      </c>
      <c r="E105" s="1" t="s">
        <v>143</v>
      </c>
      <c r="F105">
        <v>0</v>
      </c>
      <c r="G105">
        <v>0</v>
      </c>
      <c r="I105">
        <v>0</v>
      </c>
      <c r="J105">
        <v>0</v>
      </c>
    </row>
    <row r="106" spans="1:10" hidden="1" x14ac:dyDescent="0.25">
      <c r="A106">
        <v>20301</v>
      </c>
      <c r="B106" s="1" t="s">
        <v>4</v>
      </c>
      <c r="C106" s="1" t="s">
        <v>12</v>
      </c>
      <c r="D106">
        <v>9680</v>
      </c>
      <c r="E106" s="1" t="s">
        <v>144</v>
      </c>
      <c r="F106">
        <v>0</v>
      </c>
      <c r="G106">
        <v>0</v>
      </c>
      <c r="I106">
        <v>0</v>
      </c>
      <c r="J106">
        <v>0</v>
      </c>
    </row>
    <row r="107" spans="1:10" hidden="1" x14ac:dyDescent="0.25">
      <c r="A107">
        <v>20301</v>
      </c>
      <c r="B107" s="1" t="s">
        <v>4</v>
      </c>
      <c r="C107" s="1" t="s">
        <v>12</v>
      </c>
      <c r="D107">
        <v>9758</v>
      </c>
      <c r="E107" s="1" t="s">
        <v>145</v>
      </c>
      <c r="F107">
        <v>0</v>
      </c>
      <c r="G107">
        <v>0</v>
      </c>
      <c r="I107">
        <v>0</v>
      </c>
      <c r="J107">
        <v>0</v>
      </c>
    </row>
    <row r="108" spans="1:10" hidden="1" x14ac:dyDescent="0.25">
      <c r="A108">
        <v>20301</v>
      </c>
      <c r="B108" s="1" t="s">
        <v>4</v>
      </c>
      <c r="C108" s="1" t="s">
        <v>12</v>
      </c>
      <c r="D108">
        <v>9761</v>
      </c>
      <c r="E108" s="1" t="s">
        <v>146</v>
      </c>
      <c r="F108">
        <v>0</v>
      </c>
      <c r="G108">
        <v>0</v>
      </c>
      <c r="I108">
        <v>0</v>
      </c>
      <c r="J108">
        <v>0</v>
      </c>
    </row>
    <row r="109" spans="1:10" hidden="1" x14ac:dyDescent="0.25">
      <c r="A109">
        <v>20301</v>
      </c>
      <c r="B109" s="1" t="s">
        <v>4</v>
      </c>
      <c r="C109" s="1" t="s">
        <v>12</v>
      </c>
      <c r="D109">
        <v>9762</v>
      </c>
      <c r="E109" s="1" t="s">
        <v>147</v>
      </c>
      <c r="F109">
        <v>0</v>
      </c>
      <c r="G109">
        <v>0</v>
      </c>
      <c r="I109">
        <v>0</v>
      </c>
      <c r="J109">
        <v>0</v>
      </c>
    </row>
    <row r="110" spans="1:10" hidden="1" x14ac:dyDescent="0.25">
      <c r="A110">
        <v>20301</v>
      </c>
      <c r="B110" s="1" t="s">
        <v>4</v>
      </c>
      <c r="C110" s="1" t="s">
        <v>12</v>
      </c>
      <c r="D110">
        <v>9784</v>
      </c>
      <c r="E110" s="1" t="s">
        <v>148</v>
      </c>
      <c r="F110">
        <v>0</v>
      </c>
      <c r="G110">
        <v>0</v>
      </c>
      <c r="I110">
        <v>0</v>
      </c>
      <c r="J110">
        <v>0</v>
      </c>
    </row>
    <row r="111" spans="1:10" hidden="1" x14ac:dyDescent="0.25">
      <c r="A111">
        <v>20301</v>
      </c>
      <c r="B111" s="1" t="s">
        <v>4</v>
      </c>
      <c r="C111" s="1" t="s">
        <v>12</v>
      </c>
      <c r="D111">
        <v>9820</v>
      </c>
      <c r="E111" s="1" t="s">
        <v>149</v>
      </c>
      <c r="F111">
        <v>0</v>
      </c>
      <c r="G111">
        <v>0</v>
      </c>
      <c r="I111">
        <v>0</v>
      </c>
      <c r="J111">
        <v>0</v>
      </c>
    </row>
    <row r="112" spans="1:10" hidden="1" x14ac:dyDescent="0.25">
      <c r="A112">
        <v>20301</v>
      </c>
      <c r="B112" s="1" t="s">
        <v>4</v>
      </c>
      <c r="C112" s="1" t="s">
        <v>12</v>
      </c>
      <c r="D112">
        <v>9925</v>
      </c>
      <c r="E112" s="1" t="s">
        <v>150</v>
      </c>
      <c r="F112">
        <v>0</v>
      </c>
      <c r="G112">
        <v>0</v>
      </c>
      <c r="I112">
        <v>0</v>
      </c>
      <c r="J112">
        <v>0</v>
      </c>
    </row>
    <row r="113" spans="1:10" hidden="1" x14ac:dyDescent="0.25">
      <c r="A113">
        <v>20301</v>
      </c>
      <c r="B113" s="1" t="s">
        <v>4</v>
      </c>
      <c r="C113" s="1" t="s">
        <v>12</v>
      </c>
      <c r="D113">
        <v>9930</v>
      </c>
      <c r="E113" s="1" t="s">
        <v>151</v>
      </c>
      <c r="F113">
        <v>0</v>
      </c>
      <c r="G113">
        <v>0</v>
      </c>
      <c r="I113">
        <v>0</v>
      </c>
      <c r="J113">
        <v>0</v>
      </c>
    </row>
    <row r="114" spans="1:10" hidden="1" x14ac:dyDescent="0.25">
      <c r="A114">
        <v>20301</v>
      </c>
      <c r="B114" s="1" t="s">
        <v>4</v>
      </c>
      <c r="C114" s="1" t="s">
        <v>12</v>
      </c>
      <c r="D114">
        <v>1011000014</v>
      </c>
      <c r="E114" s="1" t="s">
        <v>152</v>
      </c>
      <c r="F114">
        <v>0</v>
      </c>
      <c r="G114">
        <v>0</v>
      </c>
      <c r="I114">
        <v>0</v>
      </c>
      <c r="J114">
        <v>0</v>
      </c>
    </row>
    <row r="115" spans="1:10" hidden="1" x14ac:dyDescent="0.25">
      <c r="A115">
        <v>20301</v>
      </c>
      <c r="B115" s="1" t="s">
        <v>4</v>
      </c>
      <c r="C115" s="1" t="s">
        <v>12</v>
      </c>
      <c r="D115">
        <v>1011000061</v>
      </c>
      <c r="E115" s="1" t="s">
        <v>153</v>
      </c>
      <c r="F115">
        <v>0</v>
      </c>
      <c r="G115">
        <v>0</v>
      </c>
      <c r="I115">
        <v>0</v>
      </c>
      <c r="J115">
        <v>0</v>
      </c>
    </row>
    <row r="116" spans="1:10" hidden="1" x14ac:dyDescent="0.25">
      <c r="A116">
        <v>20301</v>
      </c>
      <c r="B116" s="1" t="s">
        <v>4</v>
      </c>
      <c r="C116" s="1" t="s">
        <v>12</v>
      </c>
      <c r="D116">
        <v>1011000062</v>
      </c>
      <c r="E116" s="1" t="s">
        <v>154</v>
      </c>
      <c r="F116">
        <v>0</v>
      </c>
      <c r="G116">
        <v>0</v>
      </c>
      <c r="I116">
        <v>0</v>
      </c>
      <c r="J116">
        <v>0</v>
      </c>
    </row>
    <row r="117" spans="1:10" hidden="1" x14ac:dyDescent="0.25">
      <c r="A117">
        <v>20301</v>
      </c>
      <c r="B117" s="1" t="s">
        <v>4</v>
      </c>
      <c r="C117" s="1" t="s">
        <v>12</v>
      </c>
      <c r="D117">
        <v>1011000063</v>
      </c>
      <c r="E117" s="1" t="s">
        <v>155</v>
      </c>
      <c r="F117">
        <v>0</v>
      </c>
      <c r="G117">
        <v>0</v>
      </c>
      <c r="I117">
        <v>0</v>
      </c>
      <c r="J117">
        <v>0</v>
      </c>
    </row>
    <row r="118" spans="1:10" hidden="1" x14ac:dyDescent="0.25">
      <c r="A118">
        <v>20301</v>
      </c>
      <c r="B118" s="1" t="s">
        <v>4</v>
      </c>
      <c r="C118" s="1" t="s">
        <v>12</v>
      </c>
      <c r="D118">
        <v>1011000064</v>
      </c>
      <c r="E118" s="1" t="s">
        <v>156</v>
      </c>
      <c r="F118">
        <v>0</v>
      </c>
      <c r="G118">
        <v>0</v>
      </c>
      <c r="I118">
        <v>0</v>
      </c>
      <c r="J118">
        <v>0</v>
      </c>
    </row>
    <row r="119" spans="1:10" hidden="1" x14ac:dyDescent="0.25">
      <c r="A119">
        <v>20301</v>
      </c>
      <c r="B119" s="1" t="s">
        <v>4</v>
      </c>
      <c r="C119" s="1" t="s">
        <v>13</v>
      </c>
      <c r="D119">
        <v>3346</v>
      </c>
      <c r="E119" s="1" t="s">
        <v>157</v>
      </c>
      <c r="F119">
        <v>0</v>
      </c>
      <c r="G119">
        <v>0</v>
      </c>
      <c r="I119">
        <v>0</v>
      </c>
      <c r="J119">
        <v>0</v>
      </c>
    </row>
    <row r="120" spans="1:10" hidden="1" x14ac:dyDescent="0.25">
      <c r="A120">
        <v>20301</v>
      </c>
      <c r="B120" s="1" t="s">
        <v>4</v>
      </c>
      <c r="C120" s="1" t="s">
        <v>13</v>
      </c>
      <c r="D120">
        <v>12971</v>
      </c>
      <c r="E120" s="1" t="s">
        <v>158</v>
      </c>
      <c r="F120">
        <v>5</v>
      </c>
      <c r="I120">
        <v>0</v>
      </c>
      <c r="J120">
        <f>Tabla1[[#This Row],[VENTAS]]+Tabla1[[#This Row],[Existencia]]-Tabla1[[#This Row],[SISTEMA]]</f>
        <v>-5</v>
      </c>
    </row>
    <row r="121" spans="1:10" hidden="1" x14ac:dyDescent="0.25">
      <c r="A121">
        <v>20301</v>
      </c>
      <c r="B121" s="1" t="s">
        <v>4</v>
      </c>
      <c r="C121" s="1" t="s">
        <v>14</v>
      </c>
      <c r="D121">
        <v>1368</v>
      </c>
      <c r="E121" s="1" t="s">
        <v>159</v>
      </c>
      <c r="F121">
        <v>0</v>
      </c>
      <c r="G121">
        <v>0</v>
      </c>
      <c r="I121">
        <v>0</v>
      </c>
      <c r="J121">
        <v>0</v>
      </c>
    </row>
    <row r="122" spans="1:10" hidden="1" x14ac:dyDescent="0.25">
      <c r="A122">
        <v>20301</v>
      </c>
      <c r="B122" s="1" t="s">
        <v>4</v>
      </c>
      <c r="C122" s="1" t="s">
        <v>14</v>
      </c>
      <c r="D122">
        <v>1377</v>
      </c>
      <c r="E122" s="1" t="s">
        <v>160</v>
      </c>
      <c r="F122">
        <v>0</v>
      </c>
      <c r="G122">
        <v>0</v>
      </c>
      <c r="I122">
        <v>0</v>
      </c>
      <c r="J122">
        <v>0</v>
      </c>
    </row>
    <row r="123" spans="1:10" hidden="1" x14ac:dyDescent="0.25">
      <c r="A123">
        <v>20301</v>
      </c>
      <c r="B123" s="1" t="s">
        <v>4</v>
      </c>
      <c r="C123" s="1" t="s">
        <v>14</v>
      </c>
      <c r="D123">
        <v>1380</v>
      </c>
      <c r="E123" s="1" t="s">
        <v>161</v>
      </c>
      <c r="F123">
        <v>0</v>
      </c>
      <c r="G123">
        <v>0</v>
      </c>
      <c r="I123">
        <v>0</v>
      </c>
      <c r="J123">
        <v>0</v>
      </c>
    </row>
    <row r="124" spans="1:10" hidden="1" x14ac:dyDescent="0.25">
      <c r="A124">
        <v>20301</v>
      </c>
      <c r="B124" s="1" t="s">
        <v>4</v>
      </c>
      <c r="C124" s="1" t="s">
        <v>14</v>
      </c>
      <c r="D124">
        <v>1386</v>
      </c>
      <c r="E124" s="1" t="s">
        <v>162</v>
      </c>
      <c r="F124">
        <v>0</v>
      </c>
      <c r="G124">
        <v>0</v>
      </c>
      <c r="I124">
        <v>0</v>
      </c>
      <c r="J124">
        <v>0</v>
      </c>
    </row>
    <row r="125" spans="1:10" hidden="1" x14ac:dyDescent="0.25">
      <c r="A125">
        <v>20301</v>
      </c>
      <c r="B125" s="1" t="s">
        <v>4</v>
      </c>
      <c r="C125" s="1" t="s">
        <v>14</v>
      </c>
      <c r="D125">
        <v>1391</v>
      </c>
      <c r="E125" s="1" t="s">
        <v>163</v>
      </c>
      <c r="F125">
        <v>0</v>
      </c>
      <c r="G125">
        <v>0</v>
      </c>
      <c r="I125">
        <v>0</v>
      </c>
      <c r="J125">
        <v>0</v>
      </c>
    </row>
    <row r="126" spans="1:10" hidden="1" x14ac:dyDescent="0.25">
      <c r="A126">
        <v>20301</v>
      </c>
      <c r="B126" s="1" t="s">
        <v>4</v>
      </c>
      <c r="C126" s="1" t="s">
        <v>14</v>
      </c>
      <c r="D126">
        <v>1394</v>
      </c>
      <c r="E126" s="1" t="s">
        <v>164</v>
      </c>
      <c r="F126">
        <v>0</v>
      </c>
      <c r="G126">
        <v>0</v>
      </c>
      <c r="I126">
        <v>0</v>
      </c>
      <c r="J126">
        <v>0</v>
      </c>
    </row>
    <row r="127" spans="1:10" hidden="1" x14ac:dyDescent="0.25">
      <c r="A127">
        <v>20301</v>
      </c>
      <c r="B127" s="1" t="s">
        <v>4</v>
      </c>
      <c r="C127" s="1" t="s">
        <v>14</v>
      </c>
      <c r="D127">
        <v>1410</v>
      </c>
      <c r="E127" s="1" t="s">
        <v>165</v>
      </c>
      <c r="F127">
        <v>0</v>
      </c>
      <c r="G127">
        <v>0</v>
      </c>
      <c r="I127">
        <v>0</v>
      </c>
      <c r="J127">
        <v>0</v>
      </c>
    </row>
    <row r="128" spans="1:10" hidden="1" x14ac:dyDescent="0.25">
      <c r="A128">
        <v>20301</v>
      </c>
      <c r="B128" s="1" t="s">
        <v>4</v>
      </c>
      <c r="C128" s="1" t="s">
        <v>14</v>
      </c>
      <c r="D128">
        <v>1418</v>
      </c>
      <c r="E128" s="1" t="s">
        <v>166</v>
      </c>
      <c r="F128">
        <v>0</v>
      </c>
      <c r="G128">
        <v>0</v>
      </c>
      <c r="I128">
        <v>0</v>
      </c>
      <c r="J128">
        <v>0</v>
      </c>
    </row>
    <row r="129" spans="1:10" hidden="1" x14ac:dyDescent="0.25">
      <c r="A129">
        <v>20301</v>
      </c>
      <c r="B129" s="1" t="s">
        <v>4</v>
      </c>
      <c r="C129" s="1" t="s">
        <v>14</v>
      </c>
      <c r="D129">
        <v>1866</v>
      </c>
      <c r="E129" s="1" t="s">
        <v>167</v>
      </c>
      <c r="F129">
        <v>0</v>
      </c>
      <c r="G129">
        <v>0</v>
      </c>
      <c r="I129">
        <v>0</v>
      </c>
      <c r="J129">
        <v>0</v>
      </c>
    </row>
    <row r="130" spans="1:10" hidden="1" x14ac:dyDescent="0.25">
      <c r="A130">
        <v>20301</v>
      </c>
      <c r="B130" s="1" t="s">
        <v>4</v>
      </c>
      <c r="C130" s="1" t="s">
        <v>14</v>
      </c>
      <c r="D130">
        <v>2178</v>
      </c>
      <c r="E130" s="1" t="s">
        <v>168</v>
      </c>
      <c r="F130">
        <v>0</v>
      </c>
      <c r="G130">
        <v>0</v>
      </c>
      <c r="I130">
        <v>0</v>
      </c>
      <c r="J130">
        <v>0</v>
      </c>
    </row>
    <row r="131" spans="1:10" hidden="1" x14ac:dyDescent="0.25">
      <c r="A131">
        <v>20301</v>
      </c>
      <c r="B131" s="1" t="s">
        <v>4</v>
      </c>
      <c r="C131" s="1" t="s">
        <v>14</v>
      </c>
      <c r="D131">
        <v>2187</v>
      </c>
      <c r="E131" s="1" t="s">
        <v>169</v>
      </c>
      <c r="F131">
        <v>0</v>
      </c>
      <c r="G131">
        <v>0</v>
      </c>
      <c r="I131">
        <v>0</v>
      </c>
      <c r="J131">
        <v>0</v>
      </c>
    </row>
    <row r="132" spans="1:10" hidden="1" x14ac:dyDescent="0.25">
      <c r="A132">
        <v>20301</v>
      </c>
      <c r="B132" s="1" t="s">
        <v>4</v>
      </c>
      <c r="C132" s="1" t="s">
        <v>14</v>
      </c>
      <c r="D132">
        <v>2191</v>
      </c>
      <c r="E132" s="1" t="s">
        <v>170</v>
      </c>
      <c r="F132">
        <v>0</v>
      </c>
      <c r="G132">
        <v>0</v>
      </c>
      <c r="I132">
        <v>0</v>
      </c>
      <c r="J132">
        <v>0</v>
      </c>
    </row>
    <row r="133" spans="1:10" hidden="1" x14ac:dyDescent="0.25">
      <c r="A133">
        <v>20301</v>
      </c>
      <c r="B133" s="1" t="s">
        <v>4</v>
      </c>
      <c r="C133" s="1" t="s">
        <v>14</v>
      </c>
      <c r="D133">
        <v>2727</v>
      </c>
      <c r="E133" s="1" t="s">
        <v>171</v>
      </c>
      <c r="F133">
        <v>0</v>
      </c>
      <c r="G133">
        <v>0</v>
      </c>
      <c r="I133">
        <v>0</v>
      </c>
      <c r="J133">
        <v>0</v>
      </c>
    </row>
    <row r="134" spans="1:10" hidden="1" x14ac:dyDescent="0.25">
      <c r="A134">
        <v>20301</v>
      </c>
      <c r="B134" s="1" t="s">
        <v>4</v>
      </c>
      <c r="C134" s="1" t="s">
        <v>14</v>
      </c>
      <c r="D134">
        <v>2732</v>
      </c>
      <c r="E134" s="1" t="s">
        <v>172</v>
      </c>
      <c r="F134">
        <v>0</v>
      </c>
      <c r="G134">
        <v>0</v>
      </c>
      <c r="I134">
        <v>0</v>
      </c>
      <c r="J134">
        <v>0</v>
      </c>
    </row>
    <row r="135" spans="1:10" hidden="1" x14ac:dyDescent="0.25">
      <c r="A135">
        <v>20301</v>
      </c>
      <c r="B135" s="1" t="s">
        <v>4</v>
      </c>
      <c r="C135" s="1" t="s">
        <v>14</v>
      </c>
      <c r="D135">
        <v>3553</v>
      </c>
      <c r="E135" s="1" t="s">
        <v>173</v>
      </c>
      <c r="F135">
        <v>0</v>
      </c>
      <c r="G135">
        <v>0</v>
      </c>
      <c r="I135">
        <v>0</v>
      </c>
      <c r="J135">
        <v>0</v>
      </c>
    </row>
    <row r="136" spans="1:10" hidden="1" x14ac:dyDescent="0.25">
      <c r="A136">
        <v>20301</v>
      </c>
      <c r="B136" s="1" t="s">
        <v>4</v>
      </c>
      <c r="C136" s="1" t="s">
        <v>14</v>
      </c>
      <c r="D136">
        <v>3554</v>
      </c>
      <c r="E136" s="1" t="s">
        <v>174</v>
      </c>
      <c r="F136">
        <v>0</v>
      </c>
      <c r="G136">
        <v>0</v>
      </c>
      <c r="I136">
        <v>0</v>
      </c>
      <c r="J136">
        <v>0</v>
      </c>
    </row>
    <row r="137" spans="1:10" hidden="1" x14ac:dyDescent="0.25">
      <c r="A137">
        <v>20301</v>
      </c>
      <c r="B137" s="1" t="s">
        <v>4</v>
      </c>
      <c r="C137" s="1" t="s">
        <v>14</v>
      </c>
      <c r="D137">
        <v>3572</v>
      </c>
      <c r="E137" s="1" t="s">
        <v>175</v>
      </c>
      <c r="F137">
        <v>0</v>
      </c>
      <c r="G137">
        <v>0</v>
      </c>
      <c r="I137">
        <v>0</v>
      </c>
      <c r="J137">
        <v>0</v>
      </c>
    </row>
    <row r="138" spans="1:10" hidden="1" x14ac:dyDescent="0.25">
      <c r="A138">
        <v>20301</v>
      </c>
      <c r="B138" s="1" t="s">
        <v>4</v>
      </c>
      <c r="C138" s="1" t="s">
        <v>14</v>
      </c>
      <c r="D138">
        <v>4966</v>
      </c>
      <c r="E138" s="1" t="s">
        <v>176</v>
      </c>
      <c r="F138">
        <v>0</v>
      </c>
      <c r="G138">
        <v>0</v>
      </c>
      <c r="I138">
        <v>0</v>
      </c>
      <c r="J138">
        <v>0</v>
      </c>
    </row>
    <row r="139" spans="1:10" hidden="1" x14ac:dyDescent="0.25">
      <c r="A139">
        <v>20301</v>
      </c>
      <c r="B139" s="1" t="s">
        <v>4</v>
      </c>
      <c r="C139" s="1" t="s">
        <v>14</v>
      </c>
      <c r="D139">
        <v>4970</v>
      </c>
      <c r="E139" s="1" t="s">
        <v>177</v>
      </c>
      <c r="F139">
        <v>0</v>
      </c>
      <c r="G139">
        <v>0</v>
      </c>
      <c r="I139">
        <v>0</v>
      </c>
      <c r="J139">
        <v>0</v>
      </c>
    </row>
    <row r="140" spans="1:10" hidden="1" x14ac:dyDescent="0.25">
      <c r="A140">
        <v>20301</v>
      </c>
      <c r="B140" s="1" t="s">
        <v>4</v>
      </c>
      <c r="C140" s="1" t="s">
        <v>14</v>
      </c>
      <c r="D140">
        <v>5055</v>
      </c>
      <c r="E140" s="1" t="s">
        <v>178</v>
      </c>
      <c r="F140">
        <v>0</v>
      </c>
      <c r="G140">
        <v>0</v>
      </c>
      <c r="I140">
        <v>0</v>
      </c>
      <c r="J140">
        <v>0</v>
      </c>
    </row>
    <row r="141" spans="1:10" hidden="1" x14ac:dyDescent="0.25">
      <c r="A141">
        <v>20301</v>
      </c>
      <c r="B141" s="1" t="s">
        <v>4</v>
      </c>
      <c r="C141" s="1" t="s">
        <v>14</v>
      </c>
      <c r="D141">
        <v>6442</v>
      </c>
      <c r="E141" s="1" t="s">
        <v>179</v>
      </c>
      <c r="F141">
        <v>0</v>
      </c>
      <c r="G141">
        <v>0</v>
      </c>
      <c r="I141">
        <v>0</v>
      </c>
      <c r="J141">
        <v>0</v>
      </c>
    </row>
    <row r="142" spans="1:10" hidden="1" x14ac:dyDescent="0.25">
      <c r="A142">
        <v>20301</v>
      </c>
      <c r="B142" s="1" t="s">
        <v>4</v>
      </c>
      <c r="C142" s="1" t="s">
        <v>14</v>
      </c>
      <c r="D142">
        <v>6443</v>
      </c>
      <c r="E142" s="1" t="s">
        <v>180</v>
      </c>
      <c r="F142">
        <v>0</v>
      </c>
      <c r="G142">
        <v>0</v>
      </c>
      <c r="I142">
        <v>0</v>
      </c>
      <c r="J142">
        <v>0</v>
      </c>
    </row>
    <row r="143" spans="1:10" hidden="1" x14ac:dyDescent="0.25">
      <c r="A143">
        <v>20301</v>
      </c>
      <c r="B143" s="1" t="s">
        <v>4</v>
      </c>
      <c r="C143" s="1" t="s">
        <v>14</v>
      </c>
      <c r="D143">
        <v>8615</v>
      </c>
      <c r="E143" s="1" t="s">
        <v>181</v>
      </c>
      <c r="F143">
        <v>0</v>
      </c>
      <c r="G143">
        <v>0</v>
      </c>
      <c r="I143">
        <v>0</v>
      </c>
      <c r="J143">
        <v>0</v>
      </c>
    </row>
    <row r="144" spans="1:10" hidden="1" x14ac:dyDescent="0.25">
      <c r="A144">
        <v>20301</v>
      </c>
      <c r="B144" s="1" t="s">
        <v>4</v>
      </c>
      <c r="C144" s="1" t="s">
        <v>14</v>
      </c>
      <c r="D144">
        <v>8622</v>
      </c>
      <c r="E144" s="1" t="s">
        <v>182</v>
      </c>
      <c r="F144">
        <v>0</v>
      </c>
      <c r="G144">
        <v>0</v>
      </c>
      <c r="I144">
        <v>0</v>
      </c>
      <c r="J144">
        <v>0</v>
      </c>
    </row>
    <row r="145" spans="1:10" hidden="1" x14ac:dyDescent="0.25">
      <c r="A145">
        <v>20301</v>
      </c>
      <c r="B145" s="1" t="s">
        <v>4</v>
      </c>
      <c r="C145" s="1" t="s">
        <v>14</v>
      </c>
      <c r="D145">
        <v>1011000041</v>
      </c>
      <c r="E145" s="1" t="s">
        <v>183</v>
      </c>
      <c r="F145">
        <v>0</v>
      </c>
      <c r="G145">
        <v>0</v>
      </c>
      <c r="I145">
        <v>0</v>
      </c>
      <c r="J145">
        <v>0</v>
      </c>
    </row>
    <row r="146" spans="1:10" hidden="1" x14ac:dyDescent="0.25">
      <c r="A146">
        <v>20301</v>
      </c>
      <c r="B146" s="1" t="s">
        <v>4</v>
      </c>
      <c r="C146" s="1" t="s">
        <v>15</v>
      </c>
      <c r="D146">
        <v>1793</v>
      </c>
      <c r="E146" s="1" t="s">
        <v>184</v>
      </c>
      <c r="F146">
        <v>0</v>
      </c>
      <c r="G146">
        <v>0</v>
      </c>
      <c r="I146">
        <v>0</v>
      </c>
      <c r="J146">
        <v>0</v>
      </c>
    </row>
    <row r="147" spans="1:10" hidden="1" x14ac:dyDescent="0.25">
      <c r="A147">
        <v>20301</v>
      </c>
      <c r="B147" s="1" t="s">
        <v>4</v>
      </c>
      <c r="C147" s="1" t="s">
        <v>15</v>
      </c>
      <c r="D147">
        <v>1794</v>
      </c>
      <c r="E147" s="1" t="s">
        <v>185</v>
      </c>
      <c r="F147">
        <v>0</v>
      </c>
      <c r="G147">
        <v>0</v>
      </c>
      <c r="I147">
        <v>0</v>
      </c>
      <c r="J147">
        <v>0</v>
      </c>
    </row>
    <row r="148" spans="1:10" hidden="1" x14ac:dyDescent="0.25">
      <c r="A148">
        <v>20301</v>
      </c>
      <c r="B148" s="1" t="s">
        <v>4</v>
      </c>
      <c r="C148" s="1" t="s">
        <v>15</v>
      </c>
      <c r="D148">
        <v>4062</v>
      </c>
      <c r="E148" s="1" t="s">
        <v>186</v>
      </c>
      <c r="F148">
        <v>5.0000000000000001E-3</v>
      </c>
      <c r="I148">
        <v>0</v>
      </c>
      <c r="J148">
        <f>Tabla1[[#This Row],[VENTAS]]+Tabla1[[#This Row],[Existencia]]-Tabla1[[#This Row],[SISTEMA]]</f>
        <v>-5.0000000000000001E-3</v>
      </c>
    </row>
    <row r="149" spans="1:10" hidden="1" x14ac:dyDescent="0.25">
      <c r="A149">
        <v>20301</v>
      </c>
      <c r="B149" s="1" t="s">
        <v>4</v>
      </c>
      <c r="C149" s="1" t="s">
        <v>16</v>
      </c>
      <c r="D149">
        <v>911</v>
      </c>
      <c r="E149" s="1" t="s">
        <v>187</v>
      </c>
      <c r="F149">
        <v>0</v>
      </c>
      <c r="G149">
        <v>0</v>
      </c>
      <c r="I149">
        <v>0</v>
      </c>
      <c r="J149">
        <v>0</v>
      </c>
    </row>
    <row r="150" spans="1:10" hidden="1" x14ac:dyDescent="0.25">
      <c r="A150">
        <v>20301</v>
      </c>
      <c r="B150" s="1" t="s">
        <v>4</v>
      </c>
      <c r="C150" s="1" t="s">
        <v>16</v>
      </c>
      <c r="D150">
        <v>913</v>
      </c>
      <c r="E150" s="1" t="s">
        <v>188</v>
      </c>
      <c r="F150">
        <v>0</v>
      </c>
      <c r="G150">
        <v>0</v>
      </c>
      <c r="I150">
        <v>0</v>
      </c>
      <c r="J150">
        <v>0</v>
      </c>
    </row>
    <row r="151" spans="1:10" hidden="1" x14ac:dyDescent="0.25">
      <c r="A151">
        <v>20301</v>
      </c>
      <c r="B151" s="1" t="s">
        <v>4</v>
      </c>
      <c r="C151" s="1" t="s">
        <v>16</v>
      </c>
      <c r="D151">
        <v>3187</v>
      </c>
      <c r="E151" s="1" t="s">
        <v>189</v>
      </c>
      <c r="F151">
        <v>0</v>
      </c>
      <c r="G151">
        <v>0</v>
      </c>
      <c r="I151">
        <v>0</v>
      </c>
      <c r="J151">
        <v>0</v>
      </c>
    </row>
    <row r="152" spans="1:10" hidden="1" x14ac:dyDescent="0.25">
      <c r="A152">
        <v>20301</v>
      </c>
      <c r="B152" s="1" t="s">
        <v>4</v>
      </c>
      <c r="C152" s="1" t="s">
        <v>16</v>
      </c>
      <c r="D152">
        <v>4722</v>
      </c>
      <c r="E152" s="1" t="s">
        <v>190</v>
      </c>
      <c r="F152">
        <v>0</v>
      </c>
      <c r="G152">
        <v>0</v>
      </c>
      <c r="I152">
        <v>0</v>
      </c>
      <c r="J152">
        <v>0</v>
      </c>
    </row>
    <row r="153" spans="1:10" hidden="1" x14ac:dyDescent="0.25">
      <c r="A153">
        <v>20301</v>
      </c>
      <c r="B153" s="1" t="s">
        <v>4</v>
      </c>
      <c r="C153" s="1" t="s">
        <v>16</v>
      </c>
      <c r="D153">
        <v>6244</v>
      </c>
      <c r="E153" s="1" t="s">
        <v>191</v>
      </c>
      <c r="F153">
        <v>0</v>
      </c>
      <c r="G153">
        <v>0</v>
      </c>
      <c r="I153">
        <v>0</v>
      </c>
      <c r="J153">
        <v>0</v>
      </c>
    </row>
    <row r="154" spans="1:10" hidden="1" x14ac:dyDescent="0.25">
      <c r="A154">
        <v>20301</v>
      </c>
      <c r="B154" s="1" t="s">
        <v>4</v>
      </c>
      <c r="C154" s="1" t="s">
        <v>16</v>
      </c>
      <c r="D154">
        <v>7425</v>
      </c>
      <c r="E154" s="1" t="s">
        <v>192</v>
      </c>
      <c r="F154">
        <v>0</v>
      </c>
      <c r="G154">
        <v>0</v>
      </c>
      <c r="I154">
        <v>0</v>
      </c>
      <c r="J154">
        <v>0</v>
      </c>
    </row>
    <row r="155" spans="1:10" hidden="1" x14ac:dyDescent="0.25">
      <c r="A155">
        <v>20301</v>
      </c>
      <c r="B155" s="1" t="s">
        <v>4</v>
      </c>
      <c r="C155" s="1" t="s">
        <v>17</v>
      </c>
      <c r="D155">
        <v>4911</v>
      </c>
      <c r="E155" s="1" t="s">
        <v>193</v>
      </c>
      <c r="F155">
        <v>0</v>
      </c>
      <c r="G155">
        <v>0</v>
      </c>
      <c r="I155">
        <v>0</v>
      </c>
      <c r="J155">
        <v>0</v>
      </c>
    </row>
    <row r="156" spans="1:10" hidden="1" x14ac:dyDescent="0.25">
      <c r="A156">
        <v>20301</v>
      </c>
      <c r="B156" s="1" t="s">
        <v>4</v>
      </c>
      <c r="C156" s="1" t="s">
        <v>17</v>
      </c>
      <c r="D156">
        <v>4912</v>
      </c>
      <c r="E156" s="1" t="s">
        <v>194</v>
      </c>
      <c r="F156">
        <v>0</v>
      </c>
      <c r="G156">
        <v>0</v>
      </c>
      <c r="I156">
        <v>0</v>
      </c>
      <c r="J156">
        <v>0</v>
      </c>
    </row>
    <row r="157" spans="1:10" hidden="1" x14ac:dyDescent="0.25">
      <c r="A157">
        <v>20301</v>
      </c>
      <c r="B157" s="1" t="s">
        <v>4</v>
      </c>
      <c r="C157" s="1" t="s">
        <v>17</v>
      </c>
      <c r="D157">
        <v>4913</v>
      </c>
      <c r="E157" s="1" t="s">
        <v>195</v>
      </c>
      <c r="F157">
        <v>0</v>
      </c>
      <c r="G157">
        <v>0</v>
      </c>
      <c r="I157">
        <v>0</v>
      </c>
      <c r="J157">
        <v>0</v>
      </c>
    </row>
    <row r="158" spans="1:10" hidden="1" x14ac:dyDescent="0.25">
      <c r="A158">
        <v>20301</v>
      </c>
      <c r="B158" s="1" t="s">
        <v>4</v>
      </c>
      <c r="C158" s="1" t="s">
        <v>17</v>
      </c>
      <c r="D158">
        <v>4914</v>
      </c>
      <c r="E158" s="1" t="s">
        <v>196</v>
      </c>
      <c r="F158">
        <v>0</v>
      </c>
      <c r="G158">
        <v>0</v>
      </c>
      <c r="I158">
        <v>0</v>
      </c>
      <c r="J158">
        <v>0</v>
      </c>
    </row>
    <row r="159" spans="1:10" hidden="1" x14ac:dyDescent="0.25">
      <c r="A159">
        <v>20301</v>
      </c>
      <c r="B159" s="1" t="s">
        <v>4</v>
      </c>
      <c r="C159" s="1" t="s">
        <v>17</v>
      </c>
      <c r="D159">
        <v>4915</v>
      </c>
      <c r="E159" s="1" t="s">
        <v>197</v>
      </c>
      <c r="F159">
        <v>0</v>
      </c>
      <c r="G159">
        <v>0</v>
      </c>
      <c r="I159">
        <v>0</v>
      </c>
      <c r="J159">
        <v>0</v>
      </c>
    </row>
    <row r="160" spans="1:10" hidden="1" x14ac:dyDescent="0.25">
      <c r="A160">
        <v>20301</v>
      </c>
      <c r="B160" s="1" t="s">
        <v>4</v>
      </c>
      <c r="C160" s="1" t="s">
        <v>17</v>
      </c>
      <c r="D160">
        <v>4916</v>
      </c>
      <c r="E160" s="1" t="s">
        <v>198</v>
      </c>
      <c r="F160">
        <v>0</v>
      </c>
      <c r="G160">
        <v>0</v>
      </c>
      <c r="I160">
        <v>0</v>
      </c>
      <c r="J160">
        <v>0</v>
      </c>
    </row>
    <row r="161" spans="1:10" hidden="1" x14ac:dyDescent="0.25">
      <c r="A161">
        <v>20301</v>
      </c>
      <c r="B161" s="1" t="s">
        <v>4</v>
      </c>
      <c r="C161" s="1" t="s">
        <v>17</v>
      </c>
      <c r="D161">
        <v>4919</v>
      </c>
      <c r="E161" s="1" t="s">
        <v>199</v>
      </c>
      <c r="F161">
        <v>0</v>
      </c>
      <c r="G161">
        <v>0</v>
      </c>
      <c r="I161">
        <v>0</v>
      </c>
      <c r="J161">
        <v>0</v>
      </c>
    </row>
    <row r="162" spans="1:10" hidden="1" x14ac:dyDescent="0.25">
      <c r="A162">
        <v>20301</v>
      </c>
      <c r="B162" s="1" t="s">
        <v>4</v>
      </c>
      <c r="C162" s="1" t="s">
        <v>17</v>
      </c>
      <c r="D162">
        <v>4925</v>
      </c>
      <c r="E162" s="1" t="s">
        <v>200</v>
      </c>
      <c r="F162">
        <v>0</v>
      </c>
      <c r="G162">
        <v>0</v>
      </c>
      <c r="I162">
        <v>0</v>
      </c>
      <c r="J162">
        <v>0</v>
      </c>
    </row>
    <row r="163" spans="1:10" hidden="1" x14ac:dyDescent="0.25">
      <c r="A163">
        <v>20301</v>
      </c>
      <c r="B163" s="1" t="s">
        <v>4</v>
      </c>
      <c r="C163" s="1" t="s">
        <v>18</v>
      </c>
      <c r="D163">
        <v>6577</v>
      </c>
      <c r="E163" s="1" t="s">
        <v>201</v>
      </c>
      <c r="F163">
        <v>0</v>
      </c>
      <c r="G163">
        <v>0</v>
      </c>
      <c r="I163">
        <v>0</v>
      </c>
      <c r="J163">
        <v>0</v>
      </c>
    </row>
    <row r="164" spans="1:10" hidden="1" x14ac:dyDescent="0.25">
      <c r="A164">
        <v>20301</v>
      </c>
      <c r="B164" s="1" t="s">
        <v>4</v>
      </c>
      <c r="C164" s="1" t="s">
        <v>18</v>
      </c>
      <c r="D164">
        <v>8512</v>
      </c>
      <c r="E164" s="1" t="s">
        <v>202</v>
      </c>
      <c r="F164">
        <v>0</v>
      </c>
      <c r="G164">
        <v>0</v>
      </c>
      <c r="I164">
        <v>0</v>
      </c>
      <c r="J164">
        <v>0</v>
      </c>
    </row>
    <row r="165" spans="1:10" hidden="1" x14ac:dyDescent="0.25">
      <c r="A165">
        <v>20301</v>
      </c>
      <c r="B165" s="1" t="s">
        <v>4</v>
      </c>
      <c r="C165" s="1" t="s">
        <v>19</v>
      </c>
      <c r="D165">
        <v>823</v>
      </c>
      <c r="E165" s="1" t="s">
        <v>203</v>
      </c>
      <c r="F165">
        <v>0</v>
      </c>
      <c r="G165">
        <v>0</v>
      </c>
      <c r="I165">
        <v>0</v>
      </c>
      <c r="J165">
        <v>0</v>
      </c>
    </row>
    <row r="166" spans="1:10" hidden="1" x14ac:dyDescent="0.25">
      <c r="A166">
        <v>20301</v>
      </c>
      <c r="B166" s="1" t="s">
        <v>4</v>
      </c>
      <c r="C166" s="1" t="s">
        <v>19</v>
      </c>
      <c r="D166">
        <v>1321</v>
      </c>
      <c r="E166" s="1" t="s">
        <v>204</v>
      </c>
      <c r="F166">
        <v>0</v>
      </c>
      <c r="G166">
        <v>0</v>
      </c>
      <c r="I166">
        <v>0</v>
      </c>
      <c r="J166">
        <v>0</v>
      </c>
    </row>
    <row r="167" spans="1:10" hidden="1" x14ac:dyDescent="0.25">
      <c r="A167">
        <v>20301</v>
      </c>
      <c r="B167" s="1" t="s">
        <v>4</v>
      </c>
      <c r="C167" s="1" t="s">
        <v>19</v>
      </c>
      <c r="D167">
        <v>2024</v>
      </c>
      <c r="E167" s="1" t="s">
        <v>205</v>
      </c>
      <c r="F167">
        <v>0</v>
      </c>
      <c r="G167">
        <v>0</v>
      </c>
      <c r="I167">
        <v>0</v>
      </c>
      <c r="J167">
        <v>0</v>
      </c>
    </row>
    <row r="168" spans="1:10" hidden="1" x14ac:dyDescent="0.25">
      <c r="A168">
        <v>20301</v>
      </c>
      <c r="B168" s="1" t="s">
        <v>4</v>
      </c>
      <c r="C168" s="1" t="s">
        <v>19</v>
      </c>
      <c r="D168">
        <v>2389</v>
      </c>
      <c r="E168" s="1" t="s">
        <v>206</v>
      </c>
      <c r="F168">
        <v>0</v>
      </c>
      <c r="G168">
        <v>0</v>
      </c>
      <c r="I168">
        <v>0</v>
      </c>
      <c r="J168">
        <v>0</v>
      </c>
    </row>
    <row r="169" spans="1:10" hidden="1" x14ac:dyDescent="0.25">
      <c r="A169">
        <v>20301</v>
      </c>
      <c r="B169" s="1" t="s">
        <v>4</v>
      </c>
      <c r="C169" s="1" t="s">
        <v>19</v>
      </c>
      <c r="D169">
        <v>2469</v>
      </c>
      <c r="E169" s="1" t="s">
        <v>207</v>
      </c>
      <c r="F169">
        <v>0</v>
      </c>
      <c r="G169">
        <v>0</v>
      </c>
      <c r="I169">
        <v>0</v>
      </c>
      <c r="J169">
        <v>0</v>
      </c>
    </row>
    <row r="170" spans="1:10" hidden="1" x14ac:dyDescent="0.25">
      <c r="A170">
        <v>20301</v>
      </c>
      <c r="B170" s="1" t="s">
        <v>4</v>
      </c>
      <c r="C170" s="1" t="s">
        <v>19</v>
      </c>
      <c r="D170">
        <v>3609</v>
      </c>
      <c r="E170" s="1" t="s">
        <v>208</v>
      </c>
      <c r="F170">
        <v>0</v>
      </c>
      <c r="G170">
        <v>0</v>
      </c>
      <c r="I170">
        <v>0</v>
      </c>
      <c r="J170">
        <v>0</v>
      </c>
    </row>
    <row r="171" spans="1:10" hidden="1" x14ac:dyDescent="0.25">
      <c r="A171">
        <v>20301</v>
      </c>
      <c r="B171" s="1" t="s">
        <v>4</v>
      </c>
      <c r="C171" s="1" t="s">
        <v>19</v>
      </c>
      <c r="D171">
        <v>3610</v>
      </c>
      <c r="E171" s="1" t="s">
        <v>209</v>
      </c>
      <c r="F171">
        <v>0</v>
      </c>
      <c r="G171">
        <v>0</v>
      </c>
      <c r="I171">
        <v>0</v>
      </c>
      <c r="J171">
        <v>0</v>
      </c>
    </row>
    <row r="172" spans="1:10" hidden="1" x14ac:dyDescent="0.25">
      <c r="A172">
        <v>20301</v>
      </c>
      <c r="B172" s="1" t="s">
        <v>4</v>
      </c>
      <c r="C172" s="1" t="s">
        <v>19</v>
      </c>
      <c r="D172">
        <v>5148</v>
      </c>
      <c r="E172" s="1" t="s">
        <v>210</v>
      </c>
      <c r="F172">
        <v>0</v>
      </c>
      <c r="G172">
        <v>0</v>
      </c>
      <c r="I172">
        <v>0</v>
      </c>
      <c r="J172">
        <v>0</v>
      </c>
    </row>
    <row r="173" spans="1:10" hidden="1" x14ac:dyDescent="0.25">
      <c r="A173">
        <v>20301</v>
      </c>
      <c r="B173" s="1" t="s">
        <v>4</v>
      </c>
      <c r="C173" s="1" t="s">
        <v>19</v>
      </c>
      <c r="D173">
        <v>6002</v>
      </c>
      <c r="E173" s="1" t="s">
        <v>211</v>
      </c>
      <c r="F173">
        <v>0</v>
      </c>
      <c r="G173">
        <v>0</v>
      </c>
      <c r="I173">
        <v>0</v>
      </c>
      <c r="J173">
        <v>0</v>
      </c>
    </row>
    <row r="174" spans="1:10" hidden="1" x14ac:dyDescent="0.25">
      <c r="A174">
        <v>20301</v>
      </c>
      <c r="B174" s="1" t="s">
        <v>4</v>
      </c>
      <c r="C174" s="1" t="s">
        <v>19</v>
      </c>
      <c r="D174">
        <v>7332</v>
      </c>
      <c r="E174" s="1" t="s">
        <v>212</v>
      </c>
      <c r="F174">
        <v>0</v>
      </c>
      <c r="G174">
        <v>0</v>
      </c>
      <c r="I174">
        <v>0</v>
      </c>
      <c r="J174">
        <v>0</v>
      </c>
    </row>
    <row r="175" spans="1:10" hidden="1" x14ac:dyDescent="0.25">
      <c r="A175">
        <v>20301</v>
      </c>
      <c r="B175" s="1" t="s">
        <v>4</v>
      </c>
      <c r="C175" s="1" t="s">
        <v>19</v>
      </c>
      <c r="D175">
        <v>8016</v>
      </c>
      <c r="E175" s="1" t="s">
        <v>213</v>
      </c>
      <c r="F175">
        <v>0</v>
      </c>
      <c r="G175">
        <v>0</v>
      </c>
      <c r="I175">
        <v>0</v>
      </c>
      <c r="J175">
        <v>0</v>
      </c>
    </row>
    <row r="176" spans="1:10" hidden="1" x14ac:dyDescent="0.25">
      <c r="A176">
        <v>20301</v>
      </c>
      <c r="B176" s="1" t="s">
        <v>4</v>
      </c>
      <c r="C176" s="1" t="s">
        <v>19</v>
      </c>
      <c r="D176">
        <v>8017</v>
      </c>
      <c r="E176" s="1" t="s">
        <v>214</v>
      </c>
      <c r="F176">
        <v>0</v>
      </c>
      <c r="G176">
        <v>0</v>
      </c>
      <c r="I176">
        <v>0</v>
      </c>
      <c r="J176">
        <v>0</v>
      </c>
    </row>
    <row r="177" spans="1:10" hidden="1" x14ac:dyDescent="0.25">
      <c r="A177">
        <v>20301</v>
      </c>
      <c r="B177" s="1" t="s">
        <v>4</v>
      </c>
      <c r="C177" s="1" t="s">
        <v>19</v>
      </c>
      <c r="D177">
        <v>8089</v>
      </c>
      <c r="E177" s="1" t="s">
        <v>215</v>
      </c>
      <c r="F177">
        <v>0</v>
      </c>
      <c r="G177">
        <v>0</v>
      </c>
      <c r="I177">
        <v>0</v>
      </c>
      <c r="J177">
        <v>0</v>
      </c>
    </row>
    <row r="178" spans="1:10" hidden="1" x14ac:dyDescent="0.25">
      <c r="A178">
        <v>20301</v>
      </c>
      <c r="B178" s="1" t="s">
        <v>4</v>
      </c>
      <c r="C178" s="1" t="s">
        <v>19</v>
      </c>
      <c r="D178">
        <v>8090</v>
      </c>
      <c r="E178" s="1" t="s">
        <v>216</v>
      </c>
      <c r="F178">
        <v>0</v>
      </c>
      <c r="G178">
        <v>0</v>
      </c>
      <c r="I178">
        <v>0</v>
      </c>
      <c r="J178">
        <v>0</v>
      </c>
    </row>
    <row r="179" spans="1:10" hidden="1" x14ac:dyDescent="0.25">
      <c r="A179">
        <v>20301</v>
      </c>
      <c r="B179" s="1" t="s">
        <v>4</v>
      </c>
      <c r="C179" s="1" t="s">
        <v>19</v>
      </c>
      <c r="D179">
        <v>8117</v>
      </c>
      <c r="E179" s="1" t="s">
        <v>217</v>
      </c>
      <c r="F179">
        <v>0</v>
      </c>
      <c r="G179">
        <v>0</v>
      </c>
      <c r="I179">
        <v>0</v>
      </c>
      <c r="J179">
        <v>0</v>
      </c>
    </row>
    <row r="180" spans="1:10" hidden="1" x14ac:dyDescent="0.25">
      <c r="A180">
        <v>20301</v>
      </c>
      <c r="B180" s="1" t="s">
        <v>4</v>
      </c>
      <c r="C180" s="1" t="s">
        <v>19</v>
      </c>
      <c r="D180">
        <v>9348</v>
      </c>
      <c r="E180" s="1" t="s">
        <v>218</v>
      </c>
      <c r="F180">
        <v>0</v>
      </c>
      <c r="G180">
        <v>0</v>
      </c>
      <c r="I180">
        <v>0</v>
      </c>
      <c r="J180">
        <v>0</v>
      </c>
    </row>
    <row r="181" spans="1:10" hidden="1" x14ac:dyDescent="0.25">
      <c r="A181">
        <v>20301</v>
      </c>
      <c r="B181" s="1" t="s">
        <v>4</v>
      </c>
      <c r="C181" s="1" t="s">
        <v>20</v>
      </c>
      <c r="D181">
        <v>8793</v>
      </c>
      <c r="E181" s="1" t="s">
        <v>219</v>
      </c>
      <c r="F181">
        <v>0</v>
      </c>
      <c r="G181">
        <v>0</v>
      </c>
      <c r="I181">
        <v>0</v>
      </c>
      <c r="J181">
        <v>0</v>
      </c>
    </row>
    <row r="182" spans="1:10" hidden="1" x14ac:dyDescent="0.25">
      <c r="A182">
        <v>20301</v>
      </c>
      <c r="B182" s="1" t="s">
        <v>4</v>
      </c>
      <c r="C182" s="1" t="s">
        <v>21</v>
      </c>
      <c r="D182">
        <v>1433</v>
      </c>
      <c r="E182" s="1" t="s">
        <v>220</v>
      </c>
      <c r="F182">
        <v>0</v>
      </c>
      <c r="G182">
        <v>0</v>
      </c>
      <c r="I182">
        <v>0</v>
      </c>
      <c r="J182">
        <v>0</v>
      </c>
    </row>
    <row r="183" spans="1:10" hidden="1" x14ac:dyDescent="0.25">
      <c r="A183">
        <v>20301</v>
      </c>
      <c r="B183" s="1" t="s">
        <v>4</v>
      </c>
      <c r="C183" s="1" t="s">
        <v>21</v>
      </c>
      <c r="D183">
        <v>1786</v>
      </c>
      <c r="E183" s="1" t="s">
        <v>221</v>
      </c>
      <c r="F183">
        <v>0</v>
      </c>
      <c r="G183">
        <v>0</v>
      </c>
      <c r="I183">
        <v>0</v>
      </c>
      <c r="J183">
        <v>0</v>
      </c>
    </row>
    <row r="184" spans="1:10" hidden="1" x14ac:dyDescent="0.25">
      <c r="A184">
        <v>20301</v>
      </c>
      <c r="B184" s="1" t="s">
        <v>4</v>
      </c>
      <c r="C184" s="1" t="s">
        <v>21</v>
      </c>
      <c r="D184">
        <v>1947</v>
      </c>
      <c r="E184" s="1" t="s">
        <v>222</v>
      </c>
      <c r="F184">
        <v>0</v>
      </c>
      <c r="G184">
        <v>0</v>
      </c>
      <c r="I184">
        <v>0</v>
      </c>
      <c r="J184">
        <v>0</v>
      </c>
    </row>
    <row r="185" spans="1:10" hidden="1" x14ac:dyDescent="0.25">
      <c r="A185">
        <v>20301</v>
      </c>
      <c r="B185" s="1" t="s">
        <v>4</v>
      </c>
      <c r="C185" s="1" t="s">
        <v>21</v>
      </c>
      <c r="D185">
        <v>2414</v>
      </c>
      <c r="E185" s="1" t="s">
        <v>223</v>
      </c>
      <c r="F185">
        <v>0</v>
      </c>
      <c r="G185">
        <v>0</v>
      </c>
      <c r="I185">
        <v>0</v>
      </c>
      <c r="J185">
        <v>0</v>
      </c>
    </row>
    <row r="186" spans="1:10" hidden="1" x14ac:dyDescent="0.25">
      <c r="A186">
        <v>20301</v>
      </c>
      <c r="B186" s="1" t="s">
        <v>4</v>
      </c>
      <c r="C186" s="1" t="s">
        <v>21</v>
      </c>
      <c r="D186">
        <v>2863</v>
      </c>
      <c r="E186" s="1" t="s">
        <v>224</v>
      </c>
      <c r="F186">
        <v>0</v>
      </c>
      <c r="G186">
        <v>0</v>
      </c>
      <c r="I186">
        <v>0</v>
      </c>
      <c r="J186">
        <v>0</v>
      </c>
    </row>
    <row r="187" spans="1:10" hidden="1" x14ac:dyDescent="0.25">
      <c r="A187">
        <v>20301</v>
      </c>
      <c r="B187" s="1" t="s">
        <v>4</v>
      </c>
      <c r="C187" s="1" t="s">
        <v>21</v>
      </c>
      <c r="D187">
        <v>3427</v>
      </c>
      <c r="E187" s="1" t="s">
        <v>225</v>
      </c>
      <c r="F187">
        <v>0</v>
      </c>
      <c r="G187">
        <v>0</v>
      </c>
      <c r="I187">
        <v>0</v>
      </c>
      <c r="J187">
        <v>0</v>
      </c>
    </row>
    <row r="188" spans="1:10" hidden="1" x14ac:dyDescent="0.25">
      <c r="A188">
        <v>20301</v>
      </c>
      <c r="B188" s="1" t="s">
        <v>4</v>
      </c>
      <c r="C188" s="1" t="s">
        <v>21</v>
      </c>
      <c r="D188">
        <v>3581</v>
      </c>
      <c r="E188" s="1" t="s">
        <v>226</v>
      </c>
      <c r="F188">
        <v>0</v>
      </c>
      <c r="G188">
        <v>0</v>
      </c>
      <c r="I188">
        <v>0</v>
      </c>
      <c r="J188">
        <v>0</v>
      </c>
    </row>
    <row r="189" spans="1:10" hidden="1" x14ac:dyDescent="0.25">
      <c r="A189">
        <v>20301</v>
      </c>
      <c r="B189" s="1" t="s">
        <v>4</v>
      </c>
      <c r="C189" s="1" t="s">
        <v>21</v>
      </c>
      <c r="D189">
        <v>6185</v>
      </c>
      <c r="E189" s="1" t="s">
        <v>227</v>
      </c>
      <c r="F189">
        <v>0</v>
      </c>
      <c r="G189">
        <v>0</v>
      </c>
      <c r="I189">
        <v>0</v>
      </c>
      <c r="J189">
        <v>0</v>
      </c>
    </row>
    <row r="190" spans="1:10" hidden="1" x14ac:dyDescent="0.25">
      <c r="A190">
        <v>20301</v>
      </c>
      <c r="B190" s="1" t="s">
        <v>4</v>
      </c>
      <c r="C190" s="1" t="s">
        <v>21</v>
      </c>
      <c r="D190">
        <v>6357</v>
      </c>
      <c r="E190" s="1" t="s">
        <v>228</v>
      </c>
      <c r="F190">
        <v>0</v>
      </c>
      <c r="G190">
        <v>0</v>
      </c>
      <c r="I190">
        <v>0</v>
      </c>
      <c r="J190">
        <v>0</v>
      </c>
    </row>
    <row r="191" spans="1:10" hidden="1" x14ac:dyDescent="0.25">
      <c r="A191">
        <v>20301</v>
      </c>
      <c r="B191" s="1" t="s">
        <v>4</v>
      </c>
      <c r="C191" s="1" t="s">
        <v>21</v>
      </c>
      <c r="D191">
        <v>6441</v>
      </c>
      <c r="E191" s="1" t="s">
        <v>229</v>
      </c>
      <c r="F191">
        <v>0</v>
      </c>
      <c r="G191">
        <v>0</v>
      </c>
      <c r="I191">
        <v>0</v>
      </c>
      <c r="J191">
        <v>0</v>
      </c>
    </row>
    <row r="192" spans="1:10" hidden="1" x14ac:dyDescent="0.25">
      <c r="A192">
        <v>20301</v>
      </c>
      <c r="B192" s="1" t="s">
        <v>4</v>
      </c>
      <c r="C192" s="1" t="s">
        <v>21</v>
      </c>
      <c r="D192">
        <v>8092</v>
      </c>
      <c r="E192" s="1" t="s">
        <v>230</v>
      </c>
      <c r="F192">
        <v>0</v>
      </c>
      <c r="G192">
        <v>0</v>
      </c>
      <c r="I192">
        <v>0</v>
      </c>
      <c r="J192">
        <v>0</v>
      </c>
    </row>
    <row r="193" spans="1:10" hidden="1" x14ac:dyDescent="0.25">
      <c r="A193">
        <v>20301</v>
      </c>
      <c r="B193" s="1" t="s">
        <v>4</v>
      </c>
      <c r="C193" s="1" t="s">
        <v>21</v>
      </c>
      <c r="D193">
        <v>8335</v>
      </c>
      <c r="E193" s="1" t="s">
        <v>231</v>
      </c>
      <c r="F193">
        <v>0</v>
      </c>
      <c r="G193">
        <v>0</v>
      </c>
      <c r="I193">
        <v>0</v>
      </c>
      <c r="J193">
        <v>0</v>
      </c>
    </row>
    <row r="194" spans="1:10" hidden="1" x14ac:dyDescent="0.25">
      <c r="A194">
        <v>20301</v>
      </c>
      <c r="B194" s="1" t="s">
        <v>4</v>
      </c>
      <c r="C194" s="1" t="s">
        <v>21</v>
      </c>
      <c r="D194">
        <v>9006</v>
      </c>
      <c r="E194" s="1" t="s">
        <v>232</v>
      </c>
      <c r="F194">
        <v>0</v>
      </c>
      <c r="G194">
        <v>0</v>
      </c>
      <c r="I194">
        <v>0</v>
      </c>
      <c r="J194">
        <v>0</v>
      </c>
    </row>
    <row r="195" spans="1:10" hidden="1" x14ac:dyDescent="0.25">
      <c r="A195">
        <v>20302</v>
      </c>
      <c r="B195" s="1" t="s">
        <v>5</v>
      </c>
      <c r="C195" s="1" t="s">
        <v>12</v>
      </c>
      <c r="D195">
        <v>1464</v>
      </c>
      <c r="E195" s="1" t="s">
        <v>233</v>
      </c>
      <c r="F195">
        <v>30</v>
      </c>
      <c r="I195">
        <v>0</v>
      </c>
      <c r="J195">
        <f>Tabla1[[#This Row],[VENTAS]]+Tabla1[[#This Row],[Existencia]]-Tabla1[[#This Row],[SISTEMA]]</f>
        <v>-30</v>
      </c>
    </row>
    <row r="196" spans="1:10" hidden="1" x14ac:dyDescent="0.25">
      <c r="A196">
        <v>20302</v>
      </c>
      <c r="B196" s="1" t="s">
        <v>5</v>
      </c>
      <c r="C196" s="1" t="s">
        <v>12</v>
      </c>
      <c r="D196">
        <v>3798</v>
      </c>
      <c r="E196" s="1" t="s">
        <v>234</v>
      </c>
      <c r="F196">
        <v>30</v>
      </c>
      <c r="I196">
        <v>0</v>
      </c>
      <c r="J196">
        <f>Tabla1[[#This Row],[VENTAS]]+Tabla1[[#This Row],[Existencia]]-Tabla1[[#This Row],[SISTEMA]]</f>
        <v>-30</v>
      </c>
    </row>
    <row r="197" spans="1:10" hidden="1" x14ac:dyDescent="0.25">
      <c r="A197">
        <v>20302</v>
      </c>
      <c r="B197" s="1" t="s">
        <v>5</v>
      </c>
      <c r="C197" s="1" t="s">
        <v>12</v>
      </c>
      <c r="D197">
        <v>3799</v>
      </c>
      <c r="E197" s="1" t="s">
        <v>235</v>
      </c>
      <c r="F197">
        <v>30</v>
      </c>
      <c r="I197">
        <v>0</v>
      </c>
      <c r="J197">
        <f>Tabla1[[#This Row],[VENTAS]]+Tabla1[[#This Row],[Existencia]]-Tabla1[[#This Row],[SISTEMA]]</f>
        <v>-30</v>
      </c>
    </row>
    <row r="198" spans="1:10" hidden="1" x14ac:dyDescent="0.25">
      <c r="A198">
        <v>20302</v>
      </c>
      <c r="B198" s="1" t="s">
        <v>5</v>
      </c>
      <c r="C198" s="1" t="s">
        <v>14</v>
      </c>
      <c r="D198">
        <v>10174</v>
      </c>
      <c r="E198" s="1" t="s">
        <v>236</v>
      </c>
      <c r="F198">
        <v>24</v>
      </c>
      <c r="I198">
        <v>0</v>
      </c>
      <c r="J198">
        <f>Tabla1[[#This Row],[VENTAS]]+Tabla1[[#This Row],[Existencia]]-Tabla1[[#This Row],[SISTEMA]]</f>
        <v>-24</v>
      </c>
    </row>
    <row r="199" spans="1:10" hidden="1" x14ac:dyDescent="0.25">
      <c r="A199">
        <v>20302</v>
      </c>
      <c r="B199" s="1" t="s">
        <v>5</v>
      </c>
      <c r="C199" s="1" t="s">
        <v>14</v>
      </c>
      <c r="D199">
        <v>1011000076</v>
      </c>
      <c r="E199" s="1" t="s">
        <v>237</v>
      </c>
      <c r="F199">
        <v>48</v>
      </c>
      <c r="I199">
        <v>0</v>
      </c>
      <c r="J199">
        <f>Tabla1[[#This Row],[VENTAS]]+Tabla1[[#This Row],[Existencia]]-Tabla1[[#This Row],[SISTEMA]]</f>
        <v>-48</v>
      </c>
    </row>
    <row r="200" spans="1:10" hidden="1" x14ac:dyDescent="0.25">
      <c r="A200">
        <v>20302</v>
      </c>
      <c r="B200" s="1" t="s">
        <v>5</v>
      </c>
      <c r="C200" s="1" t="s">
        <v>14</v>
      </c>
      <c r="D200">
        <v>1011000077</v>
      </c>
      <c r="E200" s="1" t="s">
        <v>238</v>
      </c>
      <c r="F200">
        <v>10</v>
      </c>
      <c r="I200">
        <v>0</v>
      </c>
      <c r="J200">
        <f>Tabla1[[#This Row],[VENTAS]]+Tabla1[[#This Row],[Existencia]]-Tabla1[[#This Row],[SISTEMA]]</f>
        <v>-10</v>
      </c>
    </row>
    <row r="201" spans="1:10" hidden="1" x14ac:dyDescent="0.25">
      <c r="A201">
        <v>20302</v>
      </c>
      <c r="B201" s="1" t="s">
        <v>5</v>
      </c>
      <c r="C201" s="1" t="s">
        <v>14</v>
      </c>
      <c r="D201">
        <v>1011000078</v>
      </c>
      <c r="E201" s="1" t="s">
        <v>239</v>
      </c>
      <c r="F201">
        <v>24</v>
      </c>
      <c r="I201">
        <v>0</v>
      </c>
      <c r="J201">
        <f>Tabla1[[#This Row],[VENTAS]]+Tabla1[[#This Row],[Existencia]]-Tabla1[[#This Row],[SISTEMA]]</f>
        <v>-24</v>
      </c>
    </row>
    <row r="202" spans="1:10" hidden="1" x14ac:dyDescent="0.25">
      <c r="A202">
        <v>20303</v>
      </c>
      <c r="B202" s="1" t="s">
        <v>6</v>
      </c>
      <c r="C202" s="1" t="s">
        <v>9</v>
      </c>
      <c r="D202">
        <v>103</v>
      </c>
      <c r="E202" s="1" t="s">
        <v>242</v>
      </c>
      <c r="F202">
        <v>2</v>
      </c>
      <c r="G202">
        <v>2</v>
      </c>
      <c r="I202">
        <v>0</v>
      </c>
      <c r="J202">
        <f>Tabla1[[#This Row],[VENTAS]]+Tabla1[[#This Row],[DEPOSITO]]+Tabla1[[#This Row],[Existencia]]-Tabla1[[#This Row],[SISTEMA]]</f>
        <v>0</v>
      </c>
    </row>
    <row r="203" spans="1:10" x14ac:dyDescent="0.25">
      <c r="A203">
        <v>20303</v>
      </c>
      <c r="B203" s="1" t="s">
        <v>6</v>
      </c>
      <c r="C203" s="1" t="s">
        <v>9</v>
      </c>
      <c r="D203">
        <v>104</v>
      </c>
      <c r="E203" s="1" t="s">
        <v>243</v>
      </c>
      <c r="F203">
        <v>2</v>
      </c>
      <c r="G203">
        <v>1</v>
      </c>
      <c r="I203">
        <v>0</v>
      </c>
      <c r="J203">
        <f>Tabla1[[#This Row],[VENTAS]]+Tabla1[[#This Row],[DEPOSITO]]+Tabla1[[#This Row],[Existencia]]-Tabla1[[#This Row],[SISTEMA]]</f>
        <v>-1</v>
      </c>
    </row>
    <row r="204" spans="1:10" hidden="1" x14ac:dyDescent="0.25">
      <c r="A204">
        <v>20303</v>
      </c>
      <c r="B204" s="1" t="s">
        <v>6</v>
      </c>
      <c r="C204" s="1" t="s">
        <v>9</v>
      </c>
      <c r="D204">
        <v>105</v>
      </c>
      <c r="E204" s="1" t="s">
        <v>244</v>
      </c>
      <c r="F204">
        <v>4</v>
      </c>
      <c r="G204">
        <v>4</v>
      </c>
      <c r="I204">
        <v>0</v>
      </c>
      <c r="J204">
        <f>Tabla1[[#This Row],[VENTAS]]+Tabla1[[#This Row],[DEPOSITO]]+Tabla1[[#This Row],[Existencia]]-Tabla1[[#This Row],[SISTEMA]]</f>
        <v>0</v>
      </c>
    </row>
    <row r="205" spans="1:10" hidden="1" x14ac:dyDescent="0.25">
      <c r="A205">
        <v>20303</v>
      </c>
      <c r="B205" s="1" t="s">
        <v>6</v>
      </c>
      <c r="C205" s="1" t="s">
        <v>9</v>
      </c>
      <c r="D205">
        <v>106</v>
      </c>
      <c r="E205" s="1" t="s">
        <v>245</v>
      </c>
      <c r="F205">
        <v>0</v>
      </c>
      <c r="G205">
        <v>0</v>
      </c>
      <c r="I205">
        <v>0</v>
      </c>
      <c r="J205">
        <f>Tabla1[[#This Row],[VENTAS]]+Tabla1[[#This Row],[DEPOSITO]]+Tabla1[[#This Row],[Existencia]]-Tabla1[[#This Row],[SISTEMA]]</f>
        <v>0</v>
      </c>
    </row>
    <row r="206" spans="1:10" hidden="1" x14ac:dyDescent="0.25">
      <c r="A206">
        <v>20303</v>
      </c>
      <c r="B206" s="1" t="s">
        <v>6</v>
      </c>
      <c r="C206" s="1" t="s">
        <v>9</v>
      </c>
      <c r="D206">
        <v>107</v>
      </c>
      <c r="E206" s="1" t="s">
        <v>246</v>
      </c>
      <c r="F206">
        <v>0</v>
      </c>
      <c r="G206">
        <v>0</v>
      </c>
      <c r="I206">
        <v>0</v>
      </c>
      <c r="J206">
        <f>Tabla1[[#This Row],[VENTAS]]+Tabla1[[#This Row],[DEPOSITO]]+Tabla1[[#This Row],[Existencia]]-Tabla1[[#This Row],[SISTEMA]]</f>
        <v>0</v>
      </c>
    </row>
    <row r="207" spans="1:10" hidden="1" x14ac:dyDescent="0.25">
      <c r="A207">
        <v>20303</v>
      </c>
      <c r="B207" s="1" t="s">
        <v>6</v>
      </c>
      <c r="C207" s="1" t="s">
        <v>9</v>
      </c>
      <c r="D207">
        <v>121</v>
      </c>
      <c r="E207" s="1" t="s">
        <v>247</v>
      </c>
      <c r="F207">
        <v>2</v>
      </c>
      <c r="G207">
        <v>2</v>
      </c>
      <c r="I207">
        <v>0</v>
      </c>
      <c r="J207">
        <f>Tabla1[[#This Row],[VENTAS]]+Tabla1[[#This Row],[DEPOSITO]]+Tabla1[[#This Row],[Existencia]]-Tabla1[[#This Row],[SISTEMA]]</f>
        <v>0</v>
      </c>
    </row>
    <row r="208" spans="1:10" hidden="1" x14ac:dyDescent="0.25">
      <c r="A208">
        <v>20303</v>
      </c>
      <c r="B208" s="1" t="s">
        <v>6</v>
      </c>
      <c r="C208" s="1" t="s">
        <v>9</v>
      </c>
      <c r="D208">
        <v>122</v>
      </c>
      <c r="E208" s="1" t="s">
        <v>248</v>
      </c>
      <c r="F208">
        <v>7</v>
      </c>
      <c r="G208">
        <v>6</v>
      </c>
      <c r="H208">
        <v>1</v>
      </c>
      <c r="I208">
        <v>0</v>
      </c>
      <c r="J208">
        <f>Tabla1[[#This Row],[VENTAS]]+Tabla1[[#This Row],[DEPOSITO]]+Tabla1[[#This Row],[Existencia]]-Tabla1[[#This Row],[SISTEMA]]</f>
        <v>0</v>
      </c>
    </row>
    <row r="209" spans="1:10" hidden="1" x14ac:dyDescent="0.25">
      <c r="A209">
        <v>20303</v>
      </c>
      <c r="B209" s="1" t="s">
        <v>6</v>
      </c>
      <c r="C209" s="1" t="s">
        <v>9</v>
      </c>
      <c r="D209">
        <v>123</v>
      </c>
      <c r="E209" s="1" t="s">
        <v>249</v>
      </c>
      <c r="F209">
        <v>0</v>
      </c>
      <c r="G209">
        <v>0</v>
      </c>
      <c r="I209">
        <v>0</v>
      </c>
      <c r="J209">
        <f>Tabla1[[#This Row],[VENTAS]]+Tabla1[[#This Row],[DEPOSITO]]+Tabla1[[#This Row],[Existencia]]-Tabla1[[#This Row],[SISTEMA]]</f>
        <v>0</v>
      </c>
    </row>
    <row r="210" spans="1:10" hidden="1" x14ac:dyDescent="0.25">
      <c r="A210">
        <v>20303</v>
      </c>
      <c r="B210" s="1" t="s">
        <v>6</v>
      </c>
      <c r="C210" s="1" t="s">
        <v>9</v>
      </c>
      <c r="D210">
        <v>124</v>
      </c>
      <c r="E210" s="1" t="s">
        <v>250</v>
      </c>
      <c r="F210">
        <v>0</v>
      </c>
      <c r="G210">
        <v>0</v>
      </c>
      <c r="I210">
        <v>0</v>
      </c>
      <c r="J210">
        <f>Tabla1[[#This Row],[VENTAS]]+Tabla1[[#This Row],[DEPOSITO]]+Tabla1[[#This Row],[Existencia]]-Tabla1[[#This Row],[SISTEMA]]</f>
        <v>0</v>
      </c>
    </row>
    <row r="211" spans="1:10" hidden="1" x14ac:dyDescent="0.25">
      <c r="A211">
        <v>20303</v>
      </c>
      <c r="B211" s="1" t="s">
        <v>6</v>
      </c>
      <c r="C211" s="1" t="s">
        <v>9</v>
      </c>
      <c r="D211">
        <v>128</v>
      </c>
      <c r="E211" s="1" t="s">
        <v>251</v>
      </c>
      <c r="F211">
        <v>1</v>
      </c>
      <c r="G211">
        <v>1</v>
      </c>
      <c r="I211">
        <v>0</v>
      </c>
      <c r="J211">
        <f>Tabla1[[#This Row],[VENTAS]]+Tabla1[[#This Row],[DEPOSITO]]+Tabla1[[#This Row],[Existencia]]-Tabla1[[#This Row],[SISTEMA]]</f>
        <v>0</v>
      </c>
    </row>
    <row r="212" spans="1:10" hidden="1" x14ac:dyDescent="0.25">
      <c r="A212">
        <v>20303</v>
      </c>
      <c r="B212" s="1" t="s">
        <v>6</v>
      </c>
      <c r="C212" s="1" t="s">
        <v>9</v>
      </c>
      <c r="D212">
        <v>135</v>
      </c>
      <c r="E212" s="1" t="s">
        <v>252</v>
      </c>
      <c r="F212">
        <v>7</v>
      </c>
      <c r="G212">
        <v>7</v>
      </c>
      <c r="I212">
        <v>0</v>
      </c>
      <c r="J212">
        <f>Tabla1[[#This Row],[VENTAS]]+Tabla1[[#This Row],[DEPOSITO]]+Tabla1[[#This Row],[Existencia]]-Tabla1[[#This Row],[SISTEMA]]</f>
        <v>0</v>
      </c>
    </row>
    <row r="213" spans="1:10" hidden="1" x14ac:dyDescent="0.25">
      <c r="A213">
        <v>20303</v>
      </c>
      <c r="B213" s="1" t="s">
        <v>6</v>
      </c>
      <c r="C213" s="1" t="s">
        <v>9</v>
      </c>
      <c r="D213">
        <v>178</v>
      </c>
      <c r="E213" s="1" t="s">
        <v>253</v>
      </c>
      <c r="F213">
        <v>0</v>
      </c>
      <c r="G213">
        <v>0</v>
      </c>
      <c r="I213">
        <v>0</v>
      </c>
      <c r="J213">
        <f>Tabla1[[#This Row],[VENTAS]]+Tabla1[[#This Row],[DEPOSITO]]+Tabla1[[#This Row],[Existencia]]-Tabla1[[#This Row],[SISTEMA]]</f>
        <v>0</v>
      </c>
    </row>
    <row r="214" spans="1:10" hidden="1" x14ac:dyDescent="0.25">
      <c r="A214">
        <v>20303</v>
      </c>
      <c r="B214" s="1" t="s">
        <v>6</v>
      </c>
      <c r="C214" s="1" t="s">
        <v>9</v>
      </c>
      <c r="D214">
        <v>182</v>
      </c>
      <c r="E214" s="1" t="s">
        <v>254</v>
      </c>
      <c r="F214">
        <v>0</v>
      </c>
      <c r="G214">
        <v>0</v>
      </c>
      <c r="I214">
        <v>0</v>
      </c>
      <c r="J214">
        <f>Tabla1[[#This Row],[VENTAS]]+Tabla1[[#This Row],[DEPOSITO]]+Tabla1[[#This Row],[Existencia]]-Tabla1[[#This Row],[SISTEMA]]</f>
        <v>0</v>
      </c>
    </row>
    <row r="215" spans="1:10" hidden="1" x14ac:dyDescent="0.25">
      <c r="A215">
        <v>20303</v>
      </c>
      <c r="B215" s="1" t="s">
        <v>6</v>
      </c>
      <c r="C215" s="1" t="s">
        <v>9</v>
      </c>
      <c r="D215">
        <v>189</v>
      </c>
      <c r="E215" s="1" t="s">
        <v>255</v>
      </c>
      <c r="F215">
        <v>0</v>
      </c>
      <c r="G215">
        <v>0</v>
      </c>
      <c r="I215">
        <v>0</v>
      </c>
      <c r="J215">
        <f>Tabla1[[#This Row],[VENTAS]]+Tabla1[[#This Row],[DEPOSITO]]+Tabla1[[#This Row],[Existencia]]-Tabla1[[#This Row],[SISTEMA]]</f>
        <v>0</v>
      </c>
    </row>
    <row r="216" spans="1:10" hidden="1" x14ac:dyDescent="0.25">
      <c r="A216">
        <v>20303</v>
      </c>
      <c r="B216" s="1" t="s">
        <v>6</v>
      </c>
      <c r="C216" s="1" t="s">
        <v>9</v>
      </c>
      <c r="D216">
        <v>202</v>
      </c>
      <c r="E216" s="1" t="s">
        <v>256</v>
      </c>
      <c r="F216">
        <v>0</v>
      </c>
      <c r="G216">
        <v>0</v>
      </c>
      <c r="I216">
        <v>0</v>
      </c>
      <c r="J216">
        <f>Tabla1[[#This Row],[VENTAS]]+Tabla1[[#This Row],[DEPOSITO]]+Tabla1[[#This Row],[Existencia]]-Tabla1[[#This Row],[SISTEMA]]</f>
        <v>0</v>
      </c>
    </row>
    <row r="217" spans="1:10" hidden="1" x14ac:dyDescent="0.25">
      <c r="A217">
        <v>20303</v>
      </c>
      <c r="B217" s="1" t="s">
        <v>6</v>
      </c>
      <c r="C217" s="1" t="s">
        <v>9</v>
      </c>
      <c r="D217">
        <v>205</v>
      </c>
      <c r="E217" s="1" t="s">
        <v>257</v>
      </c>
      <c r="F217">
        <v>0</v>
      </c>
      <c r="G217">
        <v>0</v>
      </c>
      <c r="I217">
        <v>0</v>
      </c>
      <c r="J217">
        <f>Tabla1[[#This Row],[VENTAS]]+Tabla1[[#This Row],[DEPOSITO]]+Tabla1[[#This Row],[Existencia]]-Tabla1[[#This Row],[SISTEMA]]</f>
        <v>0</v>
      </c>
    </row>
    <row r="218" spans="1:10" hidden="1" x14ac:dyDescent="0.25">
      <c r="A218">
        <v>20303</v>
      </c>
      <c r="B218" s="1" t="s">
        <v>6</v>
      </c>
      <c r="C218" s="1" t="s">
        <v>9</v>
      </c>
      <c r="D218">
        <v>300</v>
      </c>
      <c r="E218" s="1" t="s">
        <v>258</v>
      </c>
      <c r="F218">
        <v>0</v>
      </c>
      <c r="G218">
        <v>0</v>
      </c>
      <c r="I218">
        <v>0</v>
      </c>
      <c r="J218">
        <f>Tabla1[[#This Row],[VENTAS]]+Tabla1[[#This Row],[DEPOSITO]]+Tabla1[[#This Row],[Existencia]]-Tabla1[[#This Row],[SISTEMA]]</f>
        <v>0</v>
      </c>
    </row>
    <row r="219" spans="1:10" hidden="1" x14ac:dyDescent="0.25">
      <c r="A219">
        <v>20303</v>
      </c>
      <c r="B219" s="1" t="s">
        <v>6</v>
      </c>
      <c r="C219" s="1" t="s">
        <v>9</v>
      </c>
      <c r="D219">
        <v>404</v>
      </c>
      <c r="E219" s="1" t="s">
        <v>259</v>
      </c>
      <c r="F219">
        <v>0</v>
      </c>
      <c r="G219">
        <v>0</v>
      </c>
      <c r="I219">
        <v>0</v>
      </c>
      <c r="J219">
        <f>Tabla1[[#This Row],[VENTAS]]+Tabla1[[#This Row],[DEPOSITO]]+Tabla1[[#This Row],[Existencia]]-Tabla1[[#This Row],[SISTEMA]]</f>
        <v>0</v>
      </c>
    </row>
    <row r="220" spans="1:10" hidden="1" x14ac:dyDescent="0.25">
      <c r="A220">
        <v>20303</v>
      </c>
      <c r="B220" s="1" t="s">
        <v>6</v>
      </c>
      <c r="C220" s="1" t="s">
        <v>9</v>
      </c>
      <c r="D220">
        <v>530</v>
      </c>
      <c r="E220" s="1" t="s">
        <v>260</v>
      </c>
      <c r="F220">
        <v>0</v>
      </c>
      <c r="G220">
        <v>0</v>
      </c>
      <c r="I220">
        <v>0</v>
      </c>
      <c r="J220">
        <f>Tabla1[[#This Row],[VENTAS]]+Tabla1[[#This Row],[DEPOSITO]]+Tabla1[[#This Row],[Existencia]]-Tabla1[[#This Row],[SISTEMA]]</f>
        <v>0</v>
      </c>
    </row>
    <row r="221" spans="1:10" hidden="1" x14ac:dyDescent="0.25">
      <c r="A221">
        <v>20303</v>
      </c>
      <c r="B221" s="1" t="s">
        <v>6</v>
      </c>
      <c r="C221" s="1" t="s">
        <v>9</v>
      </c>
      <c r="D221">
        <v>669</v>
      </c>
      <c r="E221" s="1" t="s">
        <v>261</v>
      </c>
      <c r="F221">
        <v>4</v>
      </c>
      <c r="G221">
        <v>4</v>
      </c>
      <c r="I221">
        <v>0</v>
      </c>
      <c r="J221">
        <f>Tabla1[[#This Row],[VENTAS]]+Tabla1[[#This Row],[DEPOSITO]]+Tabla1[[#This Row],[Existencia]]-Tabla1[[#This Row],[SISTEMA]]</f>
        <v>0</v>
      </c>
    </row>
    <row r="222" spans="1:10" hidden="1" x14ac:dyDescent="0.25">
      <c r="A222">
        <v>20303</v>
      </c>
      <c r="B222" s="1" t="s">
        <v>6</v>
      </c>
      <c r="C222" s="1" t="s">
        <v>9</v>
      </c>
      <c r="D222">
        <v>681</v>
      </c>
      <c r="E222" s="1" t="s">
        <v>262</v>
      </c>
      <c r="F222">
        <v>0</v>
      </c>
      <c r="G222">
        <v>0</v>
      </c>
      <c r="I222">
        <v>0</v>
      </c>
      <c r="J222">
        <f>Tabla1[[#This Row],[VENTAS]]+Tabla1[[#This Row],[DEPOSITO]]+Tabla1[[#This Row],[Existencia]]-Tabla1[[#This Row],[SISTEMA]]</f>
        <v>0</v>
      </c>
    </row>
    <row r="223" spans="1:10" hidden="1" x14ac:dyDescent="0.25">
      <c r="A223">
        <v>20303</v>
      </c>
      <c r="B223" s="1" t="s">
        <v>6</v>
      </c>
      <c r="C223" s="1" t="s">
        <v>9</v>
      </c>
      <c r="D223">
        <v>731</v>
      </c>
      <c r="E223" s="1" t="s">
        <v>263</v>
      </c>
      <c r="F223">
        <v>7</v>
      </c>
      <c r="G223">
        <v>7</v>
      </c>
      <c r="I223">
        <v>0</v>
      </c>
      <c r="J223">
        <f>Tabla1[[#This Row],[VENTAS]]+Tabla1[[#This Row],[DEPOSITO]]+Tabla1[[#This Row],[Existencia]]-Tabla1[[#This Row],[SISTEMA]]</f>
        <v>0</v>
      </c>
    </row>
    <row r="224" spans="1:10" x14ac:dyDescent="0.25">
      <c r="A224">
        <v>20303</v>
      </c>
      <c r="B224" s="1" t="s">
        <v>6</v>
      </c>
      <c r="C224" s="1" t="s">
        <v>9</v>
      </c>
      <c r="D224">
        <v>1691</v>
      </c>
      <c r="E224" s="1" t="s">
        <v>264</v>
      </c>
      <c r="F224">
        <v>2</v>
      </c>
      <c r="G224">
        <v>0</v>
      </c>
      <c r="I224">
        <v>0</v>
      </c>
      <c r="J224">
        <f>Tabla1[[#This Row],[VENTAS]]+Tabla1[[#This Row],[DEPOSITO]]+Tabla1[[#This Row],[Existencia]]-Tabla1[[#This Row],[SISTEMA]]</f>
        <v>-2</v>
      </c>
    </row>
    <row r="225" spans="1:10" hidden="1" x14ac:dyDescent="0.25">
      <c r="A225">
        <v>20303</v>
      </c>
      <c r="B225" s="1" t="s">
        <v>6</v>
      </c>
      <c r="C225" s="1" t="s">
        <v>9</v>
      </c>
      <c r="D225">
        <v>1707</v>
      </c>
      <c r="E225" s="1" t="s">
        <v>265</v>
      </c>
      <c r="F225">
        <v>1</v>
      </c>
      <c r="G225">
        <v>1</v>
      </c>
      <c r="I225">
        <v>0</v>
      </c>
      <c r="J225">
        <f>Tabla1[[#This Row],[VENTAS]]+Tabla1[[#This Row],[DEPOSITO]]+Tabla1[[#This Row],[Existencia]]-Tabla1[[#This Row],[SISTEMA]]</f>
        <v>0</v>
      </c>
    </row>
    <row r="226" spans="1:10" hidden="1" x14ac:dyDescent="0.25">
      <c r="A226">
        <v>20303</v>
      </c>
      <c r="B226" s="1" t="s">
        <v>6</v>
      </c>
      <c r="C226" s="1" t="s">
        <v>9</v>
      </c>
      <c r="D226">
        <v>1710</v>
      </c>
      <c r="E226" s="1" t="s">
        <v>40</v>
      </c>
      <c r="F226">
        <v>0</v>
      </c>
      <c r="G226">
        <v>0</v>
      </c>
      <c r="I226">
        <v>0</v>
      </c>
      <c r="J226">
        <f>Tabla1[[#This Row],[VENTAS]]+Tabla1[[#This Row],[DEPOSITO]]+Tabla1[[#This Row],[Existencia]]-Tabla1[[#This Row],[SISTEMA]]</f>
        <v>0</v>
      </c>
    </row>
    <row r="227" spans="1:10" hidden="1" x14ac:dyDescent="0.25">
      <c r="A227">
        <v>20303</v>
      </c>
      <c r="B227" s="1" t="s">
        <v>6</v>
      </c>
      <c r="C227" s="1" t="s">
        <v>9</v>
      </c>
      <c r="D227">
        <v>1894</v>
      </c>
      <c r="E227" s="1" t="s">
        <v>266</v>
      </c>
      <c r="F227">
        <v>0</v>
      </c>
      <c r="G227">
        <v>0</v>
      </c>
      <c r="I227">
        <v>0</v>
      </c>
      <c r="J227">
        <f>Tabla1[[#This Row],[VENTAS]]+Tabla1[[#This Row],[DEPOSITO]]+Tabla1[[#This Row],[Existencia]]-Tabla1[[#This Row],[SISTEMA]]</f>
        <v>0</v>
      </c>
    </row>
    <row r="228" spans="1:10" hidden="1" x14ac:dyDescent="0.25">
      <c r="A228">
        <v>20303</v>
      </c>
      <c r="B228" s="1" t="s">
        <v>6</v>
      </c>
      <c r="C228" s="1" t="s">
        <v>9</v>
      </c>
      <c r="D228">
        <v>1998</v>
      </c>
      <c r="E228" s="1" t="s">
        <v>267</v>
      </c>
      <c r="F228">
        <v>3</v>
      </c>
      <c r="G228">
        <v>3</v>
      </c>
      <c r="I228">
        <v>0</v>
      </c>
      <c r="J228">
        <f>Tabla1[[#This Row],[VENTAS]]+Tabla1[[#This Row],[DEPOSITO]]+Tabla1[[#This Row],[Existencia]]-Tabla1[[#This Row],[SISTEMA]]</f>
        <v>0</v>
      </c>
    </row>
    <row r="229" spans="1:10" hidden="1" x14ac:dyDescent="0.25">
      <c r="A229">
        <v>20303</v>
      </c>
      <c r="B229" s="1" t="s">
        <v>6</v>
      </c>
      <c r="C229" s="1" t="s">
        <v>9</v>
      </c>
      <c r="D229">
        <v>2149</v>
      </c>
      <c r="E229" s="1" t="s">
        <v>268</v>
      </c>
      <c r="F229">
        <v>0</v>
      </c>
      <c r="G229">
        <v>0</v>
      </c>
      <c r="I229">
        <v>0</v>
      </c>
      <c r="J229">
        <f>Tabla1[[#This Row],[VENTAS]]+Tabla1[[#This Row],[DEPOSITO]]+Tabla1[[#This Row],[Existencia]]-Tabla1[[#This Row],[SISTEMA]]</f>
        <v>0</v>
      </c>
    </row>
    <row r="230" spans="1:10" x14ac:dyDescent="0.25">
      <c r="A230">
        <v>20303</v>
      </c>
      <c r="B230" s="1" t="s">
        <v>6</v>
      </c>
      <c r="C230" s="1" t="s">
        <v>9</v>
      </c>
      <c r="D230">
        <v>2251</v>
      </c>
      <c r="E230" s="1" t="s">
        <v>269</v>
      </c>
      <c r="F230">
        <v>1</v>
      </c>
      <c r="G230">
        <v>0</v>
      </c>
      <c r="I230">
        <v>0</v>
      </c>
      <c r="J230">
        <f>Tabla1[[#This Row],[VENTAS]]+Tabla1[[#This Row],[DEPOSITO]]+Tabla1[[#This Row],[Existencia]]-Tabla1[[#This Row],[SISTEMA]]</f>
        <v>-1</v>
      </c>
    </row>
    <row r="231" spans="1:10" hidden="1" x14ac:dyDescent="0.25">
      <c r="A231">
        <v>20303</v>
      </c>
      <c r="B231" s="1" t="s">
        <v>6</v>
      </c>
      <c r="C231" s="1" t="s">
        <v>9</v>
      </c>
      <c r="D231">
        <v>2276</v>
      </c>
      <c r="E231" s="1" t="s">
        <v>270</v>
      </c>
      <c r="F231">
        <v>0</v>
      </c>
      <c r="G231">
        <v>0</v>
      </c>
      <c r="I231">
        <v>0</v>
      </c>
      <c r="J231">
        <f>Tabla1[[#This Row],[VENTAS]]+Tabla1[[#This Row],[DEPOSITO]]+Tabla1[[#This Row],[Existencia]]-Tabla1[[#This Row],[SISTEMA]]</f>
        <v>0</v>
      </c>
    </row>
    <row r="232" spans="1:10" hidden="1" x14ac:dyDescent="0.25">
      <c r="A232">
        <v>20303</v>
      </c>
      <c r="B232" s="1" t="s">
        <v>6</v>
      </c>
      <c r="C232" s="1" t="s">
        <v>9</v>
      </c>
      <c r="D232">
        <v>2278</v>
      </c>
      <c r="E232" s="1" t="s">
        <v>271</v>
      </c>
      <c r="F232">
        <v>0</v>
      </c>
      <c r="G232">
        <v>0</v>
      </c>
      <c r="I232">
        <v>0</v>
      </c>
      <c r="J232">
        <f>Tabla1[[#This Row],[VENTAS]]+Tabla1[[#This Row],[DEPOSITO]]+Tabla1[[#This Row],[Existencia]]-Tabla1[[#This Row],[SISTEMA]]</f>
        <v>0</v>
      </c>
    </row>
    <row r="233" spans="1:10" hidden="1" x14ac:dyDescent="0.25">
      <c r="A233">
        <v>20303</v>
      </c>
      <c r="B233" s="1" t="s">
        <v>6</v>
      </c>
      <c r="C233" s="1" t="s">
        <v>9</v>
      </c>
      <c r="D233">
        <v>2283</v>
      </c>
      <c r="E233" s="1" t="s">
        <v>272</v>
      </c>
      <c r="F233">
        <v>0</v>
      </c>
      <c r="G233">
        <v>0</v>
      </c>
      <c r="I233">
        <v>0</v>
      </c>
      <c r="J233">
        <f>Tabla1[[#This Row],[VENTAS]]+Tabla1[[#This Row],[DEPOSITO]]+Tabla1[[#This Row],[Existencia]]-Tabla1[[#This Row],[SISTEMA]]</f>
        <v>0</v>
      </c>
    </row>
    <row r="234" spans="1:10" hidden="1" x14ac:dyDescent="0.25">
      <c r="A234">
        <v>20303</v>
      </c>
      <c r="B234" s="1" t="s">
        <v>6</v>
      </c>
      <c r="C234" s="1" t="s">
        <v>9</v>
      </c>
      <c r="D234">
        <v>2597</v>
      </c>
      <c r="E234" s="1" t="s">
        <v>273</v>
      </c>
      <c r="F234">
        <v>0</v>
      </c>
      <c r="G234">
        <v>0</v>
      </c>
      <c r="I234">
        <v>0</v>
      </c>
      <c r="J234">
        <f>Tabla1[[#This Row],[VENTAS]]+Tabla1[[#This Row],[DEPOSITO]]+Tabla1[[#This Row],[Existencia]]-Tabla1[[#This Row],[SISTEMA]]</f>
        <v>0</v>
      </c>
    </row>
    <row r="235" spans="1:10" hidden="1" x14ac:dyDescent="0.25">
      <c r="A235">
        <v>20303</v>
      </c>
      <c r="B235" s="1" t="s">
        <v>6</v>
      </c>
      <c r="C235" s="1" t="s">
        <v>9</v>
      </c>
      <c r="D235">
        <v>2612</v>
      </c>
      <c r="E235" s="1" t="s">
        <v>274</v>
      </c>
      <c r="F235">
        <v>0</v>
      </c>
      <c r="G235">
        <v>0</v>
      </c>
      <c r="I235">
        <v>0</v>
      </c>
      <c r="J235">
        <f>Tabla1[[#This Row],[VENTAS]]+Tabla1[[#This Row],[DEPOSITO]]+Tabla1[[#This Row],[Existencia]]-Tabla1[[#This Row],[SISTEMA]]</f>
        <v>0</v>
      </c>
    </row>
    <row r="236" spans="1:10" hidden="1" x14ac:dyDescent="0.25">
      <c r="A236">
        <v>20303</v>
      </c>
      <c r="B236" s="1" t="s">
        <v>6</v>
      </c>
      <c r="C236" s="1" t="s">
        <v>9</v>
      </c>
      <c r="D236">
        <v>2633</v>
      </c>
      <c r="E236" s="1" t="s">
        <v>275</v>
      </c>
      <c r="F236">
        <v>0</v>
      </c>
      <c r="G236">
        <v>0</v>
      </c>
      <c r="I236">
        <v>0</v>
      </c>
      <c r="J236">
        <f>Tabla1[[#This Row],[VENTAS]]+Tabla1[[#This Row],[DEPOSITO]]+Tabla1[[#This Row],[Existencia]]-Tabla1[[#This Row],[SISTEMA]]</f>
        <v>0</v>
      </c>
    </row>
    <row r="237" spans="1:10" hidden="1" x14ac:dyDescent="0.25">
      <c r="A237">
        <v>20303</v>
      </c>
      <c r="B237" s="1" t="s">
        <v>6</v>
      </c>
      <c r="C237" s="1" t="s">
        <v>9</v>
      </c>
      <c r="D237">
        <v>2915</v>
      </c>
      <c r="E237" s="1" t="s">
        <v>276</v>
      </c>
      <c r="F237">
        <v>0</v>
      </c>
      <c r="G237">
        <v>0</v>
      </c>
      <c r="I237">
        <v>0</v>
      </c>
      <c r="J237">
        <f>Tabla1[[#This Row],[VENTAS]]+Tabla1[[#This Row],[DEPOSITO]]+Tabla1[[#This Row],[Existencia]]-Tabla1[[#This Row],[SISTEMA]]</f>
        <v>0</v>
      </c>
    </row>
    <row r="238" spans="1:10" hidden="1" x14ac:dyDescent="0.25">
      <c r="A238">
        <v>20303</v>
      </c>
      <c r="B238" s="1" t="s">
        <v>6</v>
      </c>
      <c r="C238" s="1" t="s">
        <v>9</v>
      </c>
      <c r="D238">
        <v>2917</v>
      </c>
      <c r="E238" s="1" t="s">
        <v>277</v>
      </c>
      <c r="F238">
        <v>1</v>
      </c>
      <c r="G238">
        <v>1</v>
      </c>
      <c r="I238">
        <v>0</v>
      </c>
      <c r="J238">
        <f>Tabla1[[#This Row],[VENTAS]]+Tabla1[[#This Row],[DEPOSITO]]+Tabla1[[#This Row],[Existencia]]-Tabla1[[#This Row],[SISTEMA]]</f>
        <v>0</v>
      </c>
    </row>
    <row r="239" spans="1:10" hidden="1" x14ac:dyDescent="0.25">
      <c r="A239">
        <v>20303</v>
      </c>
      <c r="B239" s="1" t="s">
        <v>6</v>
      </c>
      <c r="C239" s="1" t="s">
        <v>9</v>
      </c>
      <c r="D239">
        <v>3260</v>
      </c>
      <c r="E239" s="1" t="s">
        <v>41</v>
      </c>
      <c r="F239">
        <v>0</v>
      </c>
      <c r="G239">
        <v>0</v>
      </c>
      <c r="I239">
        <v>0</v>
      </c>
      <c r="J239">
        <f>Tabla1[[#This Row],[VENTAS]]+Tabla1[[#This Row],[DEPOSITO]]+Tabla1[[#This Row],[Existencia]]-Tabla1[[#This Row],[SISTEMA]]</f>
        <v>0</v>
      </c>
    </row>
    <row r="240" spans="1:10" hidden="1" x14ac:dyDescent="0.25">
      <c r="A240">
        <v>20303</v>
      </c>
      <c r="B240" s="1" t="s">
        <v>6</v>
      </c>
      <c r="C240" s="1" t="s">
        <v>9</v>
      </c>
      <c r="D240">
        <v>3502</v>
      </c>
      <c r="E240" s="1" t="s">
        <v>278</v>
      </c>
      <c r="F240">
        <v>0</v>
      </c>
      <c r="G240">
        <v>0</v>
      </c>
      <c r="I240">
        <v>0</v>
      </c>
      <c r="J240">
        <f>Tabla1[[#This Row],[VENTAS]]+Tabla1[[#This Row],[DEPOSITO]]+Tabla1[[#This Row],[Existencia]]-Tabla1[[#This Row],[SISTEMA]]</f>
        <v>0</v>
      </c>
    </row>
    <row r="241" spans="1:11" hidden="1" x14ac:dyDescent="0.25">
      <c r="A241">
        <v>20303</v>
      </c>
      <c r="B241" s="1" t="s">
        <v>6</v>
      </c>
      <c r="C241" s="1" t="s">
        <v>9</v>
      </c>
      <c r="D241">
        <v>3603</v>
      </c>
      <c r="E241" s="1" t="s">
        <v>279</v>
      </c>
      <c r="F241">
        <v>0</v>
      </c>
      <c r="G241">
        <v>0</v>
      </c>
      <c r="I241">
        <v>0</v>
      </c>
      <c r="J241">
        <f>Tabla1[[#This Row],[VENTAS]]+Tabla1[[#This Row],[DEPOSITO]]+Tabla1[[#This Row],[Existencia]]-Tabla1[[#This Row],[SISTEMA]]</f>
        <v>0</v>
      </c>
    </row>
    <row r="242" spans="1:11" hidden="1" x14ac:dyDescent="0.25">
      <c r="A242">
        <v>20303</v>
      </c>
      <c r="B242" s="1" t="s">
        <v>6</v>
      </c>
      <c r="C242" s="1" t="s">
        <v>9</v>
      </c>
      <c r="D242">
        <v>3810</v>
      </c>
      <c r="E242" s="1" t="s">
        <v>280</v>
      </c>
      <c r="F242">
        <v>0</v>
      </c>
      <c r="G242">
        <v>0</v>
      </c>
      <c r="I242">
        <v>0</v>
      </c>
      <c r="J242">
        <f>Tabla1[[#This Row],[VENTAS]]+Tabla1[[#This Row],[DEPOSITO]]+Tabla1[[#This Row],[Existencia]]-Tabla1[[#This Row],[SISTEMA]]</f>
        <v>0</v>
      </c>
    </row>
    <row r="243" spans="1:11" hidden="1" x14ac:dyDescent="0.25">
      <c r="A243">
        <v>20303</v>
      </c>
      <c r="B243" s="1" t="s">
        <v>6</v>
      </c>
      <c r="C243" s="1" t="s">
        <v>9</v>
      </c>
      <c r="D243">
        <v>3970</v>
      </c>
      <c r="E243" s="1" t="s">
        <v>281</v>
      </c>
      <c r="F243">
        <v>1</v>
      </c>
      <c r="G243">
        <v>0</v>
      </c>
      <c r="I243">
        <v>0</v>
      </c>
      <c r="J243">
        <f>Tabla1[[#This Row],[VENTAS]]+Tabla1[[#This Row],[DEPOSITO]]+Tabla1[[#This Row],[Existencia]]-Tabla1[[#This Row],[SISTEMA]]</f>
        <v>-1</v>
      </c>
      <c r="K243" t="s">
        <v>5</v>
      </c>
    </row>
    <row r="244" spans="1:11" hidden="1" x14ac:dyDescent="0.25">
      <c r="A244">
        <v>20303</v>
      </c>
      <c r="B244" s="1" t="s">
        <v>6</v>
      </c>
      <c r="C244" s="1" t="s">
        <v>9</v>
      </c>
      <c r="D244">
        <v>4014</v>
      </c>
      <c r="E244" s="1" t="s">
        <v>282</v>
      </c>
      <c r="F244">
        <v>0</v>
      </c>
      <c r="G244">
        <v>0</v>
      </c>
      <c r="I244">
        <v>0</v>
      </c>
      <c r="J244">
        <f>Tabla1[[#This Row],[VENTAS]]+Tabla1[[#This Row],[DEPOSITO]]+Tabla1[[#This Row],[Existencia]]-Tabla1[[#This Row],[SISTEMA]]</f>
        <v>0</v>
      </c>
    </row>
    <row r="245" spans="1:11" hidden="1" x14ac:dyDescent="0.25">
      <c r="A245">
        <v>20303</v>
      </c>
      <c r="B245" s="1" t="s">
        <v>6</v>
      </c>
      <c r="C245" s="1" t="s">
        <v>9</v>
      </c>
      <c r="D245">
        <v>4741</v>
      </c>
      <c r="E245" s="1" t="s">
        <v>283</v>
      </c>
      <c r="F245">
        <v>0</v>
      </c>
      <c r="G245">
        <v>0</v>
      </c>
      <c r="I245">
        <v>0</v>
      </c>
      <c r="J245">
        <f>Tabla1[[#This Row],[VENTAS]]+Tabla1[[#This Row],[DEPOSITO]]+Tabla1[[#This Row],[Existencia]]-Tabla1[[#This Row],[SISTEMA]]</f>
        <v>0</v>
      </c>
    </row>
    <row r="246" spans="1:11" hidden="1" x14ac:dyDescent="0.25">
      <c r="A246">
        <v>20303</v>
      </c>
      <c r="B246" s="1" t="s">
        <v>6</v>
      </c>
      <c r="C246" s="1" t="s">
        <v>9</v>
      </c>
      <c r="D246">
        <v>5232</v>
      </c>
      <c r="E246" s="1" t="s">
        <v>284</v>
      </c>
      <c r="F246">
        <v>0</v>
      </c>
      <c r="G246">
        <v>0</v>
      </c>
      <c r="I246">
        <v>0</v>
      </c>
      <c r="J246">
        <f>Tabla1[[#This Row],[VENTAS]]+Tabla1[[#This Row],[DEPOSITO]]+Tabla1[[#This Row],[Existencia]]-Tabla1[[#This Row],[SISTEMA]]</f>
        <v>0</v>
      </c>
    </row>
    <row r="247" spans="1:11" hidden="1" x14ac:dyDescent="0.25">
      <c r="A247">
        <v>20303</v>
      </c>
      <c r="B247" s="1" t="s">
        <v>6</v>
      </c>
      <c r="C247" s="1" t="s">
        <v>9</v>
      </c>
      <c r="D247">
        <v>5564</v>
      </c>
      <c r="E247" s="1" t="s">
        <v>285</v>
      </c>
      <c r="F247">
        <v>0</v>
      </c>
      <c r="G247">
        <v>0</v>
      </c>
      <c r="I247">
        <v>0</v>
      </c>
      <c r="J247">
        <f>Tabla1[[#This Row],[VENTAS]]+Tabla1[[#This Row],[DEPOSITO]]+Tabla1[[#This Row],[Existencia]]-Tabla1[[#This Row],[SISTEMA]]</f>
        <v>0</v>
      </c>
    </row>
    <row r="248" spans="1:11" hidden="1" x14ac:dyDescent="0.25">
      <c r="A248">
        <v>20303</v>
      </c>
      <c r="B248" s="1" t="s">
        <v>6</v>
      </c>
      <c r="C248" s="1" t="s">
        <v>9</v>
      </c>
      <c r="D248">
        <v>5620</v>
      </c>
      <c r="E248" s="1" t="s">
        <v>286</v>
      </c>
      <c r="F248">
        <v>0</v>
      </c>
      <c r="G248">
        <v>0</v>
      </c>
      <c r="I248">
        <v>0</v>
      </c>
      <c r="J248">
        <f>Tabla1[[#This Row],[VENTAS]]+Tabla1[[#This Row],[DEPOSITO]]+Tabla1[[#This Row],[Existencia]]-Tabla1[[#This Row],[SISTEMA]]</f>
        <v>0</v>
      </c>
    </row>
    <row r="249" spans="1:11" hidden="1" x14ac:dyDescent="0.25">
      <c r="A249">
        <v>20303</v>
      </c>
      <c r="B249" s="1" t="s">
        <v>6</v>
      </c>
      <c r="C249" s="1" t="s">
        <v>9</v>
      </c>
      <c r="D249">
        <v>5643</v>
      </c>
      <c r="E249" s="1" t="s">
        <v>287</v>
      </c>
      <c r="F249">
        <v>0</v>
      </c>
      <c r="G249">
        <v>0</v>
      </c>
      <c r="I249">
        <v>0</v>
      </c>
      <c r="J249">
        <f>Tabla1[[#This Row],[VENTAS]]+Tabla1[[#This Row],[DEPOSITO]]+Tabla1[[#This Row],[Existencia]]-Tabla1[[#This Row],[SISTEMA]]</f>
        <v>0</v>
      </c>
    </row>
    <row r="250" spans="1:11" hidden="1" x14ac:dyDescent="0.25">
      <c r="A250">
        <v>20303</v>
      </c>
      <c r="B250" s="1" t="s">
        <v>6</v>
      </c>
      <c r="C250" s="1" t="s">
        <v>9</v>
      </c>
      <c r="D250">
        <v>5667</v>
      </c>
      <c r="E250" s="1" t="s">
        <v>288</v>
      </c>
      <c r="F250">
        <v>57</v>
      </c>
      <c r="G250">
        <v>59</v>
      </c>
      <c r="I250">
        <v>0</v>
      </c>
      <c r="J250">
        <f>Tabla1[[#This Row],[VENTAS]]+Tabla1[[#This Row],[DEPOSITO]]+Tabla1[[#This Row],[Existencia]]-Tabla1[[#This Row],[SISTEMA]]</f>
        <v>2</v>
      </c>
      <c r="K250" t="s">
        <v>2659</v>
      </c>
    </row>
    <row r="251" spans="1:11" hidden="1" x14ac:dyDescent="0.25">
      <c r="A251">
        <v>20303</v>
      </c>
      <c r="B251" s="1" t="s">
        <v>6</v>
      </c>
      <c r="C251" s="1" t="s">
        <v>9</v>
      </c>
      <c r="D251">
        <v>5671</v>
      </c>
      <c r="E251" s="1" t="s">
        <v>289</v>
      </c>
      <c r="F251">
        <v>0</v>
      </c>
      <c r="G251">
        <v>0</v>
      </c>
      <c r="I251">
        <v>0</v>
      </c>
      <c r="J251">
        <f>Tabla1[[#This Row],[VENTAS]]+Tabla1[[#This Row],[DEPOSITO]]+Tabla1[[#This Row],[Existencia]]-Tabla1[[#This Row],[SISTEMA]]</f>
        <v>0</v>
      </c>
    </row>
    <row r="252" spans="1:11" hidden="1" x14ac:dyDescent="0.25">
      <c r="A252">
        <v>20303</v>
      </c>
      <c r="B252" s="1" t="s">
        <v>6</v>
      </c>
      <c r="C252" s="1" t="s">
        <v>9</v>
      </c>
      <c r="D252">
        <v>5672</v>
      </c>
      <c r="E252" s="1" t="s">
        <v>290</v>
      </c>
      <c r="F252">
        <v>0</v>
      </c>
      <c r="G252">
        <v>0</v>
      </c>
      <c r="I252">
        <v>0</v>
      </c>
      <c r="J252">
        <f>Tabla1[[#This Row],[VENTAS]]+Tabla1[[#This Row],[DEPOSITO]]+Tabla1[[#This Row],[Existencia]]-Tabla1[[#This Row],[SISTEMA]]</f>
        <v>0</v>
      </c>
    </row>
    <row r="253" spans="1:11" hidden="1" x14ac:dyDescent="0.25">
      <c r="A253">
        <v>20303</v>
      </c>
      <c r="B253" s="1" t="s">
        <v>6</v>
      </c>
      <c r="C253" s="1" t="s">
        <v>9</v>
      </c>
      <c r="D253">
        <v>5673</v>
      </c>
      <c r="E253" s="1" t="s">
        <v>291</v>
      </c>
      <c r="F253">
        <v>0</v>
      </c>
      <c r="G253">
        <v>0</v>
      </c>
      <c r="I253">
        <v>0</v>
      </c>
      <c r="J253">
        <f>Tabla1[[#This Row],[VENTAS]]+Tabla1[[#This Row],[DEPOSITO]]+Tabla1[[#This Row],[Existencia]]-Tabla1[[#This Row],[SISTEMA]]</f>
        <v>0</v>
      </c>
    </row>
    <row r="254" spans="1:11" hidden="1" x14ac:dyDescent="0.25">
      <c r="A254">
        <v>20303</v>
      </c>
      <c r="B254" s="1" t="s">
        <v>6</v>
      </c>
      <c r="C254" s="1" t="s">
        <v>9</v>
      </c>
      <c r="D254">
        <v>5674</v>
      </c>
      <c r="E254" s="1" t="s">
        <v>292</v>
      </c>
      <c r="F254">
        <v>0</v>
      </c>
      <c r="G254">
        <v>0</v>
      </c>
      <c r="I254">
        <v>0</v>
      </c>
      <c r="J254">
        <f>Tabla1[[#This Row],[VENTAS]]+Tabla1[[#This Row],[DEPOSITO]]+Tabla1[[#This Row],[Existencia]]-Tabla1[[#This Row],[SISTEMA]]</f>
        <v>0</v>
      </c>
    </row>
    <row r="255" spans="1:11" hidden="1" x14ac:dyDescent="0.25">
      <c r="A255">
        <v>20303</v>
      </c>
      <c r="B255" s="1" t="s">
        <v>6</v>
      </c>
      <c r="C255" s="1" t="s">
        <v>9</v>
      </c>
      <c r="D255">
        <v>5676</v>
      </c>
      <c r="E255" s="1" t="s">
        <v>42</v>
      </c>
      <c r="F255">
        <v>0</v>
      </c>
      <c r="G255">
        <v>0</v>
      </c>
      <c r="I255">
        <v>0</v>
      </c>
      <c r="J255">
        <f>Tabla1[[#This Row],[VENTAS]]+Tabla1[[#This Row],[DEPOSITO]]+Tabla1[[#This Row],[Existencia]]-Tabla1[[#This Row],[SISTEMA]]</f>
        <v>0</v>
      </c>
    </row>
    <row r="256" spans="1:11" hidden="1" x14ac:dyDescent="0.25">
      <c r="A256">
        <v>20303</v>
      </c>
      <c r="B256" s="1" t="s">
        <v>6</v>
      </c>
      <c r="C256" s="1" t="s">
        <v>9</v>
      </c>
      <c r="D256">
        <v>5706</v>
      </c>
      <c r="E256" s="1" t="s">
        <v>293</v>
      </c>
      <c r="F256">
        <v>0</v>
      </c>
      <c r="G256">
        <v>0</v>
      </c>
      <c r="I256">
        <v>0</v>
      </c>
      <c r="J256">
        <f>Tabla1[[#This Row],[VENTAS]]+Tabla1[[#This Row],[DEPOSITO]]+Tabla1[[#This Row],[Existencia]]-Tabla1[[#This Row],[SISTEMA]]</f>
        <v>0</v>
      </c>
    </row>
    <row r="257" spans="1:10" hidden="1" x14ac:dyDescent="0.25">
      <c r="A257">
        <v>20303</v>
      </c>
      <c r="B257" s="1" t="s">
        <v>6</v>
      </c>
      <c r="C257" s="1" t="s">
        <v>9</v>
      </c>
      <c r="D257">
        <v>5711</v>
      </c>
      <c r="E257" s="1" t="s">
        <v>294</v>
      </c>
      <c r="F257">
        <v>0</v>
      </c>
      <c r="G257">
        <v>0</v>
      </c>
      <c r="I257">
        <v>0</v>
      </c>
      <c r="J257">
        <f>Tabla1[[#This Row],[VENTAS]]+Tabla1[[#This Row],[DEPOSITO]]+Tabla1[[#This Row],[Existencia]]-Tabla1[[#This Row],[SISTEMA]]</f>
        <v>0</v>
      </c>
    </row>
    <row r="258" spans="1:10" hidden="1" x14ac:dyDescent="0.25">
      <c r="A258">
        <v>20303</v>
      </c>
      <c r="B258" s="1" t="s">
        <v>6</v>
      </c>
      <c r="C258" s="1" t="s">
        <v>9</v>
      </c>
      <c r="D258">
        <v>5932</v>
      </c>
      <c r="E258" s="1" t="s">
        <v>295</v>
      </c>
      <c r="F258">
        <v>0</v>
      </c>
      <c r="G258">
        <v>0</v>
      </c>
      <c r="I258">
        <v>0</v>
      </c>
      <c r="J258">
        <f>Tabla1[[#This Row],[VENTAS]]+Tabla1[[#This Row],[DEPOSITO]]+Tabla1[[#This Row],[Existencia]]-Tabla1[[#This Row],[SISTEMA]]</f>
        <v>0</v>
      </c>
    </row>
    <row r="259" spans="1:10" hidden="1" x14ac:dyDescent="0.25">
      <c r="A259">
        <v>20303</v>
      </c>
      <c r="B259" s="1" t="s">
        <v>6</v>
      </c>
      <c r="C259" s="1" t="s">
        <v>9</v>
      </c>
      <c r="D259">
        <v>5937</v>
      </c>
      <c r="E259" s="1" t="s">
        <v>296</v>
      </c>
      <c r="F259">
        <v>0</v>
      </c>
      <c r="G259">
        <v>0</v>
      </c>
      <c r="I259">
        <v>0</v>
      </c>
      <c r="J259">
        <f>Tabla1[[#This Row],[VENTAS]]+Tabla1[[#This Row],[DEPOSITO]]+Tabla1[[#This Row],[Existencia]]-Tabla1[[#This Row],[SISTEMA]]</f>
        <v>0</v>
      </c>
    </row>
    <row r="260" spans="1:10" hidden="1" x14ac:dyDescent="0.25">
      <c r="A260">
        <v>20303</v>
      </c>
      <c r="B260" s="1" t="s">
        <v>6</v>
      </c>
      <c r="C260" s="1" t="s">
        <v>9</v>
      </c>
      <c r="D260">
        <v>6130</v>
      </c>
      <c r="E260" s="1" t="s">
        <v>297</v>
      </c>
      <c r="F260">
        <v>0</v>
      </c>
      <c r="G260">
        <v>0</v>
      </c>
      <c r="I260">
        <v>0</v>
      </c>
      <c r="J260">
        <f>Tabla1[[#This Row],[VENTAS]]+Tabla1[[#This Row],[DEPOSITO]]+Tabla1[[#This Row],[Existencia]]-Tabla1[[#This Row],[SISTEMA]]</f>
        <v>0</v>
      </c>
    </row>
    <row r="261" spans="1:10" hidden="1" x14ac:dyDescent="0.25">
      <c r="A261">
        <v>20303</v>
      </c>
      <c r="B261" s="1" t="s">
        <v>6</v>
      </c>
      <c r="C261" s="1" t="s">
        <v>9</v>
      </c>
      <c r="D261">
        <v>6132</v>
      </c>
      <c r="E261" s="1" t="s">
        <v>298</v>
      </c>
      <c r="F261">
        <v>0</v>
      </c>
      <c r="G261">
        <v>0</v>
      </c>
      <c r="I261">
        <v>0</v>
      </c>
      <c r="J261">
        <f>Tabla1[[#This Row],[VENTAS]]+Tabla1[[#This Row],[DEPOSITO]]+Tabla1[[#This Row],[Existencia]]-Tabla1[[#This Row],[SISTEMA]]</f>
        <v>0</v>
      </c>
    </row>
    <row r="262" spans="1:10" hidden="1" x14ac:dyDescent="0.25">
      <c r="A262">
        <v>20303</v>
      </c>
      <c r="B262" s="1" t="s">
        <v>6</v>
      </c>
      <c r="C262" s="1" t="s">
        <v>9</v>
      </c>
      <c r="D262">
        <v>6147</v>
      </c>
      <c r="E262" s="1" t="s">
        <v>299</v>
      </c>
      <c r="F262">
        <v>0</v>
      </c>
      <c r="G262">
        <v>0</v>
      </c>
      <c r="I262">
        <v>0</v>
      </c>
      <c r="J262">
        <f>Tabla1[[#This Row],[VENTAS]]+Tabla1[[#This Row],[DEPOSITO]]+Tabla1[[#This Row],[Existencia]]-Tabla1[[#This Row],[SISTEMA]]</f>
        <v>0</v>
      </c>
    </row>
    <row r="263" spans="1:10" hidden="1" x14ac:dyDescent="0.25">
      <c r="A263">
        <v>20303</v>
      </c>
      <c r="B263" s="1" t="s">
        <v>6</v>
      </c>
      <c r="C263" s="1" t="s">
        <v>9</v>
      </c>
      <c r="D263">
        <v>6150</v>
      </c>
      <c r="E263" s="1" t="s">
        <v>300</v>
      </c>
      <c r="F263">
        <v>0</v>
      </c>
      <c r="G263">
        <v>0</v>
      </c>
      <c r="I263">
        <v>0</v>
      </c>
      <c r="J263">
        <f>Tabla1[[#This Row],[VENTAS]]+Tabla1[[#This Row],[DEPOSITO]]+Tabla1[[#This Row],[Existencia]]-Tabla1[[#This Row],[SISTEMA]]</f>
        <v>0</v>
      </c>
    </row>
    <row r="264" spans="1:10" hidden="1" x14ac:dyDescent="0.25">
      <c r="A264">
        <v>20303</v>
      </c>
      <c r="B264" s="1" t="s">
        <v>6</v>
      </c>
      <c r="C264" s="1" t="s">
        <v>9</v>
      </c>
      <c r="D264">
        <v>6152</v>
      </c>
      <c r="E264" s="1" t="s">
        <v>301</v>
      </c>
      <c r="F264">
        <v>0</v>
      </c>
      <c r="G264">
        <v>0</v>
      </c>
      <c r="I264">
        <v>0</v>
      </c>
      <c r="J264">
        <f>Tabla1[[#This Row],[VENTAS]]+Tabla1[[#This Row],[DEPOSITO]]+Tabla1[[#This Row],[Existencia]]-Tabla1[[#This Row],[SISTEMA]]</f>
        <v>0</v>
      </c>
    </row>
    <row r="265" spans="1:10" hidden="1" x14ac:dyDescent="0.25">
      <c r="A265">
        <v>20303</v>
      </c>
      <c r="B265" s="1" t="s">
        <v>6</v>
      </c>
      <c r="C265" s="1" t="s">
        <v>9</v>
      </c>
      <c r="D265">
        <v>6156</v>
      </c>
      <c r="E265" s="1" t="s">
        <v>302</v>
      </c>
      <c r="F265">
        <v>0</v>
      </c>
      <c r="G265">
        <v>0</v>
      </c>
      <c r="I265">
        <v>0</v>
      </c>
      <c r="J265">
        <f>Tabla1[[#This Row],[VENTAS]]+Tabla1[[#This Row],[DEPOSITO]]+Tabla1[[#This Row],[Existencia]]-Tabla1[[#This Row],[SISTEMA]]</f>
        <v>0</v>
      </c>
    </row>
    <row r="266" spans="1:10" hidden="1" x14ac:dyDescent="0.25">
      <c r="A266">
        <v>20303</v>
      </c>
      <c r="B266" s="1" t="s">
        <v>6</v>
      </c>
      <c r="C266" s="1" t="s">
        <v>9</v>
      </c>
      <c r="D266">
        <v>6157</v>
      </c>
      <c r="E266" s="1" t="s">
        <v>303</v>
      </c>
      <c r="F266">
        <v>0</v>
      </c>
      <c r="G266">
        <v>0</v>
      </c>
      <c r="I266">
        <v>0</v>
      </c>
      <c r="J266">
        <f>Tabla1[[#This Row],[VENTAS]]+Tabla1[[#This Row],[DEPOSITO]]+Tabla1[[#This Row],[Existencia]]-Tabla1[[#This Row],[SISTEMA]]</f>
        <v>0</v>
      </c>
    </row>
    <row r="267" spans="1:10" hidden="1" x14ac:dyDescent="0.25">
      <c r="A267">
        <v>20303</v>
      </c>
      <c r="B267" s="1" t="s">
        <v>6</v>
      </c>
      <c r="C267" s="1" t="s">
        <v>9</v>
      </c>
      <c r="D267">
        <v>6159</v>
      </c>
      <c r="E267" s="1" t="s">
        <v>304</v>
      </c>
      <c r="F267">
        <v>0</v>
      </c>
      <c r="G267">
        <v>0</v>
      </c>
      <c r="I267">
        <v>0</v>
      </c>
      <c r="J267">
        <f>Tabla1[[#This Row],[VENTAS]]+Tabla1[[#This Row],[DEPOSITO]]+Tabla1[[#This Row],[Existencia]]-Tabla1[[#This Row],[SISTEMA]]</f>
        <v>0</v>
      </c>
    </row>
    <row r="268" spans="1:10" hidden="1" x14ac:dyDescent="0.25">
      <c r="A268">
        <v>20303</v>
      </c>
      <c r="B268" s="1" t="s">
        <v>6</v>
      </c>
      <c r="C268" s="1" t="s">
        <v>9</v>
      </c>
      <c r="D268">
        <v>6177</v>
      </c>
      <c r="E268" s="1" t="s">
        <v>305</v>
      </c>
      <c r="F268">
        <v>0</v>
      </c>
      <c r="G268">
        <v>0</v>
      </c>
      <c r="I268">
        <v>0</v>
      </c>
      <c r="J268">
        <f>Tabla1[[#This Row],[VENTAS]]+Tabla1[[#This Row],[DEPOSITO]]+Tabla1[[#This Row],[Existencia]]-Tabla1[[#This Row],[SISTEMA]]</f>
        <v>0</v>
      </c>
    </row>
    <row r="269" spans="1:10" hidden="1" x14ac:dyDescent="0.25">
      <c r="A269">
        <v>20303</v>
      </c>
      <c r="B269" s="1" t="s">
        <v>6</v>
      </c>
      <c r="C269" s="1" t="s">
        <v>9</v>
      </c>
      <c r="D269">
        <v>6234</v>
      </c>
      <c r="E269" s="1" t="s">
        <v>306</v>
      </c>
      <c r="F269">
        <v>12</v>
      </c>
      <c r="G269">
        <v>12</v>
      </c>
      <c r="I269">
        <v>0</v>
      </c>
      <c r="J269">
        <f>Tabla1[[#This Row],[VENTAS]]+Tabla1[[#This Row],[DEPOSITO]]+Tabla1[[#This Row],[Existencia]]-Tabla1[[#This Row],[SISTEMA]]</f>
        <v>0</v>
      </c>
    </row>
    <row r="270" spans="1:10" x14ac:dyDescent="0.25">
      <c r="A270">
        <v>20303</v>
      </c>
      <c r="B270" s="1" t="s">
        <v>6</v>
      </c>
      <c r="C270" s="1" t="s">
        <v>9</v>
      </c>
      <c r="D270">
        <v>6254</v>
      </c>
      <c r="E270" s="1" t="s">
        <v>307</v>
      </c>
      <c r="F270">
        <v>2</v>
      </c>
      <c r="G270">
        <v>1</v>
      </c>
      <c r="I270">
        <v>0</v>
      </c>
      <c r="J270">
        <f>Tabla1[[#This Row],[VENTAS]]+Tabla1[[#This Row],[DEPOSITO]]+Tabla1[[#This Row],[Existencia]]-Tabla1[[#This Row],[SISTEMA]]</f>
        <v>-1</v>
      </c>
    </row>
    <row r="271" spans="1:10" hidden="1" x14ac:dyDescent="0.25">
      <c r="A271">
        <v>20303</v>
      </c>
      <c r="B271" s="1" t="s">
        <v>6</v>
      </c>
      <c r="C271" s="1" t="s">
        <v>9</v>
      </c>
      <c r="D271">
        <v>6328</v>
      </c>
      <c r="E271" s="1" t="s">
        <v>308</v>
      </c>
      <c r="F271">
        <v>7</v>
      </c>
      <c r="G271">
        <v>7</v>
      </c>
      <c r="I271">
        <v>0</v>
      </c>
      <c r="J271">
        <f>Tabla1[[#This Row],[VENTAS]]+Tabla1[[#This Row],[DEPOSITO]]+Tabla1[[#This Row],[Existencia]]-Tabla1[[#This Row],[SISTEMA]]</f>
        <v>0</v>
      </c>
    </row>
    <row r="272" spans="1:10" hidden="1" x14ac:dyDescent="0.25">
      <c r="A272">
        <v>20303</v>
      </c>
      <c r="B272" s="1" t="s">
        <v>6</v>
      </c>
      <c r="C272" s="1" t="s">
        <v>9</v>
      </c>
      <c r="D272">
        <v>6355</v>
      </c>
      <c r="E272" s="1" t="s">
        <v>309</v>
      </c>
      <c r="F272">
        <v>3</v>
      </c>
      <c r="G272">
        <v>3</v>
      </c>
      <c r="I272">
        <v>0</v>
      </c>
      <c r="J272">
        <f>Tabla1[[#This Row],[VENTAS]]+Tabla1[[#This Row],[DEPOSITO]]+Tabla1[[#This Row],[Existencia]]-Tabla1[[#This Row],[SISTEMA]]</f>
        <v>0</v>
      </c>
    </row>
    <row r="273" spans="1:11" hidden="1" x14ac:dyDescent="0.25">
      <c r="A273">
        <v>20303</v>
      </c>
      <c r="B273" s="1" t="s">
        <v>6</v>
      </c>
      <c r="C273" s="1" t="s">
        <v>9</v>
      </c>
      <c r="D273">
        <v>6358</v>
      </c>
      <c r="E273" s="1" t="s">
        <v>310</v>
      </c>
      <c r="F273">
        <v>0</v>
      </c>
      <c r="G273">
        <v>0</v>
      </c>
      <c r="I273">
        <v>0</v>
      </c>
      <c r="J273">
        <f>Tabla1[[#This Row],[VENTAS]]+Tabla1[[#This Row],[DEPOSITO]]+Tabla1[[#This Row],[Existencia]]-Tabla1[[#This Row],[SISTEMA]]</f>
        <v>0</v>
      </c>
    </row>
    <row r="274" spans="1:11" hidden="1" x14ac:dyDescent="0.25">
      <c r="A274">
        <v>20303</v>
      </c>
      <c r="B274" s="1" t="s">
        <v>6</v>
      </c>
      <c r="C274" s="1" t="s">
        <v>9</v>
      </c>
      <c r="D274">
        <v>6382</v>
      </c>
      <c r="E274" s="1" t="s">
        <v>311</v>
      </c>
      <c r="F274">
        <v>0</v>
      </c>
      <c r="G274">
        <v>0</v>
      </c>
      <c r="I274">
        <v>0</v>
      </c>
      <c r="J274">
        <f>Tabla1[[#This Row],[VENTAS]]+Tabla1[[#This Row],[DEPOSITO]]+Tabla1[[#This Row],[Existencia]]-Tabla1[[#This Row],[SISTEMA]]</f>
        <v>0</v>
      </c>
    </row>
    <row r="275" spans="1:11" hidden="1" x14ac:dyDescent="0.25">
      <c r="A275">
        <v>20303</v>
      </c>
      <c r="B275" s="1" t="s">
        <v>6</v>
      </c>
      <c r="C275" s="1" t="s">
        <v>9</v>
      </c>
      <c r="D275">
        <v>6383</v>
      </c>
      <c r="E275" s="1" t="s">
        <v>312</v>
      </c>
      <c r="F275">
        <v>1</v>
      </c>
      <c r="G275">
        <v>1</v>
      </c>
      <c r="I275">
        <v>0</v>
      </c>
      <c r="J275">
        <f>Tabla1[[#This Row],[VENTAS]]+Tabla1[[#This Row],[DEPOSITO]]+Tabla1[[#This Row],[Existencia]]-Tabla1[[#This Row],[SISTEMA]]</f>
        <v>0</v>
      </c>
    </row>
    <row r="276" spans="1:11" hidden="1" x14ac:dyDescent="0.25">
      <c r="A276">
        <v>20303</v>
      </c>
      <c r="B276" s="1" t="s">
        <v>6</v>
      </c>
      <c r="C276" s="1" t="s">
        <v>9</v>
      </c>
      <c r="D276">
        <v>6384</v>
      </c>
      <c r="E276" s="1" t="s">
        <v>313</v>
      </c>
      <c r="F276">
        <v>2</v>
      </c>
      <c r="G276">
        <v>2</v>
      </c>
      <c r="I276">
        <v>0</v>
      </c>
      <c r="J276">
        <f>Tabla1[[#This Row],[VENTAS]]+Tabla1[[#This Row],[DEPOSITO]]+Tabla1[[#This Row],[Existencia]]-Tabla1[[#This Row],[SISTEMA]]</f>
        <v>0</v>
      </c>
    </row>
    <row r="277" spans="1:11" x14ac:dyDescent="0.25">
      <c r="A277">
        <v>20303</v>
      </c>
      <c r="B277" s="1" t="s">
        <v>6</v>
      </c>
      <c r="C277" s="1" t="s">
        <v>9</v>
      </c>
      <c r="D277">
        <v>6385</v>
      </c>
      <c r="E277" s="1" t="s">
        <v>314</v>
      </c>
      <c r="F277">
        <v>9</v>
      </c>
      <c r="G277">
        <v>5</v>
      </c>
      <c r="I277">
        <v>0</v>
      </c>
      <c r="J277">
        <f>Tabla1[[#This Row],[VENTAS]]+Tabla1[[#This Row],[DEPOSITO]]+Tabla1[[#This Row],[Existencia]]-Tabla1[[#This Row],[SISTEMA]]</f>
        <v>-4</v>
      </c>
    </row>
    <row r="278" spans="1:11" hidden="1" x14ac:dyDescent="0.25">
      <c r="A278">
        <v>20303</v>
      </c>
      <c r="B278" s="1" t="s">
        <v>6</v>
      </c>
      <c r="C278" s="1" t="s">
        <v>9</v>
      </c>
      <c r="D278">
        <v>6386</v>
      </c>
      <c r="E278" s="1" t="s">
        <v>315</v>
      </c>
      <c r="F278">
        <v>0</v>
      </c>
      <c r="G278">
        <v>0</v>
      </c>
      <c r="I278">
        <v>0</v>
      </c>
      <c r="J278">
        <f>Tabla1[[#This Row],[VENTAS]]+Tabla1[[#This Row],[DEPOSITO]]+Tabla1[[#This Row],[Existencia]]-Tabla1[[#This Row],[SISTEMA]]</f>
        <v>0</v>
      </c>
    </row>
    <row r="279" spans="1:11" hidden="1" x14ac:dyDescent="0.25">
      <c r="A279">
        <v>20303</v>
      </c>
      <c r="B279" s="1" t="s">
        <v>6</v>
      </c>
      <c r="C279" s="1" t="s">
        <v>9</v>
      </c>
      <c r="D279">
        <v>6415</v>
      </c>
      <c r="E279" s="1" t="s">
        <v>316</v>
      </c>
      <c r="F279">
        <v>3</v>
      </c>
      <c r="G279">
        <v>3</v>
      </c>
      <c r="I279">
        <v>0</v>
      </c>
      <c r="J279">
        <f>Tabla1[[#This Row],[VENTAS]]+Tabla1[[#This Row],[DEPOSITO]]+Tabla1[[#This Row],[Existencia]]-Tabla1[[#This Row],[SISTEMA]]</f>
        <v>0</v>
      </c>
    </row>
    <row r="280" spans="1:11" hidden="1" x14ac:dyDescent="0.25">
      <c r="A280">
        <v>20303</v>
      </c>
      <c r="B280" s="1" t="s">
        <v>6</v>
      </c>
      <c r="C280" s="1" t="s">
        <v>9</v>
      </c>
      <c r="D280">
        <v>6416</v>
      </c>
      <c r="E280" s="1" t="s">
        <v>317</v>
      </c>
      <c r="F280">
        <v>3</v>
      </c>
      <c r="G280">
        <v>3</v>
      </c>
      <c r="I280">
        <v>0</v>
      </c>
      <c r="J280">
        <f>Tabla1[[#This Row],[VENTAS]]+Tabla1[[#This Row],[DEPOSITO]]+Tabla1[[#This Row],[Existencia]]-Tabla1[[#This Row],[SISTEMA]]</f>
        <v>0</v>
      </c>
    </row>
    <row r="281" spans="1:11" hidden="1" x14ac:dyDescent="0.25">
      <c r="A281">
        <v>20303</v>
      </c>
      <c r="B281" s="1" t="s">
        <v>6</v>
      </c>
      <c r="C281" s="1" t="s">
        <v>9</v>
      </c>
      <c r="D281">
        <v>6417</v>
      </c>
      <c r="E281" s="1" t="s">
        <v>43</v>
      </c>
      <c r="F281">
        <v>0</v>
      </c>
      <c r="G281">
        <v>0</v>
      </c>
      <c r="I281">
        <v>0</v>
      </c>
      <c r="J281">
        <f>Tabla1[[#This Row],[VENTAS]]+Tabla1[[#This Row],[DEPOSITO]]+Tabla1[[#This Row],[Existencia]]-Tabla1[[#This Row],[SISTEMA]]</f>
        <v>0</v>
      </c>
    </row>
    <row r="282" spans="1:11" hidden="1" x14ac:dyDescent="0.25">
      <c r="A282">
        <v>20303</v>
      </c>
      <c r="B282" s="1" t="s">
        <v>6</v>
      </c>
      <c r="C282" s="1" t="s">
        <v>9</v>
      </c>
      <c r="D282">
        <v>6453</v>
      </c>
      <c r="E282" s="1" t="s">
        <v>318</v>
      </c>
      <c r="F282">
        <v>1</v>
      </c>
      <c r="G282">
        <v>0</v>
      </c>
      <c r="I282">
        <v>0</v>
      </c>
      <c r="J282">
        <f>Tabla1[[#This Row],[VENTAS]]+Tabla1[[#This Row],[DEPOSITO]]+Tabla1[[#This Row],[Existencia]]-Tabla1[[#This Row],[SISTEMA]]</f>
        <v>-1</v>
      </c>
      <c r="K282" t="s">
        <v>5</v>
      </c>
    </row>
    <row r="283" spans="1:11" hidden="1" x14ac:dyDescent="0.25">
      <c r="A283">
        <v>20303</v>
      </c>
      <c r="B283" s="1" t="s">
        <v>6</v>
      </c>
      <c r="C283" s="1" t="s">
        <v>9</v>
      </c>
      <c r="D283">
        <v>6553</v>
      </c>
      <c r="E283" s="1" t="s">
        <v>319</v>
      </c>
      <c r="F283">
        <v>2</v>
      </c>
      <c r="G283">
        <v>2</v>
      </c>
      <c r="I283">
        <v>0</v>
      </c>
      <c r="J283">
        <f>Tabla1[[#This Row],[VENTAS]]+Tabla1[[#This Row],[DEPOSITO]]+Tabla1[[#This Row],[Existencia]]-Tabla1[[#This Row],[SISTEMA]]</f>
        <v>0</v>
      </c>
    </row>
    <row r="284" spans="1:11" hidden="1" x14ac:dyDescent="0.25">
      <c r="A284">
        <v>20303</v>
      </c>
      <c r="B284" s="1" t="s">
        <v>6</v>
      </c>
      <c r="C284" s="1" t="s">
        <v>9</v>
      </c>
      <c r="D284">
        <v>6583</v>
      </c>
      <c r="E284" s="1" t="s">
        <v>320</v>
      </c>
      <c r="F284">
        <v>2</v>
      </c>
      <c r="G284">
        <v>2</v>
      </c>
      <c r="I284">
        <v>0</v>
      </c>
      <c r="J284">
        <f>Tabla1[[#This Row],[VENTAS]]+Tabla1[[#This Row],[DEPOSITO]]+Tabla1[[#This Row],[Existencia]]-Tabla1[[#This Row],[SISTEMA]]</f>
        <v>0</v>
      </c>
    </row>
    <row r="285" spans="1:11" hidden="1" x14ac:dyDescent="0.25">
      <c r="A285">
        <v>20303</v>
      </c>
      <c r="B285" s="1" t="s">
        <v>6</v>
      </c>
      <c r="C285" s="1" t="s">
        <v>9</v>
      </c>
      <c r="D285">
        <v>6588</v>
      </c>
      <c r="E285" s="1" t="s">
        <v>321</v>
      </c>
      <c r="F285">
        <v>1</v>
      </c>
      <c r="G285">
        <v>0</v>
      </c>
      <c r="I285">
        <v>0</v>
      </c>
      <c r="J285">
        <f>Tabla1[[#This Row],[VENTAS]]+Tabla1[[#This Row],[DEPOSITO]]+Tabla1[[#This Row],[Existencia]]-Tabla1[[#This Row],[SISTEMA]]</f>
        <v>-1</v>
      </c>
      <c r="K285" t="s">
        <v>2570</v>
      </c>
    </row>
    <row r="286" spans="1:11" hidden="1" x14ac:dyDescent="0.25">
      <c r="A286">
        <v>20303</v>
      </c>
      <c r="B286" s="1" t="s">
        <v>6</v>
      </c>
      <c r="C286" s="1" t="s">
        <v>9</v>
      </c>
      <c r="D286">
        <v>6593</v>
      </c>
      <c r="E286" s="1" t="s">
        <v>322</v>
      </c>
      <c r="F286">
        <v>1</v>
      </c>
      <c r="G286">
        <v>1</v>
      </c>
      <c r="I286">
        <v>0</v>
      </c>
      <c r="J286">
        <f>Tabla1[[#This Row],[VENTAS]]+Tabla1[[#This Row],[DEPOSITO]]+Tabla1[[#This Row],[Existencia]]-Tabla1[[#This Row],[SISTEMA]]</f>
        <v>0</v>
      </c>
    </row>
    <row r="287" spans="1:11" hidden="1" x14ac:dyDescent="0.25">
      <c r="A287">
        <v>20303</v>
      </c>
      <c r="B287" s="1" t="s">
        <v>6</v>
      </c>
      <c r="C287" s="1" t="s">
        <v>9</v>
      </c>
      <c r="D287">
        <v>6594</v>
      </c>
      <c r="E287" s="1" t="s">
        <v>323</v>
      </c>
      <c r="F287">
        <v>0</v>
      </c>
      <c r="G287">
        <v>0</v>
      </c>
      <c r="I287">
        <v>0</v>
      </c>
      <c r="J287">
        <f>Tabla1[[#This Row],[VENTAS]]+Tabla1[[#This Row],[DEPOSITO]]+Tabla1[[#This Row],[Existencia]]-Tabla1[[#This Row],[SISTEMA]]</f>
        <v>0</v>
      </c>
    </row>
    <row r="288" spans="1:11" hidden="1" x14ac:dyDescent="0.25">
      <c r="A288">
        <v>20303</v>
      </c>
      <c r="B288" s="1" t="s">
        <v>6</v>
      </c>
      <c r="C288" s="1" t="s">
        <v>9</v>
      </c>
      <c r="D288">
        <v>6595</v>
      </c>
      <c r="E288" s="1" t="s">
        <v>324</v>
      </c>
      <c r="F288">
        <v>6</v>
      </c>
      <c r="G288">
        <v>6</v>
      </c>
      <c r="I288">
        <v>0</v>
      </c>
      <c r="J288">
        <f>Tabla1[[#This Row],[VENTAS]]+Tabla1[[#This Row],[DEPOSITO]]+Tabla1[[#This Row],[Existencia]]-Tabla1[[#This Row],[SISTEMA]]</f>
        <v>0</v>
      </c>
    </row>
    <row r="289" spans="1:10" hidden="1" x14ac:dyDescent="0.25">
      <c r="A289">
        <v>20303</v>
      </c>
      <c r="B289" s="1" t="s">
        <v>6</v>
      </c>
      <c r="C289" s="1" t="s">
        <v>9</v>
      </c>
      <c r="D289">
        <v>6597</v>
      </c>
      <c r="E289" s="1" t="s">
        <v>325</v>
      </c>
      <c r="F289">
        <v>3</v>
      </c>
      <c r="G289">
        <v>3</v>
      </c>
      <c r="I289">
        <v>0</v>
      </c>
      <c r="J289">
        <f>Tabla1[[#This Row],[VENTAS]]+Tabla1[[#This Row],[DEPOSITO]]+Tabla1[[#This Row],[Existencia]]-Tabla1[[#This Row],[SISTEMA]]</f>
        <v>0</v>
      </c>
    </row>
    <row r="290" spans="1:10" hidden="1" x14ac:dyDescent="0.25">
      <c r="A290">
        <v>20303</v>
      </c>
      <c r="B290" s="1" t="s">
        <v>6</v>
      </c>
      <c r="C290" s="1" t="s">
        <v>9</v>
      </c>
      <c r="D290">
        <v>6598</v>
      </c>
      <c r="E290" s="1" t="s">
        <v>326</v>
      </c>
      <c r="F290">
        <v>0</v>
      </c>
      <c r="G290">
        <v>0</v>
      </c>
      <c r="I290">
        <v>0</v>
      </c>
      <c r="J290">
        <f>Tabla1[[#This Row],[VENTAS]]+Tabla1[[#This Row],[DEPOSITO]]+Tabla1[[#This Row],[Existencia]]-Tabla1[[#This Row],[SISTEMA]]</f>
        <v>0</v>
      </c>
    </row>
    <row r="291" spans="1:10" hidden="1" x14ac:dyDescent="0.25">
      <c r="A291">
        <v>20303</v>
      </c>
      <c r="B291" s="1" t="s">
        <v>6</v>
      </c>
      <c r="C291" s="1" t="s">
        <v>9</v>
      </c>
      <c r="D291">
        <v>6599</v>
      </c>
      <c r="E291" s="1" t="s">
        <v>327</v>
      </c>
      <c r="F291">
        <v>0</v>
      </c>
      <c r="G291">
        <v>0</v>
      </c>
      <c r="I291">
        <v>0</v>
      </c>
      <c r="J291">
        <f>Tabla1[[#This Row],[VENTAS]]+Tabla1[[#This Row],[DEPOSITO]]+Tabla1[[#This Row],[Existencia]]-Tabla1[[#This Row],[SISTEMA]]</f>
        <v>0</v>
      </c>
    </row>
    <row r="292" spans="1:10" hidden="1" x14ac:dyDescent="0.25">
      <c r="A292">
        <v>20303</v>
      </c>
      <c r="B292" s="1" t="s">
        <v>6</v>
      </c>
      <c r="C292" s="1" t="s">
        <v>9</v>
      </c>
      <c r="D292">
        <v>6645</v>
      </c>
      <c r="E292" s="1" t="s">
        <v>328</v>
      </c>
      <c r="F292">
        <v>0</v>
      </c>
      <c r="G292">
        <v>0</v>
      </c>
      <c r="I292">
        <v>0</v>
      </c>
      <c r="J292">
        <f>Tabla1[[#This Row],[VENTAS]]+Tabla1[[#This Row],[DEPOSITO]]+Tabla1[[#This Row],[Existencia]]-Tabla1[[#This Row],[SISTEMA]]</f>
        <v>0</v>
      </c>
    </row>
    <row r="293" spans="1:10" hidden="1" x14ac:dyDescent="0.25">
      <c r="A293">
        <v>20303</v>
      </c>
      <c r="B293" s="1" t="s">
        <v>6</v>
      </c>
      <c r="C293" s="1" t="s">
        <v>9</v>
      </c>
      <c r="D293">
        <v>6653</v>
      </c>
      <c r="E293" s="1" t="s">
        <v>329</v>
      </c>
      <c r="F293">
        <v>0</v>
      </c>
      <c r="G293">
        <v>0</v>
      </c>
      <c r="I293">
        <v>0</v>
      </c>
      <c r="J293">
        <f>Tabla1[[#This Row],[VENTAS]]+Tabla1[[#This Row],[DEPOSITO]]+Tabla1[[#This Row],[Existencia]]-Tabla1[[#This Row],[SISTEMA]]</f>
        <v>0</v>
      </c>
    </row>
    <row r="294" spans="1:10" x14ac:dyDescent="0.25">
      <c r="A294">
        <v>20303</v>
      </c>
      <c r="B294" s="1" t="s">
        <v>6</v>
      </c>
      <c r="C294" s="1" t="s">
        <v>9</v>
      </c>
      <c r="D294">
        <v>6655</v>
      </c>
      <c r="E294" s="1" t="s">
        <v>330</v>
      </c>
      <c r="F294">
        <v>4</v>
      </c>
      <c r="G294">
        <v>3</v>
      </c>
      <c r="I294">
        <v>0</v>
      </c>
      <c r="J294">
        <f>Tabla1[[#This Row],[VENTAS]]+Tabla1[[#This Row],[DEPOSITO]]+Tabla1[[#This Row],[Existencia]]-Tabla1[[#This Row],[SISTEMA]]</f>
        <v>-1</v>
      </c>
    </row>
    <row r="295" spans="1:10" hidden="1" x14ac:dyDescent="0.25">
      <c r="A295">
        <v>20303</v>
      </c>
      <c r="B295" s="1" t="s">
        <v>6</v>
      </c>
      <c r="C295" s="1" t="s">
        <v>9</v>
      </c>
      <c r="D295">
        <v>6656</v>
      </c>
      <c r="E295" s="1" t="s">
        <v>331</v>
      </c>
      <c r="F295">
        <v>0</v>
      </c>
      <c r="G295">
        <v>0</v>
      </c>
      <c r="I295">
        <v>0</v>
      </c>
      <c r="J295">
        <f>Tabla1[[#This Row],[VENTAS]]+Tabla1[[#This Row],[DEPOSITO]]+Tabla1[[#This Row],[Existencia]]-Tabla1[[#This Row],[SISTEMA]]</f>
        <v>0</v>
      </c>
    </row>
    <row r="296" spans="1:10" hidden="1" x14ac:dyDescent="0.25">
      <c r="A296">
        <v>20303</v>
      </c>
      <c r="B296" s="1" t="s">
        <v>6</v>
      </c>
      <c r="C296" s="1" t="s">
        <v>9</v>
      </c>
      <c r="D296">
        <v>6658</v>
      </c>
      <c r="E296" s="1" t="s">
        <v>332</v>
      </c>
      <c r="F296">
        <v>0</v>
      </c>
      <c r="G296">
        <v>0</v>
      </c>
      <c r="I296">
        <v>0</v>
      </c>
      <c r="J296">
        <f>Tabla1[[#This Row],[VENTAS]]+Tabla1[[#This Row],[DEPOSITO]]+Tabla1[[#This Row],[Existencia]]-Tabla1[[#This Row],[SISTEMA]]</f>
        <v>0</v>
      </c>
    </row>
    <row r="297" spans="1:10" hidden="1" x14ac:dyDescent="0.25">
      <c r="A297">
        <v>20303</v>
      </c>
      <c r="B297" s="1" t="s">
        <v>6</v>
      </c>
      <c r="C297" s="1" t="s">
        <v>9</v>
      </c>
      <c r="D297">
        <v>6705</v>
      </c>
      <c r="E297" s="1" t="s">
        <v>333</v>
      </c>
      <c r="F297">
        <v>8</v>
      </c>
      <c r="G297">
        <v>5</v>
      </c>
      <c r="H297">
        <v>3</v>
      </c>
      <c r="I297">
        <v>0</v>
      </c>
      <c r="J297">
        <f>Tabla1[[#This Row],[VENTAS]]+Tabla1[[#This Row],[DEPOSITO]]+Tabla1[[#This Row],[Existencia]]-Tabla1[[#This Row],[SISTEMA]]</f>
        <v>0</v>
      </c>
    </row>
    <row r="298" spans="1:10" hidden="1" x14ac:dyDescent="0.25">
      <c r="A298">
        <v>20303</v>
      </c>
      <c r="B298" s="1" t="s">
        <v>6</v>
      </c>
      <c r="C298" s="1" t="s">
        <v>9</v>
      </c>
      <c r="D298">
        <v>6706</v>
      </c>
      <c r="E298" s="1" t="s">
        <v>334</v>
      </c>
      <c r="F298">
        <v>0</v>
      </c>
      <c r="G298">
        <v>0</v>
      </c>
      <c r="I298">
        <v>0</v>
      </c>
      <c r="J298">
        <f>Tabla1[[#This Row],[VENTAS]]+Tabla1[[#This Row],[DEPOSITO]]+Tabla1[[#This Row],[Existencia]]-Tabla1[[#This Row],[SISTEMA]]</f>
        <v>0</v>
      </c>
    </row>
    <row r="299" spans="1:10" hidden="1" x14ac:dyDescent="0.25">
      <c r="A299">
        <v>20303</v>
      </c>
      <c r="B299" s="1" t="s">
        <v>6</v>
      </c>
      <c r="C299" s="1" t="s">
        <v>9</v>
      </c>
      <c r="D299">
        <v>6764</v>
      </c>
      <c r="E299" s="1" t="s">
        <v>335</v>
      </c>
      <c r="F299">
        <v>0</v>
      </c>
      <c r="G299">
        <v>0</v>
      </c>
      <c r="I299">
        <v>0</v>
      </c>
      <c r="J299">
        <f>Tabla1[[#This Row],[VENTAS]]+Tabla1[[#This Row],[DEPOSITO]]+Tabla1[[#This Row],[Existencia]]-Tabla1[[#This Row],[SISTEMA]]</f>
        <v>0</v>
      </c>
    </row>
    <row r="300" spans="1:10" hidden="1" x14ac:dyDescent="0.25">
      <c r="A300">
        <v>20303</v>
      </c>
      <c r="B300" s="1" t="s">
        <v>6</v>
      </c>
      <c r="C300" s="1" t="s">
        <v>9</v>
      </c>
      <c r="D300">
        <v>6772</v>
      </c>
      <c r="E300" s="1" t="s">
        <v>336</v>
      </c>
      <c r="F300">
        <v>2</v>
      </c>
      <c r="G300">
        <v>2</v>
      </c>
      <c r="I300">
        <v>0</v>
      </c>
      <c r="J300">
        <f>Tabla1[[#This Row],[VENTAS]]+Tabla1[[#This Row],[DEPOSITO]]+Tabla1[[#This Row],[Existencia]]-Tabla1[[#This Row],[SISTEMA]]</f>
        <v>0</v>
      </c>
    </row>
    <row r="301" spans="1:10" hidden="1" x14ac:dyDescent="0.25">
      <c r="A301">
        <v>20303</v>
      </c>
      <c r="B301" s="1" t="s">
        <v>6</v>
      </c>
      <c r="C301" s="1" t="s">
        <v>9</v>
      </c>
      <c r="D301">
        <v>6773</v>
      </c>
      <c r="E301" s="1" t="s">
        <v>44</v>
      </c>
      <c r="F301">
        <v>0</v>
      </c>
      <c r="G301">
        <v>0</v>
      </c>
      <c r="I301">
        <v>0</v>
      </c>
      <c r="J301">
        <f>Tabla1[[#This Row],[VENTAS]]+Tabla1[[#This Row],[DEPOSITO]]+Tabla1[[#This Row],[Existencia]]-Tabla1[[#This Row],[SISTEMA]]</f>
        <v>0</v>
      </c>
    </row>
    <row r="302" spans="1:10" hidden="1" x14ac:dyDescent="0.25">
      <c r="A302">
        <v>20303</v>
      </c>
      <c r="B302" s="1" t="s">
        <v>6</v>
      </c>
      <c r="C302" s="1" t="s">
        <v>9</v>
      </c>
      <c r="D302">
        <v>6774</v>
      </c>
      <c r="E302" s="1" t="s">
        <v>45</v>
      </c>
      <c r="F302">
        <v>0</v>
      </c>
      <c r="G302">
        <v>0</v>
      </c>
      <c r="I302">
        <v>0</v>
      </c>
      <c r="J302">
        <f>Tabla1[[#This Row],[VENTAS]]+Tabla1[[#This Row],[DEPOSITO]]+Tabla1[[#This Row],[Existencia]]-Tabla1[[#This Row],[SISTEMA]]</f>
        <v>0</v>
      </c>
    </row>
    <row r="303" spans="1:10" hidden="1" x14ac:dyDescent="0.25">
      <c r="A303">
        <v>20303</v>
      </c>
      <c r="B303" s="1" t="s">
        <v>6</v>
      </c>
      <c r="C303" s="1" t="s">
        <v>9</v>
      </c>
      <c r="D303">
        <v>6775</v>
      </c>
      <c r="E303" s="1" t="s">
        <v>46</v>
      </c>
      <c r="F303">
        <v>0</v>
      </c>
      <c r="G303">
        <v>0</v>
      </c>
      <c r="I303">
        <v>0</v>
      </c>
      <c r="J303">
        <f>Tabla1[[#This Row],[VENTAS]]+Tabla1[[#This Row],[DEPOSITO]]+Tabla1[[#This Row],[Existencia]]-Tabla1[[#This Row],[SISTEMA]]</f>
        <v>0</v>
      </c>
    </row>
    <row r="304" spans="1:10" hidden="1" x14ac:dyDescent="0.25">
      <c r="A304">
        <v>20303</v>
      </c>
      <c r="B304" s="1" t="s">
        <v>6</v>
      </c>
      <c r="C304" s="1" t="s">
        <v>9</v>
      </c>
      <c r="D304">
        <v>6776</v>
      </c>
      <c r="E304" s="1" t="s">
        <v>337</v>
      </c>
      <c r="F304">
        <v>0</v>
      </c>
      <c r="G304">
        <v>0</v>
      </c>
      <c r="I304">
        <v>0</v>
      </c>
      <c r="J304">
        <f>Tabla1[[#This Row],[VENTAS]]+Tabla1[[#This Row],[DEPOSITO]]+Tabla1[[#This Row],[Existencia]]-Tabla1[[#This Row],[SISTEMA]]</f>
        <v>0</v>
      </c>
    </row>
    <row r="305" spans="1:10" hidden="1" x14ac:dyDescent="0.25">
      <c r="A305">
        <v>20303</v>
      </c>
      <c r="B305" s="1" t="s">
        <v>6</v>
      </c>
      <c r="C305" s="1" t="s">
        <v>9</v>
      </c>
      <c r="D305">
        <v>6826</v>
      </c>
      <c r="E305" s="1" t="s">
        <v>338</v>
      </c>
      <c r="F305">
        <v>0</v>
      </c>
      <c r="G305">
        <v>0</v>
      </c>
      <c r="I305">
        <v>0</v>
      </c>
      <c r="J305">
        <f>Tabla1[[#This Row],[VENTAS]]+Tabla1[[#This Row],[DEPOSITO]]+Tabla1[[#This Row],[Existencia]]-Tabla1[[#This Row],[SISTEMA]]</f>
        <v>0</v>
      </c>
    </row>
    <row r="306" spans="1:10" hidden="1" x14ac:dyDescent="0.25">
      <c r="A306">
        <v>20303</v>
      </c>
      <c r="B306" s="1" t="s">
        <v>6</v>
      </c>
      <c r="C306" s="1" t="s">
        <v>9</v>
      </c>
      <c r="D306">
        <v>6843</v>
      </c>
      <c r="E306" s="1" t="s">
        <v>339</v>
      </c>
      <c r="F306">
        <v>0</v>
      </c>
      <c r="G306">
        <v>0</v>
      </c>
      <c r="I306">
        <v>0</v>
      </c>
      <c r="J306">
        <f>Tabla1[[#This Row],[VENTAS]]+Tabla1[[#This Row],[DEPOSITO]]+Tabla1[[#This Row],[Existencia]]-Tabla1[[#This Row],[SISTEMA]]</f>
        <v>0</v>
      </c>
    </row>
    <row r="307" spans="1:10" hidden="1" x14ac:dyDescent="0.25">
      <c r="A307">
        <v>20303</v>
      </c>
      <c r="B307" s="1" t="s">
        <v>6</v>
      </c>
      <c r="C307" s="1" t="s">
        <v>9</v>
      </c>
      <c r="D307">
        <v>6884</v>
      </c>
      <c r="E307" s="1" t="s">
        <v>340</v>
      </c>
      <c r="F307">
        <v>0</v>
      </c>
      <c r="G307">
        <v>0</v>
      </c>
      <c r="I307">
        <v>0</v>
      </c>
      <c r="J307">
        <f>Tabla1[[#This Row],[VENTAS]]+Tabla1[[#This Row],[DEPOSITO]]+Tabla1[[#This Row],[Existencia]]-Tabla1[[#This Row],[SISTEMA]]</f>
        <v>0</v>
      </c>
    </row>
    <row r="308" spans="1:10" hidden="1" x14ac:dyDescent="0.25">
      <c r="A308">
        <v>20303</v>
      </c>
      <c r="B308" s="1" t="s">
        <v>6</v>
      </c>
      <c r="C308" s="1" t="s">
        <v>9</v>
      </c>
      <c r="D308">
        <v>6886</v>
      </c>
      <c r="E308" s="1" t="s">
        <v>341</v>
      </c>
      <c r="F308">
        <v>0</v>
      </c>
      <c r="G308">
        <v>0</v>
      </c>
      <c r="I308">
        <v>0</v>
      </c>
      <c r="J308">
        <f>Tabla1[[#This Row],[VENTAS]]+Tabla1[[#This Row],[DEPOSITO]]+Tabla1[[#This Row],[Existencia]]-Tabla1[[#This Row],[SISTEMA]]</f>
        <v>0</v>
      </c>
    </row>
    <row r="309" spans="1:10" hidden="1" x14ac:dyDescent="0.25">
      <c r="A309">
        <v>20303</v>
      </c>
      <c r="B309" s="1" t="s">
        <v>6</v>
      </c>
      <c r="C309" s="1" t="s">
        <v>9</v>
      </c>
      <c r="D309">
        <v>6894</v>
      </c>
      <c r="E309" s="1" t="s">
        <v>342</v>
      </c>
      <c r="F309">
        <v>0</v>
      </c>
      <c r="G309">
        <v>0</v>
      </c>
      <c r="I309">
        <v>0</v>
      </c>
      <c r="J309">
        <f>Tabla1[[#This Row],[VENTAS]]+Tabla1[[#This Row],[DEPOSITO]]+Tabla1[[#This Row],[Existencia]]-Tabla1[[#This Row],[SISTEMA]]</f>
        <v>0</v>
      </c>
    </row>
    <row r="310" spans="1:10" hidden="1" x14ac:dyDescent="0.25">
      <c r="A310">
        <v>20303</v>
      </c>
      <c r="B310" s="1" t="s">
        <v>6</v>
      </c>
      <c r="C310" s="1" t="s">
        <v>9</v>
      </c>
      <c r="D310">
        <v>6930</v>
      </c>
      <c r="E310" s="1" t="s">
        <v>343</v>
      </c>
      <c r="F310">
        <v>0</v>
      </c>
      <c r="G310">
        <v>0</v>
      </c>
      <c r="I310">
        <v>0</v>
      </c>
      <c r="J310">
        <f>Tabla1[[#This Row],[VENTAS]]+Tabla1[[#This Row],[DEPOSITO]]+Tabla1[[#This Row],[Existencia]]-Tabla1[[#This Row],[SISTEMA]]</f>
        <v>0</v>
      </c>
    </row>
    <row r="311" spans="1:10" hidden="1" x14ac:dyDescent="0.25">
      <c r="A311">
        <v>20303</v>
      </c>
      <c r="B311" s="1" t="s">
        <v>6</v>
      </c>
      <c r="C311" s="1" t="s">
        <v>9</v>
      </c>
      <c r="D311">
        <v>6932</v>
      </c>
      <c r="E311" s="1" t="s">
        <v>344</v>
      </c>
      <c r="F311">
        <v>0</v>
      </c>
      <c r="G311">
        <v>0</v>
      </c>
      <c r="I311">
        <v>0</v>
      </c>
      <c r="J311">
        <f>Tabla1[[#This Row],[VENTAS]]+Tabla1[[#This Row],[DEPOSITO]]+Tabla1[[#This Row],[Existencia]]-Tabla1[[#This Row],[SISTEMA]]</f>
        <v>0</v>
      </c>
    </row>
    <row r="312" spans="1:10" hidden="1" x14ac:dyDescent="0.25">
      <c r="A312">
        <v>20303</v>
      </c>
      <c r="B312" s="1" t="s">
        <v>6</v>
      </c>
      <c r="C312" s="1" t="s">
        <v>9</v>
      </c>
      <c r="D312">
        <v>6940</v>
      </c>
      <c r="E312" s="1" t="s">
        <v>345</v>
      </c>
      <c r="F312">
        <v>0</v>
      </c>
      <c r="G312">
        <v>0</v>
      </c>
      <c r="I312">
        <v>0</v>
      </c>
      <c r="J312">
        <f>Tabla1[[#This Row],[VENTAS]]+Tabla1[[#This Row],[DEPOSITO]]+Tabla1[[#This Row],[Existencia]]-Tabla1[[#This Row],[SISTEMA]]</f>
        <v>0</v>
      </c>
    </row>
    <row r="313" spans="1:10" hidden="1" x14ac:dyDescent="0.25">
      <c r="A313">
        <v>20303</v>
      </c>
      <c r="B313" s="1" t="s">
        <v>6</v>
      </c>
      <c r="C313" s="1" t="s">
        <v>9</v>
      </c>
      <c r="D313">
        <v>6941</v>
      </c>
      <c r="E313" s="1" t="s">
        <v>346</v>
      </c>
      <c r="F313">
        <v>0</v>
      </c>
      <c r="G313">
        <v>0</v>
      </c>
      <c r="I313">
        <v>0</v>
      </c>
      <c r="J313">
        <f>Tabla1[[#This Row],[VENTAS]]+Tabla1[[#This Row],[DEPOSITO]]+Tabla1[[#This Row],[Existencia]]-Tabla1[[#This Row],[SISTEMA]]</f>
        <v>0</v>
      </c>
    </row>
    <row r="314" spans="1:10" hidden="1" x14ac:dyDescent="0.25">
      <c r="A314">
        <v>20303</v>
      </c>
      <c r="B314" s="1" t="s">
        <v>6</v>
      </c>
      <c r="C314" s="1" t="s">
        <v>9</v>
      </c>
      <c r="D314">
        <v>6943</v>
      </c>
      <c r="E314" s="1" t="s">
        <v>347</v>
      </c>
      <c r="F314">
        <v>0</v>
      </c>
      <c r="G314">
        <v>0</v>
      </c>
      <c r="I314">
        <v>0</v>
      </c>
      <c r="J314">
        <f>Tabla1[[#This Row],[VENTAS]]+Tabla1[[#This Row],[DEPOSITO]]+Tabla1[[#This Row],[Existencia]]-Tabla1[[#This Row],[SISTEMA]]</f>
        <v>0</v>
      </c>
    </row>
    <row r="315" spans="1:10" hidden="1" x14ac:dyDescent="0.25">
      <c r="A315">
        <v>20303</v>
      </c>
      <c r="B315" s="1" t="s">
        <v>6</v>
      </c>
      <c r="C315" s="1" t="s">
        <v>9</v>
      </c>
      <c r="D315">
        <v>6944</v>
      </c>
      <c r="E315" s="1" t="s">
        <v>348</v>
      </c>
      <c r="F315">
        <v>0</v>
      </c>
      <c r="G315">
        <v>0</v>
      </c>
      <c r="I315">
        <v>0</v>
      </c>
      <c r="J315">
        <f>Tabla1[[#This Row],[VENTAS]]+Tabla1[[#This Row],[DEPOSITO]]+Tabla1[[#This Row],[Existencia]]-Tabla1[[#This Row],[SISTEMA]]</f>
        <v>0</v>
      </c>
    </row>
    <row r="316" spans="1:10" hidden="1" x14ac:dyDescent="0.25">
      <c r="A316">
        <v>20303</v>
      </c>
      <c r="B316" s="1" t="s">
        <v>6</v>
      </c>
      <c r="C316" s="1" t="s">
        <v>9</v>
      </c>
      <c r="D316">
        <v>6946</v>
      </c>
      <c r="E316" s="1" t="s">
        <v>349</v>
      </c>
      <c r="F316">
        <v>0</v>
      </c>
      <c r="G316">
        <v>0</v>
      </c>
      <c r="I316">
        <v>0</v>
      </c>
      <c r="J316">
        <f>Tabla1[[#This Row],[VENTAS]]+Tabla1[[#This Row],[DEPOSITO]]+Tabla1[[#This Row],[Existencia]]-Tabla1[[#This Row],[SISTEMA]]</f>
        <v>0</v>
      </c>
    </row>
    <row r="317" spans="1:10" hidden="1" x14ac:dyDescent="0.25">
      <c r="A317">
        <v>20303</v>
      </c>
      <c r="B317" s="1" t="s">
        <v>6</v>
      </c>
      <c r="C317" s="1" t="s">
        <v>9</v>
      </c>
      <c r="D317">
        <v>6947</v>
      </c>
      <c r="E317" s="1" t="s">
        <v>350</v>
      </c>
      <c r="F317">
        <v>0</v>
      </c>
      <c r="G317">
        <v>0</v>
      </c>
      <c r="I317">
        <v>0</v>
      </c>
      <c r="J317">
        <f>Tabla1[[#This Row],[VENTAS]]+Tabla1[[#This Row],[DEPOSITO]]+Tabla1[[#This Row],[Existencia]]-Tabla1[[#This Row],[SISTEMA]]</f>
        <v>0</v>
      </c>
    </row>
    <row r="318" spans="1:10" hidden="1" x14ac:dyDescent="0.25">
      <c r="A318">
        <v>20303</v>
      </c>
      <c r="B318" s="1" t="s">
        <v>6</v>
      </c>
      <c r="C318" s="1" t="s">
        <v>9</v>
      </c>
      <c r="D318">
        <v>6951</v>
      </c>
      <c r="E318" s="1" t="s">
        <v>351</v>
      </c>
      <c r="F318">
        <v>8</v>
      </c>
      <c r="G318">
        <v>8</v>
      </c>
      <c r="I318">
        <v>0</v>
      </c>
      <c r="J318">
        <f>Tabla1[[#This Row],[VENTAS]]+Tabla1[[#This Row],[DEPOSITO]]+Tabla1[[#This Row],[Existencia]]-Tabla1[[#This Row],[SISTEMA]]</f>
        <v>0</v>
      </c>
    </row>
    <row r="319" spans="1:10" hidden="1" x14ac:dyDescent="0.25">
      <c r="A319">
        <v>20303</v>
      </c>
      <c r="B319" s="1" t="s">
        <v>6</v>
      </c>
      <c r="C319" s="1" t="s">
        <v>9</v>
      </c>
      <c r="D319">
        <v>6952</v>
      </c>
      <c r="E319" s="1" t="s">
        <v>352</v>
      </c>
      <c r="F319">
        <v>0</v>
      </c>
      <c r="G319">
        <v>0</v>
      </c>
      <c r="I319">
        <v>0</v>
      </c>
      <c r="J319">
        <f>Tabla1[[#This Row],[VENTAS]]+Tabla1[[#This Row],[DEPOSITO]]+Tabla1[[#This Row],[Existencia]]-Tabla1[[#This Row],[SISTEMA]]</f>
        <v>0</v>
      </c>
    </row>
    <row r="320" spans="1:10" hidden="1" x14ac:dyDescent="0.25">
      <c r="A320">
        <v>20303</v>
      </c>
      <c r="B320" s="1" t="s">
        <v>6</v>
      </c>
      <c r="C320" s="1" t="s">
        <v>9</v>
      </c>
      <c r="D320">
        <v>6953</v>
      </c>
      <c r="E320" s="1" t="s">
        <v>353</v>
      </c>
      <c r="F320">
        <v>0</v>
      </c>
      <c r="G320">
        <v>0</v>
      </c>
      <c r="I320">
        <v>0</v>
      </c>
      <c r="J320">
        <f>Tabla1[[#This Row],[VENTAS]]+Tabla1[[#This Row],[DEPOSITO]]+Tabla1[[#This Row],[Existencia]]-Tabla1[[#This Row],[SISTEMA]]</f>
        <v>0</v>
      </c>
    </row>
    <row r="321" spans="1:11" hidden="1" x14ac:dyDescent="0.25">
      <c r="A321">
        <v>20303</v>
      </c>
      <c r="B321" s="1" t="s">
        <v>6</v>
      </c>
      <c r="C321" s="1" t="s">
        <v>9</v>
      </c>
      <c r="D321">
        <v>6971</v>
      </c>
      <c r="E321" s="1" t="s">
        <v>354</v>
      </c>
      <c r="F321">
        <v>0</v>
      </c>
      <c r="G321">
        <v>0</v>
      </c>
      <c r="I321">
        <v>0</v>
      </c>
      <c r="J321">
        <f>Tabla1[[#This Row],[VENTAS]]+Tabla1[[#This Row],[DEPOSITO]]+Tabla1[[#This Row],[Existencia]]-Tabla1[[#This Row],[SISTEMA]]</f>
        <v>0</v>
      </c>
    </row>
    <row r="322" spans="1:11" hidden="1" x14ac:dyDescent="0.25">
      <c r="A322">
        <v>20303</v>
      </c>
      <c r="B322" s="1" t="s">
        <v>6</v>
      </c>
      <c r="C322" s="1" t="s">
        <v>9</v>
      </c>
      <c r="D322">
        <v>6979</v>
      </c>
      <c r="E322" s="1" t="s">
        <v>355</v>
      </c>
      <c r="F322">
        <v>7</v>
      </c>
      <c r="G322">
        <v>11</v>
      </c>
      <c r="I322">
        <v>0</v>
      </c>
      <c r="J322">
        <f>Tabla1[[#This Row],[VENTAS]]+Tabla1[[#This Row],[DEPOSITO]]+Tabla1[[#This Row],[Existencia]]-Tabla1[[#This Row],[SISTEMA]]</f>
        <v>4</v>
      </c>
      <c r="K322" t="s">
        <v>2659</v>
      </c>
    </row>
    <row r="323" spans="1:11" hidden="1" x14ac:dyDescent="0.25">
      <c r="A323">
        <v>20303</v>
      </c>
      <c r="B323" s="1" t="s">
        <v>6</v>
      </c>
      <c r="C323" s="1" t="s">
        <v>9</v>
      </c>
      <c r="D323">
        <v>6981</v>
      </c>
      <c r="E323" s="1" t="s">
        <v>356</v>
      </c>
      <c r="F323">
        <v>10</v>
      </c>
      <c r="G323">
        <v>10</v>
      </c>
      <c r="I323">
        <v>0</v>
      </c>
      <c r="J323">
        <f>Tabla1[[#This Row],[VENTAS]]+Tabla1[[#This Row],[DEPOSITO]]+Tabla1[[#This Row],[Existencia]]-Tabla1[[#This Row],[SISTEMA]]</f>
        <v>0</v>
      </c>
    </row>
    <row r="324" spans="1:11" hidden="1" x14ac:dyDescent="0.25">
      <c r="A324">
        <v>20303</v>
      </c>
      <c r="B324" s="1" t="s">
        <v>6</v>
      </c>
      <c r="C324" s="1" t="s">
        <v>9</v>
      </c>
      <c r="D324">
        <v>7101</v>
      </c>
      <c r="E324" s="1" t="s">
        <v>357</v>
      </c>
      <c r="F324">
        <v>0</v>
      </c>
      <c r="G324">
        <v>0</v>
      </c>
      <c r="I324">
        <v>0</v>
      </c>
      <c r="J324">
        <f>Tabla1[[#This Row],[VENTAS]]+Tabla1[[#This Row],[DEPOSITO]]+Tabla1[[#This Row],[Existencia]]-Tabla1[[#This Row],[SISTEMA]]</f>
        <v>0</v>
      </c>
    </row>
    <row r="325" spans="1:11" hidden="1" x14ac:dyDescent="0.25">
      <c r="A325">
        <v>20303</v>
      </c>
      <c r="B325" s="1" t="s">
        <v>6</v>
      </c>
      <c r="C325" s="1" t="s">
        <v>9</v>
      </c>
      <c r="D325">
        <v>7130</v>
      </c>
      <c r="E325" s="1" t="s">
        <v>358</v>
      </c>
      <c r="F325">
        <v>1</v>
      </c>
      <c r="G325">
        <v>1</v>
      </c>
      <c r="I325">
        <v>0</v>
      </c>
      <c r="J325">
        <f>Tabla1[[#This Row],[VENTAS]]+Tabla1[[#This Row],[DEPOSITO]]+Tabla1[[#This Row],[Existencia]]-Tabla1[[#This Row],[SISTEMA]]</f>
        <v>0</v>
      </c>
    </row>
    <row r="326" spans="1:11" hidden="1" x14ac:dyDescent="0.25">
      <c r="A326">
        <v>20303</v>
      </c>
      <c r="B326" s="1" t="s">
        <v>6</v>
      </c>
      <c r="C326" s="1" t="s">
        <v>9</v>
      </c>
      <c r="D326">
        <v>7131</v>
      </c>
      <c r="E326" s="1" t="s">
        <v>359</v>
      </c>
      <c r="F326">
        <v>0</v>
      </c>
      <c r="G326">
        <v>0</v>
      </c>
      <c r="I326">
        <v>0</v>
      </c>
      <c r="J326">
        <f>Tabla1[[#This Row],[VENTAS]]+Tabla1[[#This Row],[DEPOSITO]]+Tabla1[[#This Row],[Existencia]]-Tabla1[[#This Row],[SISTEMA]]</f>
        <v>0</v>
      </c>
    </row>
    <row r="327" spans="1:11" hidden="1" x14ac:dyDescent="0.25">
      <c r="A327">
        <v>20303</v>
      </c>
      <c r="B327" s="1" t="s">
        <v>6</v>
      </c>
      <c r="C327" s="1" t="s">
        <v>9</v>
      </c>
      <c r="D327">
        <v>7134</v>
      </c>
      <c r="E327" s="1" t="s">
        <v>360</v>
      </c>
      <c r="F327">
        <v>0</v>
      </c>
      <c r="G327">
        <v>0</v>
      </c>
      <c r="I327">
        <v>0</v>
      </c>
      <c r="J327">
        <f>Tabla1[[#This Row],[VENTAS]]+Tabla1[[#This Row],[DEPOSITO]]+Tabla1[[#This Row],[Existencia]]-Tabla1[[#This Row],[SISTEMA]]</f>
        <v>0</v>
      </c>
    </row>
    <row r="328" spans="1:11" hidden="1" x14ac:dyDescent="0.25">
      <c r="A328">
        <v>20303</v>
      </c>
      <c r="B328" s="1" t="s">
        <v>6</v>
      </c>
      <c r="C328" s="1" t="s">
        <v>9</v>
      </c>
      <c r="D328">
        <v>7170</v>
      </c>
      <c r="E328" s="1" t="s">
        <v>361</v>
      </c>
      <c r="F328">
        <v>0</v>
      </c>
      <c r="G328">
        <v>0</v>
      </c>
      <c r="I328">
        <v>0</v>
      </c>
      <c r="J328">
        <f>Tabla1[[#This Row],[VENTAS]]+Tabla1[[#This Row],[DEPOSITO]]+Tabla1[[#This Row],[Existencia]]-Tabla1[[#This Row],[SISTEMA]]</f>
        <v>0</v>
      </c>
    </row>
    <row r="329" spans="1:11" hidden="1" x14ac:dyDescent="0.25">
      <c r="A329">
        <v>20303</v>
      </c>
      <c r="B329" s="1" t="s">
        <v>6</v>
      </c>
      <c r="C329" s="1" t="s">
        <v>9</v>
      </c>
      <c r="D329">
        <v>7173</v>
      </c>
      <c r="E329" s="1" t="s">
        <v>362</v>
      </c>
      <c r="F329">
        <v>0</v>
      </c>
      <c r="G329">
        <v>0</v>
      </c>
      <c r="I329">
        <v>0</v>
      </c>
      <c r="J329">
        <f>Tabla1[[#This Row],[VENTAS]]+Tabla1[[#This Row],[DEPOSITO]]+Tabla1[[#This Row],[Existencia]]-Tabla1[[#This Row],[SISTEMA]]</f>
        <v>0</v>
      </c>
    </row>
    <row r="330" spans="1:11" hidden="1" x14ac:dyDescent="0.25">
      <c r="A330">
        <v>20303</v>
      </c>
      <c r="B330" s="1" t="s">
        <v>6</v>
      </c>
      <c r="C330" s="1" t="s">
        <v>9</v>
      </c>
      <c r="D330">
        <v>7182</v>
      </c>
      <c r="E330" s="1" t="s">
        <v>363</v>
      </c>
      <c r="F330">
        <v>0</v>
      </c>
      <c r="G330">
        <v>0</v>
      </c>
      <c r="I330">
        <v>0</v>
      </c>
      <c r="J330">
        <f>Tabla1[[#This Row],[VENTAS]]+Tabla1[[#This Row],[DEPOSITO]]+Tabla1[[#This Row],[Existencia]]-Tabla1[[#This Row],[SISTEMA]]</f>
        <v>0</v>
      </c>
    </row>
    <row r="331" spans="1:11" hidden="1" x14ac:dyDescent="0.25">
      <c r="A331">
        <v>20303</v>
      </c>
      <c r="B331" s="1" t="s">
        <v>6</v>
      </c>
      <c r="C331" s="1" t="s">
        <v>9</v>
      </c>
      <c r="D331">
        <v>7199</v>
      </c>
      <c r="E331" s="1" t="s">
        <v>364</v>
      </c>
      <c r="F331">
        <v>0</v>
      </c>
      <c r="G331">
        <v>0</v>
      </c>
      <c r="I331">
        <v>0</v>
      </c>
      <c r="J331">
        <f>Tabla1[[#This Row],[VENTAS]]+Tabla1[[#This Row],[DEPOSITO]]+Tabla1[[#This Row],[Existencia]]-Tabla1[[#This Row],[SISTEMA]]</f>
        <v>0</v>
      </c>
    </row>
    <row r="332" spans="1:11" hidden="1" x14ac:dyDescent="0.25">
      <c r="A332">
        <v>20303</v>
      </c>
      <c r="B332" s="1" t="s">
        <v>6</v>
      </c>
      <c r="C332" s="1" t="s">
        <v>9</v>
      </c>
      <c r="D332">
        <v>7217</v>
      </c>
      <c r="E332" s="1" t="s">
        <v>365</v>
      </c>
      <c r="F332">
        <v>3</v>
      </c>
      <c r="G332">
        <v>3</v>
      </c>
      <c r="I332">
        <v>0</v>
      </c>
      <c r="J332">
        <f>Tabla1[[#This Row],[VENTAS]]+Tabla1[[#This Row],[DEPOSITO]]+Tabla1[[#This Row],[Existencia]]-Tabla1[[#This Row],[SISTEMA]]</f>
        <v>0</v>
      </c>
    </row>
    <row r="333" spans="1:11" hidden="1" x14ac:dyDescent="0.25">
      <c r="A333">
        <v>20303</v>
      </c>
      <c r="B333" s="1" t="s">
        <v>6</v>
      </c>
      <c r="C333" s="1" t="s">
        <v>9</v>
      </c>
      <c r="D333">
        <v>7219</v>
      </c>
      <c r="E333" s="1" t="s">
        <v>366</v>
      </c>
      <c r="F333">
        <v>0</v>
      </c>
      <c r="G333">
        <v>0</v>
      </c>
      <c r="I333">
        <v>0</v>
      </c>
      <c r="J333">
        <f>Tabla1[[#This Row],[VENTAS]]+Tabla1[[#This Row],[DEPOSITO]]+Tabla1[[#This Row],[Existencia]]-Tabla1[[#This Row],[SISTEMA]]</f>
        <v>0</v>
      </c>
    </row>
    <row r="334" spans="1:11" hidden="1" x14ac:dyDescent="0.25">
      <c r="A334">
        <v>20303</v>
      </c>
      <c r="B334" s="1" t="s">
        <v>6</v>
      </c>
      <c r="C334" s="1" t="s">
        <v>9</v>
      </c>
      <c r="D334">
        <v>7228</v>
      </c>
      <c r="E334" s="1" t="s">
        <v>367</v>
      </c>
      <c r="F334">
        <v>0</v>
      </c>
      <c r="G334">
        <v>0</v>
      </c>
      <c r="I334">
        <v>0</v>
      </c>
      <c r="J334">
        <f>Tabla1[[#This Row],[VENTAS]]+Tabla1[[#This Row],[DEPOSITO]]+Tabla1[[#This Row],[Existencia]]-Tabla1[[#This Row],[SISTEMA]]</f>
        <v>0</v>
      </c>
    </row>
    <row r="335" spans="1:11" hidden="1" x14ac:dyDescent="0.25">
      <c r="A335">
        <v>20303</v>
      </c>
      <c r="B335" s="1" t="s">
        <v>6</v>
      </c>
      <c r="C335" s="1" t="s">
        <v>9</v>
      </c>
      <c r="D335">
        <v>7254</v>
      </c>
      <c r="E335" s="1" t="s">
        <v>368</v>
      </c>
      <c r="F335">
        <v>0</v>
      </c>
      <c r="G335">
        <v>0</v>
      </c>
      <c r="I335">
        <v>0</v>
      </c>
      <c r="J335">
        <f>Tabla1[[#This Row],[VENTAS]]+Tabla1[[#This Row],[DEPOSITO]]+Tabla1[[#This Row],[Existencia]]-Tabla1[[#This Row],[SISTEMA]]</f>
        <v>0</v>
      </c>
    </row>
    <row r="336" spans="1:11" hidden="1" x14ac:dyDescent="0.25">
      <c r="A336">
        <v>20303</v>
      </c>
      <c r="B336" s="1" t="s">
        <v>6</v>
      </c>
      <c r="C336" s="1" t="s">
        <v>9</v>
      </c>
      <c r="D336">
        <v>7270</v>
      </c>
      <c r="E336" s="1" t="s">
        <v>369</v>
      </c>
      <c r="F336">
        <v>0</v>
      </c>
      <c r="G336">
        <v>0</v>
      </c>
      <c r="I336">
        <v>0</v>
      </c>
      <c r="J336">
        <f>Tabla1[[#This Row],[VENTAS]]+Tabla1[[#This Row],[DEPOSITO]]+Tabla1[[#This Row],[Existencia]]-Tabla1[[#This Row],[SISTEMA]]</f>
        <v>0</v>
      </c>
    </row>
    <row r="337" spans="1:10" hidden="1" x14ac:dyDescent="0.25">
      <c r="A337">
        <v>20303</v>
      </c>
      <c r="B337" s="1" t="s">
        <v>6</v>
      </c>
      <c r="C337" s="1" t="s">
        <v>9</v>
      </c>
      <c r="D337">
        <v>7271</v>
      </c>
      <c r="E337" s="1" t="s">
        <v>47</v>
      </c>
      <c r="F337">
        <v>0</v>
      </c>
      <c r="G337">
        <v>0</v>
      </c>
      <c r="I337">
        <v>0</v>
      </c>
      <c r="J337">
        <f>Tabla1[[#This Row],[VENTAS]]+Tabla1[[#This Row],[DEPOSITO]]+Tabla1[[#This Row],[Existencia]]-Tabla1[[#This Row],[SISTEMA]]</f>
        <v>0</v>
      </c>
    </row>
    <row r="338" spans="1:10" hidden="1" x14ac:dyDescent="0.25">
      <c r="A338">
        <v>20303</v>
      </c>
      <c r="B338" s="1" t="s">
        <v>6</v>
      </c>
      <c r="C338" s="1" t="s">
        <v>9</v>
      </c>
      <c r="D338">
        <v>7272</v>
      </c>
      <c r="E338" s="1" t="s">
        <v>370</v>
      </c>
      <c r="F338">
        <v>0</v>
      </c>
      <c r="G338">
        <v>0</v>
      </c>
      <c r="I338">
        <v>0</v>
      </c>
      <c r="J338">
        <f>Tabla1[[#This Row],[VENTAS]]+Tabla1[[#This Row],[DEPOSITO]]+Tabla1[[#This Row],[Existencia]]-Tabla1[[#This Row],[SISTEMA]]</f>
        <v>0</v>
      </c>
    </row>
    <row r="339" spans="1:10" hidden="1" x14ac:dyDescent="0.25">
      <c r="A339">
        <v>20303</v>
      </c>
      <c r="B339" s="1" t="s">
        <v>6</v>
      </c>
      <c r="C339" s="1" t="s">
        <v>9</v>
      </c>
      <c r="D339">
        <v>7273</v>
      </c>
      <c r="E339" s="1" t="s">
        <v>371</v>
      </c>
      <c r="F339">
        <v>0</v>
      </c>
      <c r="G339">
        <v>0</v>
      </c>
      <c r="I339">
        <v>0</v>
      </c>
      <c r="J339">
        <f>Tabla1[[#This Row],[VENTAS]]+Tabla1[[#This Row],[DEPOSITO]]+Tabla1[[#This Row],[Existencia]]-Tabla1[[#This Row],[SISTEMA]]</f>
        <v>0</v>
      </c>
    </row>
    <row r="340" spans="1:10" hidden="1" x14ac:dyDescent="0.25">
      <c r="A340">
        <v>20303</v>
      </c>
      <c r="B340" s="1" t="s">
        <v>6</v>
      </c>
      <c r="C340" s="1" t="s">
        <v>9</v>
      </c>
      <c r="D340">
        <v>7281</v>
      </c>
      <c r="E340" s="1" t="s">
        <v>48</v>
      </c>
      <c r="F340">
        <v>0</v>
      </c>
      <c r="G340">
        <v>0</v>
      </c>
      <c r="I340">
        <v>0</v>
      </c>
      <c r="J340">
        <f>Tabla1[[#This Row],[VENTAS]]+Tabla1[[#This Row],[DEPOSITO]]+Tabla1[[#This Row],[Existencia]]-Tabla1[[#This Row],[SISTEMA]]</f>
        <v>0</v>
      </c>
    </row>
    <row r="341" spans="1:10" hidden="1" x14ac:dyDescent="0.25">
      <c r="A341">
        <v>20303</v>
      </c>
      <c r="B341" s="1" t="s">
        <v>6</v>
      </c>
      <c r="C341" s="1" t="s">
        <v>9</v>
      </c>
      <c r="D341">
        <v>7313</v>
      </c>
      <c r="E341" s="1" t="s">
        <v>372</v>
      </c>
      <c r="F341">
        <v>0</v>
      </c>
      <c r="G341">
        <v>0</v>
      </c>
      <c r="I341">
        <v>0</v>
      </c>
      <c r="J341">
        <f>Tabla1[[#This Row],[VENTAS]]+Tabla1[[#This Row],[DEPOSITO]]+Tabla1[[#This Row],[Existencia]]-Tabla1[[#This Row],[SISTEMA]]</f>
        <v>0</v>
      </c>
    </row>
    <row r="342" spans="1:10" hidden="1" x14ac:dyDescent="0.25">
      <c r="A342">
        <v>20303</v>
      </c>
      <c r="B342" s="1" t="s">
        <v>6</v>
      </c>
      <c r="C342" s="1" t="s">
        <v>9</v>
      </c>
      <c r="D342">
        <v>7331</v>
      </c>
      <c r="E342" s="1" t="s">
        <v>373</v>
      </c>
      <c r="F342">
        <v>9</v>
      </c>
      <c r="G342">
        <v>9</v>
      </c>
      <c r="I342">
        <v>0</v>
      </c>
      <c r="J342">
        <f>Tabla1[[#This Row],[VENTAS]]+Tabla1[[#This Row],[DEPOSITO]]+Tabla1[[#This Row],[Existencia]]-Tabla1[[#This Row],[SISTEMA]]</f>
        <v>0</v>
      </c>
    </row>
    <row r="343" spans="1:10" hidden="1" x14ac:dyDescent="0.25">
      <c r="A343">
        <v>20303</v>
      </c>
      <c r="B343" s="1" t="s">
        <v>6</v>
      </c>
      <c r="C343" s="1" t="s">
        <v>9</v>
      </c>
      <c r="D343">
        <v>7340</v>
      </c>
      <c r="E343" s="1" t="s">
        <v>49</v>
      </c>
      <c r="F343">
        <v>0</v>
      </c>
      <c r="G343">
        <v>0</v>
      </c>
      <c r="I343">
        <v>0</v>
      </c>
      <c r="J343">
        <f>Tabla1[[#This Row],[VENTAS]]+Tabla1[[#This Row],[DEPOSITO]]+Tabla1[[#This Row],[Existencia]]-Tabla1[[#This Row],[SISTEMA]]</f>
        <v>0</v>
      </c>
    </row>
    <row r="344" spans="1:10" x14ac:dyDescent="0.25">
      <c r="A344">
        <v>20303</v>
      </c>
      <c r="B344" s="1" t="s">
        <v>6</v>
      </c>
      <c r="C344" s="1" t="s">
        <v>9</v>
      </c>
      <c r="D344">
        <v>7341</v>
      </c>
      <c r="E344" s="1" t="s">
        <v>50</v>
      </c>
      <c r="F344">
        <v>1</v>
      </c>
      <c r="G344">
        <v>0</v>
      </c>
      <c r="I344">
        <v>0</v>
      </c>
      <c r="J344">
        <f>Tabla1[[#This Row],[VENTAS]]+Tabla1[[#This Row],[DEPOSITO]]+Tabla1[[#This Row],[Existencia]]-Tabla1[[#This Row],[SISTEMA]]</f>
        <v>-1</v>
      </c>
    </row>
    <row r="345" spans="1:10" x14ac:dyDescent="0.25">
      <c r="A345">
        <v>20303</v>
      </c>
      <c r="B345" s="1" t="s">
        <v>6</v>
      </c>
      <c r="C345" s="1" t="s">
        <v>9</v>
      </c>
      <c r="D345">
        <v>7342</v>
      </c>
      <c r="E345" s="1" t="s">
        <v>51</v>
      </c>
      <c r="F345">
        <v>1</v>
      </c>
      <c r="G345">
        <v>0</v>
      </c>
      <c r="I345">
        <v>0</v>
      </c>
      <c r="J345">
        <f>Tabla1[[#This Row],[VENTAS]]+Tabla1[[#This Row],[DEPOSITO]]+Tabla1[[#This Row],[Existencia]]-Tabla1[[#This Row],[SISTEMA]]</f>
        <v>-1</v>
      </c>
    </row>
    <row r="346" spans="1:10" hidden="1" x14ac:dyDescent="0.25">
      <c r="A346">
        <v>20303</v>
      </c>
      <c r="B346" s="1" t="s">
        <v>6</v>
      </c>
      <c r="C346" s="1" t="s">
        <v>9</v>
      </c>
      <c r="D346">
        <v>7343</v>
      </c>
      <c r="E346" s="1" t="s">
        <v>52</v>
      </c>
      <c r="F346">
        <v>0</v>
      </c>
      <c r="G346">
        <v>0</v>
      </c>
      <c r="I346">
        <v>0</v>
      </c>
      <c r="J346">
        <f>Tabla1[[#This Row],[VENTAS]]+Tabla1[[#This Row],[DEPOSITO]]+Tabla1[[#This Row],[Existencia]]-Tabla1[[#This Row],[SISTEMA]]</f>
        <v>0</v>
      </c>
    </row>
    <row r="347" spans="1:10" x14ac:dyDescent="0.25">
      <c r="A347">
        <v>20303</v>
      </c>
      <c r="B347" s="1" t="s">
        <v>6</v>
      </c>
      <c r="C347" s="1" t="s">
        <v>9</v>
      </c>
      <c r="D347">
        <v>7400</v>
      </c>
      <c r="E347" s="1" t="s">
        <v>374</v>
      </c>
      <c r="F347">
        <v>1</v>
      </c>
      <c r="G347">
        <v>0</v>
      </c>
      <c r="I347">
        <v>0</v>
      </c>
      <c r="J347">
        <f>Tabla1[[#This Row],[VENTAS]]+Tabla1[[#This Row],[DEPOSITO]]+Tabla1[[#This Row],[Existencia]]-Tabla1[[#This Row],[SISTEMA]]</f>
        <v>-1</v>
      </c>
    </row>
    <row r="348" spans="1:10" hidden="1" x14ac:dyDescent="0.25">
      <c r="A348">
        <v>20303</v>
      </c>
      <c r="B348" s="1" t="s">
        <v>6</v>
      </c>
      <c r="C348" s="1" t="s">
        <v>9</v>
      </c>
      <c r="D348">
        <v>7401</v>
      </c>
      <c r="E348" s="1" t="s">
        <v>375</v>
      </c>
      <c r="F348">
        <v>14</v>
      </c>
      <c r="G348">
        <v>14</v>
      </c>
      <c r="I348">
        <v>0</v>
      </c>
      <c r="J348">
        <f>Tabla1[[#This Row],[VENTAS]]+Tabla1[[#This Row],[DEPOSITO]]+Tabla1[[#This Row],[Existencia]]-Tabla1[[#This Row],[SISTEMA]]</f>
        <v>0</v>
      </c>
    </row>
    <row r="349" spans="1:10" hidden="1" x14ac:dyDescent="0.25">
      <c r="A349">
        <v>20303</v>
      </c>
      <c r="B349" s="1" t="s">
        <v>6</v>
      </c>
      <c r="C349" s="1" t="s">
        <v>9</v>
      </c>
      <c r="D349">
        <v>7408</v>
      </c>
      <c r="E349" s="1" t="s">
        <v>376</v>
      </c>
      <c r="F349">
        <v>5</v>
      </c>
      <c r="G349">
        <v>5</v>
      </c>
      <c r="I349">
        <v>0</v>
      </c>
      <c r="J349">
        <f>Tabla1[[#This Row],[VENTAS]]+Tabla1[[#This Row],[DEPOSITO]]+Tabla1[[#This Row],[Existencia]]-Tabla1[[#This Row],[SISTEMA]]</f>
        <v>0</v>
      </c>
    </row>
    <row r="350" spans="1:10" hidden="1" x14ac:dyDescent="0.25">
      <c r="A350">
        <v>20303</v>
      </c>
      <c r="B350" s="1" t="s">
        <v>6</v>
      </c>
      <c r="C350" s="1" t="s">
        <v>9</v>
      </c>
      <c r="D350">
        <v>7409</v>
      </c>
      <c r="E350" s="1" t="s">
        <v>377</v>
      </c>
      <c r="F350">
        <v>3</v>
      </c>
      <c r="G350">
        <v>3</v>
      </c>
      <c r="I350">
        <v>0</v>
      </c>
      <c r="J350">
        <f>Tabla1[[#This Row],[VENTAS]]+Tabla1[[#This Row],[DEPOSITO]]+Tabla1[[#This Row],[Existencia]]-Tabla1[[#This Row],[SISTEMA]]</f>
        <v>0</v>
      </c>
    </row>
    <row r="351" spans="1:10" hidden="1" x14ac:dyDescent="0.25">
      <c r="A351">
        <v>20303</v>
      </c>
      <c r="B351" s="1" t="s">
        <v>6</v>
      </c>
      <c r="C351" s="1" t="s">
        <v>9</v>
      </c>
      <c r="D351">
        <v>7450</v>
      </c>
      <c r="E351" s="1" t="s">
        <v>378</v>
      </c>
      <c r="F351">
        <v>0</v>
      </c>
      <c r="G351">
        <v>0</v>
      </c>
      <c r="I351">
        <v>0</v>
      </c>
      <c r="J351">
        <f>Tabla1[[#This Row],[VENTAS]]+Tabla1[[#This Row],[DEPOSITO]]+Tabla1[[#This Row],[Existencia]]-Tabla1[[#This Row],[SISTEMA]]</f>
        <v>0</v>
      </c>
    </row>
    <row r="352" spans="1:10" hidden="1" x14ac:dyDescent="0.25">
      <c r="A352">
        <v>20303</v>
      </c>
      <c r="B352" s="1" t="s">
        <v>6</v>
      </c>
      <c r="C352" s="1" t="s">
        <v>9</v>
      </c>
      <c r="D352">
        <v>7463</v>
      </c>
      <c r="E352" s="1" t="s">
        <v>379</v>
      </c>
      <c r="F352">
        <v>0</v>
      </c>
      <c r="G352">
        <v>0</v>
      </c>
      <c r="I352">
        <v>0</v>
      </c>
      <c r="J352">
        <f>Tabla1[[#This Row],[VENTAS]]+Tabla1[[#This Row],[DEPOSITO]]+Tabla1[[#This Row],[Existencia]]-Tabla1[[#This Row],[SISTEMA]]</f>
        <v>0</v>
      </c>
    </row>
    <row r="353" spans="1:10" hidden="1" x14ac:dyDescent="0.25">
      <c r="A353">
        <v>20303</v>
      </c>
      <c r="B353" s="1" t="s">
        <v>6</v>
      </c>
      <c r="C353" s="1" t="s">
        <v>9</v>
      </c>
      <c r="D353">
        <v>7501</v>
      </c>
      <c r="E353" s="1" t="s">
        <v>380</v>
      </c>
      <c r="F353">
        <v>0</v>
      </c>
      <c r="G353">
        <v>0</v>
      </c>
      <c r="I353">
        <v>0</v>
      </c>
      <c r="J353">
        <f>Tabla1[[#This Row],[VENTAS]]+Tabla1[[#This Row],[DEPOSITO]]+Tabla1[[#This Row],[Existencia]]-Tabla1[[#This Row],[SISTEMA]]</f>
        <v>0</v>
      </c>
    </row>
    <row r="354" spans="1:10" hidden="1" x14ac:dyDescent="0.25">
      <c r="A354">
        <v>20303</v>
      </c>
      <c r="B354" s="1" t="s">
        <v>6</v>
      </c>
      <c r="C354" s="1" t="s">
        <v>9</v>
      </c>
      <c r="D354">
        <v>7502</v>
      </c>
      <c r="E354" s="1" t="s">
        <v>381</v>
      </c>
      <c r="F354">
        <v>0</v>
      </c>
      <c r="G354">
        <v>0</v>
      </c>
      <c r="I354">
        <v>0</v>
      </c>
      <c r="J354">
        <f>Tabla1[[#This Row],[VENTAS]]+Tabla1[[#This Row],[DEPOSITO]]+Tabla1[[#This Row],[Existencia]]-Tabla1[[#This Row],[SISTEMA]]</f>
        <v>0</v>
      </c>
    </row>
    <row r="355" spans="1:10" hidden="1" x14ac:dyDescent="0.25">
      <c r="A355">
        <v>20303</v>
      </c>
      <c r="B355" s="1" t="s">
        <v>6</v>
      </c>
      <c r="C355" s="1" t="s">
        <v>9</v>
      </c>
      <c r="D355">
        <v>7503</v>
      </c>
      <c r="E355" s="1" t="s">
        <v>382</v>
      </c>
      <c r="F355">
        <v>0</v>
      </c>
      <c r="G355">
        <v>0</v>
      </c>
      <c r="I355">
        <v>0</v>
      </c>
      <c r="J355">
        <f>Tabla1[[#This Row],[VENTAS]]+Tabla1[[#This Row],[DEPOSITO]]+Tabla1[[#This Row],[Existencia]]-Tabla1[[#This Row],[SISTEMA]]</f>
        <v>0</v>
      </c>
    </row>
    <row r="356" spans="1:10" hidden="1" x14ac:dyDescent="0.25">
      <c r="A356">
        <v>20303</v>
      </c>
      <c r="B356" s="1" t="s">
        <v>6</v>
      </c>
      <c r="C356" s="1" t="s">
        <v>9</v>
      </c>
      <c r="D356">
        <v>7534</v>
      </c>
      <c r="E356" s="1" t="s">
        <v>383</v>
      </c>
      <c r="F356">
        <v>0</v>
      </c>
      <c r="G356">
        <v>0</v>
      </c>
      <c r="I356">
        <v>0</v>
      </c>
      <c r="J356">
        <f>Tabla1[[#This Row],[VENTAS]]+Tabla1[[#This Row],[DEPOSITO]]+Tabla1[[#This Row],[Existencia]]-Tabla1[[#This Row],[SISTEMA]]</f>
        <v>0</v>
      </c>
    </row>
    <row r="357" spans="1:10" x14ac:dyDescent="0.25">
      <c r="A357">
        <v>20303</v>
      </c>
      <c r="B357" s="1" t="s">
        <v>6</v>
      </c>
      <c r="C357" s="1" t="s">
        <v>9</v>
      </c>
      <c r="D357">
        <v>7565</v>
      </c>
      <c r="E357" s="1" t="s">
        <v>384</v>
      </c>
      <c r="F357">
        <v>3</v>
      </c>
      <c r="G357">
        <v>0</v>
      </c>
      <c r="I357">
        <v>0</v>
      </c>
      <c r="J357">
        <f>Tabla1[[#This Row],[VENTAS]]+Tabla1[[#This Row],[DEPOSITO]]+Tabla1[[#This Row],[Existencia]]-Tabla1[[#This Row],[SISTEMA]]</f>
        <v>-3</v>
      </c>
    </row>
    <row r="358" spans="1:10" hidden="1" x14ac:dyDescent="0.25">
      <c r="A358">
        <v>20303</v>
      </c>
      <c r="B358" s="1" t="s">
        <v>6</v>
      </c>
      <c r="C358" s="1" t="s">
        <v>9</v>
      </c>
      <c r="D358">
        <v>7597</v>
      </c>
      <c r="E358" s="1" t="s">
        <v>385</v>
      </c>
      <c r="F358">
        <v>4</v>
      </c>
      <c r="G358">
        <v>4</v>
      </c>
      <c r="I358">
        <v>0</v>
      </c>
      <c r="J358">
        <f>Tabla1[[#This Row],[VENTAS]]+Tabla1[[#This Row],[DEPOSITO]]+Tabla1[[#This Row],[Existencia]]-Tabla1[[#This Row],[SISTEMA]]</f>
        <v>0</v>
      </c>
    </row>
    <row r="359" spans="1:10" hidden="1" x14ac:dyDescent="0.25">
      <c r="A359">
        <v>20303</v>
      </c>
      <c r="B359" s="1" t="s">
        <v>6</v>
      </c>
      <c r="C359" s="1" t="s">
        <v>9</v>
      </c>
      <c r="D359">
        <v>7626</v>
      </c>
      <c r="E359" s="1" t="s">
        <v>386</v>
      </c>
      <c r="F359">
        <v>0</v>
      </c>
      <c r="G359">
        <v>0</v>
      </c>
      <c r="I359">
        <v>0</v>
      </c>
      <c r="J359">
        <f>Tabla1[[#This Row],[VENTAS]]+Tabla1[[#This Row],[DEPOSITO]]+Tabla1[[#This Row],[Existencia]]-Tabla1[[#This Row],[SISTEMA]]</f>
        <v>0</v>
      </c>
    </row>
    <row r="360" spans="1:10" hidden="1" x14ac:dyDescent="0.25">
      <c r="A360">
        <v>20303</v>
      </c>
      <c r="B360" s="1" t="s">
        <v>6</v>
      </c>
      <c r="C360" s="1" t="s">
        <v>9</v>
      </c>
      <c r="D360">
        <v>7640</v>
      </c>
      <c r="E360" s="1" t="s">
        <v>387</v>
      </c>
      <c r="F360">
        <v>0</v>
      </c>
      <c r="G360">
        <v>0</v>
      </c>
      <c r="I360">
        <v>0</v>
      </c>
      <c r="J360">
        <f>Tabla1[[#This Row],[VENTAS]]+Tabla1[[#This Row],[DEPOSITO]]+Tabla1[[#This Row],[Existencia]]-Tabla1[[#This Row],[SISTEMA]]</f>
        <v>0</v>
      </c>
    </row>
    <row r="361" spans="1:10" hidden="1" x14ac:dyDescent="0.25">
      <c r="A361">
        <v>20303</v>
      </c>
      <c r="B361" s="1" t="s">
        <v>6</v>
      </c>
      <c r="C361" s="1" t="s">
        <v>9</v>
      </c>
      <c r="D361">
        <v>7641</v>
      </c>
      <c r="E361" s="1" t="s">
        <v>388</v>
      </c>
      <c r="F361">
        <v>0</v>
      </c>
      <c r="G361">
        <v>0</v>
      </c>
      <c r="I361">
        <v>0</v>
      </c>
      <c r="J361">
        <f>Tabla1[[#This Row],[VENTAS]]+Tabla1[[#This Row],[DEPOSITO]]+Tabla1[[#This Row],[Existencia]]-Tabla1[[#This Row],[SISTEMA]]</f>
        <v>0</v>
      </c>
    </row>
    <row r="362" spans="1:10" hidden="1" x14ac:dyDescent="0.25">
      <c r="A362">
        <v>20303</v>
      </c>
      <c r="B362" s="1" t="s">
        <v>6</v>
      </c>
      <c r="C362" s="1" t="s">
        <v>9</v>
      </c>
      <c r="D362">
        <v>7643</v>
      </c>
      <c r="E362" s="1" t="s">
        <v>389</v>
      </c>
      <c r="F362">
        <v>0</v>
      </c>
      <c r="G362">
        <v>0</v>
      </c>
      <c r="I362">
        <v>0</v>
      </c>
      <c r="J362">
        <f>Tabla1[[#This Row],[VENTAS]]+Tabla1[[#This Row],[DEPOSITO]]+Tabla1[[#This Row],[Existencia]]-Tabla1[[#This Row],[SISTEMA]]</f>
        <v>0</v>
      </c>
    </row>
    <row r="363" spans="1:10" hidden="1" x14ac:dyDescent="0.25">
      <c r="A363">
        <v>20303</v>
      </c>
      <c r="B363" s="1" t="s">
        <v>6</v>
      </c>
      <c r="C363" s="1" t="s">
        <v>9</v>
      </c>
      <c r="D363">
        <v>7644</v>
      </c>
      <c r="E363" s="1" t="s">
        <v>53</v>
      </c>
      <c r="F363">
        <v>0</v>
      </c>
      <c r="G363">
        <v>0</v>
      </c>
      <c r="I363">
        <v>0</v>
      </c>
      <c r="J363">
        <f>Tabla1[[#This Row],[VENTAS]]+Tabla1[[#This Row],[DEPOSITO]]+Tabla1[[#This Row],[Existencia]]-Tabla1[[#This Row],[SISTEMA]]</f>
        <v>0</v>
      </c>
    </row>
    <row r="364" spans="1:10" hidden="1" x14ac:dyDescent="0.25">
      <c r="A364">
        <v>20303</v>
      </c>
      <c r="B364" s="1" t="s">
        <v>6</v>
      </c>
      <c r="C364" s="1" t="s">
        <v>9</v>
      </c>
      <c r="D364">
        <v>7847</v>
      </c>
      <c r="E364" s="1" t="s">
        <v>390</v>
      </c>
      <c r="F364">
        <v>0</v>
      </c>
      <c r="G364">
        <v>0</v>
      </c>
      <c r="I364">
        <v>0</v>
      </c>
      <c r="J364">
        <f>Tabla1[[#This Row],[VENTAS]]+Tabla1[[#This Row],[DEPOSITO]]+Tabla1[[#This Row],[Existencia]]-Tabla1[[#This Row],[SISTEMA]]</f>
        <v>0</v>
      </c>
    </row>
    <row r="365" spans="1:10" hidden="1" x14ac:dyDescent="0.25">
      <c r="A365">
        <v>20303</v>
      </c>
      <c r="B365" s="1" t="s">
        <v>6</v>
      </c>
      <c r="C365" s="1" t="s">
        <v>9</v>
      </c>
      <c r="D365">
        <v>7881</v>
      </c>
      <c r="E365" s="1" t="s">
        <v>391</v>
      </c>
      <c r="F365">
        <v>3</v>
      </c>
      <c r="G365">
        <v>3</v>
      </c>
      <c r="I365">
        <v>0</v>
      </c>
      <c r="J365">
        <f>Tabla1[[#This Row],[VENTAS]]+Tabla1[[#This Row],[DEPOSITO]]+Tabla1[[#This Row],[Existencia]]-Tabla1[[#This Row],[SISTEMA]]</f>
        <v>0</v>
      </c>
    </row>
    <row r="366" spans="1:10" hidden="1" x14ac:dyDescent="0.25">
      <c r="A366">
        <v>20303</v>
      </c>
      <c r="B366" s="1" t="s">
        <v>6</v>
      </c>
      <c r="C366" s="1" t="s">
        <v>9</v>
      </c>
      <c r="D366">
        <v>7911</v>
      </c>
      <c r="E366" s="1" t="s">
        <v>392</v>
      </c>
      <c r="F366">
        <v>0</v>
      </c>
      <c r="G366">
        <v>0</v>
      </c>
      <c r="I366">
        <v>0</v>
      </c>
      <c r="J366">
        <f>Tabla1[[#This Row],[VENTAS]]+Tabla1[[#This Row],[DEPOSITO]]+Tabla1[[#This Row],[Existencia]]-Tabla1[[#This Row],[SISTEMA]]</f>
        <v>0</v>
      </c>
    </row>
    <row r="367" spans="1:10" hidden="1" x14ac:dyDescent="0.25">
      <c r="A367">
        <v>20303</v>
      </c>
      <c r="B367" s="1" t="s">
        <v>6</v>
      </c>
      <c r="C367" s="1" t="s">
        <v>9</v>
      </c>
      <c r="D367">
        <v>7924</v>
      </c>
      <c r="E367" s="1" t="s">
        <v>393</v>
      </c>
      <c r="F367">
        <v>0</v>
      </c>
      <c r="G367">
        <v>0</v>
      </c>
      <c r="I367">
        <v>0</v>
      </c>
      <c r="J367">
        <f>Tabla1[[#This Row],[VENTAS]]+Tabla1[[#This Row],[DEPOSITO]]+Tabla1[[#This Row],[Existencia]]-Tabla1[[#This Row],[SISTEMA]]</f>
        <v>0</v>
      </c>
    </row>
    <row r="368" spans="1:10" hidden="1" x14ac:dyDescent="0.25">
      <c r="A368">
        <v>20303</v>
      </c>
      <c r="B368" s="1" t="s">
        <v>6</v>
      </c>
      <c r="C368" s="1" t="s">
        <v>9</v>
      </c>
      <c r="D368">
        <v>7926</v>
      </c>
      <c r="E368" s="1" t="s">
        <v>394</v>
      </c>
      <c r="F368">
        <v>0</v>
      </c>
      <c r="G368">
        <v>0</v>
      </c>
      <c r="I368">
        <v>0</v>
      </c>
      <c r="J368">
        <f>Tabla1[[#This Row],[VENTAS]]+Tabla1[[#This Row],[DEPOSITO]]+Tabla1[[#This Row],[Existencia]]-Tabla1[[#This Row],[SISTEMA]]</f>
        <v>0</v>
      </c>
    </row>
    <row r="369" spans="1:11" hidden="1" x14ac:dyDescent="0.25">
      <c r="A369">
        <v>20303</v>
      </c>
      <c r="B369" s="1" t="s">
        <v>6</v>
      </c>
      <c r="C369" s="1" t="s">
        <v>9</v>
      </c>
      <c r="D369">
        <v>7927</v>
      </c>
      <c r="E369" s="1" t="s">
        <v>395</v>
      </c>
      <c r="F369">
        <v>0</v>
      </c>
      <c r="G369">
        <v>0</v>
      </c>
      <c r="I369">
        <v>0</v>
      </c>
      <c r="J369">
        <f>Tabla1[[#This Row],[VENTAS]]+Tabla1[[#This Row],[DEPOSITO]]+Tabla1[[#This Row],[Existencia]]-Tabla1[[#This Row],[SISTEMA]]</f>
        <v>0</v>
      </c>
    </row>
    <row r="370" spans="1:11" hidden="1" x14ac:dyDescent="0.25">
      <c r="A370">
        <v>20303</v>
      </c>
      <c r="B370" s="1" t="s">
        <v>6</v>
      </c>
      <c r="C370" s="1" t="s">
        <v>9</v>
      </c>
      <c r="D370">
        <v>8097</v>
      </c>
      <c r="E370" s="1" t="s">
        <v>396</v>
      </c>
      <c r="F370">
        <v>0</v>
      </c>
      <c r="G370">
        <v>0</v>
      </c>
      <c r="I370">
        <v>0</v>
      </c>
      <c r="J370">
        <f>Tabla1[[#This Row],[VENTAS]]+Tabla1[[#This Row],[DEPOSITO]]+Tabla1[[#This Row],[Existencia]]-Tabla1[[#This Row],[SISTEMA]]</f>
        <v>0</v>
      </c>
    </row>
    <row r="371" spans="1:11" x14ac:dyDescent="0.25">
      <c r="A371">
        <v>20303</v>
      </c>
      <c r="B371" s="1" t="s">
        <v>6</v>
      </c>
      <c r="C371" s="1" t="s">
        <v>9</v>
      </c>
      <c r="D371">
        <v>8099</v>
      </c>
      <c r="E371" s="1" t="s">
        <v>397</v>
      </c>
      <c r="F371">
        <v>3</v>
      </c>
      <c r="G371">
        <v>2</v>
      </c>
      <c r="H371">
        <v>0</v>
      </c>
      <c r="I371">
        <v>0</v>
      </c>
      <c r="J371">
        <f>Tabla1[[#This Row],[VENTAS]]+Tabla1[[#This Row],[DEPOSITO]]+Tabla1[[#This Row],[Existencia]]-Tabla1[[#This Row],[SISTEMA]]</f>
        <v>-1</v>
      </c>
    </row>
    <row r="372" spans="1:11" hidden="1" x14ac:dyDescent="0.25">
      <c r="A372">
        <v>20303</v>
      </c>
      <c r="B372" s="1" t="s">
        <v>6</v>
      </c>
      <c r="C372" s="1" t="s">
        <v>9</v>
      </c>
      <c r="D372">
        <v>8112</v>
      </c>
      <c r="E372" s="1" t="s">
        <v>398</v>
      </c>
      <c r="F372">
        <v>0</v>
      </c>
      <c r="G372">
        <v>0</v>
      </c>
      <c r="I372">
        <v>0</v>
      </c>
      <c r="J372">
        <f>Tabla1[[#This Row],[VENTAS]]+Tabla1[[#This Row],[DEPOSITO]]+Tabla1[[#This Row],[Existencia]]-Tabla1[[#This Row],[SISTEMA]]</f>
        <v>0</v>
      </c>
    </row>
    <row r="373" spans="1:11" hidden="1" x14ac:dyDescent="0.25">
      <c r="A373">
        <v>20303</v>
      </c>
      <c r="B373" s="1" t="s">
        <v>6</v>
      </c>
      <c r="C373" s="1" t="s">
        <v>9</v>
      </c>
      <c r="D373">
        <v>8116</v>
      </c>
      <c r="E373" s="1" t="s">
        <v>58</v>
      </c>
      <c r="F373">
        <v>0</v>
      </c>
      <c r="G373">
        <v>0</v>
      </c>
      <c r="I373">
        <v>0</v>
      </c>
      <c r="J373">
        <f>Tabla1[[#This Row],[VENTAS]]+Tabla1[[#This Row],[DEPOSITO]]+Tabla1[[#This Row],[Existencia]]-Tabla1[[#This Row],[SISTEMA]]</f>
        <v>0</v>
      </c>
    </row>
    <row r="374" spans="1:11" hidden="1" x14ac:dyDescent="0.25">
      <c r="A374">
        <v>20303</v>
      </c>
      <c r="B374" s="1" t="s">
        <v>6</v>
      </c>
      <c r="C374" s="1" t="s">
        <v>9</v>
      </c>
      <c r="D374">
        <v>8120</v>
      </c>
      <c r="E374" s="1" t="s">
        <v>399</v>
      </c>
      <c r="F374">
        <v>0</v>
      </c>
      <c r="G374">
        <v>0</v>
      </c>
      <c r="I374">
        <v>0</v>
      </c>
      <c r="J374">
        <f>Tabla1[[#This Row],[VENTAS]]+Tabla1[[#This Row],[DEPOSITO]]+Tabla1[[#This Row],[Existencia]]-Tabla1[[#This Row],[SISTEMA]]</f>
        <v>0</v>
      </c>
    </row>
    <row r="375" spans="1:11" hidden="1" x14ac:dyDescent="0.25">
      <c r="A375">
        <v>20303</v>
      </c>
      <c r="B375" s="1" t="s">
        <v>6</v>
      </c>
      <c r="C375" s="1" t="s">
        <v>9</v>
      </c>
      <c r="D375">
        <v>8255</v>
      </c>
      <c r="E375" s="1" t="s">
        <v>400</v>
      </c>
      <c r="F375">
        <v>4</v>
      </c>
      <c r="G375">
        <v>4</v>
      </c>
      <c r="I375">
        <v>0</v>
      </c>
      <c r="J375">
        <f>Tabla1[[#This Row],[VENTAS]]+Tabla1[[#This Row],[DEPOSITO]]+Tabla1[[#This Row],[Existencia]]-Tabla1[[#This Row],[SISTEMA]]</f>
        <v>0</v>
      </c>
    </row>
    <row r="376" spans="1:11" hidden="1" x14ac:dyDescent="0.25">
      <c r="A376">
        <v>20303</v>
      </c>
      <c r="B376" s="1" t="s">
        <v>6</v>
      </c>
      <c r="C376" s="1" t="s">
        <v>9</v>
      </c>
      <c r="D376">
        <v>8257</v>
      </c>
      <c r="E376" s="1" t="s">
        <v>401</v>
      </c>
      <c r="F376">
        <v>0</v>
      </c>
      <c r="G376">
        <v>0</v>
      </c>
      <c r="I376">
        <v>0</v>
      </c>
      <c r="J376">
        <f>Tabla1[[#This Row],[VENTAS]]+Tabla1[[#This Row],[DEPOSITO]]+Tabla1[[#This Row],[Existencia]]-Tabla1[[#This Row],[SISTEMA]]</f>
        <v>0</v>
      </c>
    </row>
    <row r="377" spans="1:11" x14ac:dyDescent="0.25">
      <c r="A377">
        <v>20303</v>
      </c>
      <c r="B377" s="1" t="s">
        <v>6</v>
      </c>
      <c r="C377" s="1" t="s">
        <v>9</v>
      </c>
      <c r="D377">
        <v>8309</v>
      </c>
      <c r="E377" s="1" t="s">
        <v>54</v>
      </c>
      <c r="F377">
        <v>52</v>
      </c>
      <c r="G377">
        <v>48</v>
      </c>
      <c r="H377">
        <v>2</v>
      </c>
      <c r="I377">
        <v>0</v>
      </c>
      <c r="J377">
        <f>Tabla1[[#This Row],[VENTAS]]+Tabla1[[#This Row],[DEPOSITO]]+Tabla1[[#This Row],[Existencia]]-Tabla1[[#This Row],[SISTEMA]]</f>
        <v>-2</v>
      </c>
    </row>
    <row r="378" spans="1:11" hidden="1" x14ac:dyDescent="0.25">
      <c r="A378">
        <v>20303</v>
      </c>
      <c r="B378" s="1" t="s">
        <v>6</v>
      </c>
      <c r="C378" s="1" t="s">
        <v>9</v>
      </c>
      <c r="D378">
        <v>8353</v>
      </c>
      <c r="E378" s="1" t="s">
        <v>55</v>
      </c>
      <c r="F378">
        <v>9</v>
      </c>
      <c r="G378">
        <v>10</v>
      </c>
      <c r="I378">
        <v>0</v>
      </c>
      <c r="J378">
        <f>Tabla1[[#This Row],[VENTAS]]+Tabla1[[#This Row],[DEPOSITO]]+Tabla1[[#This Row],[Existencia]]-Tabla1[[#This Row],[SISTEMA]]</f>
        <v>1</v>
      </c>
      <c r="K378" t="s">
        <v>2659</v>
      </c>
    </row>
    <row r="379" spans="1:11" hidden="1" x14ac:dyDescent="0.25">
      <c r="A379">
        <v>20303</v>
      </c>
      <c r="B379" s="1" t="s">
        <v>6</v>
      </c>
      <c r="C379" s="1" t="s">
        <v>9</v>
      </c>
      <c r="D379">
        <v>8356</v>
      </c>
      <c r="E379" s="1" t="s">
        <v>402</v>
      </c>
      <c r="F379">
        <v>0</v>
      </c>
      <c r="G379">
        <v>0</v>
      </c>
      <c r="I379">
        <v>0</v>
      </c>
      <c r="J379">
        <f>Tabla1[[#This Row],[VENTAS]]+Tabla1[[#This Row],[DEPOSITO]]+Tabla1[[#This Row],[Existencia]]-Tabla1[[#This Row],[SISTEMA]]</f>
        <v>0</v>
      </c>
    </row>
    <row r="380" spans="1:11" hidden="1" x14ac:dyDescent="0.25">
      <c r="A380">
        <v>20303</v>
      </c>
      <c r="B380" s="1" t="s">
        <v>6</v>
      </c>
      <c r="C380" s="1" t="s">
        <v>9</v>
      </c>
      <c r="D380">
        <v>8357</v>
      </c>
      <c r="E380" s="1" t="s">
        <v>403</v>
      </c>
      <c r="F380">
        <v>0</v>
      </c>
      <c r="G380">
        <v>0</v>
      </c>
      <c r="I380">
        <v>0</v>
      </c>
      <c r="J380">
        <f>Tabla1[[#This Row],[VENTAS]]+Tabla1[[#This Row],[DEPOSITO]]+Tabla1[[#This Row],[Existencia]]-Tabla1[[#This Row],[SISTEMA]]</f>
        <v>0</v>
      </c>
    </row>
    <row r="381" spans="1:11" x14ac:dyDescent="0.25">
      <c r="A381">
        <v>20303</v>
      </c>
      <c r="B381" s="1" t="s">
        <v>6</v>
      </c>
      <c r="C381" s="1" t="s">
        <v>9</v>
      </c>
      <c r="D381">
        <v>8365</v>
      </c>
      <c r="E381" s="1" t="s">
        <v>56</v>
      </c>
      <c r="F381">
        <v>6</v>
      </c>
      <c r="G381">
        <v>0</v>
      </c>
      <c r="I381">
        <v>0</v>
      </c>
      <c r="J381">
        <f>Tabla1[[#This Row],[VENTAS]]+Tabla1[[#This Row],[DEPOSITO]]+Tabla1[[#This Row],[Existencia]]-Tabla1[[#This Row],[SISTEMA]]</f>
        <v>-6</v>
      </c>
    </row>
    <row r="382" spans="1:11" hidden="1" x14ac:dyDescent="0.25">
      <c r="A382">
        <v>20303</v>
      </c>
      <c r="B382" s="1" t="s">
        <v>6</v>
      </c>
      <c r="C382" s="1" t="s">
        <v>9</v>
      </c>
      <c r="D382">
        <v>8464</v>
      </c>
      <c r="E382" s="1" t="s">
        <v>404</v>
      </c>
      <c r="F382">
        <v>10</v>
      </c>
      <c r="G382">
        <v>10</v>
      </c>
      <c r="I382">
        <v>0</v>
      </c>
      <c r="J382">
        <f>Tabla1[[#This Row],[VENTAS]]+Tabla1[[#This Row],[DEPOSITO]]+Tabla1[[#This Row],[Existencia]]-Tabla1[[#This Row],[SISTEMA]]</f>
        <v>0</v>
      </c>
    </row>
    <row r="383" spans="1:11" hidden="1" x14ac:dyDescent="0.25">
      <c r="A383">
        <v>20303</v>
      </c>
      <c r="B383" s="1" t="s">
        <v>6</v>
      </c>
      <c r="C383" s="1" t="s">
        <v>9</v>
      </c>
      <c r="D383">
        <v>8474</v>
      </c>
      <c r="E383" s="1" t="s">
        <v>405</v>
      </c>
      <c r="F383">
        <v>0</v>
      </c>
      <c r="G383">
        <v>0</v>
      </c>
      <c r="I383">
        <v>0</v>
      </c>
      <c r="J383">
        <f>Tabla1[[#This Row],[VENTAS]]+Tabla1[[#This Row],[DEPOSITO]]+Tabla1[[#This Row],[Existencia]]-Tabla1[[#This Row],[SISTEMA]]</f>
        <v>0</v>
      </c>
    </row>
    <row r="384" spans="1:11" hidden="1" x14ac:dyDescent="0.25">
      <c r="A384">
        <v>20303</v>
      </c>
      <c r="B384" s="1" t="s">
        <v>6</v>
      </c>
      <c r="C384" s="1" t="s">
        <v>9</v>
      </c>
      <c r="D384">
        <v>8475</v>
      </c>
      <c r="E384" s="1" t="s">
        <v>406</v>
      </c>
      <c r="F384">
        <v>0</v>
      </c>
      <c r="G384">
        <v>0</v>
      </c>
      <c r="I384">
        <v>0</v>
      </c>
      <c r="J384">
        <f>Tabla1[[#This Row],[VENTAS]]+Tabla1[[#This Row],[DEPOSITO]]+Tabla1[[#This Row],[Existencia]]-Tabla1[[#This Row],[SISTEMA]]</f>
        <v>0</v>
      </c>
    </row>
    <row r="385" spans="1:10" hidden="1" x14ac:dyDescent="0.25">
      <c r="A385">
        <v>20303</v>
      </c>
      <c r="B385" s="1" t="s">
        <v>6</v>
      </c>
      <c r="C385" s="1" t="s">
        <v>9</v>
      </c>
      <c r="D385">
        <v>8496</v>
      </c>
      <c r="E385" s="1" t="s">
        <v>407</v>
      </c>
      <c r="F385">
        <v>0</v>
      </c>
      <c r="G385">
        <v>0</v>
      </c>
      <c r="I385">
        <v>0</v>
      </c>
      <c r="J385">
        <f>Tabla1[[#This Row],[VENTAS]]+Tabla1[[#This Row],[DEPOSITO]]+Tabla1[[#This Row],[Existencia]]-Tabla1[[#This Row],[SISTEMA]]</f>
        <v>0</v>
      </c>
    </row>
    <row r="386" spans="1:10" hidden="1" x14ac:dyDescent="0.25">
      <c r="A386">
        <v>20303</v>
      </c>
      <c r="B386" s="1" t="s">
        <v>6</v>
      </c>
      <c r="C386" s="1" t="s">
        <v>9</v>
      </c>
      <c r="D386">
        <v>8569</v>
      </c>
      <c r="E386" s="1" t="s">
        <v>408</v>
      </c>
      <c r="F386">
        <v>0</v>
      </c>
      <c r="G386">
        <v>0</v>
      </c>
      <c r="I386">
        <v>0</v>
      </c>
      <c r="J386">
        <f>Tabla1[[#This Row],[VENTAS]]+Tabla1[[#This Row],[DEPOSITO]]+Tabla1[[#This Row],[Existencia]]-Tabla1[[#This Row],[SISTEMA]]</f>
        <v>0</v>
      </c>
    </row>
    <row r="387" spans="1:10" hidden="1" x14ac:dyDescent="0.25">
      <c r="A387">
        <v>20303</v>
      </c>
      <c r="B387" s="1" t="s">
        <v>6</v>
      </c>
      <c r="C387" s="1" t="s">
        <v>9</v>
      </c>
      <c r="D387">
        <v>8573</v>
      </c>
      <c r="E387" s="1" t="s">
        <v>409</v>
      </c>
      <c r="F387">
        <v>0</v>
      </c>
      <c r="G387">
        <v>0</v>
      </c>
      <c r="I387">
        <v>0</v>
      </c>
      <c r="J387">
        <f>Tabla1[[#This Row],[VENTAS]]+Tabla1[[#This Row],[DEPOSITO]]+Tabla1[[#This Row],[Existencia]]-Tabla1[[#This Row],[SISTEMA]]</f>
        <v>0</v>
      </c>
    </row>
    <row r="388" spans="1:10" hidden="1" x14ac:dyDescent="0.25">
      <c r="A388">
        <v>20303</v>
      </c>
      <c r="B388" s="1" t="s">
        <v>6</v>
      </c>
      <c r="C388" s="1" t="s">
        <v>9</v>
      </c>
      <c r="D388">
        <v>8666</v>
      </c>
      <c r="E388" s="1" t="s">
        <v>410</v>
      </c>
      <c r="F388">
        <v>4</v>
      </c>
      <c r="G388">
        <v>4</v>
      </c>
      <c r="I388">
        <v>0</v>
      </c>
      <c r="J388">
        <f>Tabla1[[#This Row],[VENTAS]]+Tabla1[[#This Row],[DEPOSITO]]+Tabla1[[#This Row],[Existencia]]-Tabla1[[#This Row],[SISTEMA]]</f>
        <v>0</v>
      </c>
    </row>
    <row r="389" spans="1:10" hidden="1" x14ac:dyDescent="0.25">
      <c r="A389">
        <v>20303</v>
      </c>
      <c r="B389" s="1" t="s">
        <v>6</v>
      </c>
      <c r="C389" s="1" t="s">
        <v>9</v>
      </c>
      <c r="D389">
        <v>8701</v>
      </c>
      <c r="E389" s="1" t="s">
        <v>411</v>
      </c>
      <c r="F389">
        <v>0</v>
      </c>
      <c r="G389">
        <v>0</v>
      </c>
      <c r="I389">
        <v>0</v>
      </c>
      <c r="J389">
        <f>Tabla1[[#This Row],[VENTAS]]+Tabla1[[#This Row],[DEPOSITO]]+Tabla1[[#This Row],[Existencia]]-Tabla1[[#This Row],[SISTEMA]]</f>
        <v>0</v>
      </c>
    </row>
    <row r="390" spans="1:10" hidden="1" x14ac:dyDescent="0.25">
      <c r="A390">
        <v>20303</v>
      </c>
      <c r="B390" s="1" t="s">
        <v>6</v>
      </c>
      <c r="C390" s="1" t="s">
        <v>9</v>
      </c>
      <c r="D390">
        <v>8783</v>
      </c>
      <c r="E390" s="1" t="s">
        <v>412</v>
      </c>
      <c r="F390">
        <v>0</v>
      </c>
      <c r="G390">
        <v>0</v>
      </c>
      <c r="I390">
        <v>0</v>
      </c>
      <c r="J390">
        <f>Tabla1[[#This Row],[VENTAS]]+Tabla1[[#This Row],[DEPOSITO]]+Tabla1[[#This Row],[Existencia]]-Tabla1[[#This Row],[SISTEMA]]</f>
        <v>0</v>
      </c>
    </row>
    <row r="391" spans="1:10" hidden="1" x14ac:dyDescent="0.25">
      <c r="A391">
        <v>20303</v>
      </c>
      <c r="B391" s="1" t="s">
        <v>6</v>
      </c>
      <c r="C391" s="1" t="s">
        <v>9</v>
      </c>
      <c r="D391">
        <v>8847</v>
      </c>
      <c r="E391" s="1" t="s">
        <v>413</v>
      </c>
      <c r="F391">
        <v>0</v>
      </c>
      <c r="G391">
        <v>0</v>
      </c>
      <c r="I391">
        <v>0</v>
      </c>
      <c r="J391">
        <f>Tabla1[[#This Row],[VENTAS]]+Tabla1[[#This Row],[DEPOSITO]]+Tabla1[[#This Row],[Existencia]]-Tabla1[[#This Row],[SISTEMA]]</f>
        <v>0</v>
      </c>
    </row>
    <row r="392" spans="1:10" hidden="1" x14ac:dyDescent="0.25">
      <c r="A392">
        <v>20303</v>
      </c>
      <c r="B392" s="1" t="s">
        <v>6</v>
      </c>
      <c r="C392" s="1" t="s">
        <v>9</v>
      </c>
      <c r="D392">
        <v>8848</v>
      </c>
      <c r="E392" s="1" t="s">
        <v>414</v>
      </c>
      <c r="F392">
        <v>0</v>
      </c>
      <c r="G392">
        <v>0</v>
      </c>
      <c r="I392">
        <v>0</v>
      </c>
      <c r="J392">
        <f>Tabla1[[#This Row],[VENTAS]]+Tabla1[[#This Row],[DEPOSITO]]+Tabla1[[#This Row],[Existencia]]-Tabla1[[#This Row],[SISTEMA]]</f>
        <v>0</v>
      </c>
    </row>
    <row r="393" spans="1:10" hidden="1" x14ac:dyDescent="0.25">
      <c r="A393">
        <v>20303</v>
      </c>
      <c r="B393" s="1" t="s">
        <v>6</v>
      </c>
      <c r="C393" s="1" t="s">
        <v>9</v>
      </c>
      <c r="D393">
        <v>8928</v>
      </c>
      <c r="E393" s="1" t="s">
        <v>415</v>
      </c>
      <c r="F393">
        <v>0</v>
      </c>
      <c r="G393">
        <v>0</v>
      </c>
      <c r="I393">
        <v>0</v>
      </c>
      <c r="J393">
        <f>Tabla1[[#This Row],[VENTAS]]+Tabla1[[#This Row],[DEPOSITO]]+Tabla1[[#This Row],[Existencia]]-Tabla1[[#This Row],[SISTEMA]]</f>
        <v>0</v>
      </c>
    </row>
    <row r="394" spans="1:10" hidden="1" x14ac:dyDescent="0.25">
      <c r="A394">
        <v>20303</v>
      </c>
      <c r="B394" s="1" t="s">
        <v>6</v>
      </c>
      <c r="C394" s="1" t="s">
        <v>9</v>
      </c>
      <c r="D394">
        <v>9027</v>
      </c>
      <c r="E394" s="1" t="s">
        <v>416</v>
      </c>
      <c r="F394">
        <v>0</v>
      </c>
      <c r="G394">
        <v>0</v>
      </c>
      <c r="I394">
        <v>0</v>
      </c>
      <c r="J394">
        <f>Tabla1[[#This Row],[VENTAS]]+Tabla1[[#This Row],[DEPOSITO]]+Tabla1[[#This Row],[Existencia]]-Tabla1[[#This Row],[SISTEMA]]</f>
        <v>0</v>
      </c>
    </row>
    <row r="395" spans="1:10" hidden="1" x14ac:dyDescent="0.25">
      <c r="A395">
        <v>20303</v>
      </c>
      <c r="B395" s="1" t="s">
        <v>6</v>
      </c>
      <c r="C395" s="1" t="s">
        <v>9</v>
      </c>
      <c r="D395">
        <v>9028</v>
      </c>
      <c r="E395" s="1" t="s">
        <v>417</v>
      </c>
      <c r="F395">
        <v>0</v>
      </c>
      <c r="G395">
        <v>0</v>
      </c>
      <c r="I395">
        <v>0</v>
      </c>
      <c r="J395">
        <f>Tabla1[[#This Row],[VENTAS]]+Tabla1[[#This Row],[DEPOSITO]]+Tabla1[[#This Row],[Existencia]]-Tabla1[[#This Row],[SISTEMA]]</f>
        <v>0</v>
      </c>
    </row>
    <row r="396" spans="1:10" hidden="1" x14ac:dyDescent="0.25">
      <c r="A396">
        <v>20303</v>
      </c>
      <c r="B396" s="1" t="s">
        <v>6</v>
      </c>
      <c r="C396" s="1" t="s">
        <v>9</v>
      </c>
      <c r="D396">
        <v>9125</v>
      </c>
      <c r="E396" s="1" t="s">
        <v>418</v>
      </c>
      <c r="F396">
        <v>3</v>
      </c>
      <c r="G396">
        <v>3</v>
      </c>
      <c r="I396">
        <v>0</v>
      </c>
      <c r="J396">
        <f>Tabla1[[#This Row],[VENTAS]]+Tabla1[[#This Row],[DEPOSITO]]+Tabla1[[#This Row],[Existencia]]-Tabla1[[#This Row],[SISTEMA]]</f>
        <v>0</v>
      </c>
    </row>
    <row r="397" spans="1:10" hidden="1" x14ac:dyDescent="0.25">
      <c r="A397">
        <v>20303</v>
      </c>
      <c r="B397" s="1" t="s">
        <v>6</v>
      </c>
      <c r="C397" s="1" t="s">
        <v>9</v>
      </c>
      <c r="D397">
        <v>9180</v>
      </c>
      <c r="E397" s="1" t="s">
        <v>419</v>
      </c>
      <c r="F397">
        <v>0</v>
      </c>
      <c r="G397">
        <v>0</v>
      </c>
      <c r="I397">
        <v>0</v>
      </c>
      <c r="J397">
        <f>Tabla1[[#This Row],[VENTAS]]+Tabla1[[#This Row],[DEPOSITO]]+Tabla1[[#This Row],[Existencia]]-Tabla1[[#This Row],[SISTEMA]]</f>
        <v>0</v>
      </c>
    </row>
    <row r="398" spans="1:10" hidden="1" x14ac:dyDescent="0.25">
      <c r="A398">
        <v>20303</v>
      </c>
      <c r="B398" s="1" t="s">
        <v>6</v>
      </c>
      <c r="C398" s="1" t="s">
        <v>9</v>
      </c>
      <c r="D398">
        <v>9181</v>
      </c>
      <c r="E398" s="1" t="s">
        <v>420</v>
      </c>
      <c r="F398">
        <v>0</v>
      </c>
      <c r="G398">
        <v>0</v>
      </c>
      <c r="I398">
        <v>0</v>
      </c>
      <c r="J398">
        <f>Tabla1[[#This Row],[VENTAS]]+Tabla1[[#This Row],[DEPOSITO]]+Tabla1[[#This Row],[Existencia]]-Tabla1[[#This Row],[SISTEMA]]</f>
        <v>0</v>
      </c>
    </row>
    <row r="399" spans="1:10" hidden="1" x14ac:dyDescent="0.25">
      <c r="A399">
        <v>20303</v>
      </c>
      <c r="B399" s="1" t="s">
        <v>6</v>
      </c>
      <c r="C399" s="1" t="s">
        <v>9</v>
      </c>
      <c r="D399">
        <v>9182</v>
      </c>
      <c r="E399" s="1" t="s">
        <v>421</v>
      </c>
      <c r="F399">
        <v>0</v>
      </c>
      <c r="G399">
        <v>0</v>
      </c>
      <c r="I399">
        <v>0</v>
      </c>
      <c r="J399">
        <f>Tabla1[[#This Row],[VENTAS]]+Tabla1[[#This Row],[DEPOSITO]]+Tabla1[[#This Row],[Existencia]]-Tabla1[[#This Row],[SISTEMA]]</f>
        <v>0</v>
      </c>
    </row>
    <row r="400" spans="1:10" hidden="1" x14ac:dyDescent="0.25">
      <c r="A400">
        <v>20303</v>
      </c>
      <c r="B400" s="1" t="s">
        <v>6</v>
      </c>
      <c r="C400" s="1" t="s">
        <v>9</v>
      </c>
      <c r="D400">
        <v>9210</v>
      </c>
      <c r="E400" s="1" t="s">
        <v>422</v>
      </c>
      <c r="F400">
        <v>2</v>
      </c>
      <c r="G400">
        <v>2</v>
      </c>
      <c r="I400">
        <v>0</v>
      </c>
      <c r="J400">
        <f>Tabla1[[#This Row],[VENTAS]]+Tabla1[[#This Row],[DEPOSITO]]+Tabla1[[#This Row],[Existencia]]-Tabla1[[#This Row],[SISTEMA]]</f>
        <v>0</v>
      </c>
    </row>
    <row r="401" spans="1:10" hidden="1" x14ac:dyDescent="0.25">
      <c r="A401">
        <v>20303</v>
      </c>
      <c r="B401" s="1" t="s">
        <v>6</v>
      </c>
      <c r="C401" s="1" t="s">
        <v>9</v>
      </c>
      <c r="D401">
        <v>9211</v>
      </c>
      <c r="E401" s="1" t="s">
        <v>423</v>
      </c>
      <c r="F401">
        <v>0</v>
      </c>
      <c r="G401">
        <v>0</v>
      </c>
      <c r="I401">
        <v>0</v>
      </c>
      <c r="J401">
        <f>Tabla1[[#This Row],[VENTAS]]+Tabla1[[#This Row],[DEPOSITO]]+Tabla1[[#This Row],[Existencia]]-Tabla1[[#This Row],[SISTEMA]]</f>
        <v>0</v>
      </c>
    </row>
    <row r="402" spans="1:10" hidden="1" x14ac:dyDescent="0.25">
      <c r="A402">
        <v>20303</v>
      </c>
      <c r="B402" s="1" t="s">
        <v>6</v>
      </c>
      <c r="C402" s="1" t="s">
        <v>9</v>
      </c>
      <c r="D402">
        <v>9328</v>
      </c>
      <c r="E402" s="1" t="s">
        <v>424</v>
      </c>
      <c r="F402">
        <v>3</v>
      </c>
      <c r="G402">
        <v>3</v>
      </c>
      <c r="I402">
        <v>0</v>
      </c>
      <c r="J402">
        <f>Tabla1[[#This Row],[VENTAS]]+Tabla1[[#This Row],[DEPOSITO]]+Tabla1[[#This Row],[Existencia]]-Tabla1[[#This Row],[SISTEMA]]</f>
        <v>0</v>
      </c>
    </row>
    <row r="403" spans="1:10" hidden="1" x14ac:dyDescent="0.25">
      <c r="A403">
        <v>20303</v>
      </c>
      <c r="B403" s="1" t="s">
        <v>6</v>
      </c>
      <c r="C403" s="1" t="s">
        <v>9</v>
      </c>
      <c r="D403">
        <v>9329</v>
      </c>
      <c r="E403" s="1" t="s">
        <v>425</v>
      </c>
      <c r="F403">
        <v>3</v>
      </c>
      <c r="G403">
        <v>3</v>
      </c>
      <c r="I403">
        <v>0</v>
      </c>
      <c r="J403">
        <f>Tabla1[[#This Row],[VENTAS]]+Tabla1[[#This Row],[DEPOSITO]]+Tabla1[[#This Row],[Existencia]]-Tabla1[[#This Row],[SISTEMA]]</f>
        <v>0</v>
      </c>
    </row>
    <row r="404" spans="1:10" hidden="1" x14ac:dyDescent="0.25">
      <c r="A404">
        <v>20303</v>
      </c>
      <c r="B404" s="1" t="s">
        <v>6</v>
      </c>
      <c r="C404" s="1" t="s">
        <v>9</v>
      </c>
      <c r="D404">
        <v>9421</v>
      </c>
      <c r="E404" s="1" t="s">
        <v>426</v>
      </c>
      <c r="F404">
        <v>0</v>
      </c>
      <c r="G404">
        <v>0</v>
      </c>
      <c r="I404">
        <v>0</v>
      </c>
      <c r="J404">
        <f>Tabla1[[#This Row],[VENTAS]]+Tabla1[[#This Row],[DEPOSITO]]+Tabla1[[#This Row],[Existencia]]-Tabla1[[#This Row],[SISTEMA]]</f>
        <v>0</v>
      </c>
    </row>
    <row r="405" spans="1:10" hidden="1" x14ac:dyDescent="0.25">
      <c r="A405">
        <v>20303</v>
      </c>
      <c r="B405" s="1" t="s">
        <v>6</v>
      </c>
      <c r="C405" s="1" t="s">
        <v>9</v>
      </c>
      <c r="D405">
        <v>9427</v>
      </c>
      <c r="E405" s="1" t="s">
        <v>427</v>
      </c>
      <c r="F405">
        <v>0</v>
      </c>
      <c r="G405">
        <v>0</v>
      </c>
      <c r="I405">
        <v>0</v>
      </c>
      <c r="J405">
        <f>Tabla1[[#This Row],[VENTAS]]+Tabla1[[#This Row],[DEPOSITO]]+Tabla1[[#This Row],[Existencia]]-Tabla1[[#This Row],[SISTEMA]]</f>
        <v>0</v>
      </c>
    </row>
    <row r="406" spans="1:10" hidden="1" x14ac:dyDescent="0.25">
      <c r="A406">
        <v>20303</v>
      </c>
      <c r="B406" s="1" t="s">
        <v>6</v>
      </c>
      <c r="C406" s="1" t="s">
        <v>9</v>
      </c>
      <c r="D406">
        <v>9435</v>
      </c>
      <c r="E406" s="1" t="s">
        <v>428</v>
      </c>
      <c r="F406">
        <v>3</v>
      </c>
      <c r="G406">
        <v>3</v>
      </c>
      <c r="I406">
        <v>0</v>
      </c>
      <c r="J406">
        <f>Tabla1[[#This Row],[VENTAS]]+Tabla1[[#This Row],[DEPOSITO]]+Tabla1[[#This Row],[Existencia]]-Tabla1[[#This Row],[SISTEMA]]</f>
        <v>0</v>
      </c>
    </row>
    <row r="407" spans="1:10" hidden="1" x14ac:dyDescent="0.25">
      <c r="A407">
        <v>20303</v>
      </c>
      <c r="B407" s="1" t="s">
        <v>6</v>
      </c>
      <c r="C407" s="1" t="s">
        <v>9</v>
      </c>
      <c r="D407">
        <v>9440</v>
      </c>
      <c r="E407" s="1" t="s">
        <v>429</v>
      </c>
      <c r="F407">
        <v>0</v>
      </c>
      <c r="G407">
        <v>0</v>
      </c>
      <c r="I407">
        <v>0</v>
      </c>
      <c r="J407">
        <f>Tabla1[[#This Row],[VENTAS]]+Tabla1[[#This Row],[DEPOSITO]]+Tabla1[[#This Row],[Existencia]]-Tabla1[[#This Row],[SISTEMA]]</f>
        <v>0</v>
      </c>
    </row>
    <row r="408" spans="1:10" hidden="1" x14ac:dyDescent="0.25">
      <c r="A408">
        <v>20303</v>
      </c>
      <c r="B408" s="1" t="s">
        <v>6</v>
      </c>
      <c r="C408" s="1" t="s">
        <v>9</v>
      </c>
      <c r="D408">
        <v>9505</v>
      </c>
      <c r="E408" s="1" t="s">
        <v>430</v>
      </c>
      <c r="F408">
        <v>0</v>
      </c>
      <c r="G408">
        <v>0</v>
      </c>
      <c r="I408">
        <v>0</v>
      </c>
      <c r="J408">
        <f>Tabla1[[#This Row],[VENTAS]]+Tabla1[[#This Row],[DEPOSITO]]+Tabla1[[#This Row],[Existencia]]-Tabla1[[#This Row],[SISTEMA]]</f>
        <v>0</v>
      </c>
    </row>
    <row r="409" spans="1:10" hidden="1" x14ac:dyDescent="0.25">
      <c r="A409">
        <v>20303</v>
      </c>
      <c r="B409" s="1" t="s">
        <v>6</v>
      </c>
      <c r="C409" s="1" t="s">
        <v>9</v>
      </c>
      <c r="D409">
        <v>9506</v>
      </c>
      <c r="E409" s="1" t="s">
        <v>431</v>
      </c>
      <c r="F409">
        <v>0</v>
      </c>
      <c r="G409">
        <v>0</v>
      </c>
      <c r="I409">
        <v>0</v>
      </c>
      <c r="J409">
        <f>Tabla1[[#This Row],[VENTAS]]+Tabla1[[#This Row],[DEPOSITO]]+Tabla1[[#This Row],[Existencia]]-Tabla1[[#This Row],[SISTEMA]]</f>
        <v>0</v>
      </c>
    </row>
    <row r="410" spans="1:10" x14ac:dyDescent="0.25">
      <c r="A410">
        <v>20303</v>
      </c>
      <c r="B410" s="1" t="s">
        <v>6</v>
      </c>
      <c r="C410" s="1" t="s">
        <v>9</v>
      </c>
      <c r="D410">
        <v>9507</v>
      </c>
      <c r="E410" s="1" t="s">
        <v>58</v>
      </c>
      <c r="F410">
        <v>8</v>
      </c>
      <c r="I410">
        <v>0</v>
      </c>
      <c r="J410">
        <f>Tabla1[[#This Row],[VENTAS]]+Tabla1[[#This Row],[DEPOSITO]]+Tabla1[[#This Row],[Existencia]]-Tabla1[[#This Row],[SISTEMA]]</f>
        <v>-8</v>
      </c>
    </row>
    <row r="411" spans="1:10" hidden="1" x14ac:dyDescent="0.25">
      <c r="A411">
        <v>20303</v>
      </c>
      <c r="B411" s="1" t="s">
        <v>6</v>
      </c>
      <c r="C411" s="1" t="s">
        <v>9</v>
      </c>
      <c r="D411">
        <v>9522</v>
      </c>
      <c r="E411" s="1" t="s">
        <v>432</v>
      </c>
      <c r="F411">
        <v>0</v>
      </c>
      <c r="G411">
        <v>0</v>
      </c>
      <c r="I411">
        <v>0</v>
      </c>
      <c r="J411">
        <f>Tabla1[[#This Row],[VENTAS]]+Tabla1[[#This Row],[DEPOSITO]]+Tabla1[[#This Row],[Existencia]]-Tabla1[[#This Row],[SISTEMA]]</f>
        <v>0</v>
      </c>
    </row>
    <row r="412" spans="1:10" hidden="1" x14ac:dyDescent="0.25">
      <c r="A412">
        <v>20303</v>
      </c>
      <c r="B412" s="1" t="s">
        <v>6</v>
      </c>
      <c r="C412" s="1" t="s">
        <v>9</v>
      </c>
      <c r="D412">
        <v>9523</v>
      </c>
      <c r="E412" s="1" t="s">
        <v>57</v>
      </c>
      <c r="F412">
        <v>0</v>
      </c>
      <c r="G412">
        <v>0</v>
      </c>
      <c r="I412">
        <v>0</v>
      </c>
      <c r="J412">
        <f>Tabla1[[#This Row],[VENTAS]]+Tabla1[[#This Row],[DEPOSITO]]+Tabla1[[#This Row],[Existencia]]-Tabla1[[#This Row],[SISTEMA]]</f>
        <v>0</v>
      </c>
    </row>
    <row r="413" spans="1:10" hidden="1" x14ac:dyDescent="0.25">
      <c r="A413">
        <v>20303</v>
      </c>
      <c r="B413" s="1" t="s">
        <v>6</v>
      </c>
      <c r="C413" s="1" t="s">
        <v>9</v>
      </c>
      <c r="D413">
        <v>9569</v>
      </c>
      <c r="E413" s="1" t="s">
        <v>433</v>
      </c>
      <c r="F413">
        <v>0</v>
      </c>
      <c r="G413">
        <v>0</v>
      </c>
      <c r="I413">
        <v>0</v>
      </c>
      <c r="J413">
        <f>Tabla1[[#This Row],[VENTAS]]+Tabla1[[#This Row],[DEPOSITO]]+Tabla1[[#This Row],[Existencia]]-Tabla1[[#This Row],[SISTEMA]]</f>
        <v>0</v>
      </c>
    </row>
    <row r="414" spans="1:10" hidden="1" x14ac:dyDescent="0.25">
      <c r="A414">
        <v>20303</v>
      </c>
      <c r="B414" s="1" t="s">
        <v>6</v>
      </c>
      <c r="C414" s="1" t="s">
        <v>9</v>
      </c>
      <c r="D414">
        <v>9572</v>
      </c>
      <c r="E414" s="1" t="s">
        <v>434</v>
      </c>
      <c r="F414">
        <v>0</v>
      </c>
      <c r="G414">
        <v>0</v>
      </c>
      <c r="I414">
        <v>0</v>
      </c>
      <c r="J414">
        <f>Tabla1[[#This Row],[VENTAS]]+Tabla1[[#This Row],[DEPOSITO]]+Tabla1[[#This Row],[Existencia]]-Tabla1[[#This Row],[SISTEMA]]</f>
        <v>0</v>
      </c>
    </row>
    <row r="415" spans="1:10" hidden="1" x14ac:dyDescent="0.25">
      <c r="A415">
        <v>20303</v>
      </c>
      <c r="B415" s="1" t="s">
        <v>6</v>
      </c>
      <c r="C415" s="1" t="s">
        <v>9</v>
      </c>
      <c r="D415">
        <v>9577</v>
      </c>
      <c r="E415" s="1" t="s">
        <v>435</v>
      </c>
      <c r="F415">
        <v>1</v>
      </c>
      <c r="G415">
        <v>1</v>
      </c>
      <c r="I415">
        <v>0</v>
      </c>
      <c r="J415">
        <f>Tabla1[[#This Row],[VENTAS]]+Tabla1[[#This Row],[DEPOSITO]]+Tabla1[[#This Row],[Existencia]]-Tabla1[[#This Row],[SISTEMA]]</f>
        <v>0</v>
      </c>
    </row>
    <row r="416" spans="1:10" x14ac:dyDescent="0.25">
      <c r="A416">
        <v>20303</v>
      </c>
      <c r="B416" s="1" t="s">
        <v>6</v>
      </c>
      <c r="C416" s="1" t="s">
        <v>9</v>
      </c>
      <c r="D416">
        <v>9639</v>
      </c>
      <c r="E416" s="1" t="s">
        <v>58</v>
      </c>
      <c r="F416">
        <v>12</v>
      </c>
      <c r="I416">
        <v>0</v>
      </c>
      <c r="J416">
        <f>Tabla1[[#This Row],[VENTAS]]+Tabla1[[#This Row],[DEPOSITO]]+Tabla1[[#This Row],[Existencia]]-Tabla1[[#This Row],[SISTEMA]]</f>
        <v>-12</v>
      </c>
    </row>
    <row r="417" spans="1:10" hidden="1" x14ac:dyDescent="0.25">
      <c r="A417">
        <v>20303</v>
      </c>
      <c r="B417" s="1" t="s">
        <v>6</v>
      </c>
      <c r="C417" s="1" t="s">
        <v>9</v>
      </c>
      <c r="D417">
        <v>9640</v>
      </c>
      <c r="E417" s="1" t="s">
        <v>436</v>
      </c>
      <c r="F417">
        <v>0</v>
      </c>
      <c r="G417">
        <v>0</v>
      </c>
      <c r="I417">
        <v>0</v>
      </c>
      <c r="J417">
        <f>Tabla1[[#This Row],[VENTAS]]+Tabla1[[#This Row],[DEPOSITO]]+Tabla1[[#This Row],[Existencia]]-Tabla1[[#This Row],[SISTEMA]]</f>
        <v>0</v>
      </c>
    </row>
    <row r="418" spans="1:10" hidden="1" x14ac:dyDescent="0.25">
      <c r="A418">
        <v>20303</v>
      </c>
      <c r="B418" s="1" t="s">
        <v>6</v>
      </c>
      <c r="C418" s="1" t="s">
        <v>9</v>
      </c>
      <c r="D418">
        <v>9670</v>
      </c>
      <c r="E418" s="1" t="s">
        <v>437</v>
      </c>
      <c r="F418">
        <v>4</v>
      </c>
      <c r="G418">
        <v>4</v>
      </c>
      <c r="I418">
        <v>0</v>
      </c>
      <c r="J418">
        <f>Tabla1[[#This Row],[VENTAS]]+Tabla1[[#This Row],[DEPOSITO]]+Tabla1[[#This Row],[Existencia]]-Tabla1[[#This Row],[SISTEMA]]</f>
        <v>0</v>
      </c>
    </row>
    <row r="419" spans="1:10" hidden="1" x14ac:dyDescent="0.25">
      <c r="A419">
        <v>20303</v>
      </c>
      <c r="B419" s="1" t="s">
        <v>6</v>
      </c>
      <c r="C419" s="1" t="s">
        <v>9</v>
      </c>
      <c r="D419">
        <v>9741</v>
      </c>
      <c r="E419" s="1" t="s">
        <v>438</v>
      </c>
      <c r="F419">
        <v>0</v>
      </c>
      <c r="G419">
        <v>0</v>
      </c>
      <c r="I419">
        <v>0</v>
      </c>
      <c r="J419">
        <f>Tabla1[[#This Row],[VENTAS]]+Tabla1[[#This Row],[DEPOSITO]]+Tabla1[[#This Row],[Existencia]]-Tabla1[[#This Row],[SISTEMA]]</f>
        <v>0</v>
      </c>
    </row>
    <row r="420" spans="1:10" hidden="1" x14ac:dyDescent="0.25">
      <c r="A420">
        <v>20303</v>
      </c>
      <c r="B420" s="1" t="s">
        <v>6</v>
      </c>
      <c r="C420" s="1" t="s">
        <v>9</v>
      </c>
      <c r="D420">
        <v>9744</v>
      </c>
      <c r="E420" s="1" t="s">
        <v>439</v>
      </c>
      <c r="F420">
        <v>4</v>
      </c>
      <c r="G420">
        <v>4</v>
      </c>
      <c r="I420">
        <v>0</v>
      </c>
      <c r="J420">
        <f>Tabla1[[#This Row],[VENTAS]]+Tabla1[[#This Row],[DEPOSITO]]+Tabla1[[#This Row],[Existencia]]-Tabla1[[#This Row],[SISTEMA]]</f>
        <v>0</v>
      </c>
    </row>
    <row r="421" spans="1:10" hidden="1" x14ac:dyDescent="0.25">
      <c r="A421">
        <v>20303</v>
      </c>
      <c r="B421" s="1" t="s">
        <v>6</v>
      </c>
      <c r="C421" s="1" t="s">
        <v>9</v>
      </c>
      <c r="D421">
        <v>9750</v>
      </c>
      <c r="E421" s="1" t="s">
        <v>440</v>
      </c>
      <c r="F421">
        <v>0</v>
      </c>
      <c r="G421">
        <v>0</v>
      </c>
      <c r="I421">
        <v>0</v>
      </c>
      <c r="J421">
        <f>Tabla1[[#This Row],[VENTAS]]+Tabla1[[#This Row],[DEPOSITO]]+Tabla1[[#This Row],[Existencia]]-Tabla1[[#This Row],[SISTEMA]]</f>
        <v>0</v>
      </c>
    </row>
    <row r="422" spans="1:10" hidden="1" x14ac:dyDescent="0.25">
      <c r="A422">
        <v>20303</v>
      </c>
      <c r="B422" s="1" t="s">
        <v>6</v>
      </c>
      <c r="C422" s="1" t="s">
        <v>9</v>
      </c>
      <c r="D422">
        <v>9771</v>
      </c>
      <c r="E422" s="1" t="s">
        <v>441</v>
      </c>
      <c r="F422">
        <v>0</v>
      </c>
      <c r="G422">
        <v>0</v>
      </c>
      <c r="I422">
        <v>0</v>
      </c>
      <c r="J422">
        <f>Tabla1[[#This Row],[VENTAS]]+Tabla1[[#This Row],[DEPOSITO]]+Tabla1[[#This Row],[Existencia]]-Tabla1[[#This Row],[SISTEMA]]</f>
        <v>0</v>
      </c>
    </row>
    <row r="423" spans="1:10" hidden="1" x14ac:dyDescent="0.25">
      <c r="A423">
        <v>20303</v>
      </c>
      <c r="B423" s="1" t="s">
        <v>6</v>
      </c>
      <c r="C423" s="1" t="s">
        <v>9</v>
      </c>
      <c r="D423">
        <v>9778</v>
      </c>
      <c r="E423" s="1" t="s">
        <v>442</v>
      </c>
      <c r="F423">
        <v>4</v>
      </c>
      <c r="G423">
        <v>4</v>
      </c>
      <c r="I423">
        <v>0</v>
      </c>
      <c r="J423">
        <f>Tabla1[[#This Row],[VENTAS]]+Tabla1[[#This Row],[DEPOSITO]]+Tabla1[[#This Row],[Existencia]]-Tabla1[[#This Row],[SISTEMA]]</f>
        <v>0</v>
      </c>
    </row>
    <row r="424" spans="1:10" hidden="1" x14ac:dyDescent="0.25">
      <c r="A424">
        <v>20303</v>
      </c>
      <c r="B424" s="1" t="s">
        <v>6</v>
      </c>
      <c r="C424" s="1" t="s">
        <v>9</v>
      </c>
      <c r="D424">
        <v>9789</v>
      </c>
      <c r="E424" s="1" t="s">
        <v>443</v>
      </c>
      <c r="F424">
        <v>0</v>
      </c>
      <c r="G424">
        <v>0</v>
      </c>
      <c r="I424">
        <v>0</v>
      </c>
      <c r="J424">
        <f>Tabla1[[#This Row],[VENTAS]]+Tabla1[[#This Row],[DEPOSITO]]+Tabla1[[#This Row],[Existencia]]-Tabla1[[#This Row],[SISTEMA]]</f>
        <v>0</v>
      </c>
    </row>
    <row r="425" spans="1:10" hidden="1" x14ac:dyDescent="0.25">
      <c r="A425">
        <v>20303</v>
      </c>
      <c r="B425" s="1" t="s">
        <v>6</v>
      </c>
      <c r="C425" s="1" t="s">
        <v>9</v>
      </c>
      <c r="D425">
        <v>9790</v>
      </c>
      <c r="E425" s="1" t="s">
        <v>444</v>
      </c>
      <c r="F425">
        <v>0</v>
      </c>
      <c r="G425">
        <v>0</v>
      </c>
      <c r="I425">
        <v>0</v>
      </c>
      <c r="J425">
        <f>Tabla1[[#This Row],[VENTAS]]+Tabla1[[#This Row],[DEPOSITO]]+Tabla1[[#This Row],[Existencia]]-Tabla1[[#This Row],[SISTEMA]]</f>
        <v>0</v>
      </c>
    </row>
    <row r="426" spans="1:10" hidden="1" x14ac:dyDescent="0.25">
      <c r="A426">
        <v>20303</v>
      </c>
      <c r="B426" s="1" t="s">
        <v>6</v>
      </c>
      <c r="C426" s="1" t="s">
        <v>9</v>
      </c>
      <c r="D426">
        <v>9835</v>
      </c>
      <c r="E426" s="1" t="s">
        <v>59</v>
      </c>
      <c r="F426">
        <v>0</v>
      </c>
      <c r="G426">
        <v>0</v>
      </c>
      <c r="I426">
        <v>0</v>
      </c>
      <c r="J426">
        <f>Tabla1[[#This Row],[VENTAS]]+Tabla1[[#This Row],[DEPOSITO]]+Tabla1[[#This Row],[Existencia]]-Tabla1[[#This Row],[SISTEMA]]</f>
        <v>0</v>
      </c>
    </row>
    <row r="427" spans="1:10" hidden="1" x14ac:dyDescent="0.25">
      <c r="A427">
        <v>20303</v>
      </c>
      <c r="B427" s="1" t="s">
        <v>6</v>
      </c>
      <c r="C427" s="1" t="s">
        <v>9</v>
      </c>
      <c r="D427">
        <v>9871</v>
      </c>
      <c r="E427" s="1" t="s">
        <v>445</v>
      </c>
      <c r="F427">
        <v>1</v>
      </c>
      <c r="G427">
        <v>1</v>
      </c>
      <c r="I427">
        <v>0</v>
      </c>
      <c r="J427">
        <f>Tabla1[[#This Row],[VENTAS]]+Tabla1[[#This Row],[DEPOSITO]]+Tabla1[[#This Row],[Existencia]]-Tabla1[[#This Row],[SISTEMA]]</f>
        <v>0</v>
      </c>
    </row>
    <row r="428" spans="1:10" hidden="1" x14ac:dyDescent="0.25">
      <c r="A428">
        <v>20303</v>
      </c>
      <c r="B428" s="1" t="s">
        <v>6</v>
      </c>
      <c r="C428" s="1" t="s">
        <v>9</v>
      </c>
      <c r="D428">
        <v>9874</v>
      </c>
      <c r="E428" s="1" t="s">
        <v>446</v>
      </c>
      <c r="F428">
        <v>0</v>
      </c>
      <c r="G428">
        <v>0</v>
      </c>
      <c r="I428">
        <v>0</v>
      </c>
      <c r="J428">
        <f>Tabla1[[#This Row],[VENTAS]]+Tabla1[[#This Row],[DEPOSITO]]+Tabla1[[#This Row],[Existencia]]-Tabla1[[#This Row],[SISTEMA]]</f>
        <v>0</v>
      </c>
    </row>
    <row r="429" spans="1:10" hidden="1" x14ac:dyDescent="0.25">
      <c r="A429">
        <v>20303</v>
      </c>
      <c r="B429" s="1" t="s">
        <v>6</v>
      </c>
      <c r="C429" s="1" t="s">
        <v>9</v>
      </c>
      <c r="D429">
        <v>9893</v>
      </c>
      <c r="E429" s="1" t="s">
        <v>447</v>
      </c>
      <c r="F429">
        <v>0</v>
      </c>
      <c r="G429">
        <v>0</v>
      </c>
      <c r="I429">
        <v>0</v>
      </c>
      <c r="J429">
        <f>Tabla1[[#This Row],[VENTAS]]+Tabla1[[#This Row],[DEPOSITO]]+Tabla1[[#This Row],[Existencia]]-Tabla1[[#This Row],[SISTEMA]]</f>
        <v>0</v>
      </c>
    </row>
    <row r="430" spans="1:10" hidden="1" x14ac:dyDescent="0.25">
      <c r="A430">
        <v>20303</v>
      </c>
      <c r="B430" s="1" t="s">
        <v>6</v>
      </c>
      <c r="C430" s="1" t="s">
        <v>9</v>
      </c>
      <c r="D430">
        <v>9899</v>
      </c>
      <c r="E430" s="1" t="s">
        <v>448</v>
      </c>
      <c r="F430">
        <v>0</v>
      </c>
      <c r="G430">
        <v>0</v>
      </c>
      <c r="I430">
        <v>0</v>
      </c>
      <c r="J430">
        <f>Tabla1[[#This Row],[VENTAS]]+Tabla1[[#This Row],[DEPOSITO]]+Tabla1[[#This Row],[Existencia]]-Tabla1[[#This Row],[SISTEMA]]</f>
        <v>0</v>
      </c>
    </row>
    <row r="431" spans="1:10" hidden="1" x14ac:dyDescent="0.25">
      <c r="A431">
        <v>20303</v>
      </c>
      <c r="B431" s="1" t="s">
        <v>6</v>
      </c>
      <c r="C431" s="1" t="s">
        <v>9</v>
      </c>
      <c r="D431">
        <v>9906</v>
      </c>
      <c r="E431" s="1" t="s">
        <v>449</v>
      </c>
      <c r="F431">
        <v>0</v>
      </c>
      <c r="G431">
        <v>0</v>
      </c>
      <c r="I431">
        <v>0</v>
      </c>
      <c r="J431">
        <f>Tabla1[[#This Row],[VENTAS]]+Tabla1[[#This Row],[DEPOSITO]]+Tabla1[[#This Row],[Existencia]]-Tabla1[[#This Row],[SISTEMA]]</f>
        <v>0</v>
      </c>
    </row>
    <row r="432" spans="1:10" hidden="1" x14ac:dyDescent="0.25">
      <c r="A432">
        <v>20303</v>
      </c>
      <c r="B432" s="1" t="s">
        <v>6</v>
      </c>
      <c r="C432" s="1" t="s">
        <v>9</v>
      </c>
      <c r="D432">
        <v>9907</v>
      </c>
      <c r="E432" s="1" t="s">
        <v>450</v>
      </c>
      <c r="F432">
        <v>0</v>
      </c>
      <c r="G432">
        <v>0</v>
      </c>
      <c r="I432">
        <v>0</v>
      </c>
      <c r="J432">
        <f>Tabla1[[#This Row],[VENTAS]]+Tabla1[[#This Row],[DEPOSITO]]+Tabla1[[#This Row],[Existencia]]-Tabla1[[#This Row],[SISTEMA]]</f>
        <v>0</v>
      </c>
    </row>
    <row r="433" spans="1:10" hidden="1" x14ac:dyDescent="0.25">
      <c r="A433">
        <v>20303</v>
      </c>
      <c r="B433" s="1" t="s">
        <v>6</v>
      </c>
      <c r="C433" s="1" t="s">
        <v>9</v>
      </c>
      <c r="D433">
        <v>9908</v>
      </c>
      <c r="E433" s="1" t="s">
        <v>451</v>
      </c>
      <c r="F433">
        <v>0</v>
      </c>
      <c r="G433">
        <v>0</v>
      </c>
      <c r="I433">
        <v>0</v>
      </c>
      <c r="J433">
        <f>Tabla1[[#This Row],[VENTAS]]+Tabla1[[#This Row],[DEPOSITO]]+Tabla1[[#This Row],[Existencia]]-Tabla1[[#This Row],[SISTEMA]]</f>
        <v>0</v>
      </c>
    </row>
    <row r="434" spans="1:10" hidden="1" x14ac:dyDescent="0.25">
      <c r="A434">
        <v>20303</v>
      </c>
      <c r="B434" s="1" t="s">
        <v>6</v>
      </c>
      <c r="C434" s="1" t="s">
        <v>9</v>
      </c>
      <c r="D434">
        <v>9927</v>
      </c>
      <c r="E434" s="1" t="s">
        <v>452</v>
      </c>
      <c r="F434">
        <v>0</v>
      </c>
      <c r="G434">
        <v>0</v>
      </c>
      <c r="I434">
        <v>0</v>
      </c>
      <c r="J434">
        <f>Tabla1[[#This Row],[VENTAS]]+Tabla1[[#This Row],[DEPOSITO]]+Tabla1[[#This Row],[Existencia]]-Tabla1[[#This Row],[SISTEMA]]</f>
        <v>0</v>
      </c>
    </row>
    <row r="435" spans="1:10" hidden="1" x14ac:dyDescent="0.25">
      <c r="A435">
        <v>20303</v>
      </c>
      <c r="B435" s="1" t="s">
        <v>6</v>
      </c>
      <c r="C435" s="1" t="s">
        <v>9</v>
      </c>
      <c r="D435">
        <v>9973</v>
      </c>
      <c r="E435" s="1" t="s">
        <v>453</v>
      </c>
      <c r="F435">
        <v>11</v>
      </c>
      <c r="G435">
        <v>11</v>
      </c>
      <c r="I435">
        <v>0</v>
      </c>
      <c r="J435">
        <f>Tabla1[[#This Row],[VENTAS]]+Tabla1[[#This Row],[DEPOSITO]]+Tabla1[[#This Row],[Existencia]]-Tabla1[[#This Row],[SISTEMA]]</f>
        <v>0</v>
      </c>
    </row>
    <row r="436" spans="1:10" hidden="1" x14ac:dyDescent="0.25">
      <c r="A436">
        <v>20303</v>
      </c>
      <c r="B436" s="1" t="s">
        <v>6</v>
      </c>
      <c r="C436" s="1" t="s">
        <v>9</v>
      </c>
      <c r="D436">
        <v>10040</v>
      </c>
      <c r="E436" s="1" t="s">
        <v>454</v>
      </c>
      <c r="F436">
        <v>0</v>
      </c>
      <c r="G436">
        <v>0</v>
      </c>
      <c r="I436">
        <v>0</v>
      </c>
      <c r="J436">
        <f>Tabla1[[#This Row],[VENTAS]]+Tabla1[[#This Row],[DEPOSITO]]+Tabla1[[#This Row],[Existencia]]-Tabla1[[#This Row],[SISTEMA]]</f>
        <v>0</v>
      </c>
    </row>
    <row r="437" spans="1:10" hidden="1" x14ac:dyDescent="0.25">
      <c r="A437">
        <v>20303</v>
      </c>
      <c r="B437" s="1" t="s">
        <v>6</v>
      </c>
      <c r="C437" s="1" t="s">
        <v>9</v>
      </c>
      <c r="D437">
        <v>10041</v>
      </c>
      <c r="E437" s="1" t="s">
        <v>455</v>
      </c>
      <c r="F437">
        <v>3</v>
      </c>
      <c r="G437">
        <v>3</v>
      </c>
      <c r="I437">
        <v>0</v>
      </c>
      <c r="J437">
        <f>Tabla1[[#This Row],[VENTAS]]+Tabla1[[#This Row],[DEPOSITO]]+Tabla1[[#This Row],[Existencia]]-Tabla1[[#This Row],[SISTEMA]]</f>
        <v>0</v>
      </c>
    </row>
    <row r="438" spans="1:10" hidden="1" x14ac:dyDescent="0.25">
      <c r="A438">
        <v>20303</v>
      </c>
      <c r="B438" s="1" t="s">
        <v>6</v>
      </c>
      <c r="C438" s="1" t="s">
        <v>9</v>
      </c>
      <c r="D438">
        <v>10042</v>
      </c>
      <c r="E438" s="1" t="s">
        <v>456</v>
      </c>
      <c r="F438">
        <v>0</v>
      </c>
      <c r="G438">
        <v>0</v>
      </c>
      <c r="I438">
        <v>0</v>
      </c>
      <c r="J438">
        <f>Tabla1[[#This Row],[VENTAS]]+Tabla1[[#This Row],[DEPOSITO]]+Tabla1[[#This Row],[Existencia]]-Tabla1[[#This Row],[SISTEMA]]</f>
        <v>0</v>
      </c>
    </row>
    <row r="439" spans="1:10" hidden="1" x14ac:dyDescent="0.25">
      <c r="A439">
        <v>20303</v>
      </c>
      <c r="B439" s="1" t="s">
        <v>6</v>
      </c>
      <c r="C439" s="1" t="s">
        <v>9</v>
      </c>
      <c r="D439">
        <v>10043</v>
      </c>
      <c r="E439" s="1" t="s">
        <v>457</v>
      </c>
      <c r="F439">
        <v>0</v>
      </c>
      <c r="G439">
        <v>0</v>
      </c>
      <c r="I439">
        <v>0</v>
      </c>
      <c r="J439">
        <f>Tabla1[[#This Row],[VENTAS]]+Tabla1[[#This Row],[DEPOSITO]]+Tabla1[[#This Row],[Existencia]]-Tabla1[[#This Row],[SISTEMA]]</f>
        <v>0</v>
      </c>
    </row>
    <row r="440" spans="1:10" hidden="1" x14ac:dyDescent="0.25">
      <c r="A440">
        <v>20303</v>
      </c>
      <c r="B440" s="1" t="s">
        <v>6</v>
      </c>
      <c r="C440" s="1" t="s">
        <v>9</v>
      </c>
      <c r="D440">
        <v>10044</v>
      </c>
      <c r="E440" s="1" t="s">
        <v>458</v>
      </c>
      <c r="F440">
        <v>2</v>
      </c>
      <c r="G440">
        <v>2</v>
      </c>
      <c r="H440">
        <v>0</v>
      </c>
      <c r="I440">
        <v>0</v>
      </c>
      <c r="J440">
        <f>Tabla1[[#This Row],[VENTAS]]+Tabla1[[#This Row],[DEPOSITO]]+Tabla1[[#This Row],[Existencia]]-Tabla1[[#This Row],[SISTEMA]]</f>
        <v>0</v>
      </c>
    </row>
    <row r="441" spans="1:10" hidden="1" x14ac:dyDescent="0.25">
      <c r="A441">
        <v>20303</v>
      </c>
      <c r="B441" s="1" t="s">
        <v>6</v>
      </c>
      <c r="C441" s="1" t="s">
        <v>9</v>
      </c>
      <c r="D441">
        <v>10045</v>
      </c>
      <c r="E441" s="1" t="s">
        <v>459</v>
      </c>
      <c r="F441">
        <v>0</v>
      </c>
      <c r="G441">
        <v>0</v>
      </c>
      <c r="I441">
        <v>0</v>
      </c>
      <c r="J441">
        <f>Tabla1[[#This Row],[VENTAS]]+Tabla1[[#This Row],[DEPOSITO]]+Tabla1[[#This Row],[Existencia]]-Tabla1[[#This Row],[SISTEMA]]</f>
        <v>0</v>
      </c>
    </row>
    <row r="442" spans="1:10" hidden="1" x14ac:dyDescent="0.25">
      <c r="A442">
        <v>20303</v>
      </c>
      <c r="B442" s="1" t="s">
        <v>6</v>
      </c>
      <c r="C442" s="1" t="s">
        <v>9</v>
      </c>
      <c r="D442">
        <v>10046</v>
      </c>
      <c r="E442" s="1" t="s">
        <v>460</v>
      </c>
      <c r="F442">
        <v>0</v>
      </c>
      <c r="G442">
        <v>0</v>
      </c>
      <c r="I442">
        <v>0</v>
      </c>
      <c r="J442">
        <f>Tabla1[[#This Row],[VENTAS]]+Tabla1[[#This Row],[DEPOSITO]]+Tabla1[[#This Row],[Existencia]]-Tabla1[[#This Row],[SISTEMA]]</f>
        <v>0</v>
      </c>
    </row>
    <row r="443" spans="1:10" hidden="1" x14ac:dyDescent="0.25">
      <c r="A443">
        <v>20303</v>
      </c>
      <c r="B443" s="1" t="s">
        <v>6</v>
      </c>
      <c r="C443" s="1" t="s">
        <v>9</v>
      </c>
      <c r="D443">
        <v>10047</v>
      </c>
      <c r="E443" s="1" t="s">
        <v>461</v>
      </c>
      <c r="F443">
        <v>0</v>
      </c>
      <c r="G443">
        <v>0</v>
      </c>
      <c r="I443">
        <v>0</v>
      </c>
      <c r="J443">
        <f>Tabla1[[#This Row],[VENTAS]]+Tabla1[[#This Row],[DEPOSITO]]+Tabla1[[#This Row],[Existencia]]-Tabla1[[#This Row],[SISTEMA]]</f>
        <v>0</v>
      </c>
    </row>
    <row r="444" spans="1:10" hidden="1" x14ac:dyDescent="0.25">
      <c r="A444">
        <v>20303</v>
      </c>
      <c r="B444" s="1" t="s">
        <v>6</v>
      </c>
      <c r="C444" s="1" t="s">
        <v>9</v>
      </c>
      <c r="D444">
        <v>10048</v>
      </c>
      <c r="E444" s="1" t="s">
        <v>462</v>
      </c>
      <c r="F444">
        <v>0</v>
      </c>
      <c r="G444">
        <v>0</v>
      </c>
      <c r="I444">
        <v>0</v>
      </c>
      <c r="J444">
        <f>Tabla1[[#This Row],[VENTAS]]+Tabla1[[#This Row],[DEPOSITO]]+Tabla1[[#This Row],[Existencia]]-Tabla1[[#This Row],[SISTEMA]]</f>
        <v>0</v>
      </c>
    </row>
    <row r="445" spans="1:10" hidden="1" x14ac:dyDescent="0.25">
      <c r="A445">
        <v>20303</v>
      </c>
      <c r="B445" s="1" t="s">
        <v>6</v>
      </c>
      <c r="C445" s="1" t="s">
        <v>9</v>
      </c>
      <c r="D445">
        <v>10050</v>
      </c>
      <c r="E445" s="1" t="s">
        <v>463</v>
      </c>
      <c r="F445">
        <v>1</v>
      </c>
      <c r="G445">
        <v>1</v>
      </c>
      <c r="I445">
        <v>0</v>
      </c>
      <c r="J445">
        <f>Tabla1[[#This Row],[VENTAS]]+Tabla1[[#This Row],[DEPOSITO]]+Tabla1[[#This Row],[Existencia]]-Tabla1[[#This Row],[SISTEMA]]</f>
        <v>0</v>
      </c>
    </row>
    <row r="446" spans="1:10" hidden="1" x14ac:dyDescent="0.25">
      <c r="A446">
        <v>20303</v>
      </c>
      <c r="B446" s="1" t="s">
        <v>6</v>
      </c>
      <c r="C446" s="1" t="s">
        <v>9</v>
      </c>
      <c r="D446">
        <v>10051</v>
      </c>
      <c r="E446" s="1" t="s">
        <v>464</v>
      </c>
      <c r="F446">
        <v>4</v>
      </c>
      <c r="G446">
        <v>4</v>
      </c>
      <c r="I446">
        <v>0</v>
      </c>
      <c r="J446">
        <f>Tabla1[[#This Row],[VENTAS]]+Tabla1[[#This Row],[DEPOSITO]]+Tabla1[[#This Row],[Existencia]]-Tabla1[[#This Row],[SISTEMA]]</f>
        <v>0</v>
      </c>
    </row>
    <row r="447" spans="1:10" hidden="1" x14ac:dyDescent="0.25">
      <c r="A447">
        <v>20303</v>
      </c>
      <c r="B447" s="1" t="s">
        <v>6</v>
      </c>
      <c r="C447" s="1" t="s">
        <v>9</v>
      </c>
      <c r="D447">
        <v>10056</v>
      </c>
      <c r="E447" s="1" t="s">
        <v>465</v>
      </c>
      <c r="F447">
        <v>0</v>
      </c>
      <c r="G447">
        <v>0</v>
      </c>
      <c r="I447">
        <v>0</v>
      </c>
      <c r="J447">
        <f>Tabla1[[#This Row],[VENTAS]]+Tabla1[[#This Row],[DEPOSITO]]+Tabla1[[#This Row],[Existencia]]-Tabla1[[#This Row],[SISTEMA]]</f>
        <v>0</v>
      </c>
    </row>
    <row r="448" spans="1:10" hidden="1" x14ac:dyDescent="0.25">
      <c r="A448">
        <v>20303</v>
      </c>
      <c r="B448" s="1" t="s">
        <v>6</v>
      </c>
      <c r="C448" s="1" t="s">
        <v>9</v>
      </c>
      <c r="D448">
        <v>10058</v>
      </c>
      <c r="E448" s="1" t="s">
        <v>466</v>
      </c>
      <c r="F448">
        <v>0</v>
      </c>
      <c r="G448">
        <v>0</v>
      </c>
      <c r="I448">
        <v>0</v>
      </c>
      <c r="J448">
        <f>Tabla1[[#This Row],[VENTAS]]+Tabla1[[#This Row],[DEPOSITO]]+Tabla1[[#This Row],[Existencia]]-Tabla1[[#This Row],[SISTEMA]]</f>
        <v>0</v>
      </c>
    </row>
    <row r="449" spans="1:11" hidden="1" x14ac:dyDescent="0.25">
      <c r="A449">
        <v>20303</v>
      </c>
      <c r="B449" s="1" t="s">
        <v>6</v>
      </c>
      <c r="C449" s="1" t="s">
        <v>9</v>
      </c>
      <c r="D449">
        <v>10059</v>
      </c>
      <c r="E449" s="1" t="s">
        <v>467</v>
      </c>
      <c r="F449">
        <v>0</v>
      </c>
      <c r="G449">
        <v>0</v>
      </c>
      <c r="I449">
        <v>0</v>
      </c>
      <c r="J449">
        <f>Tabla1[[#This Row],[VENTAS]]+Tabla1[[#This Row],[DEPOSITO]]+Tabla1[[#This Row],[Existencia]]-Tabla1[[#This Row],[SISTEMA]]</f>
        <v>0</v>
      </c>
    </row>
    <row r="450" spans="1:11" hidden="1" x14ac:dyDescent="0.25">
      <c r="A450">
        <v>20303</v>
      </c>
      <c r="B450" s="1" t="s">
        <v>6</v>
      </c>
      <c r="C450" s="1" t="s">
        <v>9</v>
      </c>
      <c r="D450">
        <v>10060</v>
      </c>
      <c r="E450" s="1" t="s">
        <v>468</v>
      </c>
      <c r="F450">
        <v>0</v>
      </c>
      <c r="G450">
        <v>0</v>
      </c>
      <c r="I450">
        <v>0</v>
      </c>
      <c r="J450">
        <f>Tabla1[[#This Row],[VENTAS]]+Tabla1[[#This Row],[DEPOSITO]]+Tabla1[[#This Row],[Existencia]]-Tabla1[[#This Row],[SISTEMA]]</f>
        <v>0</v>
      </c>
    </row>
    <row r="451" spans="1:11" x14ac:dyDescent="0.25">
      <c r="A451">
        <v>20303</v>
      </c>
      <c r="B451" s="1" t="s">
        <v>6</v>
      </c>
      <c r="C451" s="1" t="s">
        <v>9</v>
      </c>
      <c r="D451">
        <v>10066</v>
      </c>
      <c r="E451" s="1" t="s">
        <v>469</v>
      </c>
      <c r="F451">
        <v>11</v>
      </c>
      <c r="G451">
        <v>2</v>
      </c>
      <c r="I451">
        <v>0</v>
      </c>
      <c r="J451">
        <f>Tabla1[[#This Row],[VENTAS]]+Tabla1[[#This Row],[DEPOSITO]]+Tabla1[[#This Row],[Existencia]]-Tabla1[[#This Row],[SISTEMA]]</f>
        <v>-9</v>
      </c>
    </row>
    <row r="452" spans="1:11" hidden="1" x14ac:dyDescent="0.25">
      <c r="A452">
        <v>20303</v>
      </c>
      <c r="B452" s="1" t="s">
        <v>6</v>
      </c>
      <c r="C452" s="1" t="s">
        <v>9</v>
      </c>
      <c r="D452">
        <v>10067</v>
      </c>
      <c r="E452" s="1" t="s">
        <v>470</v>
      </c>
      <c r="F452">
        <v>0</v>
      </c>
      <c r="G452">
        <v>0</v>
      </c>
      <c r="I452">
        <v>0</v>
      </c>
      <c r="J452">
        <f>Tabla1[[#This Row],[VENTAS]]+Tabla1[[#This Row],[DEPOSITO]]+Tabla1[[#This Row],[Existencia]]-Tabla1[[#This Row],[SISTEMA]]</f>
        <v>0</v>
      </c>
    </row>
    <row r="453" spans="1:11" hidden="1" x14ac:dyDescent="0.25">
      <c r="A453">
        <v>20303</v>
      </c>
      <c r="B453" s="1" t="s">
        <v>6</v>
      </c>
      <c r="C453" s="1" t="s">
        <v>9</v>
      </c>
      <c r="D453">
        <v>10068</v>
      </c>
      <c r="E453" s="1" t="s">
        <v>471</v>
      </c>
      <c r="F453">
        <v>3</v>
      </c>
      <c r="G453">
        <v>22</v>
      </c>
      <c r="I453">
        <v>2</v>
      </c>
      <c r="J453">
        <f>Tabla1[[#This Row],[VENTAS]]+Tabla1[[#This Row],[DEPOSITO]]+Tabla1[[#This Row],[Existencia]]-Tabla1[[#This Row],[SISTEMA]]</f>
        <v>21</v>
      </c>
      <c r="K453" t="s">
        <v>2659</v>
      </c>
    </row>
    <row r="454" spans="1:11" hidden="1" x14ac:dyDescent="0.25">
      <c r="A454">
        <v>20303</v>
      </c>
      <c r="B454" s="1" t="s">
        <v>6</v>
      </c>
      <c r="C454" s="1" t="s">
        <v>9</v>
      </c>
      <c r="D454">
        <v>10069</v>
      </c>
      <c r="E454" s="1" t="s">
        <v>472</v>
      </c>
      <c r="F454">
        <v>0</v>
      </c>
      <c r="G454">
        <v>0</v>
      </c>
      <c r="I454">
        <v>0</v>
      </c>
      <c r="J454">
        <f>Tabla1[[#This Row],[VENTAS]]+Tabla1[[#This Row],[DEPOSITO]]+Tabla1[[#This Row],[Existencia]]-Tabla1[[#This Row],[SISTEMA]]</f>
        <v>0</v>
      </c>
    </row>
    <row r="455" spans="1:11" hidden="1" x14ac:dyDescent="0.25">
      <c r="A455">
        <v>20303</v>
      </c>
      <c r="B455" s="1" t="s">
        <v>6</v>
      </c>
      <c r="C455" s="1" t="s">
        <v>9</v>
      </c>
      <c r="D455">
        <v>10070</v>
      </c>
      <c r="E455" s="1" t="s">
        <v>473</v>
      </c>
      <c r="F455">
        <v>0</v>
      </c>
      <c r="G455">
        <v>0</v>
      </c>
      <c r="I455">
        <v>0</v>
      </c>
      <c r="J455">
        <f>Tabla1[[#This Row],[VENTAS]]+Tabla1[[#This Row],[DEPOSITO]]+Tabla1[[#This Row],[Existencia]]-Tabla1[[#This Row],[SISTEMA]]</f>
        <v>0</v>
      </c>
    </row>
    <row r="456" spans="1:11" hidden="1" x14ac:dyDescent="0.25">
      <c r="A456">
        <v>20303</v>
      </c>
      <c r="B456" s="1" t="s">
        <v>6</v>
      </c>
      <c r="C456" s="1" t="s">
        <v>9</v>
      </c>
      <c r="D456">
        <v>10136</v>
      </c>
      <c r="E456" s="1" t="s">
        <v>474</v>
      </c>
      <c r="F456">
        <v>11</v>
      </c>
      <c r="G456">
        <v>11</v>
      </c>
      <c r="I456">
        <v>0</v>
      </c>
      <c r="J456">
        <f>Tabla1[[#This Row],[VENTAS]]+Tabla1[[#This Row],[DEPOSITO]]+Tabla1[[#This Row],[Existencia]]-Tabla1[[#This Row],[SISTEMA]]</f>
        <v>0</v>
      </c>
    </row>
    <row r="457" spans="1:11" hidden="1" x14ac:dyDescent="0.25">
      <c r="A457">
        <v>20303</v>
      </c>
      <c r="B457" s="1" t="s">
        <v>6</v>
      </c>
      <c r="C457" s="1" t="s">
        <v>9</v>
      </c>
      <c r="D457">
        <v>10206</v>
      </c>
      <c r="E457" s="1" t="s">
        <v>475</v>
      </c>
      <c r="F457">
        <v>0</v>
      </c>
      <c r="G457">
        <v>0</v>
      </c>
      <c r="I457">
        <v>0</v>
      </c>
      <c r="J457">
        <f>Tabla1[[#This Row],[VENTAS]]+Tabla1[[#This Row],[DEPOSITO]]+Tabla1[[#This Row],[Existencia]]-Tabla1[[#This Row],[SISTEMA]]</f>
        <v>0</v>
      </c>
    </row>
    <row r="458" spans="1:11" hidden="1" x14ac:dyDescent="0.25">
      <c r="A458">
        <v>20303</v>
      </c>
      <c r="B458" s="1" t="s">
        <v>6</v>
      </c>
      <c r="C458" s="1" t="s">
        <v>9</v>
      </c>
      <c r="D458">
        <v>10208</v>
      </c>
      <c r="E458" s="1" t="s">
        <v>476</v>
      </c>
      <c r="F458">
        <v>4</v>
      </c>
      <c r="G458">
        <v>6</v>
      </c>
      <c r="I458">
        <v>0</v>
      </c>
      <c r="J458">
        <f>Tabla1[[#This Row],[VENTAS]]+Tabla1[[#This Row],[DEPOSITO]]+Tabla1[[#This Row],[Existencia]]-Tabla1[[#This Row],[SISTEMA]]</f>
        <v>2</v>
      </c>
      <c r="K458" t="s">
        <v>2659</v>
      </c>
    </row>
    <row r="459" spans="1:11" hidden="1" x14ac:dyDescent="0.25">
      <c r="A459">
        <v>20303</v>
      </c>
      <c r="B459" s="1" t="s">
        <v>6</v>
      </c>
      <c r="C459" s="1" t="s">
        <v>9</v>
      </c>
      <c r="D459">
        <v>10209</v>
      </c>
      <c r="E459" s="1" t="s">
        <v>477</v>
      </c>
      <c r="F459">
        <v>0</v>
      </c>
      <c r="G459">
        <v>0</v>
      </c>
      <c r="I459">
        <v>0</v>
      </c>
      <c r="J459">
        <f>Tabla1[[#This Row],[VENTAS]]+Tabla1[[#This Row],[DEPOSITO]]+Tabla1[[#This Row],[Existencia]]-Tabla1[[#This Row],[SISTEMA]]</f>
        <v>0</v>
      </c>
    </row>
    <row r="460" spans="1:11" hidden="1" x14ac:dyDescent="0.25">
      <c r="A460">
        <v>20303</v>
      </c>
      <c r="B460" s="1" t="s">
        <v>6</v>
      </c>
      <c r="C460" s="1" t="s">
        <v>9</v>
      </c>
      <c r="D460">
        <v>10210</v>
      </c>
      <c r="E460" s="1" t="s">
        <v>478</v>
      </c>
      <c r="F460">
        <v>0</v>
      </c>
      <c r="G460">
        <v>0</v>
      </c>
      <c r="I460">
        <v>0</v>
      </c>
      <c r="J460">
        <f>Tabla1[[#This Row],[VENTAS]]+Tabla1[[#This Row],[DEPOSITO]]+Tabla1[[#This Row],[Existencia]]-Tabla1[[#This Row],[SISTEMA]]</f>
        <v>0</v>
      </c>
    </row>
    <row r="461" spans="1:11" hidden="1" x14ac:dyDescent="0.25">
      <c r="A461">
        <v>20303</v>
      </c>
      <c r="B461" s="1" t="s">
        <v>6</v>
      </c>
      <c r="C461" s="1" t="s">
        <v>9</v>
      </c>
      <c r="D461">
        <v>10213</v>
      </c>
      <c r="E461" s="1" t="s">
        <v>479</v>
      </c>
      <c r="F461">
        <v>0</v>
      </c>
      <c r="G461">
        <v>0</v>
      </c>
      <c r="I461">
        <v>0</v>
      </c>
      <c r="J461">
        <f>Tabla1[[#This Row],[VENTAS]]+Tabla1[[#This Row],[DEPOSITO]]+Tabla1[[#This Row],[Existencia]]-Tabla1[[#This Row],[SISTEMA]]</f>
        <v>0</v>
      </c>
    </row>
    <row r="462" spans="1:11" hidden="1" x14ac:dyDescent="0.25">
      <c r="A462">
        <v>20303</v>
      </c>
      <c r="B462" s="1" t="s">
        <v>6</v>
      </c>
      <c r="C462" s="1" t="s">
        <v>9</v>
      </c>
      <c r="D462">
        <v>10257</v>
      </c>
      <c r="E462" s="1" t="s">
        <v>480</v>
      </c>
      <c r="F462">
        <v>0</v>
      </c>
      <c r="G462">
        <v>0</v>
      </c>
      <c r="I462">
        <v>0</v>
      </c>
      <c r="J462">
        <f>Tabla1[[#This Row],[VENTAS]]+Tabla1[[#This Row],[DEPOSITO]]+Tabla1[[#This Row],[Existencia]]-Tabla1[[#This Row],[SISTEMA]]</f>
        <v>0</v>
      </c>
    </row>
    <row r="463" spans="1:11" hidden="1" x14ac:dyDescent="0.25">
      <c r="A463">
        <v>20303</v>
      </c>
      <c r="B463" s="1" t="s">
        <v>6</v>
      </c>
      <c r="C463" s="1" t="s">
        <v>9</v>
      </c>
      <c r="D463">
        <v>10258</v>
      </c>
      <c r="E463" s="1" t="s">
        <v>481</v>
      </c>
      <c r="F463">
        <v>0</v>
      </c>
      <c r="G463">
        <v>0</v>
      </c>
      <c r="I463">
        <v>0</v>
      </c>
      <c r="J463">
        <f>Tabla1[[#This Row],[VENTAS]]+Tabla1[[#This Row],[DEPOSITO]]+Tabla1[[#This Row],[Existencia]]-Tabla1[[#This Row],[SISTEMA]]</f>
        <v>0</v>
      </c>
    </row>
    <row r="464" spans="1:11" hidden="1" x14ac:dyDescent="0.25">
      <c r="A464">
        <v>20303</v>
      </c>
      <c r="B464" s="1" t="s">
        <v>6</v>
      </c>
      <c r="C464" s="1" t="s">
        <v>9</v>
      </c>
      <c r="D464">
        <v>10279</v>
      </c>
      <c r="E464" s="1" t="s">
        <v>482</v>
      </c>
      <c r="F464">
        <v>0</v>
      </c>
      <c r="G464">
        <v>0</v>
      </c>
      <c r="I464">
        <v>0</v>
      </c>
      <c r="J464">
        <f>Tabla1[[#This Row],[VENTAS]]+Tabla1[[#This Row],[DEPOSITO]]+Tabla1[[#This Row],[Existencia]]-Tabla1[[#This Row],[SISTEMA]]</f>
        <v>0</v>
      </c>
    </row>
    <row r="465" spans="1:10" hidden="1" x14ac:dyDescent="0.25">
      <c r="A465">
        <v>20303</v>
      </c>
      <c r="B465" s="1" t="s">
        <v>6</v>
      </c>
      <c r="C465" s="1" t="s">
        <v>9</v>
      </c>
      <c r="D465">
        <v>10281</v>
      </c>
      <c r="E465" s="1" t="s">
        <v>483</v>
      </c>
      <c r="F465">
        <v>0</v>
      </c>
      <c r="G465">
        <v>0</v>
      </c>
      <c r="I465">
        <v>0</v>
      </c>
      <c r="J465">
        <f>Tabla1[[#This Row],[VENTAS]]+Tabla1[[#This Row],[DEPOSITO]]+Tabla1[[#This Row],[Existencia]]-Tabla1[[#This Row],[SISTEMA]]</f>
        <v>0</v>
      </c>
    </row>
    <row r="466" spans="1:10" hidden="1" x14ac:dyDescent="0.25">
      <c r="A466">
        <v>20303</v>
      </c>
      <c r="B466" s="1" t="s">
        <v>6</v>
      </c>
      <c r="C466" s="1" t="s">
        <v>9</v>
      </c>
      <c r="D466">
        <v>10333</v>
      </c>
      <c r="E466" s="1" t="s">
        <v>484</v>
      </c>
      <c r="F466">
        <v>0</v>
      </c>
      <c r="G466">
        <v>0</v>
      </c>
      <c r="I466">
        <v>0</v>
      </c>
      <c r="J466">
        <f>Tabla1[[#This Row],[VENTAS]]+Tabla1[[#This Row],[DEPOSITO]]+Tabla1[[#This Row],[Existencia]]-Tabla1[[#This Row],[SISTEMA]]</f>
        <v>0</v>
      </c>
    </row>
    <row r="467" spans="1:10" x14ac:dyDescent="0.25">
      <c r="A467">
        <v>20303</v>
      </c>
      <c r="B467" s="1" t="s">
        <v>6</v>
      </c>
      <c r="C467" s="1" t="s">
        <v>9</v>
      </c>
      <c r="D467">
        <v>10346</v>
      </c>
      <c r="E467" s="1" t="s">
        <v>485</v>
      </c>
      <c r="F467">
        <v>9</v>
      </c>
      <c r="G467">
        <v>1</v>
      </c>
      <c r="I467">
        <v>0</v>
      </c>
      <c r="J467">
        <f>Tabla1[[#This Row],[VENTAS]]+Tabla1[[#This Row],[DEPOSITO]]+Tabla1[[#This Row],[Existencia]]-Tabla1[[#This Row],[SISTEMA]]</f>
        <v>-8</v>
      </c>
    </row>
    <row r="468" spans="1:10" hidden="1" x14ac:dyDescent="0.25">
      <c r="A468">
        <v>20303</v>
      </c>
      <c r="B468" s="1" t="s">
        <v>6</v>
      </c>
      <c r="C468" s="1" t="s">
        <v>9</v>
      </c>
      <c r="D468">
        <v>10388</v>
      </c>
      <c r="E468" s="1" t="s">
        <v>486</v>
      </c>
      <c r="F468">
        <v>0</v>
      </c>
      <c r="G468">
        <v>0</v>
      </c>
      <c r="I468">
        <v>0</v>
      </c>
      <c r="J468">
        <f>Tabla1[[#This Row],[VENTAS]]+Tabla1[[#This Row],[DEPOSITO]]+Tabla1[[#This Row],[Existencia]]-Tabla1[[#This Row],[SISTEMA]]</f>
        <v>0</v>
      </c>
    </row>
    <row r="469" spans="1:10" hidden="1" x14ac:dyDescent="0.25">
      <c r="A469">
        <v>20303</v>
      </c>
      <c r="B469" s="1" t="s">
        <v>6</v>
      </c>
      <c r="C469" s="1" t="s">
        <v>9</v>
      </c>
      <c r="D469">
        <v>10524</v>
      </c>
      <c r="E469" s="1" t="s">
        <v>487</v>
      </c>
      <c r="F469">
        <v>3</v>
      </c>
      <c r="G469">
        <v>3</v>
      </c>
      <c r="I469">
        <v>0</v>
      </c>
      <c r="J469">
        <f>Tabla1[[#This Row],[VENTAS]]+Tabla1[[#This Row],[DEPOSITO]]+Tabla1[[#This Row],[Existencia]]-Tabla1[[#This Row],[SISTEMA]]</f>
        <v>0</v>
      </c>
    </row>
    <row r="470" spans="1:10" hidden="1" x14ac:dyDescent="0.25">
      <c r="A470">
        <v>20303</v>
      </c>
      <c r="B470" s="1" t="s">
        <v>6</v>
      </c>
      <c r="C470" s="1" t="s">
        <v>9</v>
      </c>
      <c r="D470">
        <v>10602</v>
      </c>
      <c r="E470" s="1" t="s">
        <v>488</v>
      </c>
      <c r="F470">
        <v>0</v>
      </c>
      <c r="G470">
        <v>0</v>
      </c>
      <c r="I470">
        <v>0</v>
      </c>
      <c r="J470">
        <f>Tabla1[[#This Row],[VENTAS]]+Tabla1[[#This Row],[DEPOSITO]]+Tabla1[[#This Row],[Existencia]]-Tabla1[[#This Row],[SISTEMA]]</f>
        <v>0</v>
      </c>
    </row>
    <row r="471" spans="1:10" hidden="1" x14ac:dyDescent="0.25">
      <c r="A471">
        <v>20303</v>
      </c>
      <c r="B471" s="1" t="s">
        <v>6</v>
      </c>
      <c r="C471" s="1" t="s">
        <v>9</v>
      </c>
      <c r="D471">
        <v>10657</v>
      </c>
      <c r="E471" s="1" t="s">
        <v>489</v>
      </c>
      <c r="F471">
        <v>0</v>
      </c>
      <c r="G471">
        <v>0</v>
      </c>
      <c r="I471">
        <v>0</v>
      </c>
      <c r="J471">
        <f>Tabla1[[#This Row],[VENTAS]]+Tabla1[[#This Row],[DEPOSITO]]+Tabla1[[#This Row],[Existencia]]-Tabla1[[#This Row],[SISTEMA]]</f>
        <v>0</v>
      </c>
    </row>
    <row r="472" spans="1:10" hidden="1" x14ac:dyDescent="0.25">
      <c r="A472">
        <v>20303</v>
      </c>
      <c r="B472" s="1" t="s">
        <v>6</v>
      </c>
      <c r="C472" s="1" t="s">
        <v>9</v>
      </c>
      <c r="D472">
        <v>10723</v>
      </c>
      <c r="E472" s="1" t="s">
        <v>490</v>
      </c>
      <c r="F472">
        <v>0</v>
      </c>
      <c r="G472">
        <v>0</v>
      </c>
      <c r="I472">
        <v>0</v>
      </c>
      <c r="J472">
        <f>Tabla1[[#This Row],[VENTAS]]+Tabla1[[#This Row],[DEPOSITO]]+Tabla1[[#This Row],[Existencia]]-Tabla1[[#This Row],[SISTEMA]]</f>
        <v>0</v>
      </c>
    </row>
    <row r="473" spans="1:10" hidden="1" x14ac:dyDescent="0.25">
      <c r="A473">
        <v>20303</v>
      </c>
      <c r="B473" s="1" t="s">
        <v>6</v>
      </c>
      <c r="C473" s="1" t="s">
        <v>9</v>
      </c>
      <c r="D473">
        <v>10724</v>
      </c>
      <c r="E473" s="1" t="s">
        <v>491</v>
      </c>
      <c r="F473">
        <v>0</v>
      </c>
      <c r="G473">
        <v>0</v>
      </c>
      <c r="I473">
        <v>0</v>
      </c>
      <c r="J473">
        <f>Tabla1[[#This Row],[VENTAS]]+Tabla1[[#This Row],[DEPOSITO]]+Tabla1[[#This Row],[Existencia]]-Tabla1[[#This Row],[SISTEMA]]</f>
        <v>0</v>
      </c>
    </row>
    <row r="474" spans="1:10" hidden="1" x14ac:dyDescent="0.25">
      <c r="A474">
        <v>20303</v>
      </c>
      <c r="B474" s="1" t="s">
        <v>6</v>
      </c>
      <c r="C474" s="1" t="s">
        <v>9</v>
      </c>
      <c r="D474">
        <v>10744</v>
      </c>
      <c r="E474" s="1" t="s">
        <v>492</v>
      </c>
      <c r="F474">
        <v>5</v>
      </c>
      <c r="G474">
        <v>5</v>
      </c>
      <c r="I474">
        <v>0</v>
      </c>
      <c r="J474">
        <f>Tabla1[[#This Row],[VENTAS]]+Tabla1[[#This Row],[DEPOSITO]]+Tabla1[[#This Row],[Existencia]]-Tabla1[[#This Row],[SISTEMA]]</f>
        <v>0</v>
      </c>
    </row>
    <row r="475" spans="1:10" hidden="1" x14ac:dyDescent="0.25">
      <c r="A475">
        <v>20303</v>
      </c>
      <c r="B475" s="1" t="s">
        <v>6</v>
      </c>
      <c r="C475" s="1" t="s">
        <v>9</v>
      </c>
      <c r="D475">
        <v>10745</v>
      </c>
      <c r="E475" s="1" t="s">
        <v>493</v>
      </c>
      <c r="F475">
        <v>6</v>
      </c>
      <c r="G475">
        <v>6</v>
      </c>
      <c r="I475">
        <v>0</v>
      </c>
      <c r="J475">
        <f>Tabla1[[#This Row],[VENTAS]]+Tabla1[[#This Row],[DEPOSITO]]+Tabla1[[#This Row],[Existencia]]-Tabla1[[#This Row],[SISTEMA]]</f>
        <v>0</v>
      </c>
    </row>
    <row r="476" spans="1:10" hidden="1" x14ac:dyDescent="0.25">
      <c r="A476">
        <v>20303</v>
      </c>
      <c r="B476" s="1" t="s">
        <v>6</v>
      </c>
      <c r="C476" s="1" t="s">
        <v>9</v>
      </c>
      <c r="D476">
        <v>10747</v>
      </c>
      <c r="E476" s="1" t="s">
        <v>494</v>
      </c>
      <c r="F476">
        <v>0</v>
      </c>
      <c r="G476">
        <v>0</v>
      </c>
      <c r="I476">
        <v>0</v>
      </c>
      <c r="J476">
        <f>Tabla1[[#This Row],[VENTAS]]+Tabla1[[#This Row],[DEPOSITO]]+Tabla1[[#This Row],[Existencia]]-Tabla1[[#This Row],[SISTEMA]]</f>
        <v>0</v>
      </c>
    </row>
    <row r="477" spans="1:10" hidden="1" x14ac:dyDescent="0.25">
      <c r="A477">
        <v>20303</v>
      </c>
      <c r="B477" s="1" t="s">
        <v>6</v>
      </c>
      <c r="C477" s="1" t="s">
        <v>9</v>
      </c>
      <c r="D477">
        <v>10761</v>
      </c>
      <c r="E477" s="1" t="s">
        <v>495</v>
      </c>
      <c r="F477">
        <v>0</v>
      </c>
      <c r="G477">
        <v>0</v>
      </c>
      <c r="I477">
        <v>0</v>
      </c>
      <c r="J477">
        <f>Tabla1[[#This Row],[VENTAS]]+Tabla1[[#This Row],[DEPOSITO]]+Tabla1[[#This Row],[Existencia]]-Tabla1[[#This Row],[SISTEMA]]</f>
        <v>0</v>
      </c>
    </row>
    <row r="478" spans="1:10" hidden="1" x14ac:dyDescent="0.25">
      <c r="A478">
        <v>20303</v>
      </c>
      <c r="B478" s="1" t="s">
        <v>6</v>
      </c>
      <c r="C478" s="1" t="s">
        <v>9</v>
      </c>
      <c r="D478">
        <v>10770</v>
      </c>
      <c r="E478" s="1" t="s">
        <v>496</v>
      </c>
      <c r="F478">
        <v>8</v>
      </c>
      <c r="G478">
        <v>8</v>
      </c>
      <c r="I478">
        <v>0</v>
      </c>
      <c r="J478">
        <f>Tabla1[[#This Row],[VENTAS]]+Tabla1[[#This Row],[DEPOSITO]]+Tabla1[[#This Row],[Existencia]]-Tabla1[[#This Row],[SISTEMA]]</f>
        <v>0</v>
      </c>
    </row>
    <row r="479" spans="1:10" x14ac:dyDescent="0.25">
      <c r="A479">
        <v>20303</v>
      </c>
      <c r="B479" s="1" t="s">
        <v>6</v>
      </c>
      <c r="C479" s="1" t="s">
        <v>9</v>
      </c>
      <c r="D479">
        <v>10771</v>
      </c>
      <c r="E479" s="1" t="s">
        <v>58</v>
      </c>
      <c r="F479">
        <v>11</v>
      </c>
      <c r="I479">
        <v>0</v>
      </c>
      <c r="J479">
        <f>Tabla1[[#This Row],[VENTAS]]+Tabla1[[#This Row],[DEPOSITO]]+Tabla1[[#This Row],[Existencia]]-Tabla1[[#This Row],[SISTEMA]]</f>
        <v>-11</v>
      </c>
    </row>
    <row r="480" spans="1:10" hidden="1" x14ac:dyDescent="0.25">
      <c r="A480">
        <v>20303</v>
      </c>
      <c r="B480" s="1" t="s">
        <v>6</v>
      </c>
      <c r="C480" s="1" t="s">
        <v>9</v>
      </c>
      <c r="D480">
        <v>10772</v>
      </c>
      <c r="E480" s="1" t="s">
        <v>497</v>
      </c>
      <c r="F480">
        <v>0</v>
      </c>
      <c r="G480">
        <v>0</v>
      </c>
      <c r="I480">
        <v>0</v>
      </c>
      <c r="J480">
        <f>Tabla1[[#This Row],[VENTAS]]+Tabla1[[#This Row],[DEPOSITO]]+Tabla1[[#This Row],[Existencia]]-Tabla1[[#This Row],[SISTEMA]]</f>
        <v>0</v>
      </c>
    </row>
    <row r="481" spans="1:10" hidden="1" x14ac:dyDescent="0.25">
      <c r="A481">
        <v>20303</v>
      </c>
      <c r="B481" s="1" t="s">
        <v>6</v>
      </c>
      <c r="C481" s="1" t="s">
        <v>9</v>
      </c>
      <c r="D481">
        <v>10786</v>
      </c>
      <c r="E481" s="1" t="s">
        <v>498</v>
      </c>
      <c r="F481">
        <v>0</v>
      </c>
      <c r="G481">
        <v>0</v>
      </c>
      <c r="I481">
        <v>0</v>
      </c>
      <c r="J481">
        <f>Tabla1[[#This Row],[VENTAS]]+Tabla1[[#This Row],[DEPOSITO]]+Tabla1[[#This Row],[Existencia]]-Tabla1[[#This Row],[SISTEMA]]</f>
        <v>0</v>
      </c>
    </row>
    <row r="482" spans="1:10" hidden="1" x14ac:dyDescent="0.25">
      <c r="A482">
        <v>20303</v>
      </c>
      <c r="B482" s="1" t="s">
        <v>6</v>
      </c>
      <c r="C482" s="1" t="s">
        <v>9</v>
      </c>
      <c r="D482">
        <v>10816</v>
      </c>
      <c r="E482" s="1" t="s">
        <v>499</v>
      </c>
      <c r="F482">
        <v>0</v>
      </c>
      <c r="G482">
        <v>0</v>
      </c>
      <c r="I482">
        <v>0</v>
      </c>
      <c r="J482">
        <f>Tabla1[[#This Row],[VENTAS]]+Tabla1[[#This Row],[DEPOSITO]]+Tabla1[[#This Row],[Existencia]]-Tabla1[[#This Row],[SISTEMA]]</f>
        <v>0</v>
      </c>
    </row>
    <row r="483" spans="1:10" hidden="1" x14ac:dyDescent="0.25">
      <c r="A483">
        <v>20303</v>
      </c>
      <c r="B483" s="1" t="s">
        <v>6</v>
      </c>
      <c r="C483" s="1" t="s">
        <v>9</v>
      </c>
      <c r="D483">
        <v>10817</v>
      </c>
      <c r="E483" s="1" t="s">
        <v>500</v>
      </c>
      <c r="F483">
        <v>0</v>
      </c>
      <c r="G483">
        <v>0</v>
      </c>
      <c r="I483">
        <v>0</v>
      </c>
      <c r="J483">
        <f>Tabla1[[#This Row],[VENTAS]]+Tabla1[[#This Row],[DEPOSITO]]+Tabla1[[#This Row],[Existencia]]-Tabla1[[#This Row],[SISTEMA]]</f>
        <v>0</v>
      </c>
    </row>
    <row r="484" spans="1:10" x14ac:dyDescent="0.25">
      <c r="A484">
        <v>20303</v>
      </c>
      <c r="B484" s="1" t="s">
        <v>6</v>
      </c>
      <c r="C484" s="1" t="s">
        <v>9</v>
      </c>
      <c r="D484">
        <v>10818</v>
      </c>
      <c r="E484" s="1" t="s">
        <v>501</v>
      </c>
      <c r="F484">
        <v>5</v>
      </c>
      <c r="G484">
        <v>4</v>
      </c>
      <c r="I484">
        <v>0</v>
      </c>
      <c r="J484">
        <f>Tabla1[[#This Row],[VENTAS]]+Tabla1[[#This Row],[DEPOSITO]]+Tabla1[[#This Row],[Existencia]]-Tabla1[[#This Row],[SISTEMA]]</f>
        <v>-1</v>
      </c>
    </row>
    <row r="485" spans="1:10" hidden="1" x14ac:dyDescent="0.25">
      <c r="A485">
        <v>20303</v>
      </c>
      <c r="B485" s="1" t="s">
        <v>6</v>
      </c>
      <c r="C485" s="1" t="s">
        <v>9</v>
      </c>
      <c r="D485">
        <v>10828</v>
      </c>
      <c r="E485" s="1" t="s">
        <v>502</v>
      </c>
      <c r="F485">
        <v>8</v>
      </c>
      <c r="G485">
        <v>8</v>
      </c>
      <c r="I485">
        <v>0</v>
      </c>
      <c r="J485">
        <f>Tabla1[[#This Row],[VENTAS]]+Tabla1[[#This Row],[DEPOSITO]]+Tabla1[[#This Row],[Existencia]]-Tabla1[[#This Row],[SISTEMA]]</f>
        <v>0</v>
      </c>
    </row>
    <row r="486" spans="1:10" hidden="1" x14ac:dyDescent="0.25">
      <c r="A486">
        <v>20303</v>
      </c>
      <c r="B486" s="1" t="s">
        <v>6</v>
      </c>
      <c r="C486" s="1" t="s">
        <v>9</v>
      </c>
      <c r="D486">
        <v>10908</v>
      </c>
      <c r="E486" s="1" t="s">
        <v>503</v>
      </c>
      <c r="F486">
        <v>0</v>
      </c>
      <c r="G486">
        <v>0</v>
      </c>
      <c r="I486">
        <v>0</v>
      </c>
      <c r="J486">
        <f>Tabla1[[#This Row],[VENTAS]]+Tabla1[[#This Row],[DEPOSITO]]+Tabla1[[#This Row],[Existencia]]-Tabla1[[#This Row],[SISTEMA]]</f>
        <v>0</v>
      </c>
    </row>
    <row r="487" spans="1:10" hidden="1" x14ac:dyDescent="0.25">
      <c r="A487">
        <v>20303</v>
      </c>
      <c r="B487" s="1" t="s">
        <v>6</v>
      </c>
      <c r="C487" s="1" t="s">
        <v>9</v>
      </c>
      <c r="D487">
        <v>11018</v>
      </c>
      <c r="E487" s="1" t="s">
        <v>504</v>
      </c>
      <c r="F487">
        <v>0</v>
      </c>
      <c r="G487">
        <v>0</v>
      </c>
      <c r="I487">
        <v>0</v>
      </c>
      <c r="J487">
        <f>Tabla1[[#This Row],[VENTAS]]+Tabla1[[#This Row],[DEPOSITO]]+Tabla1[[#This Row],[Existencia]]-Tabla1[[#This Row],[SISTEMA]]</f>
        <v>0</v>
      </c>
    </row>
    <row r="488" spans="1:10" x14ac:dyDescent="0.25">
      <c r="A488">
        <v>20303</v>
      </c>
      <c r="B488" s="1" t="s">
        <v>6</v>
      </c>
      <c r="C488" s="1" t="s">
        <v>9</v>
      </c>
      <c r="D488">
        <v>11076</v>
      </c>
      <c r="E488" s="1" t="s">
        <v>505</v>
      </c>
      <c r="F488">
        <v>1</v>
      </c>
      <c r="G488">
        <v>0</v>
      </c>
      <c r="I488">
        <v>0</v>
      </c>
      <c r="J488">
        <f>Tabla1[[#This Row],[VENTAS]]+Tabla1[[#This Row],[DEPOSITO]]+Tabla1[[#This Row],[Existencia]]-Tabla1[[#This Row],[SISTEMA]]</f>
        <v>-1</v>
      </c>
    </row>
    <row r="489" spans="1:10" x14ac:dyDescent="0.25">
      <c r="A489">
        <v>20303</v>
      </c>
      <c r="B489" s="1" t="s">
        <v>6</v>
      </c>
      <c r="C489" s="1" t="s">
        <v>9</v>
      </c>
      <c r="D489">
        <v>11272</v>
      </c>
      <c r="E489" s="1" t="s">
        <v>506</v>
      </c>
      <c r="F489">
        <v>26</v>
      </c>
      <c r="G489">
        <v>14</v>
      </c>
      <c r="I489">
        <v>0</v>
      </c>
      <c r="J489">
        <f>Tabla1[[#This Row],[VENTAS]]+Tabla1[[#This Row],[DEPOSITO]]+Tabla1[[#This Row],[Existencia]]-Tabla1[[#This Row],[SISTEMA]]</f>
        <v>-12</v>
      </c>
    </row>
    <row r="490" spans="1:10" x14ac:dyDescent="0.25">
      <c r="A490">
        <v>20303</v>
      </c>
      <c r="B490" s="1" t="s">
        <v>6</v>
      </c>
      <c r="C490" s="1" t="s">
        <v>9</v>
      </c>
      <c r="D490">
        <v>11283</v>
      </c>
      <c r="E490" s="1" t="s">
        <v>507</v>
      </c>
      <c r="F490">
        <v>1</v>
      </c>
      <c r="G490">
        <v>0</v>
      </c>
      <c r="I490">
        <v>0</v>
      </c>
      <c r="J490">
        <f>Tabla1[[#This Row],[VENTAS]]+Tabla1[[#This Row],[DEPOSITO]]+Tabla1[[#This Row],[Existencia]]-Tabla1[[#This Row],[SISTEMA]]</f>
        <v>-1</v>
      </c>
    </row>
    <row r="491" spans="1:10" x14ac:dyDescent="0.25">
      <c r="A491">
        <v>20303</v>
      </c>
      <c r="B491" s="1" t="s">
        <v>6</v>
      </c>
      <c r="C491" s="1" t="s">
        <v>9</v>
      </c>
      <c r="D491">
        <v>11444</v>
      </c>
      <c r="E491" s="1" t="s">
        <v>508</v>
      </c>
      <c r="F491">
        <v>9</v>
      </c>
      <c r="G491">
        <v>8</v>
      </c>
      <c r="H491">
        <v>0</v>
      </c>
      <c r="I491">
        <v>0</v>
      </c>
      <c r="J491">
        <f>Tabla1[[#This Row],[VENTAS]]+Tabla1[[#This Row],[DEPOSITO]]+Tabla1[[#This Row],[Existencia]]-Tabla1[[#This Row],[SISTEMA]]</f>
        <v>-1</v>
      </c>
    </row>
    <row r="492" spans="1:10" hidden="1" x14ac:dyDescent="0.25">
      <c r="A492">
        <v>20303</v>
      </c>
      <c r="B492" s="1" t="s">
        <v>6</v>
      </c>
      <c r="C492" s="1" t="s">
        <v>9</v>
      </c>
      <c r="D492">
        <v>11596</v>
      </c>
      <c r="E492" s="1" t="s">
        <v>509</v>
      </c>
      <c r="F492">
        <v>3</v>
      </c>
      <c r="G492">
        <v>3</v>
      </c>
      <c r="I492">
        <v>0</v>
      </c>
      <c r="J492">
        <f>Tabla1[[#This Row],[VENTAS]]+Tabla1[[#This Row],[DEPOSITO]]+Tabla1[[#This Row],[Existencia]]-Tabla1[[#This Row],[SISTEMA]]</f>
        <v>0</v>
      </c>
    </row>
    <row r="493" spans="1:10" hidden="1" x14ac:dyDescent="0.25">
      <c r="A493">
        <v>20303</v>
      </c>
      <c r="B493" s="1" t="s">
        <v>6</v>
      </c>
      <c r="C493" s="1" t="s">
        <v>9</v>
      </c>
      <c r="D493">
        <v>11724</v>
      </c>
      <c r="E493" s="1" t="s">
        <v>510</v>
      </c>
      <c r="F493">
        <v>0</v>
      </c>
      <c r="G493">
        <v>0</v>
      </c>
      <c r="I493">
        <v>0</v>
      </c>
      <c r="J493">
        <f>Tabla1[[#This Row],[VENTAS]]+Tabla1[[#This Row],[DEPOSITO]]+Tabla1[[#This Row],[Existencia]]-Tabla1[[#This Row],[SISTEMA]]</f>
        <v>0</v>
      </c>
    </row>
    <row r="494" spans="1:10" hidden="1" x14ac:dyDescent="0.25">
      <c r="A494">
        <v>20303</v>
      </c>
      <c r="B494" s="1" t="s">
        <v>6</v>
      </c>
      <c r="C494" s="1" t="s">
        <v>9</v>
      </c>
      <c r="D494">
        <v>11738</v>
      </c>
      <c r="E494" s="1" t="s">
        <v>511</v>
      </c>
      <c r="F494">
        <v>0</v>
      </c>
      <c r="G494">
        <v>0</v>
      </c>
      <c r="I494">
        <v>0</v>
      </c>
      <c r="J494">
        <f>Tabla1[[#This Row],[VENTAS]]+Tabla1[[#This Row],[DEPOSITO]]+Tabla1[[#This Row],[Existencia]]-Tabla1[[#This Row],[SISTEMA]]</f>
        <v>0</v>
      </c>
    </row>
    <row r="495" spans="1:10" hidden="1" x14ac:dyDescent="0.25">
      <c r="A495">
        <v>20303</v>
      </c>
      <c r="B495" s="1" t="s">
        <v>6</v>
      </c>
      <c r="C495" s="1" t="s">
        <v>9</v>
      </c>
      <c r="D495">
        <v>11740</v>
      </c>
      <c r="E495" s="1" t="s">
        <v>512</v>
      </c>
      <c r="F495">
        <v>0</v>
      </c>
      <c r="G495">
        <v>0</v>
      </c>
      <c r="I495">
        <v>0</v>
      </c>
      <c r="J495">
        <f>Tabla1[[#This Row],[VENTAS]]+Tabla1[[#This Row],[DEPOSITO]]+Tabla1[[#This Row],[Existencia]]-Tabla1[[#This Row],[SISTEMA]]</f>
        <v>0</v>
      </c>
    </row>
    <row r="496" spans="1:10" hidden="1" x14ac:dyDescent="0.25">
      <c r="A496">
        <v>20303</v>
      </c>
      <c r="B496" s="1" t="s">
        <v>6</v>
      </c>
      <c r="C496" s="1" t="s">
        <v>9</v>
      </c>
      <c r="D496">
        <v>11742</v>
      </c>
      <c r="E496" s="1" t="s">
        <v>513</v>
      </c>
      <c r="F496">
        <v>0</v>
      </c>
      <c r="G496">
        <v>0</v>
      </c>
      <c r="I496">
        <v>0</v>
      </c>
      <c r="J496">
        <f>Tabla1[[#This Row],[VENTAS]]+Tabla1[[#This Row],[DEPOSITO]]+Tabla1[[#This Row],[Existencia]]-Tabla1[[#This Row],[SISTEMA]]</f>
        <v>0</v>
      </c>
    </row>
    <row r="497" spans="1:11" hidden="1" x14ac:dyDescent="0.25">
      <c r="A497">
        <v>20303</v>
      </c>
      <c r="B497" s="1" t="s">
        <v>6</v>
      </c>
      <c r="C497" s="1" t="s">
        <v>9</v>
      </c>
      <c r="D497">
        <v>11743</v>
      </c>
      <c r="E497" s="1" t="s">
        <v>514</v>
      </c>
      <c r="F497">
        <v>2</v>
      </c>
      <c r="G497">
        <v>1</v>
      </c>
      <c r="I497">
        <v>0</v>
      </c>
      <c r="J497">
        <f>Tabla1[[#This Row],[VENTAS]]+Tabla1[[#This Row],[DEPOSITO]]+Tabla1[[#This Row],[Existencia]]-Tabla1[[#This Row],[SISTEMA]]</f>
        <v>-1</v>
      </c>
      <c r="K497" t="s">
        <v>5</v>
      </c>
    </row>
    <row r="498" spans="1:11" hidden="1" x14ac:dyDescent="0.25">
      <c r="A498">
        <v>20303</v>
      </c>
      <c r="B498" s="1" t="s">
        <v>6</v>
      </c>
      <c r="C498" s="1" t="s">
        <v>9</v>
      </c>
      <c r="D498">
        <v>11745</v>
      </c>
      <c r="E498" s="1" t="s">
        <v>515</v>
      </c>
      <c r="F498">
        <v>3</v>
      </c>
      <c r="G498">
        <v>3</v>
      </c>
      <c r="I498">
        <v>0</v>
      </c>
      <c r="J498">
        <f>Tabla1[[#This Row],[VENTAS]]+Tabla1[[#This Row],[DEPOSITO]]+Tabla1[[#This Row],[Existencia]]-Tabla1[[#This Row],[SISTEMA]]</f>
        <v>0</v>
      </c>
    </row>
    <row r="499" spans="1:11" hidden="1" x14ac:dyDescent="0.25">
      <c r="A499">
        <v>20303</v>
      </c>
      <c r="B499" s="1" t="s">
        <v>6</v>
      </c>
      <c r="C499" s="1" t="s">
        <v>9</v>
      </c>
      <c r="D499">
        <v>11748</v>
      </c>
      <c r="E499" s="1" t="s">
        <v>516</v>
      </c>
      <c r="F499">
        <v>9</v>
      </c>
      <c r="G499">
        <v>9</v>
      </c>
      <c r="I499">
        <v>0</v>
      </c>
      <c r="J499">
        <f>Tabla1[[#This Row],[VENTAS]]+Tabla1[[#This Row],[DEPOSITO]]+Tabla1[[#This Row],[Existencia]]-Tabla1[[#This Row],[SISTEMA]]</f>
        <v>0</v>
      </c>
    </row>
    <row r="500" spans="1:11" hidden="1" x14ac:dyDescent="0.25">
      <c r="A500">
        <v>20303</v>
      </c>
      <c r="B500" s="1" t="s">
        <v>6</v>
      </c>
      <c r="C500" s="1" t="s">
        <v>9</v>
      </c>
      <c r="D500">
        <v>11749</v>
      </c>
      <c r="E500" s="1" t="s">
        <v>517</v>
      </c>
      <c r="F500">
        <v>9</v>
      </c>
      <c r="G500">
        <v>9</v>
      </c>
      <c r="I500">
        <v>0</v>
      </c>
      <c r="J500">
        <f>Tabla1[[#This Row],[VENTAS]]+Tabla1[[#This Row],[DEPOSITO]]+Tabla1[[#This Row],[Existencia]]-Tabla1[[#This Row],[SISTEMA]]</f>
        <v>0</v>
      </c>
    </row>
    <row r="501" spans="1:11" hidden="1" x14ac:dyDescent="0.25">
      <c r="A501">
        <v>20303</v>
      </c>
      <c r="B501" s="1" t="s">
        <v>6</v>
      </c>
      <c r="C501" s="1" t="s">
        <v>9</v>
      </c>
      <c r="D501">
        <v>11750</v>
      </c>
      <c r="E501" s="1" t="s">
        <v>518</v>
      </c>
      <c r="F501">
        <v>8</v>
      </c>
      <c r="G501">
        <v>8</v>
      </c>
      <c r="I501">
        <v>0</v>
      </c>
      <c r="J501">
        <f>Tabla1[[#This Row],[VENTAS]]+Tabla1[[#This Row],[DEPOSITO]]+Tabla1[[#This Row],[Existencia]]-Tabla1[[#This Row],[SISTEMA]]</f>
        <v>0</v>
      </c>
    </row>
    <row r="502" spans="1:11" hidden="1" x14ac:dyDescent="0.25">
      <c r="A502">
        <v>20303</v>
      </c>
      <c r="B502" s="1" t="s">
        <v>6</v>
      </c>
      <c r="C502" s="1" t="s">
        <v>9</v>
      </c>
      <c r="D502">
        <v>11751</v>
      </c>
      <c r="E502" s="1" t="s">
        <v>519</v>
      </c>
      <c r="F502">
        <v>3</v>
      </c>
      <c r="G502">
        <v>3</v>
      </c>
      <c r="I502">
        <v>0</v>
      </c>
      <c r="J502">
        <f>Tabla1[[#This Row],[VENTAS]]+Tabla1[[#This Row],[DEPOSITO]]+Tabla1[[#This Row],[Existencia]]-Tabla1[[#This Row],[SISTEMA]]</f>
        <v>0</v>
      </c>
    </row>
    <row r="503" spans="1:11" hidden="1" x14ac:dyDescent="0.25">
      <c r="A503">
        <v>20303</v>
      </c>
      <c r="B503" s="1" t="s">
        <v>6</v>
      </c>
      <c r="C503" s="1" t="s">
        <v>9</v>
      </c>
      <c r="D503">
        <v>11753</v>
      </c>
      <c r="E503" s="1" t="s">
        <v>520</v>
      </c>
      <c r="F503">
        <v>3</v>
      </c>
      <c r="G503">
        <v>3</v>
      </c>
      <c r="I503">
        <v>0</v>
      </c>
      <c r="J503">
        <f>Tabla1[[#This Row],[VENTAS]]+Tabla1[[#This Row],[DEPOSITO]]+Tabla1[[#This Row],[Existencia]]-Tabla1[[#This Row],[SISTEMA]]</f>
        <v>0</v>
      </c>
    </row>
    <row r="504" spans="1:11" hidden="1" x14ac:dyDescent="0.25">
      <c r="A504">
        <v>20303</v>
      </c>
      <c r="B504" s="1" t="s">
        <v>6</v>
      </c>
      <c r="C504" s="1" t="s">
        <v>9</v>
      </c>
      <c r="D504">
        <v>11754</v>
      </c>
      <c r="E504" s="1" t="s">
        <v>521</v>
      </c>
      <c r="F504">
        <v>5</v>
      </c>
      <c r="G504">
        <v>5</v>
      </c>
      <c r="I504">
        <v>0</v>
      </c>
      <c r="J504">
        <f>Tabla1[[#This Row],[VENTAS]]+Tabla1[[#This Row],[DEPOSITO]]+Tabla1[[#This Row],[Existencia]]-Tabla1[[#This Row],[SISTEMA]]</f>
        <v>0</v>
      </c>
    </row>
    <row r="505" spans="1:11" hidden="1" x14ac:dyDescent="0.25">
      <c r="A505">
        <v>20303</v>
      </c>
      <c r="B505" s="1" t="s">
        <v>6</v>
      </c>
      <c r="C505" s="1" t="s">
        <v>9</v>
      </c>
      <c r="D505">
        <v>11759</v>
      </c>
      <c r="E505" s="1" t="s">
        <v>522</v>
      </c>
      <c r="F505">
        <v>4</v>
      </c>
      <c r="G505">
        <v>4</v>
      </c>
      <c r="I505">
        <v>0</v>
      </c>
      <c r="J505">
        <f>Tabla1[[#This Row],[VENTAS]]+Tabla1[[#This Row],[DEPOSITO]]+Tabla1[[#This Row],[Existencia]]-Tabla1[[#This Row],[SISTEMA]]</f>
        <v>0</v>
      </c>
    </row>
    <row r="506" spans="1:11" hidden="1" x14ac:dyDescent="0.25">
      <c r="A506">
        <v>20303</v>
      </c>
      <c r="B506" s="1" t="s">
        <v>6</v>
      </c>
      <c r="C506" s="1" t="s">
        <v>9</v>
      </c>
      <c r="D506">
        <v>11760</v>
      </c>
      <c r="E506" s="1" t="s">
        <v>523</v>
      </c>
      <c r="F506">
        <v>0</v>
      </c>
      <c r="G506">
        <v>0</v>
      </c>
      <c r="I506">
        <v>0</v>
      </c>
      <c r="J506">
        <f>Tabla1[[#This Row],[VENTAS]]+Tabla1[[#This Row],[DEPOSITO]]+Tabla1[[#This Row],[Existencia]]-Tabla1[[#This Row],[SISTEMA]]</f>
        <v>0</v>
      </c>
    </row>
    <row r="507" spans="1:11" hidden="1" x14ac:dyDescent="0.25">
      <c r="A507">
        <v>20303</v>
      </c>
      <c r="B507" s="1" t="s">
        <v>6</v>
      </c>
      <c r="C507" s="1" t="s">
        <v>9</v>
      </c>
      <c r="D507">
        <v>11761</v>
      </c>
      <c r="E507" s="1" t="s">
        <v>524</v>
      </c>
      <c r="F507">
        <v>0</v>
      </c>
      <c r="G507">
        <v>0</v>
      </c>
      <c r="I507">
        <v>0</v>
      </c>
      <c r="J507">
        <f>Tabla1[[#This Row],[VENTAS]]+Tabla1[[#This Row],[DEPOSITO]]+Tabla1[[#This Row],[Existencia]]-Tabla1[[#This Row],[SISTEMA]]</f>
        <v>0</v>
      </c>
    </row>
    <row r="508" spans="1:11" x14ac:dyDescent="0.25">
      <c r="A508">
        <v>20303</v>
      </c>
      <c r="B508" s="1" t="s">
        <v>6</v>
      </c>
      <c r="C508" s="1" t="s">
        <v>9</v>
      </c>
      <c r="D508">
        <v>11762</v>
      </c>
      <c r="E508" s="1" t="s">
        <v>58</v>
      </c>
      <c r="F508">
        <v>6</v>
      </c>
      <c r="I508">
        <v>0</v>
      </c>
      <c r="J508">
        <f>Tabla1[[#This Row],[VENTAS]]+Tabla1[[#This Row],[DEPOSITO]]+Tabla1[[#This Row],[Existencia]]-Tabla1[[#This Row],[SISTEMA]]</f>
        <v>-6</v>
      </c>
    </row>
    <row r="509" spans="1:11" hidden="1" x14ac:dyDescent="0.25">
      <c r="A509">
        <v>20303</v>
      </c>
      <c r="B509" s="1" t="s">
        <v>6</v>
      </c>
      <c r="C509" s="1" t="s">
        <v>9</v>
      </c>
      <c r="D509">
        <v>11935</v>
      </c>
      <c r="E509" s="1" t="s">
        <v>525</v>
      </c>
      <c r="F509">
        <v>1</v>
      </c>
      <c r="G509">
        <v>1</v>
      </c>
      <c r="I509">
        <v>0</v>
      </c>
      <c r="J509">
        <f>Tabla1[[#This Row],[VENTAS]]+Tabla1[[#This Row],[DEPOSITO]]+Tabla1[[#This Row],[Existencia]]-Tabla1[[#This Row],[SISTEMA]]</f>
        <v>0</v>
      </c>
    </row>
    <row r="510" spans="1:11" hidden="1" x14ac:dyDescent="0.25">
      <c r="A510">
        <v>20303</v>
      </c>
      <c r="B510" s="1" t="s">
        <v>6</v>
      </c>
      <c r="C510" s="1" t="s">
        <v>9</v>
      </c>
      <c r="D510">
        <v>11936</v>
      </c>
      <c r="E510" s="1" t="s">
        <v>526</v>
      </c>
      <c r="F510">
        <v>2</v>
      </c>
      <c r="G510">
        <v>2</v>
      </c>
      <c r="I510">
        <v>0</v>
      </c>
      <c r="J510">
        <f>Tabla1[[#This Row],[VENTAS]]+Tabla1[[#This Row],[DEPOSITO]]+Tabla1[[#This Row],[Existencia]]-Tabla1[[#This Row],[SISTEMA]]</f>
        <v>0</v>
      </c>
    </row>
    <row r="511" spans="1:11" hidden="1" x14ac:dyDescent="0.25">
      <c r="A511">
        <v>20303</v>
      </c>
      <c r="B511" s="1" t="s">
        <v>6</v>
      </c>
      <c r="C511" s="1" t="s">
        <v>9</v>
      </c>
      <c r="D511">
        <v>11937</v>
      </c>
      <c r="E511" s="1" t="s">
        <v>527</v>
      </c>
      <c r="F511">
        <v>4</v>
      </c>
      <c r="G511">
        <v>4</v>
      </c>
      <c r="I511">
        <v>0</v>
      </c>
      <c r="J511">
        <f>Tabla1[[#This Row],[VENTAS]]+Tabla1[[#This Row],[DEPOSITO]]+Tabla1[[#This Row],[Existencia]]-Tabla1[[#This Row],[SISTEMA]]</f>
        <v>0</v>
      </c>
    </row>
    <row r="512" spans="1:11" x14ac:dyDescent="0.25">
      <c r="A512">
        <v>20303</v>
      </c>
      <c r="B512" s="1" t="s">
        <v>6</v>
      </c>
      <c r="C512" s="1" t="s">
        <v>9</v>
      </c>
      <c r="D512">
        <v>12084</v>
      </c>
      <c r="E512" s="1" t="s">
        <v>528</v>
      </c>
      <c r="F512">
        <v>7</v>
      </c>
      <c r="G512">
        <v>4</v>
      </c>
      <c r="I512">
        <v>0</v>
      </c>
      <c r="J512">
        <f>Tabla1[[#This Row],[VENTAS]]+Tabla1[[#This Row],[DEPOSITO]]+Tabla1[[#This Row],[Existencia]]-Tabla1[[#This Row],[SISTEMA]]</f>
        <v>-3</v>
      </c>
    </row>
    <row r="513" spans="1:11" hidden="1" x14ac:dyDescent="0.25">
      <c r="A513">
        <v>20303</v>
      </c>
      <c r="B513" s="1" t="s">
        <v>6</v>
      </c>
      <c r="C513" s="1" t="s">
        <v>9</v>
      </c>
      <c r="D513">
        <v>12125</v>
      </c>
      <c r="E513" s="1" t="s">
        <v>529</v>
      </c>
      <c r="F513">
        <v>2</v>
      </c>
      <c r="G513">
        <v>2</v>
      </c>
      <c r="I513">
        <v>0</v>
      </c>
      <c r="J513">
        <f>Tabla1[[#This Row],[VENTAS]]+Tabla1[[#This Row],[DEPOSITO]]+Tabla1[[#This Row],[Existencia]]-Tabla1[[#This Row],[SISTEMA]]</f>
        <v>0</v>
      </c>
    </row>
    <row r="514" spans="1:11" hidden="1" x14ac:dyDescent="0.25">
      <c r="A514">
        <v>20303</v>
      </c>
      <c r="B514" s="1" t="s">
        <v>6</v>
      </c>
      <c r="C514" s="1" t="s">
        <v>9</v>
      </c>
      <c r="D514">
        <v>12126</v>
      </c>
      <c r="E514" s="1" t="s">
        <v>530</v>
      </c>
      <c r="F514">
        <v>3</v>
      </c>
      <c r="G514">
        <v>3</v>
      </c>
      <c r="I514">
        <v>0</v>
      </c>
      <c r="J514">
        <f>Tabla1[[#This Row],[VENTAS]]+Tabla1[[#This Row],[DEPOSITO]]+Tabla1[[#This Row],[Existencia]]-Tabla1[[#This Row],[SISTEMA]]</f>
        <v>0</v>
      </c>
    </row>
    <row r="515" spans="1:11" hidden="1" x14ac:dyDescent="0.25">
      <c r="A515">
        <v>20303</v>
      </c>
      <c r="B515" s="1" t="s">
        <v>6</v>
      </c>
      <c r="C515" s="1" t="s">
        <v>9</v>
      </c>
      <c r="D515">
        <v>12333</v>
      </c>
      <c r="E515" s="1" t="s">
        <v>531</v>
      </c>
      <c r="F515">
        <v>11</v>
      </c>
      <c r="G515">
        <v>11</v>
      </c>
      <c r="I515">
        <v>0</v>
      </c>
      <c r="J515">
        <f>Tabla1[[#This Row],[VENTAS]]+Tabla1[[#This Row],[DEPOSITO]]+Tabla1[[#This Row],[Existencia]]-Tabla1[[#This Row],[SISTEMA]]</f>
        <v>0</v>
      </c>
    </row>
    <row r="516" spans="1:11" hidden="1" x14ac:dyDescent="0.25">
      <c r="A516">
        <v>20303</v>
      </c>
      <c r="B516" s="1" t="s">
        <v>6</v>
      </c>
      <c r="C516" s="1" t="s">
        <v>9</v>
      </c>
      <c r="D516">
        <v>12425</v>
      </c>
      <c r="E516" s="1" t="s">
        <v>532</v>
      </c>
      <c r="F516">
        <v>2</v>
      </c>
      <c r="G516">
        <v>1</v>
      </c>
      <c r="H516">
        <v>1</v>
      </c>
      <c r="I516">
        <v>0</v>
      </c>
      <c r="J516">
        <f>Tabla1[[#This Row],[VENTAS]]+Tabla1[[#This Row],[DEPOSITO]]+Tabla1[[#This Row],[Existencia]]-Tabla1[[#This Row],[SISTEMA]]</f>
        <v>0</v>
      </c>
    </row>
    <row r="517" spans="1:11" hidden="1" x14ac:dyDescent="0.25">
      <c r="A517">
        <v>20303</v>
      </c>
      <c r="B517" s="1" t="s">
        <v>6</v>
      </c>
      <c r="C517" s="1" t="s">
        <v>9</v>
      </c>
      <c r="D517">
        <v>12579</v>
      </c>
      <c r="E517" s="1" t="s">
        <v>533</v>
      </c>
      <c r="F517">
        <v>3</v>
      </c>
      <c r="G517">
        <v>3</v>
      </c>
      <c r="I517">
        <v>0</v>
      </c>
      <c r="J517">
        <f>Tabla1[[#This Row],[VENTAS]]+Tabla1[[#This Row],[DEPOSITO]]+Tabla1[[#This Row],[Existencia]]-Tabla1[[#This Row],[SISTEMA]]</f>
        <v>0</v>
      </c>
    </row>
    <row r="518" spans="1:11" hidden="1" x14ac:dyDescent="0.25">
      <c r="A518">
        <v>20303</v>
      </c>
      <c r="B518" s="1" t="s">
        <v>6</v>
      </c>
      <c r="C518" s="1" t="s">
        <v>9</v>
      </c>
      <c r="D518">
        <v>12580</v>
      </c>
      <c r="E518" s="1" t="s">
        <v>534</v>
      </c>
      <c r="F518">
        <v>3</v>
      </c>
      <c r="G518">
        <v>3</v>
      </c>
      <c r="I518">
        <v>0</v>
      </c>
      <c r="J518">
        <f>Tabla1[[#This Row],[VENTAS]]+Tabla1[[#This Row],[DEPOSITO]]+Tabla1[[#This Row],[Existencia]]-Tabla1[[#This Row],[SISTEMA]]</f>
        <v>0</v>
      </c>
    </row>
    <row r="519" spans="1:11" hidden="1" x14ac:dyDescent="0.25">
      <c r="A519">
        <v>20303</v>
      </c>
      <c r="B519" s="1" t="s">
        <v>6</v>
      </c>
      <c r="C519" s="1" t="s">
        <v>9</v>
      </c>
      <c r="D519">
        <v>12584</v>
      </c>
      <c r="E519" s="1" t="s">
        <v>535</v>
      </c>
      <c r="F519">
        <v>4</v>
      </c>
      <c r="G519">
        <v>4</v>
      </c>
      <c r="I519">
        <v>0</v>
      </c>
      <c r="J519">
        <f>Tabla1[[#This Row],[VENTAS]]+Tabla1[[#This Row],[DEPOSITO]]+Tabla1[[#This Row],[Existencia]]-Tabla1[[#This Row],[SISTEMA]]</f>
        <v>0</v>
      </c>
    </row>
    <row r="520" spans="1:11" hidden="1" x14ac:dyDescent="0.25">
      <c r="A520">
        <v>20303</v>
      </c>
      <c r="B520" s="1" t="s">
        <v>6</v>
      </c>
      <c r="C520" s="1" t="s">
        <v>9</v>
      </c>
      <c r="D520">
        <v>12779</v>
      </c>
      <c r="E520" s="1" t="s">
        <v>536</v>
      </c>
      <c r="F520">
        <v>0</v>
      </c>
      <c r="G520">
        <v>0</v>
      </c>
      <c r="I520">
        <v>0</v>
      </c>
      <c r="J520">
        <f>Tabla1[[#This Row],[VENTAS]]+Tabla1[[#This Row],[DEPOSITO]]+Tabla1[[#This Row],[Existencia]]-Tabla1[[#This Row],[SISTEMA]]</f>
        <v>0</v>
      </c>
    </row>
    <row r="521" spans="1:11" hidden="1" x14ac:dyDescent="0.25">
      <c r="A521">
        <v>20303</v>
      </c>
      <c r="B521" s="1" t="s">
        <v>6</v>
      </c>
      <c r="C521" s="1" t="s">
        <v>9</v>
      </c>
      <c r="D521">
        <v>12780</v>
      </c>
      <c r="E521" s="1" t="s">
        <v>537</v>
      </c>
      <c r="F521">
        <v>0</v>
      </c>
      <c r="G521">
        <v>0</v>
      </c>
      <c r="I521">
        <v>0</v>
      </c>
      <c r="J521">
        <f>Tabla1[[#This Row],[VENTAS]]+Tabla1[[#This Row],[DEPOSITO]]+Tabla1[[#This Row],[Existencia]]-Tabla1[[#This Row],[SISTEMA]]</f>
        <v>0</v>
      </c>
    </row>
    <row r="522" spans="1:11" hidden="1" x14ac:dyDescent="0.25">
      <c r="A522">
        <v>20303</v>
      </c>
      <c r="B522" s="1" t="s">
        <v>6</v>
      </c>
      <c r="C522" s="1" t="s">
        <v>9</v>
      </c>
      <c r="D522">
        <v>12782</v>
      </c>
      <c r="E522" s="1" t="s">
        <v>538</v>
      </c>
      <c r="F522">
        <v>2</v>
      </c>
      <c r="G522">
        <v>2</v>
      </c>
      <c r="I522">
        <v>0</v>
      </c>
      <c r="J522">
        <f>Tabla1[[#This Row],[VENTAS]]+Tabla1[[#This Row],[DEPOSITO]]+Tabla1[[#This Row],[Existencia]]-Tabla1[[#This Row],[SISTEMA]]</f>
        <v>0</v>
      </c>
    </row>
    <row r="523" spans="1:11" hidden="1" x14ac:dyDescent="0.25">
      <c r="A523">
        <v>20303</v>
      </c>
      <c r="B523" s="1" t="s">
        <v>6</v>
      </c>
      <c r="C523" s="1" t="s">
        <v>9</v>
      </c>
      <c r="D523">
        <v>12860</v>
      </c>
      <c r="E523" s="1" t="s">
        <v>539</v>
      </c>
      <c r="F523">
        <v>0</v>
      </c>
      <c r="G523">
        <v>0</v>
      </c>
      <c r="I523">
        <v>0</v>
      </c>
      <c r="J523">
        <f>Tabla1[[#This Row],[VENTAS]]+Tabla1[[#This Row],[DEPOSITO]]+Tabla1[[#This Row],[Existencia]]-Tabla1[[#This Row],[SISTEMA]]</f>
        <v>0</v>
      </c>
    </row>
    <row r="524" spans="1:11" hidden="1" x14ac:dyDescent="0.25">
      <c r="A524">
        <v>20303</v>
      </c>
      <c r="B524" s="1" t="s">
        <v>6</v>
      </c>
      <c r="C524" s="1" t="s">
        <v>9</v>
      </c>
      <c r="D524">
        <v>12861</v>
      </c>
      <c r="E524" s="1" t="s">
        <v>540</v>
      </c>
      <c r="F524">
        <v>0</v>
      </c>
      <c r="G524">
        <v>0</v>
      </c>
      <c r="I524">
        <v>0</v>
      </c>
      <c r="J524">
        <f>Tabla1[[#This Row],[VENTAS]]+Tabla1[[#This Row],[DEPOSITO]]+Tabla1[[#This Row],[Existencia]]-Tabla1[[#This Row],[SISTEMA]]</f>
        <v>0</v>
      </c>
    </row>
    <row r="525" spans="1:11" hidden="1" x14ac:dyDescent="0.25">
      <c r="A525">
        <v>20303</v>
      </c>
      <c r="B525" s="1" t="s">
        <v>6</v>
      </c>
      <c r="C525" s="1" t="s">
        <v>9</v>
      </c>
      <c r="D525">
        <v>12895</v>
      </c>
      <c r="E525" s="1" t="s">
        <v>541</v>
      </c>
      <c r="F525">
        <v>0</v>
      </c>
      <c r="G525">
        <v>0</v>
      </c>
      <c r="I525">
        <v>0</v>
      </c>
      <c r="J525">
        <f>Tabla1[[#This Row],[VENTAS]]+Tabla1[[#This Row],[DEPOSITO]]+Tabla1[[#This Row],[Existencia]]-Tabla1[[#This Row],[SISTEMA]]</f>
        <v>0</v>
      </c>
    </row>
    <row r="526" spans="1:11" hidden="1" x14ac:dyDescent="0.25">
      <c r="A526">
        <v>20303</v>
      </c>
      <c r="B526" s="1" t="s">
        <v>6</v>
      </c>
      <c r="C526" s="1" t="s">
        <v>9</v>
      </c>
      <c r="D526">
        <v>12896</v>
      </c>
      <c r="E526" s="1" t="s">
        <v>542</v>
      </c>
      <c r="F526">
        <v>-1</v>
      </c>
      <c r="I526">
        <v>0</v>
      </c>
      <c r="J526">
        <f>Tabla1[[#This Row],[VENTAS]]+Tabla1[[#This Row],[DEPOSITO]]+Tabla1[[#This Row],[Existencia]]-Tabla1[[#This Row],[SISTEMA]]</f>
        <v>1</v>
      </c>
      <c r="K526" t="s">
        <v>2659</v>
      </c>
    </row>
    <row r="527" spans="1:11" hidden="1" x14ac:dyDescent="0.25">
      <c r="A527">
        <v>20303</v>
      </c>
      <c r="B527" s="1" t="s">
        <v>6</v>
      </c>
      <c r="C527" s="1" t="s">
        <v>9</v>
      </c>
      <c r="D527">
        <v>13058</v>
      </c>
      <c r="E527" s="1" t="s">
        <v>543</v>
      </c>
      <c r="F527">
        <v>3</v>
      </c>
      <c r="G527">
        <v>4</v>
      </c>
      <c r="I527">
        <v>0</v>
      </c>
      <c r="J527">
        <f>Tabla1[[#This Row],[VENTAS]]+Tabla1[[#This Row],[DEPOSITO]]+Tabla1[[#This Row],[Existencia]]-Tabla1[[#This Row],[SISTEMA]]</f>
        <v>1</v>
      </c>
      <c r="K527" t="s">
        <v>2659</v>
      </c>
    </row>
    <row r="528" spans="1:11" x14ac:dyDescent="0.25">
      <c r="A528">
        <v>20303</v>
      </c>
      <c r="B528" s="1" t="s">
        <v>6</v>
      </c>
      <c r="C528" s="1" t="s">
        <v>9</v>
      </c>
      <c r="D528">
        <v>13246</v>
      </c>
      <c r="E528" s="1" t="s">
        <v>544</v>
      </c>
      <c r="F528">
        <v>31</v>
      </c>
      <c r="G528">
        <v>30</v>
      </c>
      <c r="H528">
        <v>0</v>
      </c>
      <c r="I528">
        <v>0</v>
      </c>
      <c r="J528">
        <f>Tabla1[[#This Row],[VENTAS]]+Tabla1[[#This Row],[DEPOSITO]]+Tabla1[[#This Row],[Existencia]]-Tabla1[[#This Row],[SISTEMA]]</f>
        <v>-1</v>
      </c>
    </row>
    <row r="529" spans="1:10" hidden="1" x14ac:dyDescent="0.25">
      <c r="A529">
        <v>20303</v>
      </c>
      <c r="B529" s="1" t="s">
        <v>6</v>
      </c>
      <c r="C529" s="1" t="s">
        <v>9</v>
      </c>
      <c r="D529">
        <v>13247</v>
      </c>
      <c r="E529" s="1" t="s">
        <v>545</v>
      </c>
      <c r="F529">
        <v>0</v>
      </c>
      <c r="G529">
        <v>0</v>
      </c>
      <c r="I529">
        <v>0</v>
      </c>
      <c r="J529">
        <f>Tabla1[[#This Row],[VENTAS]]+Tabla1[[#This Row],[DEPOSITO]]+Tabla1[[#This Row],[Existencia]]-Tabla1[[#This Row],[SISTEMA]]</f>
        <v>0</v>
      </c>
    </row>
    <row r="530" spans="1:10" hidden="1" x14ac:dyDescent="0.25">
      <c r="A530">
        <v>20303</v>
      </c>
      <c r="B530" s="1" t="s">
        <v>6</v>
      </c>
      <c r="C530" s="1" t="s">
        <v>9</v>
      </c>
      <c r="D530">
        <v>13255</v>
      </c>
      <c r="E530" s="1" t="s">
        <v>546</v>
      </c>
      <c r="F530">
        <v>15</v>
      </c>
      <c r="G530">
        <v>15</v>
      </c>
      <c r="I530">
        <v>0</v>
      </c>
      <c r="J530">
        <f>Tabla1[[#This Row],[VENTAS]]+Tabla1[[#This Row],[DEPOSITO]]+Tabla1[[#This Row],[Existencia]]-Tabla1[[#This Row],[SISTEMA]]</f>
        <v>0</v>
      </c>
    </row>
    <row r="531" spans="1:10" hidden="1" x14ac:dyDescent="0.25">
      <c r="A531">
        <v>20303</v>
      </c>
      <c r="B531" s="1" t="s">
        <v>6</v>
      </c>
      <c r="C531" s="1" t="s">
        <v>9</v>
      </c>
      <c r="D531">
        <v>13330</v>
      </c>
      <c r="E531" s="1" t="s">
        <v>547</v>
      </c>
      <c r="F531">
        <v>6</v>
      </c>
      <c r="G531">
        <v>6</v>
      </c>
      <c r="I531">
        <v>0</v>
      </c>
      <c r="J531">
        <f>Tabla1[[#This Row],[VENTAS]]+Tabla1[[#This Row],[DEPOSITO]]+Tabla1[[#This Row],[Existencia]]-Tabla1[[#This Row],[SISTEMA]]</f>
        <v>0</v>
      </c>
    </row>
    <row r="532" spans="1:10" hidden="1" x14ac:dyDescent="0.25">
      <c r="A532">
        <v>20303</v>
      </c>
      <c r="B532" s="1" t="s">
        <v>6</v>
      </c>
      <c r="C532" s="1" t="s">
        <v>9</v>
      </c>
      <c r="D532">
        <v>13331</v>
      </c>
      <c r="E532" s="1" t="s">
        <v>548</v>
      </c>
      <c r="F532">
        <v>0</v>
      </c>
      <c r="G532">
        <v>0</v>
      </c>
      <c r="I532">
        <v>0</v>
      </c>
      <c r="J532">
        <f>Tabla1[[#This Row],[VENTAS]]+Tabla1[[#This Row],[DEPOSITO]]+Tabla1[[#This Row],[Existencia]]-Tabla1[[#This Row],[SISTEMA]]</f>
        <v>0</v>
      </c>
    </row>
    <row r="533" spans="1:10" hidden="1" x14ac:dyDescent="0.25">
      <c r="A533">
        <v>20303</v>
      </c>
      <c r="B533" s="1" t="s">
        <v>6</v>
      </c>
      <c r="C533" s="1" t="s">
        <v>9</v>
      </c>
      <c r="D533">
        <v>13342</v>
      </c>
      <c r="E533" s="1" t="s">
        <v>549</v>
      </c>
      <c r="F533">
        <v>2</v>
      </c>
      <c r="G533">
        <v>2</v>
      </c>
      <c r="I533">
        <v>0</v>
      </c>
      <c r="J533">
        <f>Tabla1[[#This Row],[VENTAS]]+Tabla1[[#This Row],[DEPOSITO]]+Tabla1[[#This Row],[Existencia]]-Tabla1[[#This Row],[SISTEMA]]</f>
        <v>0</v>
      </c>
    </row>
    <row r="534" spans="1:10" hidden="1" x14ac:dyDescent="0.25">
      <c r="A534">
        <v>20303</v>
      </c>
      <c r="B534" s="1" t="s">
        <v>6</v>
      </c>
      <c r="C534" s="1" t="s">
        <v>9</v>
      </c>
      <c r="D534">
        <v>13343</v>
      </c>
      <c r="E534" s="1" t="s">
        <v>550</v>
      </c>
      <c r="F534">
        <v>0</v>
      </c>
      <c r="G534">
        <v>0</v>
      </c>
      <c r="I534">
        <v>0</v>
      </c>
      <c r="J534">
        <f>Tabla1[[#This Row],[VENTAS]]+Tabla1[[#This Row],[DEPOSITO]]+Tabla1[[#This Row],[Existencia]]-Tabla1[[#This Row],[SISTEMA]]</f>
        <v>0</v>
      </c>
    </row>
    <row r="535" spans="1:10" x14ac:dyDescent="0.25">
      <c r="A535">
        <v>20303</v>
      </c>
      <c r="B535" s="1" t="s">
        <v>6</v>
      </c>
      <c r="C535" s="1" t="s">
        <v>9</v>
      </c>
      <c r="D535">
        <v>13454</v>
      </c>
      <c r="E535" s="1" t="s">
        <v>58</v>
      </c>
      <c r="F535">
        <v>3</v>
      </c>
      <c r="I535">
        <v>0</v>
      </c>
      <c r="J535">
        <f>Tabla1[[#This Row],[VENTAS]]+Tabla1[[#This Row],[DEPOSITO]]+Tabla1[[#This Row],[Existencia]]-Tabla1[[#This Row],[SISTEMA]]</f>
        <v>-3</v>
      </c>
    </row>
    <row r="536" spans="1:10" hidden="1" x14ac:dyDescent="0.25">
      <c r="A536">
        <v>20303</v>
      </c>
      <c r="B536" s="1" t="s">
        <v>6</v>
      </c>
      <c r="C536" s="1" t="s">
        <v>9</v>
      </c>
      <c r="D536">
        <v>13577</v>
      </c>
      <c r="E536" s="1" t="s">
        <v>551</v>
      </c>
      <c r="F536">
        <v>55</v>
      </c>
      <c r="G536">
        <v>55</v>
      </c>
      <c r="I536">
        <v>0</v>
      </c>
      <c r="J536">
        <f>Tabla1[[#This Row],[VENTAS]]+Tabla1[[#This Row],[DEPOSITO]]+Tabla1[[#This Row],[Existencia]]-Tabla1[[#This Row],[SISTEMA]]</f>
        <v>0</v>
      </c>
    </row>
    <row r="537" spans="1:10" hidden="1" x14ac:dyDescent="0.25">
      <c r="A537">
        <v>20303</v>
      </c>
      <c r="B537" s="1" t="s">
        <v>6</v>
      </c>
      <c r="C537" s="1" t="s">
        <v>9</v>
      </c>
      <c r="D537">
        <v>13578</v>
      </c>
      <c r="E537" s="1" t="s">
        <v>552</v>
      </c>
      <c r="F537">
        <v>0</v>
      </c>
      <c r="G537">
        <v>0</v>
      </c>
      <c r="I537">
        <v>0</v>
      </c>
      <c r="J537">
        <f>Tabla1[[#This Row],[VENTAS]]+Tabla1[[#This Row],[DEPOSITO]]+Tabla1[[#This Row],[Existencia]]-Tabla1[[#This Row],[SISTEMA]]</f>
        <v>0</v>
      </c>
    </row>
    <row r="538" spans="1:10" hidden="1" x14ac:dyDescent="0.25">
      <c r="A538">
        <v>20303</v>
      </c>
      <c r="B538" s="1" t="s">
        <v>6</v>
      </c>
      <c r="C538" s="1" t="s">
        <v>9</v>
      </c>
      <c r="D538">
        <v>13581</v>
      </c>
      <c r="E538" s="1" t="s">
        <v>553</v>
      </c>
      <c r="F538">
        <v>7</v>
      </c>
      <c r="G538">
        <v>7</v>
      </c>
      <c r="I538">
        <v>0</v>
      </c>
      <c r="J538">
        <f>Tabla1[[#This Row],[VENTAS]]+Tabla1[[#This Row],[DEPOSITO]]+Tabla1[[#This Row],[Existencia]]-Tabla1[[#This Row],[SISTEMA]]</f>
        <v>0</v>
      </c>
    </row>
    <row r="539" spans="1:10" hidden="1" x14ac:dyDescent="0.25">
      <c r="A539">
        <v>20303</v>
      </c>
      <c r="B539" s="1" t="s">
        <v>6</v>
      </c>
      <c r="C539" s="1" t="s">
        <v>9</v>
      </c>
      <c r="D539">
        <v>13582</v>
      </c>
      <c r="E539" s="1" t="s">
        <v>554</v>
      </c>
      <c r="F539">
        <v>4</v>
      </c>
      <c r="G539">
        <v>4</v>
      </c>
      <c r="I539">
        <v>0</v>
      </c>
      <c r="J539">
        <f>Tabla1[[#This Row],[VENTAS]]+Tabla1[[#This Row],[DEPOSITO]]+Tabla1[[#This Row],[Existencia]]-Tabla1[[#This Row],[SISTEMA]]</f>
        <v>0</v>
      </c>
    </row>
    <row r="540" spans="1:10" hidden="1" x14ac:dyDescent="0.25">
      <c r="A540">
        <v>20303</v>
      </c>
      <c r="B540" s="1" t="s">
        <v>6</v>
      </c>
      <c r="C540" s="1" t="s">
        <v>9</v>
      </c>
      <c r="D540">
        <v>13583</v>
      </c>
      <c r="E540" s="1" t="s">
        <v>555</v>
      </c>
      <c r="F540">
        <v>5</v>
      </c>
      <c r="G540">
        <v>5</v>
      </c>
      <c r="I540">
        <v>0</v>
      </c>
      <c r="J540">
        <f>Tabla1[[#This Row],[VENTAS]]+Tabla1[[#This Row],[DEPOSITO]]+Tabla1[[#This Row],[Existencia]]-Tabla1[[#This Row],[SISTEMA]]</f>
        <v>0</v>
      </c>
    </row>
    <row r="541" spans="1:10" hidden="1" x14ac:dyDescent="0.25">
      <c r="A541">
        <v>20303</v>
      </c>
      <c r="B541" s="1" t="s">
        <v>6</v>
      </c>
      <c r="C541" s="1" t="s">
        <v>9</v>
      </c>
      <c r="D541">
        <v>13584</v>
      </c>
      <c r="E541" s="1" t="s">
        <v>556</v>
      </c>
      <c r="F541">
        <v>4</v>
      </c>
      <c r="G541">
        <v>4</v>
      </c>
      <c r="I541">
        <v>0</v>
      </c>
      <c r="J541">
        <f>Tabla1[[#This Row],[VENTAS]]+Tabla1[[#This Row],[DEPOSITO]]+Tabla1[[#This Row],[Existencia]]-Tabla1[[#This Row],[SISTEMA]]</f>
        <v>0</v>
      </c>
    </row>
    <row r="542" spans="1:10" hidden="1" x14ac:dyDescent="0.25">
      <c r="A542">
        <v>20303</v>
      </c>
      <c r="B542" s="1" t="s">
        <v>6</v>
      </c>
      <c r="C542" s="1" t="s">
        <v>9</v>
      </c>
      <c r="D542">
        <v>13585</v>
      </c>
      <c r="E542" s="1" t="s">
        <v>557</v>
      </c>
      <c r="F542">
        <v>1</v>
      </c>
      <c r="G542">
        <v>1</v>
      </c>
      <c r="I542">
        <v>0</v>
      </c>
      <c r="J542">
        <f>Tabla1[[#This Row],[VENTAS]]+Tabla1[[#This Row],[DEPOSITO]]+Tabla1[[#This Row],[Existencia]]-Tabla1[[#This Row],[SISTEMA]]</f>
        <v>0</v>
      </c>
    </row>
    <row r="543" spans="1:10" hidden="1" x14ac:dyDescent="0.25">
      <c r="A543">
        <v>20303</v>
      </c>
      <c r="B543" s="1" t="s">
        <v>6</v>
      </c>
      <c r="C543" s="1" t="s">
        <v>9</v>
      </c>
      <c r="D543">
        <v>13586</v>
      </c>
      <c r="E543" s="1" t="s">
        <v>558</v>
      </c>
      <c r="F543">
        <v>0</v>
      </c>
      <c r="G543">
        <v>0</v>
      </c>
      <c r="I543">
        <v>0</v>
      </c>
      <c r="J543">
        <f>Tabla1[[#This Row],[VENTAS]]+Tabla1[[#This Row],[DEPOSITO]]+Tabla1[[#This Row],[Existencia]]-Tabla1[[#This Row],[SISTEMA]]</f>
        <v>0</v>
      </c>
    </row>
    <row r="544" spans="1:10" hidden="1" x14ac:dyDescent="0.25">
      <c r="A544">
        <v>20303</v>
      </c>
      <c r="B544" s="1" t="s">
        <v>6</v>
      </c>
      <c r="C544" s="1" t="s">
        <v>9</v>
      </c>
      <c r="D544">
        <v>13752</v>
      </c>
      <c r="E544" s="1" t="s">
        <v>559</v>
      </c>
      <c r="F544">
        <v>0</v>
      </c>
      <c r="G544">
        <v>0</v>
      </c>
      <c r="I544">
        <v>0</v>
      </c>
      <c r="J544">
        <f>Tabla1[[#This Row],[VENTAS]]+Tabla1[[#This Row],[DEPOSITO]]+Tabla1[[#This Row],[Existencia]]-Tabla1[[#This Row],[SISTEMA]]</f>
        <v>0</v>
      </c>
    </row>
    <row r="545" spans="1:11" hidden="1" x14ac:dyDescent="0.25">
      <c r="A545">
        <v>20303</v>
      </c>
      <c r="B545" s="1" t="s">
        <v>6</v>
      </c>
      <c r="C545" s="1" t="s">
        <v>9</v>
      </c>
      <c r="D545">
        <v>13759</v>
      </c>
      <c r="E545" s="1" t="s">
        <v>560</v>
      </c>
      <c r="F545">
        <v>1</v>
      </c>
      <c r="G545">
        <v>1</v>
      </c>
      <c r="I545">
        <v>0</v>
      </c>
      <c r="J545">
        <f>Tabla1[[#This Row],[VENTAS]]+Tabla1[[#This Row],[DEPOSITO]]+Tabla1[[#This Row],[Existencia]]-Tabla1[[#This Row],[SISTEMA]]</f>
        <v>0</v>
      </c>
    </row>
    <row r="546" spans="1:11" hidden="1" x14ac:dyDescent="0.25">
      <c r="A546">
        <v>20303</v>
      </c>
      <c r="B546" s="1" t="s">
        <v>6</v>
      </c>
      <c r="C546" s="1" t="s">
        <v>9</v>
      </c>
      <c r="D546">
        <v>13760</v>
      </c>
      <c r="E546" s="1" t="s">
        <v>561</v>
      </c>
      <c r="F546">
        <v>0</v>
      </c>
      <c r="G546">
        <v>0</v>
      </c>
      <c r="I546">
        <v>0</v>
      </c>
      <c r="J546">
        <f>Tabla1[[#This Row],[VENTAS]]+Tabla1[[#This Row],[DEPOSITO]]+Tabla1[[#This Row],[Existencia]]-Tabla1[[#This Row],[SISTEMA]]</f>
        <v>0</v>
      </c>
    </row>
    <row r="547" spans="1:11" hidden="1" x14ac:dyDescent="0.25">
      <c r="A547">
        <v>20303</v>
      </c>
      <c r="B547" s="1" t="s">
        <v>6</v>
      </c>
      <c r="C547" s="1" t="s">
        <v>9</v>
      </c>
      <c r="D547">
        <v>13761</v>
      </c>
      <c r="E547" s="1" t="s">
        <v>562</v>
      </c>
      <c r="F547">
        <v>0</v>
      </c>
      <c r="G547">
        <v>0</v>
      </c>
      <c r="I547">
        <v>0</v>
      </c>
      <c r="J547">
        <f>Tabla1[[#This Row],[VENTAS]]+Tabla1[[#This Row],[DEPOSITO]]+Tabla1[[#This Row],[Existencia]]-Tabla1[[#This Row],[SISTEMA]]</f>
        <v>0</v>
      </c>
    </row>
    <row r="548" spans="1:11" hidden="1" x14ac:dyDescent="0.25">
      <c r="A548">
        <v>20303</v>
      </c>
      <c r="B548" s="1" t="s">
        <v>6</v>
      </c>
      <c r="C548" s="1" t="s">
        <v>9</v>
      </c>
      <c r="D548">
        <v>13762</v>
      </c>
      <c r="E548" s="1" t="s">
        <v>563</v>
      </c>
      <c r="F548">
        <v>1</v>
      </c>
      <c r="G548">
        <v>1</v>
      </c>
      <c r="I548">
        <v>0</v>
      </c>
      <c r="J548">
        <f>Tabla1[[#This Row],[VENTAS]]+Tabla1[[#This Row],[DEPOSITO]]+Tabla1[[#This Row],[Existencia]]-Tabla1[[#This Row],[SISTEMA]]</f>
        <v>0</v>
      </c>
    </row>
    <row r="549" spans="1:11" hidden="1" x14ac:dyDescent="0.25">
      <c r="A549">
        <v>20303</v>
      </c>
      <c r="B549" s="1" t="s">
        <v>6</v>
      </c>
      <c r="C549" s="1" t="s">
        <v>9</v>
      </c>
      <c r="D549">
        <v>13832</v>
      </c>
      <c r="E549" s="1" t="s">
        <v>564</v>
      </c>
      <c r="F549">
        <v>7</v>
      </c>
      <c r="G549">
        <v>7</v>
      </c>
      <c r="I549">
        <v>0</v>
      </c>
      <c r="J549">
        <f>Tabla1[[#This Row],[VENTAS]]+Tabla1[[#This Row],[DEPOSITO]]+Tabla1[[#This Row],[Existencia]]-Tabla1[[#This Row],[SISTEMA]]</f>
        <v>0</v>
      </c>
    </row>
    <row r="550" spans="1:11" hidden="1" x14ac:dyDescent="0.25">
      <c r="A550">
        <v>20303</v>
      </c>
      <c r="B550" s="1" t="s">
        <v>6</v>
      </c>
      <c r="C550" s="1" t="s">
        <v>9</v>
      </c>
      <c r="D550">
        <v>13836</v>
      </c>
      <c r="E550" s="1" t="s">
        <v>565</v>
      </c>
      <c r="F550">
        <v>10</v>
      </c>
      <c r="G550">
        <v>10</v>
      </c>
      <c r="I550">
        <v>0</v>
      </c>
      <c r="J550">
        <f>Tabla1[[#This Row],[VENTAS]]+Tabla1[[#This Row],[DEPOSITO]]+Tabla1[[#This Row],[Existencia]]-Tabla1[[#This Row],[SISTEMA]]</f>
        <v>0</v>
      </c>
    </row>
    <row r="551" spans="1:11" hidden="1" x14ac:dyDescent="0.25">
      <c r="A551">
        <v>20303</v>
      </c>
      <c r="B551" s="1" t="s">
        <v>6</v>
      </c>
      <c r="C551" s="1" t="s">
        <v>9</v>
      </c>
      <c r="D551">
        <v>13843</v>
      </c>
      <c r="E551" s="1" t="s">
        <v>566</v>
      </c>
      <c r="F551">
        <v>3</v>
      </c>
      <c r="G551">
        <v>3</v>
      </c>
      <c r="I551">
        <v>0</v>
      </c>
      <c r="J551">
        <f>Tabla1[[#This Row],[VENTAS]]+Tabla1[[#This Row],[DEPOSITO]]+Tabla1[[#This Row],[Existencia]]-Tabla1[[#This Row],[SISTEMA]]</f>
        <v>0</v>
      </c>
    </row>
    <row r="552" spans="1:11" hidden="1" x14ac:dyDescent="0.25">
      <c r="A552">
        <v>20303</v>
      </c>
      <c r="B552" s="1" t="s">
        <v>6</v>
      </c>
      <c r="C552" s="1" t="s">
        <v>9</v>
      </c>
      <c r="D552">
        <v>13844</v>
      </c>
      <c r="E552" s="1" t="s">
        <v>567</v>
      </c>
      <c r="F552">
        <v>2</v>
      </c>
      <c r="G552">
        <v>3</v>
      </c>
      <c r="I552">
        <v>0</v>
      </c>
      <c r="J552">
        <f>Tabla1[[#This Row],[VENTAS]]+Tabla1[[#This Row],[DEPOSITO]]+Tabla1[[#This Row],[Existencia]]-Tabla1[[#This Row],[SISTEMA]]</f>
        <v>1</v>
      </c>
      <c r="K552" t="s">
        <v>2659</v>
      </c>
    </row>
    <row r="553" spans="1:11" hidden="1" x14ac:dyDescent="0.25">
      <c r="A553">
        <v>20303</v>
      </c>
      <c r="B553" s="1" t="s">
        <v>6</v>
      </c>
      <c r="C553" s="1" t="s">
        <v>9</v>
      </c>
      <c r="D553">
        <v>13845</v>
      </c>
      <c r="E553" s="1" t="s">
        <v>568</v>
      </c>
      <c r="F553">
        <v>2</v>
      </c>
      <c r="G553">
        <v>2</v>
      </c>
      <c r="I553">
        <v>0</v>
      </c>
      <c r="J553">
        <f>Tabla1[[#This Row],[VENTAS]]+Tabla1[[#This Row],[DEPOSITO]]+Tabla1[[#This Row],[Existencia]]-Tabla1[[#This Row],[SISTEMA]]</f>
        <v>0</v>
      </c>
    </row>
    <row r="554" spans="1:11" hidden="1" x14ac:dyDescent="0.25">
      <c r="A554">
        <v>20303</v>
      </c>
      <c r="B554" s="1" t="s">
        <v>6</v>
      </c>
      <c r="C554" s="1" t="s">
        <v>9</v>
      </c>
      <c r="D554">
        <v>13846</v>
      </c>
      <c r="E554" s="1" t="s">
        <v>569</v>
      </c>
      <c r="F554">
        <v>0</v>
      </c>
      <c r="G554">
        <v>2</v>
      </c>
      <c r="I554">
        <v>0</v>
      </c>
      <c r="J554">
        <f>Tabla1[[#This Row],[VENTAS]]+Tabla1[[#This Row],[DEPOSITO]]+Tabla1[[#This Row],[Existencia]]-Tabla1[[#This Row],[SISTEMA]]</f>
        <v>2</v>
      </c>
      <c r="K554" t="s">
        <v>2659</v>
      </c>
    </row>
    <row r="555" spans="1:11" hidden="1" x14ac:dyDescent="0.25">
      <c r="A555">
        <v>20303</v>
      </c>
      <c r="B555" s="1" t="s">
        <v>6</v>
      </c>
      <c r="C555" s="1" t="s">
        <v>9</v>
      </c>
      <c r="D555">
        <v>14104</v>
      </c>
      <c r="E555" s="1" t="s">
        <v>570</v>
      </c>
      <c r="F555">
        <v>2</v>
      </c>
      <c r="G555">
        <v>2</v>
      </c>
      <c r="I555">
        <v>0</v>
      </c>
      <c r="J555">
        <f>Tabla1[[#This Row],[VENTAS]]+Tabla1[[#This Row],[DEPOSITO]]+Tabla1[[#This Row],[Existencia]]-Tabla1[[#This Row],[SISTEMA]]</f>
        <v>0</v>
      </c>
    </row>
    <row r="556" spans="1:11" hidden="1" x14ac:dyDescent="0.25">
      <c r="A556">
        <v>20303</v>
      </c>
      <c r="B556" s="1" t="s">
        <v>6</v>
      </c>
      <c r="C556" s="1" t="s">
        <v>9</v>
      </c>
      <c r="D556">
        <v>14121</v>
      </c>
      <c r="E556" s="1" t="s">
        <v>571</v>
      </c>
      <c r="F556">
        <v>0</v>
      </c>
      <c r="G556">
        <v>0</v>
      </c>
      <c r="I556">
        <v>0</v>
      </c>
      <c r="J556">
        <f>Tabla1[[#This Row],[VENTAS]]+Tabla1[[#This Row],[DEPOSITO]]+Tabla1[[#This Row],[Existencia]]-Tabla1[[#This Row],[SISTEMA]]</f>
        <v>0</v>
      </c>
    </row>
    <row r="557" spans="1:11" hidden="1" x14ac:dyDescent="0.25">
      <c r="A557">
        <v>20303</v>
      </c>
      <c r="B557" s="1" t="s">
        <v>6</v>
      </c>
      <c r="C557" s="1" t="s">
        <v>9</v>
      </c>
      <c r="D557">
        <v>14123</v>
      </c>
      <c r="E557" s="1" t="s">
        <v>572</v>
      </c>
      <c r="F557">
        <v>1</v>
      </c>
      <c r="G557">
        <v>1</v>
      </c>
      <c r="I557">
        <v>0</v>
      </c>
      <c r="J557">
        <f>Tabla1[[#This Row],[VENTAS]]+Tabla1[[#This Row],[DEPOSITO]]+Tabla1[[#This Row],[Existencia]]-Tabla1[[#This Row],[SISTEMA]]</f>
        <v>0</v>
      </c>
    </row>
    <row r="558" spans="1:11" hidden="1" x14ac:dyDescent="0.25">
      <c r="A558">
        <v>20303</v>
      </c>
      <c r="B558" s="1" t="s">
        <v>6</v>
      </c>
      <c r="C558" s="1" t="s">
        <v>9</v>
      </c>
      <c r="D558">
        <v>14205</v>
      </c>
      <c r="E558" s="1" t="s">
        <v>573</v>
      </c>
      <c r="F558">
        <v>12</v>
      </c>
      <c r="G558">
        <v>12</v>
      </c>
      <c r="I558">
        <v>0</v>
      </c>
      <c r="J558">
        <f>Tabla1[[#This Row],[VENTAS]]+Tabla1[[#This Row],[DEPOSITO]]+Tabla1[[#This Row],[Existencia]]-Tabla1[[#This Row],[SISTEMA]]</f>
        <v>0</v>
      </c>
    </row>
    <row r="559" spans="1:11" hidden="1" x14ac:dyDescent="0.25">
      <c r="A559">
        <v>20303</v>
      </c>
      <c r="B559" s="1" t="s">
        <v>6</v>
      </c>
      <c r="C559" s="1" t="s">
        <v>9</v>
      </c>
      <c r="D559">
        <v>14206</v>
      </c>
      <c r="E559" s="1" t="s">
        <v>574</v>
      </c>
      <c r="F559">
        <v>11</v>
      </c>
      <c r="G559">
        <v>11</v>
      </c>
      <c r="I559">
        <v>0</v>
      </c>
      <c r="J559">
        <f>Tabla1[[#This Row],[VENTAS]]+Tabla1[[#This Row],[DEPOSITO]]+Tabla1[[#This Row],[Existencia]]-Tabla1[[#This Row],[SISTEMA]]</f>
        <v>0</v>
      </c>
    </row>
    <row r="560" spans="1:11" hidden="1" x14ac:dyDescent="0.25">
      <c r="A560">
        <v>20303</v>
      </c>
      <c r="B560" s="1" t="s">
        <v>6</v>
      </c>
      <c r="C560" s="1" t="s">
        <v>9</v>
      </c>
      <c r="D560">
        <v>14266</v>
      </c>
      <c r="E560" s="1" t="s">
        <v>575</v>
      </c>
      <c r="F560">
        <v>4</v>
      </c>
      <c r="G560">
        <v>4</v>
      </c>
      <c r="I560">
        <v>0</v>
      </c>
      <c r="J560">
        <f>Tabla1[[#This Row],[VENTAS]]+Tabla1[[#This Row],[DEPOSITO]]+Tabla1[[#This Row],[Existencia]]-Tabla1[[#This Row],[SISTEMA]]</f>
        <v>0</v>
      </c>
    </row>
    <row r="561" spans="1:11" hidden="1" x14ac:dyDescent="0.25">
      <c r="A561">
        <v>20303</v>
      </c>
      <c r="B561" s="1" t="s">
        <v>6</v>
      </c>
      <c r="C561" s="1" t="s">
        <v>9</v>
      </c>
      <c r="D561">
        <v>14269</v>
      </c>
      <c r="E561" s="1" t="s">
        <v>576</v>
      </c>
      <c r="F561">
        <v>6</v>
      </c>
      <c r="G561">
        <v>6</v>
      </c>
      <c r="I561">
        <v>0</v>
      </c>
      <c r="J561">
        <f>Tabla1[[#This Row],[VENTAS]]+Tabla1[[#This Row],[DEPOSITO]]+Tabla1[[#This Row],[Existencia]]-Tabla1[[#This Row],[SISTEMA]]</f>
        <v>0</v>
      </c>
    </row>
    <row r="562" spans="1:11" hidden="1" x14ac:dyDescent="0.25">
      <c r="A562">
        <v>20303</v>
      </c>
      <c r="B562" s="1" t="s">
        <v>6</v>
      </c>
      <c r="C562" s="1" t="s">
        <v>9</v>
      </c>
      <c r="D562">
        <v>14305</v>
      </c>
      <c r="E562" s="1" t="s">
        <v>577</v>
      </c>
      <c r="F562">
        <v>0</v>
      </c>
      <c r="G562">
        <v>0</v>
      </c>
      <c r="I562">
        <v>0</v>
      </c>
      <c r="J562">
        <f>Tabla1[[#This Row],[VENTAS]]+Tabla1[[#This Row],[DEPOSITO]]+Tabla1[[#This Row],[Existencia]]-Tabla1[[#This Row],[SISTEMA]]</f>
        <v>0</v>
      </c>
    </row>
    <row r="563" spans="1:11" x14ac:dyDescent="0.25">
      <c r="A563">
        <v>20303</v>
      </c>
      <c r="B563" s="1" t="s">
        <v>6</v>
      </c>
      <c r="C563" s="1" t="s">
        <v>9</v>
      </c>
      <c r="D563">
        <v>14320</v>
      </c>
      <c r="E563" s="1" t="s">
        <v>578</v>
      </c>
      <c r="F563">
        <v>16</v>
      </c>
      <c r="G563">
        <v>15</v>
      </c>
      <c r="I563">
        <v>0</v>
      </c>
      <c r="J563">
        <f>Tabla1[[#This Row],[VENTAS]]+Tabla1[[#This Row],[DEPOSITO]]+Tabla1[[#This Row],[Existencia]]-Tabla1[[#This Row],[SISTEMA]]</f>
        <v>-1</v>
      </c>
    </row>
    <row r="564" spans="1:11" hidden="1" x14ac:dyDescent="0.25">
      <c r="A564">
        <v>20303</v>
      </c>
      <c r="B564" s="1" t="s">
        <v>6</v>
      </c>
      <c r="C564" s="1" t="s">
        <v>9</v>
      </c>
      <c r="D564">
        <v>14321</v>
      </c>
      <c r="E564" s="1" t="s">
        <v>579</v>
      </c>
      <c r="F564">
        <v>3</v>
      </c>
      <c r="G564">
        <v>3</v>
      </c>
      <c r="I564">
        <v>0</v>
      </c>
      <c r="J564">
        <f>Tabla1[[#This Row],[VENTAS]]+Tabla1[[#This Row],[DEPOSITO]]+Tabla1[[#This Row],[Existencia]]-Tabla1[[#This Row],[SISTEMA]]</f>
        <v>0</v>
      </c>
    </row>
    <row r="565" spans="1:11" x14ac:dyDescent="0.25">
      <c r="A565">
        <v>20303</v>
      </c>
      <c r="B565" s="1" t="s">
        <v>6</v>
      </c>
      <c r="C565" s="1" t="s">
        <v>9</v>
      </c>
      <c r="D565">
        <v>14322</v>
      </c>
      <c r="E565" s="1" t="s">
        <v>580</v>
      </c>
      <c r="F565">
        <v>14</v>
      </c>
      <c r="G565">
        <v>13</v>
      </c>
      <c r="I565">
        <v>0</v>
      </c>
      <c r="J565">
        <f>Tabla1[[#This Row],[VENTAS]]+Tabla1[[#This Row],[DEPOSITO]]+Tabla1[[#This Row],[Existencia]]-Tabla1[[#This Row],[SISTEMA]]</f>
        <v>-1</v>
      </c>
    </row>
    <row r="566" spans="1:11" hidden="1" x14ac:dyDescent="0.25">
      <c r="A566">
        <v>20303</v>
      </c>
      <c r="B566" s="1" t="s">
        <v>6</v>
      </c>
      <c r="C566" s="1" t="s">
        <v>9</v>
      </c>
      <c r="D566">
        <v>14323</v>
      </c>
      <c r="E566" s="1" t="s">
        <v>581</v>
      </c>
      <c r="F566">
        <v>3</v>
      </c>
      <c r="G566">
        <v>2</v>
      </c>
      <c r="H566">
        <v>1</v>
      </c>
      <c r="I566">
        <v>0</v>
      </c>
      <c r="J566">
        <f>Tabla1[[#This Row],[VENTAS]]+Tabla1[[#This Row],[DEPOSITO]]+Tabla1[[#This Row],[Existencia]]-Tabla1[[#This Row],[SISTEMA]]</f>
        <v>0</v>
      </c>
    </row>
    <row r="567" spans="1:11" hidden="1" x14ac:dyDescent="0.25">
      <c r="A567">
        <v>20303</v>
      </c>
      <c r="B567" s="1" t="s">
        <v>6</v>
      </c>
      <c r="C567" s="1" t="s">
        <v>9</v>
      </c>
      <c r="D567">
        <v>14399</v>
      </c>
      <c r="E567" s="1" t="s">
        <v>582</v>
      </c>
      <c r="F567">
        <v>1</v>
      </c>
      <c r="G567">
        <v>1</v>
      </c>
      <c r="I567">
        <v>0</v>
      </c>
      <c r="J567">
        <f>Tabla1[[#This Row],[VENTAS]]+Tabla1[[#This Row],[DEPOSITO]]+Tabla1[[#This Row],[Existencia]]-Tabla1[[#This Row],[SISTEMA]]</f>
        <v>0</v>
      </c>
    </row>
    <row r="568" spans="1:11" hidden="1" x14ac:dyDescent="0.25">
      <c r="A568">
        <v>20303</v>
      </c>
      <c r="B568" s="1" t="s">
        <v>6</v>
      </c>
      <c r="C568" s="1" t="s">
        <v>9</v>
      </c>
      <c r="D568">
        <v>14400</v>
      </c>
      <c r="E568" s="1" t="s">
        <v>583</v>
      </c>
      <c r="F568">
        <v>4</v>
      </c>
      <c r="G568">
        <v>4</v>
      </c>
      <c r="I568">
        <v>0</v>
      </c>
      <c r="J568">
        <f>Tabla1[[#This Row],[VENTAS]]+Tabla1[[#This Row],[DEPOSITO]]+Tabla1[[#This Row],[Existencia]]-Tabla1[[#This Row],[SISTEMA]]</f>
        <v>0</v>
      </c>
    </row>
    <row r="569" spans="1:11" hidden="1" x14ac:dyDescent="0.25">
      <c r="A569">
        <v>20303</v>
      </c>
      <c r="B569" s="1" t="s">
        <v>6</v>
      </c>
      <c r="C569" s="1" t="s">
        <v>9</v>
      </c>
      <c r="D569">
        <v>14402</v>
      </c>
      <c r="E569" s="1" t="s">
        <v>584</v>
      </c>
      <c r="F569">
        <v>0</v>
      </c>
      <c r="G569">
        <v>0</v>
      </c>
      <c r="I569">
        <v>0</v>
      </c>
      <c r="J569">
        <f>Tabla1[[#This Row],[VENTAS]]+Tabla1[[#This Row],[DEPOSITO]]+Tabla1[[#This Row],[Existencia]]-Tabla1[[#This Row],[SISTEMA]]</f>
        <v>0</v>
      </c>
    </row>
    <row r="570" spans="1:11" hidden="1" x14ac:dyDescent="0.25">
      <c r="A570">
        <v>20303</v>
      </c>
      <c r="B570" s="1" t="s">
        <v>6</v>
      </c>
      <c r="C570" s="1" t="s">
        <v>9</v>
      </c>
      <c r="D570">
        <v>14403</v>
      </c>
      <c r="E570" s="1" t="s">
        <v>585</v>
      </c>
      <c r="F570">
        <v>22</v>
      </c>
      <c r="G570">
        <f>9+13</f>
        <v>22</v>
      </c>
      <c r="I570">
        <v>0</v>
      </c>
      <c r="J570">
        <f>Tabla1[[#This Row],[VENTAS]]+Tabla1[[#This Row],[DEPOSITO]]+Tabla1[[#This Row],[Existencia]]-Tabla1[[#This Row],[SISTEMA]]</f>
        <v>0</v>
      </c>
    </row>
    <row r="571" spans="1:11" x14ac:dyDescent="0.25">
      <c r="A571">
        <v>20303</v>
      </c>
      <c r="B571" s="1" t="s">
        <v>6</v>
      </c>
      <c r="C571" s="1" t="s">
        <v>9</v>
      </c>
      <c r="D571">
        <v>14649</v>
      </c>
      <c r="E571" s="1" t="s">
        <v>586</v>
      </c>
      <c r="F571">
        <v>3</v>
      </c>
      <c r="G571">
        <v>2</v>
      </c>
      <c r="I571">
        <v>0</v>
      </c>
      <c r="J571">
        <f>Tabla1[[#This Row],[VENTAS]]+Tabla1[[#This Row],[DEPOSITO]]+Tabla1[[#This Row],[Existencia]]-Tabla1[[#This Row],[SISTEMA]]</f>
        <v>-1</v>
      </c>
    </row>
    <row r="572" spans="1:11" x14ac:dyDescent="0.25">
      <c r="A572">
        <v>20303</v>
      </c>
      <c r="B572" s="1" t="s">
        <v>6</v>
      </c>
      <c r="C572" s="1" t="s">
        <v>9</v>
      </c>
      <c r="D572">
        <v>14650</v>
      </c>
      <c r="E572" s="1" t="s">
        <v>587</v>
      </c>
      <c r="F572">
        <v>4</v>
      </c>
      <c r="G572">
        <v>3</v>
      </c>
      <c r="I572">
        <v>0</v>
      </c>
      <c r="J572">
        <f>Tabla1[[#This Row],[VENTAS]]+Tabla1[[#This Row],[DEPOSITO]]+Tabla1[[#This Row],[Existencia]]-Tabla1[[#This Row],[SISTEMA]]</f>
        <v>-1</v>
      </c>
    </row>
    <row r="573" spans="1:11" hidden="1" x14ac:dyDescent="0.25">
      <c r="A573">
        <v>20303</v>
      </c>
      <c r="B573" s="1" t="s">
        <v>6</v>
      </c>
      <c r="C573" s="1" t="s">
        <v>9</v>
      </c>
      <c r="D573">
        <v>14651</v>
      </c>
      <c r="E573" s="1" t="s">
        <v>588</v>
      </c>
      <c r="F573">
        <v>4</v>
      </c>
      <c r="G573">
        <v>5</v>
      </c>
      <c r="I573">
        <v>0</v>
      </c>
      <c r="J573">
        <f>Tabla1[[#This Row],[VENTAS]]+Tabla1[[#This Row],[DEPOSITO]]+Tabla1[[#This Row],[Existencia]]-Tabla1[[#This Row],[SISTEMA]]</f>
        <v>1</v>
      </c>
      <c r="K573" t="s">
        <v>2659</v>
      </c>
    </row>
    <row r="574" spans="1:11" hidden="1" x14ac:dyDescent="0.25">
      <c r="A574">
        <v>20303</v>
      </c>
      <c r="B574" s="1" t="s">
        <v>6</v>
      </c>
      <c r="C574" s="1" t="s">
        <v>9</v>
      </c>
      <c r="D574">
        <v>14654</v>
      </c>
      <c r="E574" s="1" t="s">
        <v>589</v>
      </c>
      <c r="F574">
        <v>2</v>
      </c>
      <c r="G574">
        <v>1</v>
      </c>
      <c r="H574">
        <v>1</v>
      </c>
      <c r="I574">
        <v>0</v>
      </c>
      <c r="J574">
        <f>Tabla1[[#This Row],[VENTAS]]+Tabla1[[#This Row],[DEPOSITO]]+Tabla1[[#This Row],[Existencia]]-Tabla1[[#This Row],[SISTEMA]]</f>
        <v>0</v>
      </c>
    </row>
    <row r="575" spans="1:11" hidden="1" x14ac:dyDescent="0.25">
      <c r="A575">
        <v>20303</v>
      </c>
      <c r="B575" s="1" t="s">
        <v>6</v>
      </c>
      <c r="C575" s="1" t="s">
        <v>9</v>
      </c>
      <c r="D575">
        <v>14656</v>
      </c>
      <c r="E575" s="1" t="s">
        <v>590</v>
      </c>
      <c r="F575">
        <v>10</v>
      </c>
      <c r="G575">
        <v>11</v>
      </c>
      <c r="I575">
        <v>0</v>
      </c>
      <c r="J575">
        <f>Tabla1[[#This Row],[VENTAS]]+Tabla1[[#This Row],[DEPOSITO]]+Tabla1[[#This Row],[Existencia]]-Tabla1[[#This Row],[SISTEMA]]</f>
        <v>1</v>
      </c>
      <c r="K575" t="s">
        <v>2659</v>
      </c>
    </row>
    <row r="576" spans="1:11" hidden="1" x14ac:dyDescent="0.25">
      <c r="A576">
        <v>20303</v>
      </c>
      <c r="B576" s="1" t="s">
        <v>6</v>
      </c>
      <c r="C576" s="1" t="s">
        <v>9</v>
      </c>
      <c r="D576">
        <v>14659</v>
      </c>
      <c r="E576" s="1" t="s">
        <v>591</v>
      </c>
      <c r="F576">
        <v>4</v>
      </c>
      <c r="G576">
        <v>4</v>
      </c>
      <c r="I576">
        <v>0</v>
      </c>
      <c r="J576">
        <f>Tabla1[[#This Row],[VENTAS]]+Tabla1[[#This Row],[DEPOSITO]]+Tabla1[[#This Row],[Existencia]]-Tabla1[[#This Row],[SISTEMA]]</f>
        <v>0</v>
      </c>
    </row>
    <row r="577" spans="1:10" hidden="1" x14ac:dyDescent="0.25">
      <c r="A577">
        <v>20303</v>
      </c>
      <c r="B577" s="1" t="s">
        <v>6</v>
      </c>
      <c r="C577" s="1" t="s">
        <v>9</v>
      </c>
      <c r="D577">
        <v>14945</v>
      </c>
      <c r="E577" s="1" t="s">
        <v>592</v>
      </c>
      <c r="F577">
        <v>3</v>
      </c>
      <c r="G577">
        <v>3</v>
      </c>
      <c r="I577">
        <v>0</v>
      </c>
      <c r="J577">
        <f>Tabla1[[#This Row],[VENTAS]]+Tabla1[[#This Row],[DEPOSITO]]+Tabla1[[#This Row],[Existencia]]-Tabla1[[#This Row],[SISTEMA]]</f>
        <v>0</v>
      </c>
    </row>
    <row r="578" spans="1:10" hidden="1" x14ac:dyDescent="0.25">
      <c r="A578">
        <v>20303</v>
      </c>
      <c r="B578" s="1" t="s">
        <v>6</v>
      </c>
      <c r="C578" s="1" t="s">
        <v>9</v>
      </c>
      <c r="D578">
        <v>14946</v>
      </c>
      <c r="E578" s="1" t="s">
        <v>593</v>
      </c>
      <c r="F578">
        <v>4</v>
      </c>
      <c r="G578">
        <v>4</v>
      </c>
      <c r="I578">
        <v>0</v>
      </c>
      <c r="J578">
        <f>Tabla1[[#This Row],[VENTAS]]+Tabla1[[#This Row],[DEPOSITO]]+Tabla1[[#This Row],[Existencia]]-Tabla1[[#This Row],[SISTEMA]]</f>
        <v>0</v>
      </c>
    </row>
    <row r="579" spans="1:10" hidden="1" x14ac:dyDescent="0.25">
      <c r="A579">
        <v>20303</v>
      </c>
      <c r="B579" s="1" t="s">
        <v>6</v>
      </c>
      <c r="C579" s="1" t="s">
        <v>9</v>
      </c>
      <c r="D579">
        <v>14947</v>
      </c>
      <c r="E579" s="1" t="s">
        <v>594</v>
      </c>
      <c r="F579">
        <v>2</v>
      </c>
      <c r="G579">
        <v>2</v>
      </c>
      <c r="I579">
        <v>0</v>
      </c>
      <c r="J579">
        <f>Tabla1[[#This Row],[VENTAS]]+Tabla1[[#This Row],[DEPOSITO]]+Tabla1[[#This Row],[Existencia]]-Tabla1[[#This Row],[SISTEMA]]</f>
        <v>0</v>
      </c>
    </row>
    <row r="580" spans="1:10" hidden="1" x14ac:dyDescent="0.25">
      <c r="A580">
        <v>20303</v>
      </c>
      <c r="B580" s="1" t="s">
        <v>6</v>
      </c>
      <c r="C580" s="1" t="s">
        <v>9</v>
      </c>
      <c r="D580">
        <v>14948</v>
      </c>
      <c r="E580" s="1" t="s">
        <v>595</v>
      </c>
      <c r="F580">
        <v>4</v>
      </c>
      <c r="G580">
        <v>4</v>
      </c>
      <c r="I580">
        <v>0</v>
      </c>
      <c r="J580">
        <f>Tabla1[[#This Row],[VENTAS]]+Tabla1[[#This Row],[DEPOSITO]]+Tabla1[[#This Row],[Existencia]]-Tabla1[[#This Row],[SISTEMA]]</f>
        <v>0</v>
      </c>
    </row>
    <row r="581" spans="1:10" hidden="1" x14ac:dyDescent="0.25">
      <c r="A581">
        <v>20303</v>
      </c>
      <c r="B581" s="1" t="s">
        <v>6</v>
      </c>
      <c r="C581" s="1" t="s">
        <v>9</v>
      </c>
      <c r="D581">
        <v>14949</v>
      </c>
      <c r="E581" s="1" t="s">
        <v>596</v>
      </c>
      <c r="F581">
        <v>2</v>
      </c>
      <c r="G581">
        <v>2</v>
      </c>
      <c r="I581">
        <v>0</v>
      </c>
      <c r="J581">
        <f>Tabla1[[#This Row],[VENTAS]]+Tabla1[[#This Row],[DEPOSITO]]+Tabla1[[#This Row],[Existencia]]-Tabla1[[#This Row],[SISTEMA]]</f>
        <v>0</v>
      </c>
    </row>
    <row r="582" spans="1:10" hidden="1" x14ac:dyDescent="0.25">
      <c r="A582">
        <v>20303</v>
      </c>
      <c r="B582" s="1" t="s">
        <v>6</v>
      </c>
      <c r="C582" s="1" t="s">
        <v>9</v>
      </c>
      <c r="D582">
        <v>15205</v>
      </c>
      <c r="E582" s="1" t="s">
        <v>597</v>
      </c>
      <c r="F582">
        <v>3</v>
      </c>
      <c r="G582">
        <v>3</v>
      </c>
      <c r="I582">
        <v>0</v>
      </c>
      <c r="J582">
        <f>Tabla1[[#This Row],[VENTAS]]+Tabla1[[#This Row],[DEPOSITO]]+Tabla1[[#This Row],[Existencia]]-Tabla1[[#This Row],[SISTEMA]]</f>
        <v>0</v>
      </c>
    </row>
    <row r="583" spans="1:10" hidden="1" x14ac:dyDescent="0.25">
      <c r="A583">
        <v>20303</v>
      </c>
      <c r="B583" s="1" t="s">
        <v>6</v>
      </c>
      <c r="C583" s="1" t="s">
        <v>9</v>
      </c>
      <c r="D583">
        <v>15458</v>
      </c>
      <c r="E583" s="1" t="s">
        <v>598</v>
      </c>
      <c r="F583">
        <v>3</v>
      </c>
      <c r="G583">
        <v>3</v>
      </c>
      <c r="I583">
        <v>0</v>
      </c>
      <c r="J583">
        <f>Tabla1[[#This Row],[VENTAS]]+Tabla1[[#This Row],[DEPOSITO]]+Tabla1[[#This Row],[Existencia]]-Tabla1[[#This Row],[SISTEMA]]</f>
        <v>0</v>
      </c>
    </row>
    <row r="584" spans="1:10" hidden="1" x14ac:dyDescent="0.25">
      <c r="A584">
        <v>20303</v>
      </c>
      <c r="B584" s="1" t="s">
        <v>6</v>
      </c>
      <c r="C584" s="1" t="s">
        <v>9</v>
      </c>
      <c r="D584">
        <v>15459</v>
      </c>
      <c r="E584" s="1" t="s">
        <v>599</v>
      </c>
      <c r="F584">
        <v>3</v>
      </c>
      <c r="G584">
        <v>3</v>
      </c>
      <c r="I584">
        <v>0</v>
      </c>
      <c r="J584">
        <f>Tabla1[[#This Row],[VENTAS]]+Tabla1[[#This Row],[DEPOSITO]]+Tabla1[[#This Row],[Existencia]]-Tabla1[[#This Row],[SISTEMA]]</f>
        <v>0</v>
      </c>
    </row>
    <row r="585" spans="1:10" hidden="1" x14ac:dyDescent="0.25">
      <c r="A585">
        <v>20303</v>
      </c>
      <c r="B585" s="1" t="s">
        <v>6</v>
      </c>
      <c r="C585" s="1" t="s">
        <v>9</v>
      </c>
      <c r="D585">
        <v>15460</v>
      </c>
      <c r="E585" s="1" t="s">
        <v>600</v>
      </c>
      <c r="F585">
        <v>3</v>
      </c>
      <c r="G585">
        <v>3</v>
      </c>
      <c r="I585">
        <v>0</v>
      </c>
      <c r="J585">
        <f>Tabla1[[#This Row],[VENTAS]]+Tabla1[[#This Row],[DEPOSITO]]+Tabla1[[#This Row],[Existencia]]-Tabla1[[#This Row],[SISTEMA]]</f>
        <v>0</v>
      </c>
    </row>
    <row r="586" spans="1:10" hidden="1" x14ac:dyDescent="0.25">
      <c r="A586">
        <v>20303</v>
      </c>
      <c r="B586" s="1" t="s">
        <v>6</v>
      </c>
      <c r="C586" s="1" t="s">
        <v>9</v>
      </c>
      <c r="D586">
        <v>15461</v>
      </c>
      <c r="E586" s="1" t="s">
        <v>601</v>
      </c>
      <c r="F586">
        <v>3</v>
      </c>
      <c r="G586">
        <v>3</v>
      </c>
      <c r="I586">
        <v>0</v>
      </c>
      <c r="J586">
        <f>Tabla1[[#This Row],[VENTAS]]+Tabla1[[#This Row],[DEPOSITO]]+Tabla1[[#This Row],[Existencia]]-Tabla1[[#This Row],[SISTEMA]]</f>
        <v>0</v>
      </c>
    </row>
    <row r="587" spans="1:10" hidden="1" x14ac:dyDescent="0.25">
      <c r="A587">
        <v>20303</v>
      </c>
      <c r="B587" s="1" t="s">
        <v>6</v>
      </c>
      <c r="C587" s="1" t="s">
        <v>9</v>
      </c>
      <c r="D587">
        <v>15462</v>
      </c>
      <c r="E587" s="1" t="s">
        <v>602</v>
      </c>
      <c r="F587">
        <v>3</v>
      </c>
      <c r="G587">
        <v>3</v>
      </c>
      <c r="I587">
        <v>0</v>
      </c>
      <c r="J587">
        <f>Tabla1[[#This Row],[VENTAS]]+Tabla1[[#This Row],[DEPOSITO]]+Tabla1[[#This Row],[Existencia]]-Tabla1[[#This Row],[SISTEMA]]</f>
        <v>0</v>
      </c>
    </row>
    <row r="588" spans="1:10" hidden="1" x14ac:dyDescent="0.25">
      <c r="A588">
        <v>20303</v>
      </c>
      <c r="B588" s="1" t="s">
        <v>6</v>
      </c>
      <c r="C588" s="1" t="s">
        <v>9</v>
      </c>
      <c r="D588">
        <v>15463</v>
      </c>
      <c r="E588" s="1" t="s">
        <v>603</v>
      </c>
      <c r="F588">
        <v>3</v>
      </c>
      <c r="G588">
        <v>3</v>
      </c>
      <c r="I588">
        <v>0</v>
      </c>
      <c r="J588">
        <f>Tabla1[[#This Row],[VENTAS]]+Tabla1[[#This Row],[DEPOSITO]]+Tabla1[[#This Row],[Existencia]]-Tabla1[[#This Row],[SISTEMA]]</f>
        <v>0</v>
      </c>
    </row>
    <row r="589" spans="1:10" hidden="1" x14ac:dyDescent="0.25">
      <c r="A589">
        <v>20303</v>
      </c>
      <c r="B589" s="1" t="s">
        <v>6</v>
      </c>
      <c r="C589" s="1" t="s">
        <v>9</v>
      </c>
      <c r="D589">
        <v>15464</v>
      </c>
      <c r="E589" s="1" t="s">
        <v>604</v>
      </c>
      <c r="F589">
        <v>3</v>
      </c>
      <c r="G589">
        <v>3</v>
      </c>
      <c r="I589">
        <v>0</v>
      </c>
      <c r="J589">
        <f>Tabla1[[#This Row],[VENTAS]]+Tabla1[[#This Row],[DEPOSITO]]+Tabla1[[#This Row],[Existencia]]-Tabla1[[#This Row],[SISTEMA]]</f>
        <v>0</v>
      </c>
    </row>
    <row r="590" spans="1:10" hidden="1" x14ac:dyDescent="0.25">
      <c r="A590">
        <v>20303</v>
      </c>
      <c r="B590" s="1" t="s">
        <v>6</v>
      </c>
      <c r="C590" s="1" t="s">
        <v>9</v>
      </c>
      <c r="D590">
        <v>15465</v>
      </c>
      <c r="E590" s="1" t="s">
        <v>605</v>
      </c>
      <c r="F590">
        <v>3</v>
      </c>
      <c r="G590">
        <v>3</v>
      </c>
      <c r="I590">
        <v>0</v>
      </c>
      <c r="J590">
        <f>Tabla1[[#This Row],[VENTAS]]+Tabla1[[#This Row],[DEPOSITO]]+Tabla1[[#This Row],[Existencia]]-Tabla1[[#This Row],[SISTEMA]]</f>
        <v>0</v>
      </c>
    </row>
    <row r="591" spans="1:10" hidden="1" x14ac:dyDescent="0.25">
      <c r="A591">
        <v>20303</v>
      </c>
      <c r="B591" s="1" t="s">
        <v>6</v>
      </c>
      <c r="C591" s="1" t="s">
        <v>9</v>
      </c>
      <c r="D591">
        <v>15466</v>
      </c>
      <c r="E591" s="1" t="s">
        <v>606</v>
      </c>
      <c r="F591">
        <v>8</v>
      </c>
      <c r="G591">
        <v>8</v>
      </c>
      <c r="I591">
        <v>0</v>
      </c>
      <c r="J591">
        <f>Tabla1[[#This Row],[VENTAS]]+Tabla1[[#This Row],[DEPOSITO]]+Tabla1[[#This Row],[Existencia]]-Tabla1[[#This Row],[SISTEMA]]</f>
        <v>0</v>
      </c>
    </row>
    <row r="592" spans="1:10" hidden="1" x14ac:dyDescent="0.25">
      <c r="A592">
        <v>20303</v>
      </c>
      <c r="B592" s="1" t="s">
        <v>6</v>
      </c>
      <c r="C592" s="1" t="s">
        <v>9</v>
      </c>
      <c r="D592">
        <v>15467</v>
      </c>
      <c r="E592" s="1" t="s">
        <v>607</v>
      </c>
      <c r="F592">
        <v>8</v>
      </c>
      <c r="G592">
        <v>8</v>
      </c>
      <c r="I592">
        <v>0</v>
      </c>
      <c r="J592">
        <f>Tabla1[[#This Row],[VENTAS]]+Tabla1[[#This Row],[DEPOSITO]]+Tabla1[[#This Row],[Existencia]]-Tabla1[[#This Row],[SISTEMA]]</f>
        <v>0</v>
      </c>
    </row>
    <row r="593" spans="1:11" hidden="1" x14ac:dyDescent="0.25">
      <c r="A593">
        <v>20303</v>
      </c>
      <c r="B593" s="1" t="s">
        <v>6</v>
      </c>
      <c r="C593" s="1" t="s">
        <v>9</v>
      </c>
      <c r="D593">
        <v>15468</v>
      </c>
      <c r="E593" s="1" t="s">
        <v>608</v>
      </c>
      <c r="F593">
        <v>3</v>
      </c>
      <c r="G593">
        <v>8</v>
      </c>
      <c r="I593">
        <v>0</v>
      </c>
      <c r="J593">
        <f>Tabla1[[#This Row],[VENTAS]]+Tabla1[[#This Row],[DEPOSITO]]+Tabla1[[#This Row],[Existencia]]-Tabla1[[#This Row],[SISTEMA]]</f>
        <v>5</v>
      </c>
      <c r="K593" t="s">
        <v>2659</v>
      </c>
    </row>
    <row r="594" spans="1:11" hidden="1" x14ac:dyDescent="0.25">
      <c r="A594">
        <v>20303</v>
      </c>
      <c r="B594" s="1" t="s">
        <v>6</v>
      </c>
      <c r="C594" s="1" t="s">
        <v>9</v>
      </c>
      <c r="D594">
        <v>15469</v>
      </c>
      <c r="E594" s="1" t="s">
        <v>609</v>
      </c>
      <c r="F594">
        <v>8</v>
      </c>
      <c r="G594">
        <v>8</v>
      </c>
      <c r="I594">
        <v>0</v>
      </c>
      <c r="J594">
        <f>Tabla1[[#This Row],[VENTAS]]+Tabla1[[#This Row],[DEPOSITO]]+Tabla1[[#This Row],[Existencia]]-Tabla1[[#This Row],[SISTEMA]]</f>
        <v>0</v>
      </c>
    </row>
    <row r="595" spans="1:11" hidden="1" x14ac:dyDescent="0.25">
      <c r="A595">
        <v>20303</v>
      </c>
      <c r="B595" s="1" t="s">
        <v>6</v>
      </c>
      <c r="C595" s="1" t="s">
        <v>9</v>
      </c>
      <c r="D595">
        <v>15470</v>
      </c>
      <c r="E595" s="1" t="s">
        <v>610</v>
      </c>
      <c r="F595">
        <v>4</v>
      </c>
      <c r="G595">
        <v>4</v>
      </c>
      <c r="I595">
        <v>0</v>
      </c>
      <c r="J595">
        <f>Tabla1[[#This Row],[VENTAS]]+Tabla1[[#This Row],[DEPOSITO]]+Tabla1[[#This Row],[Existencia]]-Tabla1[[#This Row],[SISTEMA]]</f>
        <v>0</v>
      </c>
    </row>
    <row r="596" spans="1:11" hidden="1" x14ac:dyDescent="0.25">
      <c r="A596">
        <v>20303</v>
      </c>
      <c r="B596" s="1" t="s">
        <v>6</v>
      </c>
      <c r="C596" s="1" t="s">
        <v>9</v>
      </c>
      <c r="D596">
        <v>15471</v>
      </c>
      <c r="E596" s="1" t="s">
        <v>611</v>
      </c>
      <c r="F596">
        <v>4</v>
      </c>
      <c r="G596">
        <v>4</v>
      </c>
      <c r="I596">
        <v>0</v>
      </c>
      <c r="J596">
        <f>Tabla1[[#This Row],[VENTAS]]+Tabla1[[#This Row],[DEPOSITO]]+Tabla1[[#This Row],[Existencia]]-Tabla1[[#This Row],[SISTEMA]]</f>
        <v>0</v>
      </c>
    </row>
    <row r="597" spans="1:11" hidden="1" x14ac:dyDescent="0.25">
      <c r="A597">
        <v>20303</v>
      </c>
      <c r="B597" s="1" t="s">
        <v>6</v>
      </c>
      <c r="C597" s="1" t="s">
        <v>9</v>
      </c>
      <c r="D597">
        <v>15472</v>
      </c>
      <c r="E597" s="1" t="s">
        <v>612</v>
      </c>
      <c r="F597">
        <v>4</v>
      </c>
      <c r="G597">
        <v>4</v>
      </c>
      <c r="I597">
        <v>0</v>
      </c>
      <c r="J597">
        <f>Tabla1[[#This Row],[VENTAS]]+Tabla1[[#This Row],[DEPOSITO]]+Tabla1[[#This Row],[Existencia]]-Tabla1[[#This Row],[SISTEMA]]</f>
        <v>0</v>
      </c>
    </row>
    <row r="598" spans="1:11" hidden="1" x14ac:dyDescent="0.25">
      <c r="A598">
        <v>20303</v>
      </c>
      <c r="B598" s="1" t="s">
        <v>6</v>
      </c>
      <c r="C598" s="1" t="s">
        <v>9</v>
      </c>
      <c r="D598">
        <v>15473</v>
      </c>
      <c r="E598" s="1" t="s">
        <v>613</v>
      </c>
      <c r="F598">
        <v>4</v>
      </c>
      <c r="G598">
        <v>4</v>
      </c>
      <c r="I598">
        <v>0</v>
      </c>
      <c r="J598">
        <f>Tabla1[[#This Row],[VENTAS]]+Tabla1[[#This Row],[DEPOSITO]]+Tabla1[[#This Row],[Existencia]]-Tabla1[[#This Row],[SISTEMA]]</f>
        <v>0</v>
      </c>
    </row>
    <row r="599" spans="1:11" hidden="1" x14ac:dyDescent="0.25">
      <c r="A599">
        <v>20303</v>
      </c>
      <c r="B599" s="1" t="s">
        <v>6</v>
      </c>
      <c r="C599" s="1" t="s">
        <v>9</v>
      </c>
      <c r="D599">
        <v>15474</v>
      </c>
      <c r="E599" s="1" t="s">
        <v>614</v>
      </c>
      <c r="F599">
        <v>4</v>
      </c>
      <c r="G599">
        <v>4</v>
      </c>
      <c r="I599">
        <v>0</v>
      </c>
      <c r="J599">
        <f>Tabla1[[#This Row],[VENTAS]]+Tabla1[[#This Row],[DEPOSITO]]+Tabla1[[#This Row],[Existencia]]-Tabla1[[#This Row],[SISTEMA]]</f>
        <v>0</v>
      </c>
    </row>
    <row r="600" spans="1:11" hidden="1" x14ac:dyDescent="0.25">
      <c r="A600">
        <v>20303</v>
      </c>
      <c r="B600" s="1" t="s">
        <v>6</v>
      </c>
      <c r="C600" s="1" t="s">
        <v>9</v>
      </c>
      <c r="D600">
        <v>1011000072</v>
      </c>
      <c r="E600" s="1" t="s">
        <v>615</v>
      </c>
      <c r="F600">
        <v>0</v>
      </c>
      <c r="G600">
        <v>0</v>
      </c>
      <c r="I600">
        <v>0</v>
      </c>
      <c r="J600">
        <f>Tabla1[[#This Row],[VENTAS]]+Tabla1[[#This Row],[DEPOSITO]]+Tabla1[[#This Row],[Existencia]]-Tabla1[[#This Row],[SISTEMA]]</f>
        <v>0</v>
      </c>
    </row>
    <row r="601" spans="1:11" hidden="1" x14ac:dyDescent="0.25">
      <c r="A601">
        <v>20303</v>
      </c>
      <c r="B601" s="1" t="s">
        <v>6</v>
      </c>
      <c r="C601" s="1" t="s">
        <v>22</v>
      </c>
      <c r="D601">
        <v>696</v>
      </c>
      <c r="E601" s="1" t="s">
        <v>616</v>
      </c>
      <c r="F601">
        <v>0</v>
      </c>
      <c r="G601">
        <v>0</v>
      </c>
      <c r="I601">
        <v>0</v>
      </c>
      <c r="J601">
        <f>Tabla1[[#This Row],[VENTAS]]+Tabla1[[#This Row],[DEPOSITO]]+Tabla1[[#This Row],[Existencia]]-Tabla1[[#This Row],[SISTEMA]]</f>
        <v>0</v>
      </c>
    </row>
    <row r="602" spans="1:11" hidden="1" x14ac:dyDescent="0.25">
      <c r="A602">
        <v>20303</v>
      </c>
      <c r="B602" s="1" t="s">
        <v>6</v>
      </c>
      <c r="C602" s="1" t="s">
        <v>22</v>
      </c>
      <c r="D602">
        <v>2356</v>
      </c>
      <c r="E602" s="1" t="s">
        <v>617</v>
      </c>
      <c r="F602">
        <v>0</v>
      </c>
      <c r="G602">
        <v>0</v>
      </c>
      <c r="I602">
        <v>0</v>
      </c>
      <c r="J602">
        <f>Tabla1[[#This Row],[VENTAS]]+Tabla1[[#This Row],[DEPOSITO]]+Tabla1[[#This Row],[Existencia]]-Tabla1[[#This Row],[SISTEMA]]</f>
        <v>0</v>
      </c>
    </row>
    <row r="603" spans="1:11" hidden="1" x14ac:dyDescent="0.25">
      <c r="A603">
        <v>20303</v>
      </c>
      <c r="B603" s="1" t="s">
        <v>6</v>
      </c>
      <c r="C603" s="1" t="s">
        <v>22</v>
      </c>
      <c r="D603">
        <v>2357</v>
      </c>
      <c r="E603" s="1" t="s">
        <v>618</v>
      </c>
      <c r="F603">
        <v>0</v>
      </c>
      <c r="G603">
        <v>0</v>
      </c>
      <c r="I603">
        <v>0</v>
      </c>
      <c r="J603">
        <f>Tabla1[[#This Row],[VENTAS]]+Tabla1[[#This Row],[DEPOSITO]]+Tabla1[[#This Row],[Existencia]]-Tabla1[[#This Row],[SISTEMA]]</f>
        <v>0</v>
      </c>
    </row>
    <row r="604" spans="1:11" hidden="1" x14ac:dyDescent="0.25">
      <c r="A604">
        <v>20303</v>
      </c>
      <c r="B604" s="1" t="s">
        <v>6</v>
      </c>
      <c r="C604" s="1" t="s">
        <v>22</v>
      </c>
      <c r="D604">
        <v>2634</v>
      </c>
      <c r="E604" s="1" t="s">
        <v>619</v>
      </c>
      <c r="F604">
        <v>0</v>
      </c>
      <c r="G604">
        <v>0</v>
      </c>
      <c r="I604">
        <v>0</v>
      </c>
      <c r="J604">
        <f>Tabla1[[#This Row],[VENTAS]]+Tabla1[[#This Row],[DEPOSITO]]+Tabla1[[#This Row],[Existencia]]-Tabla1[[#This Row],[SISTEMA]]</f>
        <v>0</v>
      </c>
    </row>
    <row r="605" spans="1:11" x14ac:dyDescent="0.25">
      <c r="A605">
        <v>20303</v>
      </c>
      <c r="B605" s="1" t="s">
        <v>6</v>
      </c>
      <c r="C605" s="1" t="s">
        <v>22</v>
      </c>
      <c r="D605">
        <v>2647</v>
      </c>
      <c r="E605" s="1" t="s">
        <v>620</v>
      </c>
      <c r="F605">
        <v>1</v>
      </c>
      <c r="G605">
        <v>0</v>
      </c>
      <c r="I605">
        <v>0</v>
      </c>
      <c r="J605">
        <f>Tabla1[[#This Row],[VENTAS]]+Tabla1[[#This Row],[DEPOSITO]]+Tabla1[[#This Row],[Existencia]]-Tabla1[[#This Row],[SISTEMA]]</f>
        <v>-1</v>
      </c>
    </row>
    <row r="606" spans="1:11" hidden="1" x14ac:dyDescent="0.25">
      <c r="A606">
        <v>20303</v>
      </c>
      <c r="B606" s="1" t="s">
        <v>6</v>
      </c>
      <c r="C606" s="1" t="s">
        <v>22</v>
      </c>
      <c r="D606">
        <v>6466</v>
      </c>
      <c r="E606" s="1" t="s">
        <v>621</v>
      </c>
      <c r="F606">
        <v>0</v>
      </c>
      <c r="G606">
        <v>0</v>
      </c>
      <c r="I606">
        <v>0</v>
      </c>
      <c r="J606">
        <f>Tabla1[[#This Row],[VENTAS]]+Tabla1[[#This Row],[DEPOSITO]]+Tabla1[[#This Row],[Existencia]]-Tabla1[[#This Row],[SISTEMA]]</f>
        <v>0</v>
      </c>
    </row>
    <row r="607" spans="1:11" hidden="1" x14ac:dyDescent="0.25">
      <c r="A607">
        <v>20303</v>
      </c>
      <c r="B607" s="1" t="s">
        <v>6</v>
      </c>
      <c r="C607" s="1" t="s">
        <v>22</v>
      </c>
      <c r="D607">
        <v>7500</v>
      </c>
      <c r="E607" s="1" t="s">
        <v>622</v>
      </c>
      <c r="F607">
        <v>2</v>
      </c>
      <c r="G607">
        <v>2</v>
      </c>
      <c r="I607">
        <v>0</v>
      </c>
      <c r="J607">
        <f>Tabla1[[#This Row],[VENTAS]]+Tabla1[[#This Row],[DEPOSITO]]+Tabla1[[#This Row],[Existencia]]-Tabla1[[#This Row],[SISTEMA]]</f>
        <v>0</v>
      </c>
    </row>
    <row r="608" spans="1:11" hidden="1" x14ac:dyDescent="0.25">
      <c r="A608">
        <v>20303</v>
      </c>
      <c r="B608" s="1" t="s">
        <v>6</v>
      </c>
      <c r="C608" s="1" t="s">
        <v>22</v>
      </c>
      <c r="D608">
        <v>7818</v>
      </c>
      <c r="E608" s="1" t="s">
        <v>623</v>
      </c>
      <c r="F608">
        <v>0</v>
      </c>
      <c r="G608">
        <v>0</v>
      </c>
      <c r="I608">
        <v>0</v>
      </c>
      <c r="J608">
        <f>Tabla1[[#This Row],[VENTAS]]+Tabla1[[#This Row],[DEPOSITO]]+Tabla1[[#This Row],[Existencia]]-Tabla1[[#This Row],[SISTEMA]]</f>
        <v>0</v>
      </c>
    </row>
    <row r="609" spans="1:10" hidden="1" x14ac:dyDescent="0.25">
      <c r="A609">
        <v>20303</v>
      </c>
      <c r="B609" s="1" t="s">
        <v>6</v>
      </c>
      <c r="C609" s="1" t="s">
        <v>22</v>
      </c>
      <c r="D609">
        <v>7892</v>
      </c>
      <c r="E609" s="1" t="s">
        <v>624</v>
      </c>
      <c r="F609">
        <v>0</v>
      </c>
      <c r="G609">
        <v>0</v>
      </c>
      <c r="I609">
        <v>0</v>
      </c>
      <c r="J609">
        <f>Tabla1[[#This Row],[VENTAS]]+Tabla1[[#This Row],[DEPOSITO]]+Tabla1[[#This Row],[Existencia]]-Tabla1[[#This Row],[SISTEMA]]</f>
        <v>0</v>
      </c>
    </row>
    <row r="610" spans="1:10" hidden="1" x14ac:dyDescent="0.25">
      <c r="A610">
        <v>20303</v>
      </c>
      <c r="B610" s="1" t="s">
        <v>6</v>
      </c>
      <c r="C610" s="1" t="s">
        <v>22</v>
      </c>
      <c r="D610">
        <v>7893</v>
      </c>
      <c r="E610" s="1" t="s">
        <v>625</v>
      </c>
      <c r="F610">
        <v>0</v>
      </c>
      <c r="G610">
        <v>0</v>
      </c>
      <c r="I610">
        <v>0</v>
      </c>
      <c r="J610">
        <f>Tabla1[[#This Row],[VENTAS]]+Tabla1[[#This Row],[DEPOSITO]]+Tabla1[[#This Row],[Existencia]]-Tabla1[[#This Row],[SISTEMA]]</f>
        <v>0</v>
      </c>
    </row>
    <row r="611" spans="1:10" hidden="1" x14ac:dyDescent="0.25">
      <c r="A611">
        <v>20303</v>
      </c>
      <c r="B611" s="1" t="s">
        <v>6</v>
      </c>
      <c r="C611" s="1" t="s">
        <v>22</v>
      </c>
      <c r="D611">
        <v>7894</v>
      </c>
      <c r="E611" s="1" t="s">
        <v>626</v>
      </c>
      <c r="F611">
        <v>0</v>
      </c>
      <c r="G611">
        <v>0</v>
      </c>
      <c r="I611">
        <v>0</v>
      </c>
      <c r="J611">
        <f>Tabla1[[#This Row],[VENTAS]]+Tabla1[[#This Row],[DEPOSITO]]+Tabla1[[#This Row],[Existencia]]-Tabla1[[#This Row],[SISTEMA]]</f>
        <v>0</v>
      </c>
    </row>
    <row r="612" spans="1:10" hidden="1" x14ac:dyDescent="0.25">
      <c r="A612">
        <v>20303</v>
      </c>
      <c r="B612" s="1" t="s">
        <v>6</v>
      </c>
      <c r="C612" s="1" t="s">
        <v>22</v>
      </c>
      <c r="D612">
        <v>8009</v>
      </c>
      <c r="E612" s="1" t="s">
        <v>627</v>
      </c>
      <c r="F612">
        <v>2</v>
      </c>
      <c r="G612">
        <v>2</v>
      </c>
      <c r="I612">
        <v>0</v>
      </c>
      <c r="J612">
        <f>Tabla1[[#This Row],[VENTAS]]+Tabla1[[#This Row],[DEPOSITO]]+Tabla1[[#This Row],[Existencia]]-Tabla1[[#This Row],[SISTEMA]]</f>
        <v>0</v>
      </c>
    </row>
    <row r="613" spans="1:10" x14ac:dyDescent="0.25">
      <c r="A613">
        <v>20303</v>
      </c>
      <c r="B613" s="1" t="s">
        <v>6</v>
      </c>
      <c r="C613" s="1" t="s">
        <v>22</v>
      </c>
      <c r="D613">
        <v>8363</v>
      </c>
      <c r="E613" s="1" t="s">
        <v>628</v>
      </c>
      <c r="F613">
        <v>7</v>
      </c>
      <c r="G613">
        <v>3</v>
      </c>
      <c r="I613">
        <v>0</v>
      </c>
      <c r="J613">
        <f>Tabla1[[#This Row],[VENTAS]]+Tabla1[[#This Row],[DEPOSITO]]+Tabla1[[#This Row],[Existencia]]-Tabla1[[#This Row],[SISTEMA]]</f>
        <v>-4</v>
      </c>
    </row>
    <row r="614" spans="1:10" x14ac:dyDescent="0.25">
      <c r="A614">
        <v>20303</v>
      </c>
      <c r="B614" s="1" t="s">
        <v>6</v>
      </c>
      <c r="C614" s="1" t="s">
        <v>22</v>
      </c>
      <c r="D614">
        <v>8364</v>
      </c>
      <c r="E614" s="1" t="s">
        <v>629</v>
      </c>
      <c r="F614">
        <v>5</v>
      </c>
      <c r="G614">
        <v>1</v>
      </c>
      <c r="I614">
        <v>0</v>
      </c>
      <c r="J614">
        <f>Tabla1[[#This Row],[VENTAS]]+Tabla1[[#This Row],[DEPOSITO]]+Tabla1[[#This Row],[Existencia]]-Tabla1[[#This Row],[SISTEMA]]</f>
        <v>-4</v>
      </c>
    </row>
    <row r="615" spans="1:10" hidden="1" x14ac:dyDescent="0.25">
      <c r="A615">
        <v>20303</v>
      </c>
      <c r="B615" s="1" t="s">
        <v>6</v>
      </c>
      <c r="C615" s="1" t="s">
        <v>22</v>
      </c>
      <c r="D615">
        <v>9838</v>
      </c>
      <c r="E615" s="1" t="s">
        <v>630</v>
      </c>
      <c r="F615">
        <v>1</v>
      </c>
      <c r="G615">
        <v>1</v>
      </c>
      <c r="I615">
        <v>0</v>
      </c>
      <c r="J615">
        <f>Tabla1[[#This Row],[VENTAS]]+Tabla1[[#This Row],[DEPOSITO]]+Tabla1[[#This Row],[Existencia]]-Tabla1[[#This Row],[SISTEMA]]</f>
        <v>0</v>
      </c>
    </row>
    <row r="616" spans="1:10" hidden="1" x14ac:dyDescent="0.25">
      <c r="A616">
        <v>20303</v>
      </c>
      <c r="B616" s="1" t="s">
        <v>6</v>
      </c>
      <c r="C616" s="1" t="s">
        <v>22</v>
      </c>
      <c r="D616">
        <v>9839</v>
      </c>
      <c r="E616" s="1" t="s">
        <v>631</v>
      </c>
      <c r="F616">
        <v>0</v>
      </c>
      <c r="G616">
        <v>0</v>
      </c>
      <c r="I616">
        <v>0</v>
      </c>
      <c r="J616">
        <f>Tabla1[[#This Row],[VENTAS]]+Tabla1[[#This Row],[DEPOSITO]]+Tabla1[[#This Row],[Existencia]]-Tabla1[[#This Row],[SISTEMA]]</f>
        <v>0</v>
      </c>
    </row>
    <row r="617" spans="1:10" x14ac:dyDescent="0.25">
      <c r="A617">
        <v>20303</v>
      </c>
      <c r="B617" s="1" t="s">
        <v>6</v>
      </c>
      <c r="C617" s="1" t="s">
        <v>22</v>
      </c>
      <c r="D617">
        <v>9923</v>
      </c>
      <c r="E617" s="1" t="s">
        <v>632</v>
      </c>
      <c r="F617">
        <v>8</v>
      </c>
      <c r="G617">
        <v>3</v>
      </c>
      <c r="H617">
        <v>1</v>
      </c>
      <c r="I617">
        <v>0</v>
      </c>
      <c r="J617">
        <f>Tabla1[[#This Row],[VENTAS]]+Tabla1[[#This Row],[DEPOSITO]]+Tabla1[[#This Row],[Existencia]]-Tabla1[[#This Row],[SISTEMA]]</f>
        <v>-4</v>
      </c>
    </row>
    <row r="618" spans="1:10" hidden="1" x14ac:dyDescent="0.25">
      <c r="A618">
        <v>20303</v>
      </c>
      <c r="B618" s="1" t="s">
        <v>6</v>
      </c>
      <c r="C618" s="1" t="s">
        <v>22</v>
      </c>
      <c r="D618">
        <v>10159</v>
      </c>
      <c r="E618" s="1" t="s">
        <v>633</v>
      </c>
      <c r="F618">
        <v>1</v>
      </c>
      <c r="G618">
        <v>1</v>
      </c>
      <c r="I618">
        <v>0</v>
      </c>
      <c r="J618">
        <f>Tabla1[[#This Row],[VENTAS]]+Tabla1[[#This Row],[DEPOSITO]]+Tabla1[[#This Row],[Existencia]]-Tabla1[[#This Row],[SISTEMA]]</f>
        <v>0</v>
      </c>
    </row>
    <row r="619" spans="1:10" hidden="1" x14ac:dyDescent="0.25">
      <c r="A619">
        <v>20303</v>
      </c>
      <c r="B619" s="1" t="s">
        <v>6</v>
      </c>
      <c r="C619" s="1" t="s">
        <v>22</v>
      </c>
      <c r="D619">
        <v>10162</v>
      </c>
      <c r="E619" s="1" t="s">
        <v>634</v>
      </c>
      <c r="F619">
        <v>2</v>
      </c>
      <c r="G619">
        <v>2</v>
      </c>
      <c r="I619">
        <v>0</v>
      </c>
      <c r="J619">
        <f>Tabla1[[#This Row],[VENTAS]]+Tabla1[[#This Row],[DEPOSITO]]+Tabla1[[#This Row],[Existencia]]-Tabla1[[#This Row],[SISTEMA]]</f>
        <v>0</v>
      </c>
    </row>
    <row r="620" spans="1:10" x14ac:dyDescent="0.25">
      <c r="A620">
        <v>20303</v>
      </c>
      <c r="B620" s="1" t="s">
        <v>6</v>
      </c>
      <c r="C620" s="1" t="s">
        <v>22</v>
      </c>
      <c r="D620">
        <v>10437</v>
      </c>
      <c r="E620" s="1" t="s">
        <v>635</v>
      </c>
      <c r="F620">
        <v>1</v>
      </c>
      <c r="G620">
        <v>0</v>
      </c>
      <c r="I620">
        <v>0</v>
      </c>
      <c r="J620">
        <f>Tabla1[[#This Row],[VENTAS]]+Tabla1[[#This Row],[DEPOSITO]]+Tabla1[[#This Row],[Existencia]]-Tabla1[[#This Row],[SISTEMA]]</f>
        <v>-1</v>
      </c>
    </row>
    <row r="621" spans="1:10" hidden="1" x14ac:dyDescent="0.25">
      <c r="A621">
        <v>20303</v>
      </c>
      <c r="B621" s="1" t="s">
        <v>6</v>
      </c>
      <c r="C621" s="1" t="s">
        <v>22</v>
      </c>
      <c r="D621">
        <v>12852</v>
      </c>
      <c r="E621" s="1" t="s">
        <v>636</v>
      </c>
      <c r="F621">
        <v>2</v>
      </c>
      <c r="G621">
        <v>2</v>
      </c>
      <c r="I621">
        <v>0</v>
      </c>
      <c r="J621">
        <f>Tabla1[[#This Row],[VENTAS]]+Tabla1[[#This Row],[DEPOSITO]]+Tabla1[[#This Row],[Existencia]]-Tabla1[[#This Row],[SISTEMA]]</f>
        <v>0</v>
      </c>
    </row>
    <row r="622" spans="1:10" x14ac:dyDescent="0.25">
      <c r="A622">
        <v>20303</v>
      </c>
      <c r="B622" s="1" t="s">
        <v>6</v>
      </c>
      <c r="C622" s="1" t="s">
        <v>22</v>
      </c>
      <c r="D622">
        <v>13631</v>
      </c>
      <c r="E622" s="1" t="s">
        <v>637</v>
      </c>
      <c r="F622">
        <v>60</v>
      </c>
      <c r="G622">
        <v>56</v>
      </c>
      <c r="H622">
        <v>1</v>
      </c>
      <c r="I622">
        <v>0</v>
      </c>
      <c r="J622">
        <f>Tabla1[[#This Row],[VENTAS]]+Tabla1[[#This Row],[DEPOSITO]]+Tabla1[[#This Row],[Existencia]]-Tabla1[[#This Row],[SISTEMA]]</f>
        <v>-3</v>
      </c>
    </row>
    <row r="623" spans="1:10" hidden="1" x14ac:dyDescent="0.25">
      <c r="A623">
        <v>20303</v>
      </c>
      <c r="B623" s="1" t="s">
        <v>6</v>
      </c>
      <c r="C623" s="1" t="s">
        <v>22</v>
      </c>
      <c r="D623">
        <v>14660</v>
      </c>
      <c r="E623" s="1" t="s">
        <v>638</v>
      </c>
      <c r="F623">
        <v>4</v>
      </c>
      <c r="G623">
        <v>3</v>
      </c>
      <c r="H623">
        <v>1</v>
      </c>
      <c r="I623">
        <v>0</v>
      </c>
      <c r="J623">
        <f>Tabla1[[#This Row],[VENTAS]]+Tabla1[[#This Row],[DEPOSITO]]+Tabla1[[#This Row],[Existencia]]-Tabla1[[#This Row],[SISTEMA]]</f>
        <v>0</v>
      </c>
    </row>
    <row r="624" spans="1:10" hidden="1" x14ac:dyDescent="0.25">
      <c r="A624">
        <v>20303</v>
      </c>
      <c r="B624" s="1" t="s">
        <v>6</v>
      </c>
      <c r="C624" s="1" t="s">
        <v>23</v>
      </c>
      <c r="D624">
        <v>429</v>
      </c>
      <c r="E624" s="1" t="s">
        <v>639</v>
      </c>
      <c r="F624">
        <v>0</v>
      </c>
      <c r="G624">
        <v>0</v>
      </c>
      <c r="I624">
        <v>0</v>
      </c>
      <c r="J624">
        <f>Tabla1[[#This Row],[VENTAS]]+Tabla1[[#This Row],[DEPOSITO]]+Tabla1[[#This Row],[Existencia]]-Tabla1[[#This Row],[SISTEMA]]</f>
        <v>0</v>
      </c>
    </row>
    <row r="625" spans="1:10" hidden="1" x14ac:dyDescent="0.25">
      <c r="A625">
        <v>20303</v>
      </c>
      <c r="B625" s="1" t="s">
        <v>6</v>
      </c>
      <c r="C625" s="1" t="s">
        <v>23</v>
      </c>
      <c r="D625">
        <v>431</v>
      </c>
      <c r="E625" s="1" t="s">
        <v>640</v>
      </c>
      <c r="F625">
        <v>0</v>
      </c>
      <c r="G625">
        <v>0</v>
      </c>
      <c r="I625">
        <v>0</v>
      </c>
      <c r="J625">
        <f>Tabla1[[#This Row],[VENTAS]]+Tabla1[[#This Row],[DEPOSITO]]+Tabla1[[#This Row],[Existencia]]-Tabla1[[#This Row],[SISTEMA]]</f>
        <v>0</v>
      </c>
    </row>
    <row r="626" spans="1:10" hidden="1" x14ac:dyDescent="0.25">
      <c r="A626">
        <v>20303</v>
      </c>
      <c r="B626" s="1" t="s">
        <v>6</v>
      </c>
      <c r="C626" s="1" t="s">
        <v>23</v>
      </c>
      <c r="D626">
        <v>433</v>
      </c>
      <c r="E626" s="1" t="s">
        <v>641</v>
      </c>
      <c r="F626">
        <v>0</v>
      </c>
      <c r="G626">
        <v>0</v>
      </c>
      <c r="I626">
        <v>0</v>
      </c>
      <c r="J626">
        <f>Tabla1[[#This Row],[VENTAS]]+Tabla1[[#This Row],[DEPOSITO]]+Tabla1[[#This Row],[Existencia]]-Tabla1[[#This Row],[SISTEMA]]</f>
        <v>0</v>
      </c>
    </row>
    <row r="627" spans="1:10" hidden="1" x14ac:dyDescent="0.25">
      <c r="A627">
        <v>20303</v>
      </c>
      <c r="B627" s="1" t="s">
        <v>6</v>
      </c>
      <c r="C627" s="1" t="s">
        <v>23</v>
      </c>
      <c r="D627">
        <v>451</v>
      </c>
      <c r="E627" s="1" t="s">
        <v>642</v>
      </c>
      <c r="F627">
        <v>0</v>
      </c>
      <c r="G627">
        <v>0</v>
      </c>
      <c r="I627">
        <v>0</v>
      </c>
      <c r="J627">
        <f>Tabla1[[#This Row],[VENTAS]]+Tabla1[[#This Row],[DEPOSITO]]+Tabla1[[#This Row],[Existencia]]-Tabla1[[#This Row],[SISTEMA]]</f>
        <v>0</v>
      </c>
    </row>
    <row r="628" spans="1:10" hidden="1" x14ac:dyDescent="0.25">
      <c r="A628">
        <v>20303</v>
      </c>
      <c r="B628" s="1" t="s">
        <v>6</v>
      </c>
      <c r="C628" s="1" t="s">
        <v>23</v>
      </c>
      <c r="D628">
        <v>453</v>
      </c>
      <c r="E628" s="1" t="s">
        <v>643</v>
      </c>
      <c r="F628">
        <v>0</v>
      </c>
      <c r="G628">
        <v>0</v>
      </c>
      <c r="I628">
        <v>0</v>
      </c>
      <c r="J628">
        <f>Tabla1[[#This Row],[VENTAS]]+Tabla1[[#This Row],[DEPOSITO]]+Tabla1[[#This Row],[Existencia]]-Tabla1[[#This Row],[SISTEMA]]</f>
        <v>0</v>
      </c>
    </row>
    <row r="629" spans="1:10" hidden="1" x14ac:dyDescent="0.25">
      <c r="A629">
        <v>20303</v>
      </c>
      <c r="B629" s="1" t="s">
        <v>6</v>
      </c>
      <c r="C629" s="1" t="s">
        <v>23</v>
      </c>
      <c r="D629">
        <v>469</v>
      </c>
      <c r="E629" s="1" t="s">
        <v>644</v>
      </c>
      <c r="F629">
        <v>0</v>
      </c>
      <c r="G629">
        <v>0</v>
      </c>
      <c r="I629">
        <v>0</v>
      </c>
      <c r="J629">
        <f>Tabla1[[#This Row],[VENTAS]]+Tabla1[[#This Row],[DEPOSITO]]+Tabla1[[#This Row],[Existencia]]-Tabla1[[#This Row],[SISTEMA]]</f>
        <v>0</v>
      </c>
    </row>
    <row r="630" spans="1:10" hidden="1" x14ac:dyDescent="0.25">
      <c r="A630">
        <v>20303</v>
      </c>
      <c r="B630" s="1" t="s">
        <v>6</v>
      </c>
      <c r="C630" s="1" t="s">
        <v>23</v>
      </c>
      <c r="D630">
        <v>612</v>
      </c>
      <c r="E630" s="1" t="s">
        <v>645</v>
      </c>
      <c r="F630">
        <v>0</v>
      </c>
      <c r="G630">
        <v>0</v>
      </c>
      <c r="I630">
        <v>0</v>
      </c>
      <c r="J630">
        <f>Tabla1[[#This Row],[VENTAS]]+Tabla1[[#This Row],[DEPOSITO]]+Tabla1[[#This Row],[Existencia]]-Tabla1[[#This Row],[SISTEMA]]</f>
        <v>0</v>
      </c>
    </row>
    <row r="631" spans="1:10" hidden="1" x14ac:dyDescent="0.25">
      <c r="A631">
        <v>20303</v>
      </c>
      <c r="B631" s="1" t="s">
        <v>6</v>
      </c>
      <c r="C631" s="1" t="s">
        <v>23</v>
      </c>
      <c r="D631">
        <v>922</v>
      </c>
      <c r="E631" s="1" t="s">
        <v>646</v>
      </c>
      <c r="F631">
        <v>0</v>
      </c>
      <c r="G631">
        <v>0</v>
      </c>
      <c r="I631">
        <v>0</v>
      </c>
      <c r="J631">
        <f>Tabla1[[#This Row],[VENTAS]]+Tabla1[[#This Row],[DEPOSITO]]+Tabla1[[#This Row],[Existencia]]-Tabla1[[#This Row],[SISTEMA]]</f>
        <v>0</v>
      </c>
    </row>
    <row r="632" spans="1:10" hidden="1" x14ac:dyDescent="0.25">
      <c r="A632">
        <v>20303</v>
      </c>
      <c r="B632" s="1" t="s">
        <v>6</v>
      </c>
      <c r="C632" s="1" t="s">
        <v>23</v>
      </c>
      <c r="D632">
        <v>923</v>
      </c>
      <c r="E632" s="1" t="s">
        <v>647</v>
      </c>
      <c r="F632">
        <v>0</v>
      </c>
      <c r="G632">
        <v>0</v>
      </c>
      <c r="I632">
        <v>0</v>
      </c>
      <c r="J632">
        <f>Tabla1[[#This Row],[VENTAS]]+Tabla1[[#This Row],[DEPOSITO]]+Tabla1[[#This Row],[Existencia]]-Tabla1[[#This Row],[SISTEMA]]</f>
        <v>0</v>
      </c>
    </row>
    <row r="633" spans="1:10" hidden="1" x14ac:dyDescent="0.25">
      <c r="A633">
        <v>20303</v>
      </c>
      <c r="B633" s="1" t="s">
        <v>6</v>
      </c>
      <c r="C633" s="1" t="s">
        <v>23</v>
      </c>
      <c r="D633">
        <v>932</v>
      </c>
      <c r="E633" s="1" t="s">
        <v>648</v>
      </c>
      <c r="F633">
        <v>0</v>
      </c>
      <c r="G633">
        <v>0</v>
      </c>
      <c r="I633">
        <v>0</v>
      </c>
      <c r="J633">
        <f>Tabla1[[#This Row],[VENTAS]]+Tabla1[[#This Row],[DEPOSITO]]+Tabla1[[#This Row],[Existencia]]-Tabla1[[#This Row],[SISTEMA]]</f>
        <v>0</v>
      </c>
    </row>
    <row r="634" spans="1:10" hidden="1" x14ac:dyDescent="0.25">
      <c r="A634">
        <v>20303</v>
      </c>
      <c r="B634" s="1" t="s">
        <v>6</v>
      </c>
      <c r="C634" s="1" t="s">
        <v>23</v>
      </c>
      <c r="D634">
        <v>945</v>
      </c>
      <c r="E634" s="1" t="s">
        <v>649</v>
      </c>
      <c r="F634">
        <v>0</v>
      </c>
      <c r="G634">
        <v>0</v>
      </c>
      <c r="I634">
        <v>0</v>
      </c>
      <c r="J634">
        <f>Tabla1[[#This Row],[VENTAS]]+Tabla1[[#This Row],[DEPOSITO]]+Tabla1[[#This Row],[Existencia]]-Tabla1[[#This Row],[SISTEMA]]</f>
        <v>0</v>
      </c>
    </row>
    <row r="635" spans="1:10" hidden="1" x14ac:dyDescent="0.25">
      <c r="A635">
        <v>20303</v>
      </c>
      <c r="B635" s="1" t="s">
        <v>6</v>
      </c>
      <c r="C635" s="1" t="s">
        <v>23</v>
      </c>
      <c r="D635">
        <v>1049</v>
      </c>
      <c r="E635" s="1" t="s">
        <v>650</v>
      </c>
      <c r="F635">
        <v>0</v>
      </c>
      <c r="G635">
        <v>0</v>
      </c>
      <c r="I635">
        <v>0</v>
      </c>
      <c r="J635">
        <f>Tabla1[[#This Row],[VENTAS]]+Tabla1[[#This Row],[DEPOSITO]]+Tabla1[[#This Row],[Existencia]]-Tabla1[[#This Row],[SISTEMA]]</f>
        <v>0</v>
      </c>
    </row>
    <row r="636" spans="1:10" hidden="1" x14ac:dyDescent="0.25">
      <c r="A636">
        <v>20303</v>
      </c>
      <c r="B636" s="1" t="s">
        <v>6</v>
      </c>
      <c r="C636" s="1" t="s">
        <v>23</v>
      </c>
      <c r="D636">
        <v>1083</v>
      </c>
      <c r="E636" s="1" t="s">
        <v>651</v>
      </c>
      <c r="F636">
        <v>0</v>
      </c>
      <c r="G636">
        <v>0</v>
      </c>
      <c r="I636">
        <v>0</v>
      </c>
      <c r="J636">
        <f>Tabla1[[#This Row],[VENTAS]]+Tabla1[[#This Row],[DEPOSITO]]+Tabla1[[#This Row],[Existencia]]-Tabla1[[#This Row],[SISTEMA]]</f>
        <v>0</v>
      </c>
    </row>
    <row r="637" spans="1:10" hidden="1" x14ac:dyDescent="0.25">
      <c r="A637">
        <v>20303</v>
      </c>
      <c r="B637" s="1" t="s">
        <v>6</v>
      </c>
      <c r="C637" s="1" t="s">
        <v>23</v>
      </c>
      <c r="D637">
        <v>1098</v>
      </c>
      <c r="E637" s="1" t="s">
        <v>652</v>
      </c>
      <c r="F637">
        <v>0</v>
      </c>
      <c r="G637">
        <v>0</v>
      </c>
      <c r="I637">
        <v>0</v>
      </c>
      <c r="J637">
        <f>Tabla1[[#This Row],[VENTAS]]+Tabla1[[#This Row],[DEPOSITO]]+Tabla1[[#This Row],[Existencia]]-Tabla1[[#This Row],[SISTEMA]]</f>
        <v>0</v>
      </c>
    </row>
    <row r="638" spans="1:10" hidden="1" x14ac:dyDescent="0.25">
      <c r="A638">
        <v>20303</v>
      </c>
      <c r="B638" s="1" t="s">
        <v>6</v>
      </c>
      <c r="C638" s="1" t="s">
        <v>23</v>
      </c>
      <c r="D638">
        <v>1697</v>
      </c>
      <c r="E638" s="1" t="s">
        <v>653</v>
      </c>
      <c r="F638">
        <v>0</v>
      </c>
      <c r="G638">
        <v>0</v>
      </c>
      <c r="I638">
        <v>0</v>
      </c>
      <c r="J638">
        <f>Tabla1[[#This Row],[VENTAS]]+Tabla1[[#This Row],[DEPOSITO]]+Tabla1[[#This Row],[Existencia]]-Tabla1[[#This Row],[SISTEMA]]</f>
        <v>0</v>
      </c>
    </row>
    <row r="639" spans="1:10" hidden="1" x14ac:dyDescent="0.25">
      <c r="A639">
        <v>20303</v>
      </c>
      <c r="B639" s="1" t="s">
        <v>6</v>
      </c>
      <c r="C639" s="1" t="s">
        <v>23</v>
      </c>
      <c r="D639">
        <v>1826</v>
      </c>
      <c r="E639" s="1" t="s">
        <v>654</v>
      </c>
      <c r="F639">
        <v>0</v>
      </c>
      <c r="G639">
        <v>0</v>
      </c>
      <c r="I639">
        <v>0</v>
      </c>
      <c r="J639">
        <f>Tabla1[[#This Row],[VENTAS]]+Tabla1[[#This Row],[DEPOSITO]]+Tabla1[[#This Row],[Existencia]]-Tabla1[[#This Row],[SISTEMA]]</f>
        <v>0</v>
      </c>
    </row>
    <row r="640" spans="1:10" hidden="1" x14ac:dyDescent="0.25">
      <c r="A640">
        <v>20303</v>
      </c>
      <c r="B640" s="1" t="s">
        <v>6</v>
      </c>
      <c r="C640" s="1" t="s">
        <v>23</v>
      </c>
      <c r="D640">
        <v>2070</v>
      </c>
      <c r="E640" s="1" t="s">
        <v>655</v>
      </c>
      <c r="F640">
        <v>0</v>
      </c>
      <c r="G640">
        <v>0</v>
      </c>
      <c r="I640">
        <v>0</v>
      </c>
      <c r="J640">
        <f>Tabla1[[#This Row],[VENTAS]]+Tabla1[[#This Row],[DEPOSITO]]+Tabla1[[#This Row],[Existencia]]-Tabla1[[#This Row],[SISTEMA]]</f>
        <v>0</v>
      </c>
    </row>
    <row r="641" spans="1:10" hidden="1" x14ac:dyDescent="0.25">
      <c r="A641">
        <v>20303</v>
      </c>
      <c r="B641" s="1" t="s">
        <v>6</v>
      </c>
      <c r="C641" s="1" t="s">
        <v>23</v>
      </c>
      <c r="D641">
        <v>2240</v>
      </c>
      <c r="E641" s="1" t="s">
        <v>656</v>
      </c>
      <c r="F641">
        <v>0</v>
      </c>
      <c r="G641">
        <v>0</v>
      </c>
      <c r="I641">
        <v>0</v>
      </c>
      <c r="J641">
        <f>Tabla1[[#This Row],[VENTAS]]+Tabla1[[#This Row],[DEPOSITO]]+Tabla1[[#This Row],[Existencia]]-Tabla1[[#This Row],[SISTEMA]]</f>
        <v>0</v>
      </c>
    </row>
    <row r="642" spans="1:10" hidden="1" x14ac:dyDescent="0.25">
      <c r="A642">
        <v>20303</v>
      </c>
      <c r="B642" s="1" t="s">
        <v>6</v>
      </c>
      <c r="C642" s="1" t="s">
        <v>23</v>
      </c>
      <c r="D642">
        <v>2316</v>
      </c>
      <c r="E642" s="1" t="s">
        <v>657</v>
      </c>
      <c r="F642">
        <v>0</v>
      </c>
      <c r="G642">
        <v>0</v>
      </c>
      <c r="I642">
        <v>0</v>
      </c>
      <c r="J642">
        <f>Tabla1[[#This Row],[VENTAS]]+Tabla1[[#This Row],[DEPOSITO]]+Tabla1[[#This Row],[Existencia]]-Tabla1[[#This Row],[SISTEMA]]</f>
        <v>0</v>
      </c>
    </row>
    <row r="643" spans="1:10" hidden="1" x14ac:dyDescent="0.25">
      <c r="A643">
        <v>20303</v>
      </c>
      <c r="B643" s="1" t="s">
        <v>6</v>
      </c>
      <c r="C643" s="1" t="s">
        <v>23</v>
      </c>
      <c r="D643">
        <v>2344</v>
      </c>
      <c r="E643" s="1" t="s">
        <v>658</v>
      </c>
      <c r="F643">
        <v>0</v>
      </c>
      <c r="G643">
        <v>0</v>
      </c>
      <c r="I643">
        <v>0</v>
      </c>
      <c r="J643">
        <f>Tabla1[[#This Row],[VENTAS]]+Tabla1[[#This Row],[DEPOSITO]]+Tabla1[[#This Row],[Existencia]]-Tabla1[[#This Row],[SISTEMA]]</f>
        <v>0</v>
      </c>
    </row>
    <row r="644" spans="1:10" hidden="1" x14ac:dyDescent="0.25">
      <c r="A644">
        <v>20303</v>
      </c>
      <c r="B644" s="1" t="s">
        <v>6</v>
      </c>
      <c r="C644" s="1" t="s">
        <v>23</v>
      </c>
      <c r="D644">
        <v>2868</v>
      </c>
      <c r="E644" s="1" t="s">
        <v>659</v>
      </c>
      <c r="F644">
        <v>0</v>
      </c>
      <c r="G644">
        <v>0</v>
      </c>
      <c r="I644">
        <v>0</v>
      </c>
      <c r="J644">
        <f>Tabla1[[#This Row],[VENTAS]]+Tabla1[[#This Row],[DEPOSITO]]+Tabla1[[#This Row],[Existencia]]-Tabla1[[#This Row],[SISTEMA]]</f>
        <v>0</v>
      </c>
    </row>
    <row r="645" spans="1:10" hidden="1" x14ac:dyDescent="0.25">
      <c r="A645">
        <v>20303</v>
      </c>
      <c r="B645" s="1" t="s">
        <v>6</v>
      </c>
      <c r="C645" s="1" t="s">
        <v>23</v>
      </c>
      <c r="D645">
        <v>4027</v>
      </c>
      <c r="E645" s="1" t="s">
        <v>660</v>
      </c>
      <c r="F645">
        <v>0</v>
      </c>
      <c r="G645">
        <v>0</v>
      </c>
      <c r="I645">
        <v>0</v>
      </c>
      <c r="J645">
        <f>Tabla1[[#This Row],[VENTAS]]+Tabla1[[#This Row],[DEPOSITO]]+Tabla1[[#This Row],[Existencia]]-Tabla1[[#This Row],[SISTEMA]]</f>
        <v>0</v>
      </c>
    </row>
    <row r="646" spans="1:10" hidden="1" x14ac:dyDescent="0.25">
      <c r="A646">
        <v>20303</v>
      </c>
      <c r="B646" s="1" t="s">
        <v>6</v>
      </c>
      <c r="C646" s="1" t="s">
        <v>23</v>
      </c>
      <c r="D646">
        <v>4179</v>
      </c>
      <c r="E646" s="1" t="s">
        <v>661</v>
      </c>
      <c r="F646">
        <v>0</v>
      </c>
      <c r="G646">
        <v>0</v>
      </c>
      <c r="I646">
        <v>0</v>
      </c>
      <c r="J646">
        <f>Tabla1[[#This Row],[VENTAS]]+Tabla1[[#This Row],[DEPOSITO]]+Tabla1[[#This Row],[Existencia]]-Tabla1[[#This Row],[SISTEMA]]</f>
        <v>0</v>
      </c>
    </row>
    <row r="647" spans="1:10" hidden="1" x14ac:dyDescent="0.25">
      <c r="A647">
        <v>20303</v>
      </c>
      <c r="B647" s="1" t="s">
        <v>6</v>
      </c>
      <c r="C647" s="1" t="s">
        <v>23</v>
      </c>
      <c r="D647">
        <v>4389</v>
      </c>
      <c r="E647" s="1" t="s">
        <v>662</v>
      </c>
      <c r="F647">
        <v>0</v>
      </c>
      <c r="G647">
        <v>0</v>
      </c>
      <c r="I647">
        <v>0</v>
      </c>
      <c r="J647">
        <f>Tabla1[[#This Row],[VENTAS]]+Tabla1[[#This Row],[DEPOSITO]]+Tabla1[[#This Row],[Existencia]]-Tabla1[[#This Row],[SISTEMA]]</f>
        <v>0</v>
      </c>
    </row>
    <row r="648" spans="1:10" hidden="1" x14ac:dyDescent="0.25">
      <c r="A648">
        <v>20303</v>
      </c>
      <c r="B648" s="1" t="s">
        <v>6</v>
      </c>
      <c r="C648" s="1" t="s">
        <v>23</v>
      </c>
      <c r="D648">
        <v>4495</v>
      </c>
      <c r="E648" s="1" t="s">
        <v>663</v>
      </c>
      <c r="F648">
        <v>0</v>
      </c>
      <c r="G648">
        <v>0</v>
      </c>
      <c r="I648">
        <v>0</v>
      </c>
      <c r="J648">
        <f>Tabla1[[#This Row],[VENTAS]]+Tabla1[[#This Row],[DEPOSITO]]+Tabla1[[#This Row],[Existencia]]-Tabla1[[#This Row],[SISTEMA]]</f>
        <v>0</v>
      </c>
    </row>
    <row r="649" spans="1:10" hidden="1" x14ac:dyDescent="0.25">
      <c r="A649">
        <v>20303</v>
      </c>
      <c r="B649" s="1" t="s">
        <v>6</v>
      </c>
      <c r="C649" s="1" t="s">
        <v>23</v>
      </c>
      <c r="D649">
        <v>4497</v>
      </c>
      <c r="E649" s="1" t="s">
        <v>664</v>
      </c>
      <c r="F649">
        <v>0</v>
      </c>
      <c r="G649">
        <v>0</v>
      </c>
      <c r="I649">
        <v>0</v>
      </c>
      <c r="J649">
        <f>Tabla1[[#This Row],[VENTAS]]+Tabla1[[#This Row],[DEPOSITO]]+Tabla1[[#This Row],[Existencia]]-Tabla1[[#This Row],[SISTEMA]]</f>
        <v>0</v>
      </c>
    </row>
    <row r="650" spans="1:10" hidden="1" x14ac:dyDescent="0.25">
      <c r="A650">
        <v>20303</v>
      </c>
      <c r="B650" s="1" t="s">
        <v>6</v>
      </c>
      <c r="C650" s="1" t="s">
        <v>23</v>
      </c>
      <c r="D650">
        <v>4702</v>
      </c>
      <c r="E650" s="1" t="s">
        <v>665</v>
      </c>
      <c r="F650">
        <v>0</v>
      </c>
      <c r="G650">
        <v>0</v>
      </c>
      <c r="I650">
        <v>0</v>
      </c>
      <c r="J650">
        <f>Tabla1[[#This Row],[VENTAS]]+Tabla1[[#This Row],[DEPOSITO]]+Tabla1[[#This Row],[Existencia]]-Tabla1[[#This Row],[SISTEMA]]</f>
        <v>0</v>
      </c>
    </row>
    <row r="651" spans="1:10" hidden="1" x14ac:dyDescent="0.25">
      <c r="A651">
        <v>20303</v>
      </c>
      <c r="B651" s="1" t="s">
        <v>6</v>
      </c>
      <c r="C651" s="1" t="s">
        <v>23</v>
      </c>
      <c r="D651">
        <v>4703</v>
      </c>
      <c r="E651" s="1" t="s">
        <v>666</v>
      </c>
      <c r="F651">
        <v>0</v>
      </c>
      <c r="G651">
        <v>0</v>
      </c>
      <c r="I651">
        <v>0</v>
      </c>
      <c r="J651">
        <f>Tabla1[[#This Row],[VENTAS]]+Tabla1[[#This Row],[DEPOSITO]]+Tabla1[[#This Row],[Existencia]]-Tabla1[[#This Row],[SISTEMA]]</f>
        <v>0</v>
      </c>
    </row>
    <row r="652" spans="1:10" hidden="1" x14ac:dyDescent="0.25">
      <c r="A652">
        <v>20303</v>
      </c>
      <c r="B652" s="1" t="s">
        <v>6</v>
      </c>
      <c r="C652" s="1" t="s">
        <v>23</v>
      </c>
      <c r="D652">
        <v>4782</v>
      </c>
      <c r="E652" s="1" t="s">
        <v>667</v>
      </c>
      <c r="F652">
        <v>0</v>
      </c>
      <c r="G652">
        <v>0</v>
      </c>
      <c r="I652">
        <v>0</v>
      </c>
      <c r="J652">
        <f>Tabla1[[#This Row],[VENTAS]]+Tabla1[[#This Row],[DEPOSITO]]+Tabla1[[#This Row],[Existencia]]-Tabla1[[#This Row],[SISTEMA]]</f>
        <v>0</v>
      </c>
    </row>
    <row r="653" spans="1:10" hidden="1" x14ac:dyDescent="0.25">
      <c r="A653">
        <v>20303</v>
      </c>
      <c r="B653" s="1" t="s">
        <v>6</v>
      </c>
      <c r="C653" s="1" t="s">
        <v>23</v>
      </c>
      <c r="D653">
        <v>5118</v>
      </c>
      <c r="E653" s="1" t="s">
        <v>668</v>
      </c>
      <c r="F653">
        <v>0</v>
      </c>
      <c r="G653">
        <v>0</v>
      </c>
      <c r="I653">
        <v>0</v>
      </c>
      <c r="J653">
        <f>Tabla1[[#This Row],[VENTAS]]+Tabla1[[#This Row],[DEPOSITO]]+Tabla1[[#This Row],[Existencia]]-Tabla1[[#This Row],[SISTEMA]]</f>
        <v>0</v>
      </c>
    </row>
    <row r="654" spans="1:10" hidden="1" x14ac:dyDescent="0.25">
      <c r="A654">
        <v>20303</v>
      </c>
      <c r="B654" s="1" t="s">
        <v>6</v>
      </c>
      <c r="C654" s="1" t="s">
        <v>23</v>
      </c>
      <c r="D654">
        <v>7075</v>
      </c>
      <c r="E654" s="1" t="s">
        <v>669</v>
      </c>
      <c r="F654">
        <v>0</v>
      </c>
      <c r="G654">
        <v>0</v>
      </c>
      <c r="I654">
        <v>0</v>
      </c>
      <c r="J654">
        <f>Tabla1[[#This Row],[VENTAS]]+Tabla1[[#This Row],[DEPOSITO]]+Tabla1[[#This Row],[Existencia]]-Tabla1[[#This Row],[SISTEMA]]</f>
        <v>0</v>
      </c>
    </row>
    <row r="655" spans="1:10" hidden="1" x14ac:dyDescent="0.25">
      <c r="A655">
        <v>20303</v>
      </c>
      <c r="B655" s="1" t="s">
        <v>6</v>
      </c>
      <c r="C655" s="1" t="s">
        <v>23</v>
      </c>
      <c r="D655">
        <v>8499</v>
      </c>
      <c r="E655" s="1" t="s">
        <v>670</v>
      </c>
      <c r="F655">
        <v>0</v>
      </c>
      <c r="G655">
        <v>0</v>
      </c>
      <c r="I655">
        <v>0</v>
      </c>
      <c r="J655">
        <f>Tabla1[[#This Row],[VENTAS]]+Tabla1[[#This Row],[DEPOSITO]]+Tabla1[[#This Row],[Existencia]]-Tabla1[[#This Row],[SISTEMA]]</f>
        <v>0</v>
      </c>
    </row>
    <row r="656" spans="1:10" hidden="1" x14ac:dyDescent="0.25">
      <c r="A656">
        <v>20303</v>
      </c>
      <c r="B656" s="1" t="s">
        <v>6</v>
      </c>
      <c r="C656" s="1" t="s">
        <v>23</v>
      </c>
      <c r="D656">
        <v>8972</v>
      </c>
      <c r="E656" s="1" t="s">
        <v>671</v>
      </c>
      <c r="F656">
        <v>0</v>
      </c>
      <c r="G656">
        <v>0</v>
      </c>
      <c r="I656">
        <v>0</v>
      </c>
      <c r="J656">
        <f>Tabla1[[#This Row],[VENTAS]]+Tabla1[[#This Row],[DEPOSITO]]+Tabla1[[#This Row],[Existencia]]-Tabla1[[#This Row],[SISTEMA]]</f>
        <v>0</v>
      </c>
    </row>
    <row r="657" spans="1:11" hidden="1" x14ac:dyDescent="0.25">
      <c r="A657">
        <v>20303</v>
      </c>
      <c r="B657" s="1" t="s">
        <v>6</v>
      </c>
      <c r="C657" s="1" t="s">
        <v>23</v>
      </c>
      <c r="D657">
        <v>8977</v>
      </c>
      <c r="E657" s="1" t="s">
        <v>672</v>
      </c>
      <c r="F657">
        <v>0</v>
      </c>
      <c r="G657">
        <v>0</v>
      </c>
      <c r="I657">
        <v>0</v>
      </c>
      <c r="J657">
        <f>Tabla1[[#This Row],[VENTAS]]+Tabla1[[#This Row],[DEPOSITO]]+Tabla1[[#This Row],[Existencia]]-Tabla1[[#This Row],[SISTEMA]]</f>
        <v>0</v>
      </c>
    </row>
    <row r="658" spans="1:11" hidden="1" x14ac:dyDescent="0.25">
      <c r="A658">
        <v>20303</v>
      </c>
      <c r="B658" s="1" t="s">
        <v>6</v>
      </c>
      <c r="C658" s="1" t="s">
        <v>23</v>
      </c>
      <c r="D658">
        <v>8978</v>
      </c>
      <c r="E658" s="1" t="s">
        <v>673</v>
      </c>
      <c r="F658">
        <v>0</v>
      </c>
      <c r="G658">
        <v>0</v>
      </c>
      <c r="I658">
        <v>0</v>
      </c>
      <c r="J658">
        <f>Tabla1[[#This Row],[VENTAS]]+Tabla1[[#This Row],[DEPOSITO]]+Tabla1[[#This Row],[Existencia]]-Tabla1[[#This Row],[SISTEMA]]</f>
        <v>0</v>
      </c>
    </row>
    <row r="659" spans="1:11" hidden="1" x14ac:dyDescent="0.25">
      <c r="A659">
        <v>20303</v>
      </c>
      <c r="B659" s="1" t="s">
        <v>6</v>
      </c>
      <c r="C659" s="1" t="s">
        <v>23</v>
      </c>
      <c r="D659">
        <v>8986</v>
      </c>
      <c r="E659" s="1" t="s">
        <v>674</v>
      </c>
      <c r="F659">
        <v>0</v>
      </c>
      <c r="G659">
        <v>0</v>
      </c>
      <c r="I659">
        <v>0</v>
      </c>
      <c r="J659">
        <f>Tabla1[[#This Row],[VENTAS]]+Tabla1[[#This Row],[DEPOSITO]]+Tabla1[[#This Row],[Existencia]]-Tabla1[[#This Row],[SISTEMA]]</f>
        <v>0</v>
      </c>
    </row>
    <row r="660" spans="1:11" hidden="1" x14ac:dyDescent="0.25">
      <c r="A660">
        <v>20303</v>
      </c>
      <c r="B660" s="1" t="s">
        <v>6</v>
      </c>
      <c r="C660" s="1" t="s">
        <v>24</v>
      </c>
      <c r="D660">
        <v>2305</v>
      </c>
      <c r="E660" s="1" t="s">
        <v>675</v>
      </c>
      <c r="F660">
        <v>0</v>
      </c>
      <c r="G660">
        <v>0</v>
      </c>
      <c r="I660">
        <v>0</v>
      </c>
      <c r="J660">
        <f>Tabla1[[#This Row],[VENTAS]]+Tabla1[[#This Row],[DEPOSITO]]+Tabla1[[#This Row],[Existencia]]-Tabla1[[#This Row],[SISTEMA]]</f>
        <v>0</v>
      </c>
    </row>
    <row r="661" spans="1:11" hidden="1" x14ac:dyDescent="0.25">
      <c r="A661">
        <v>20303</v>
      </c>
      <c r="B661" s="1" t="s">
        <v>6</v>
      </c>
      <c r="C661" s="1" t="s">
        <v>24</v>
      </c>
      <c r="D661">
        <v>3094</v>
      </c>
      <c r="E661" s="1" t="s">
        <v>676</v>
      </c>
      <c r="F661">
        <v>0</v>
      </c>
      <c r="G661">
        <v>0</v>
      </c>
      <c r="I661">
        <v>0</v>
      </c>
      <c r="J661">
        <f>Tabla1[[#This Row],[VENTAS]]+Tabla1[[#This Row],[DEPOSITO]]+Tabla1[[#This Row],[Existencia]]-Tabla1[[#This Row],[SISTEMA]]</f>
        <v>0</v>
      </c>
    </row>
    <row r="662" spans="1:11" hidden="1" x14ac:dyDescent="0.25">
      <c r="A662">
        <v>20303</v>
      </c>
      <c r="B662" s="1" t="s">
        <v>6</v>
      </c>
      <c r="C662" s="1" t="s">
        <v>24</v>
      </c>
      <c r="D662">
        <v>6507</v>
      </c>
      <c r="E662" s="1" t="s">
        <v>677</v>
      </c>
      <c r="F662">
        <v>10</v>
      </c>
      <c r="G662">
        <v>0</v>
      </c>
      <c r="I662">
        <v>0</v>
      </c>
      <c r="J662">
        <f>Tabla1[[#This Row],[VENTAS]]+Tabla1[[#This Row],[DEPOSITO]]+Tabla1[[#This Row],[Existencia]]-Tabla1[[#This Row],[SISTEMA]]</f>
        <v>-10</v>
      </c>
      <c r="K662" t="s">
        <v>2642</v>
      </c>
    </row>
    <row r="663" spans="1:11" hidden="1" x14ac:dyDescent="0.25">
      <c r="A663">
        <v>20303</v>
      </c>
      <c r="B663" s="1" t="s">
        <v>6</v>
      </c>
      <c r="C663" s="1" t="s">
        <v>24</v>
      </c>
      <c r="D663">
        <v>6832</v>
      </c>
      <c r="E663" s="1" t="s">
        <v>678</v>
      </c>
      <c r="F663">
        <v>0</v>
      </c>
      <c r="G663">
        <v>0</v>
      </c>
      <c r="I663">
        <v>0</v>
      </c>
      <c r="J663">
        <f>Tabla1[[#This Row],[VENTAS]]+Tabla1[[#This Row],[DEPOSITO]]+Tabla1[[#This Row],[Existencia]]-Tabla1[[#This Row],[SISTEMA]]</f>
        <v>0</v>
      </c>
    </row>
    <row r="664" spans="1:11" hidden="1" x14ac:dyDescent="0.25">
      <c r="A664">
        <v>20303</v>
      </c>
      <c r="B664" s="1" t="s">
        <v>6</v>
      </c>
      <c r="C664" s="1" t="s">
        <v>24</v>
      </c>
      <c r="D664">
        <v>6834</v>
      </c>
      <c r="E664" s="1" t="s">
        <v>679</v>
      </c>
      <c r="F664">
        <v>0</v>
      </c>
      <c r="G664">
        <v>0</v>
      </c>
      <c r="I664">
        <v>0</v>
      </c>
      <c r="J664">
        <f>Tabla1[[#This Row],[VENTAS]]+Tabla1[[#This Row],[DEPOSITO]]+Tabla1[[#This Row],[Existencia]]-Tabla1[[#This Row],[SISTEMA]]</f>
        <v>0</v>
      </c>
    </row>
    <row r="665" spans="1:11" hidden="1" x14ac:dyDescent="0.25">
      <c r="A665">
        <v>20303</v>
      </c>
      <c r="B665" s="1" t="s">
        <v>6</v>
      </c>
      <c r="C665" s="1" t="s">
        <v>10</v>
      </c>
      <c r="D665">
        <v>396</v>
      </c>
      <c r="E665" s="1" t="s">
        <v>680</v>
      </c>
      <c r="F665">
        <v>35</v>
      </c>
      <c r="G665">
        <f>12+23</f>
        <v>35</v>
      </c>
      <c r="I665">
        <v>0</v>
      </c>
      <c r="J665">
        <f>Tabla1[[#This Row],[VENTAS]]+Tabla1[[#This Row],[DEPOSITO]]+Tabla1[[#This Row],[Existencia]]-Tabla1[[#This Row],[SISTEMA]]</f>
        <v>0</v>
      </c>
    </row>
    <row r="666" spans="1:11" x14ac:dyDescent="0.25">
      <c r="A666">
        <v>20303</v>
      </c>
      <c r="B666" s="1" t="s">
        <v>6</v>
      </c>
      <c r="C666" s="1" t="s">
        <v>10</v>
      </c>
      <c r="D666">
        <v>400</v>
      </c>
      <c r="E666" s="1" t="s">
        <v>681</v>
      </c>
      <c r="F666">
        <v>3</v>
      </c>
      <c r="G666">
        <v>0</v>
      </c>
      <c r="I666">
        <v>0</v>
      </c>
      <c r="J666">
        <f>Tabla1[[#This Row],[VENTAS]]+Tabla1[[#This Row],[DEPOSITO]]+Tabla1[[#This Row],[Existencia]]-Tabla1[[#This Row],[SISTEMA]]</f>
        <v>-3</v>
      </c>
    </row>
    <row r="667" spans="1:11" hidden="1" x14ac:dyDescent="0.25">
      <c r="A667">
        <v>20303</v>
      </c>
      <c r="B667" s="1" t="s">
        <v>6</v>
      </c>
      <c r="C667" s="1" t="s">
        <v>10</v>
      </c>
      <c r="D667">
        <v>660</v>
      </c>
      <c r="E667" s="1" t="s">
        <v>682</v>
      </c>
      <c r="F667">
        <v>0</v>
      </c>
      <c r="G667">
        <v>0</v>
      </c>
      <c r="I667">
        <v>0</v>
      </c>
      <c r="J667">
        <f>Tabla1[[#This Row],[VENTAS]]+Tabla1[[#This Row],[DEPOSITO]]+Tabla1[[#This Row],[Existencia]]-Tabla1[[#This Row],[SISTEMA]]</f>
        <v>0</v>
      </c>
    </row>
    <row r="668" spans="1:11" hidden="1" x14ac:dyDescent="0.25">
      <c r="A668">
        <v>20303</v>
      </c>
      <c r="B668" s="1" t="s">
        <v>6</v>
      </c>
      <c r="C668" s="1" t="s">
        <v>10</v>
      </c>
      <c r="D668">
        <v>661</v>
      </c>
      <c r="E668" s="1" t="s">
        <v>683</v>
      </c>
      <c r="F668">
        <v>0</v>
      </c>
      <c r="G668">
        <v>0</v>
      </c>
      <c r="I668">
        <v>0</v>
      </c>
      <c r="J668">
        <f>Tabla1[[#This Row],[VENTAS]]+Tabla1[[#This Row],[DEPOSITO]]+Tabla1[[#This Row],[Existencia]]-Tabla1[[#This Row],[SISTEMA]]</f>
        <v>0</v>
      </c>
    </row>
    <row r="669" spans="1:11" hidden="1" x14ac:dyDescent="0.25">
      <c r="A669">
        <v>20303</v>
      </c>
      <c r="B669" s="1" t="s">
        <v>6</v>
      </c>
      <c r="C669" s="1" t="s">
        <v>10</v>
      </c>
      <c r="D669">
        <v>705</v>
      </c>
      <c r="E669" s="1" t="s">
        <v>684</v>
      </c>
      <c r="F669">
        <v>32</v>
      </c>
      <c r="G669">
        <f>12+20</f>
        <v>32</v>
      </c>
      <c r="I669">
        <v>0</v>
      </c>
      <c r="J669">
        <f>Tabla1[[#This Row],[VENTAS]]+Tabla1[[#This Row],[DEPOSITO]]+Tabla1[[#This Row],[Existencia]]-Tabla1[[#This Row],[SISTEMA]]</f>
        <v>0</v>
      </c>
    </row>
    <row r="670" spans="1:11" hidden="1" x14ac:dyDescent="0.25">
      <c r="A670">
        <v>20303</v>
      </c>
      <c r="B670" s="1" t="s">
        <v>6</v>
      </c>
      <c r="C670" s="1" t="s">
        <v>10</v>
      </c>
      <c r="D670">
        <v>953</v>
      </c>
      <c r="E670" s="1" t="s">
        <v>685</v>
      </c>
      <c r="F670">
        <v>0</v>
      </c>
      <c r="G670">
        <v>0</v>
      </c>
      <c r="I670">
        <v>0</v>
      </c>
      <c r="J670">
        <f>Tabla1[[#This Row],[VENTAS]]+Tabla1[[#This Row],[DEPOSITO]]+Tabla1[[#This Row],[Existencia]]-Tabla1[[#This Row],[SISTEMA]]</f>
        <v>0</v>
      </c>
    </row>
    <row r="671" spans="1:11" hidden="1" x14ac:dyDescent="0.25">
      <c r="A671">
        <v>20303</v>
      </c>
      <c r="B671" s="1" t="s">
        <v>6</v>
      </c>
      <c r="C671" s="1" t="s">
        <v>10</v>
      </c>
      <c r="D671">
        <v>956</v>
      </c>
      <c r="E671" s="1" t="s">
        <v>686</v>
      </c>
      <c r="F671">
        <v>0</v>
      </c>
      <c r="G671">
        <v>0</v>
      </c>
      <c r="I671">
        <v>0</v>
      </c>
      <c r="J671">
        <f>Tabla1[[#This Row],[VENTAS]]+Tabla1[[#This Row],[DEPOSITO]]+Tabla1[[#This Row],[Existencia]]-Tabla1[[#This Row],[SISTEMA]]</f>
        <v>0</v>
      </c>
    </row>
    <row r="672" spans="1:11" hidden="1" x14ac:dyDescent="0.25">
      <c r="A672">
        <v>20303</v>
      </c>
      <c r="B672" s="1" t="s">
        <v>6</v>
      </c>
      <c r="C672" s="1" t="s">
        <v>10</v>
      </c>
      <c r="D672">
        <v>1201</v>
      </c>
      <c r="E672" s="1" t="s">
        <v>687</v>
      </c>
      <c r="F672">
        <v>0</v>
      </c>
      <c r="G672">
        <v>0</v>
      </c>
      <c r="I672">
        <v>0</v>
      </c>
      <c r="J672">
        <f>Tabla1[[#This Row],[VENTAS]]+Tabla1[[#This Row],[DEPOSITO]]+Tabla1[[#This Row],[Existencia]]-Tabla1[[#This Row],[SISTEMA]]</f>
        <v>0</v>
      </c>
    </row>
    <row r="673" spans="1:11" x14ac:dyDescent="0.25">
      <c r="A673">
        <v>20303</v>
      </c>
      <c r="B673" s="1" t="s">
        <v>6</v>
      </c>
      <c r="C673" s="1" t="s">
        <v>10</v>
      </c>
      <c r="D673">
        <v>1212</v>
      </c>
      <c r="E673" s="1" t="s">
        <v>688</v>
      </c>
      <c r="F673">
        <v>13</v>
      </c>
      <c r="G673">
        <v>9</v>
      </c>
      <c r="I673">
        <v>0</v>
      </c>
      <c r="J673">
        <f>Tabla1[[#This Row],[VENTAS]]+Tabla1[[#This Row],[DEPOSITO]]+Tabla1[[#This Row],[Existencia]]-Tabla1[[#This Row],[SISTEMA]]</f>
        <v>-4</v>
      </c>
    </row>
    <row r="674" spans="1:11" hidden="1" x14ac:dyDescent="0.25">
      <c r="A674">
        <v>20303</v>
      </c>
      <c r="B674" s="1" t="s">
        <v>6</v>
      </c>
      <c r="C674" s="1" t="s">
        <v>10</v>
      </c>
      <c r="D674">
        <v>1648</v>
      </c>
      <c r="E674" s="1" t="s">
        <v>689</v>
      </c>
      <c r="F674">
        <v>0</v>
      </c>
      <c r="G674">
        <v>0</v>
      </c>
      <c r="I674">
        <v>0</v>
      </c>
      <c r="J674">
        <f>Tabla1[[#This Row],[VENTAS]]+Tabla1[[#This Row],[DEPOSITO]]+Tabla1[[#This Row],[Existencia]]-Tabla1[[#This Row],[SISTEMA]]</f>
        <v>0</v>
      </c>
    </row>
    <row r="675" spans="1:11" hidden="1" x14ac:dyDescent="0.25">
      <c r="A675">
        <v>20303</v>
      </c>
      <c r="B675" s="1" t="s">
        <v>6</v>
      </c>
      <c r="C675" s="1" t="s">
        <v>10</v>
      </c>
      <c r="D675">
        <v>1919</v>
      </c>
      <c r="E675" s="1" t="s">
        <v>690</v>
      </c>
      <c r="F675">
        <v>2</v>
      </c>
      <c r="G675">
        <v>2</v>
      </c>
      <c r="I675">
        <v>0</v>
      </c>
      <c r="J675">
        <f>Tabla1[[#This Row],[VENTAS]]+Tabla1[[#This Row],[DEPOSITO]]+Tabla1[[#This Row],[Existencia]]-Tabla1[[#This Row],[SISTEMA]]</f>
        <v>0</v>
      </c>
    </row>
    <row r="676" spans="1:11" hidden="1" x14ac:dyDescent="0.25">
      <c r="A676">
        <v>20303</v>
      </c>
      <c r="B676" s="1" t="s">
        <v>6</v>
      </c>
      <c r="C676" s="1" t="s">
        <v>10</v>
      </c>
      <c r="D676">
        <v>2908</v>
      </c>
      <c r="E676" s="1" t="s">
        <v>691</v>
      </c>
      <c r="F676">
        <v>38</v>
      </c>
      <c r="G676">
        <v>38</v>
      </c>
      <c r="I676">
        <v>0</v>
      </c>
      <c r="J676">
        <f>Tabla1[[#This Row],[VENTAS]]+Tabla1[[#This Row],[DEPOSITO]]+Tabla1[[#This Row],[Existencia]]-Tabla1[[#This Row],[SISTEMA]]</f>
        <v>0</v>
      </c>
    </row>
    <row r="677" spans="1:11" hidden="1" x14ac:dyDescent="0.25">
      <c r="A677">
        <v>20303</v>
      </c>
      <c r="B677" s="1" t="s">
        <v>6</v>
      </c>
      <c r="C677" s="1" t="s">
        <v>10</v>
      </c>
      <c r="D677">
        <v>3076</v>
      </c>
      <c r="E677" s="1" t="s">
        <v>692</v>
      </c>
      <c r="F677">
        <v>0</v>
      </c>
      <c r="G677">
        <v>0</v>
      </c>
      <c r="I677">
        <v>0</v>
      </c>
      <c r="J677">
        <f>Tabla1[[#This Row],[VENTAS]]+Tabla1[[#This Row],[DEPOSITO]]+Tabla1[[#This Row],[Existencia]]-Tabla1[[#This Row],[SISTEMA]]</f>
        <v>0</v>
      </c>
    </row>
    <row r="678" spans="1:11" hidden="1" x14ac:dyDescent="0.25">
      <c r="A678">
        <v>20303</v>
      </c>
      <c r="B678" s="1" t="s">
        <v>6</v>
      </c>
      <c r="C678" s="1" t="s">
        <v>10</v>
      </c>
      <c r="D678">
        <v>3097</v>
      </c>
      <c r="E678" s="1" t="s">
        <v>693</v>
      </c>
      <c r="F678">
        <v>0</v>
      </c>
      <c r="G678">
        <v>0</v>
      </c>
      <c r="I678">
        <v>0</v>
      </c>
      <c r="J678">
        <f>Tabla1[[#This Row],[VENTAS]]+Tabla1[[#This Row],[DEPOSITO]]+Tabla1[[#This Row],[Existencia]]-Tabla1[[#This Row],[SISTEMA]]</f>
        <v>0</v>
      </c>
    </row>
    <row r="679" spans="1:11" hidden="1" x14ac:dyDescent="0.25">
      <c r="A679">
        <v>20303</v>
      </c>
      <c r="B679" s="1" t="s">
        <v>6</v>
      </c>
      <c r="C679" s="1" t="s">
        <v>10</v>
      </c>
      <c r="D679">
        <v>3108</v>
      </c>
      <c r="E679" s="1" t="s">
        <v>694</v>
      </c>
      <c r="F679">
        <v>0</v>
      </c>
      <c r="G679">
        <v>0</v>
      </c>
      <c r="I679">
        <v>0</v>
      </c>
      <c r="J679">
        <f>Tabla1[[#This Row],[VENTAS]]+Tabla1[[#This Row],[DEPOSITO]]+Tabla1[[#This Row],[Existencia]]-Tabla1[[#This Row],[SISTEMA]]</f>
        <v>0</v>
      </c>
    </row>
    <row r="680" spans="1:11" hidden="1" x14ac:dyDescent="0.25">
      <c r="A680">
        <v>20303</v>
      </c>
      <c r="B680" s="1" t="s">
        <v>6</v>
      </c>
      <c r="C680" s="1" t="s">
        <v>10</v>
      </c>
      <c r="D680">
        <v>3505</v>
      </c>
      <c r="E680" s="1" t="s">
        <v>695</v>
      </c>
      <c r="F680">
        <v>0</v>
      </c>
      <c r="G680">
        <v>0</v>
      </c>
      <c r="I680">
        <v>0</v>
      </c>
      <c r="J680">
        <f>Tabla1[[#This Row],[VENTAS]]+Tabla1[[#This Row],[DEPOSITO]]+Tabla1[[#This Row],[Existencia]]-Tabla1[[#This Row],[SISTEMA]]</f>
        <v>0</v>
      </c>
    </row>
    <row r="681" spans="1:11" hidden="1" x14ac:dyDescent="0.25">
      <c r="A681">
        <v>20303</v>
      </c>
      <c r="B681" s="1" t="s">
        <v>6</v>
      </c>
      <c r="C681" s="1" t="s">
        <v>10</v>
      </c>
      <c r="D681">
        <v>3630</v>
      </c>
      <c r="E681" s="1" t="s">
        <v>696</v>
      </c>
      <c r="F681">
        <v>14</v>
      </c>
      <c r="G681">
        <v>14</v>
      </c>
      <c r="I681">
        <v>0</v>
      </c>
      <c r="J681">
        <f>Tabla1[[#This Row],[VENTAS]]+Tabla1[[#This Row],[DEPOSITO]]+Tabla1[[#This Row],[Existencia]]-Tabla1[[#This Row],[SISTEMA]]</f>
        <v>0</v>
      </c>
    </row>
    <row r="682" spans="1:11" x14ac:dyDescent="0.25">
      <c r="A682">
        <v>20303</v>
      </c>
      <c r="B682" s="1" t="s">
        <v>6</v>
      </c>
      <c r="C682" s="1" t="s">
        <v>10</v>
      </c>
      <c r="D682">
        <v>3631</v>
      </c>
      <c r="E682" s="1" t="s">
        <v>697</v>
      </c>
      <c r="F682">
        <v>7</v>
      </c>
      <c r="G682">
        <v>4</v>
      </c>
      <c r="I682">
        <v>0</v>
      </c>
      <c r="J682">
        <f>Tabla1[[#This Row],[VENTAS]]+Tabla1[[#This Row],[DEPOSITO]]+Tabla1[[#This Row],[Existencia]]-Tabla1[[#This Row],[SISTEMA]]</f>
        <v>-3</v>
      </c>
    </row>
    <row r="683" spans="1:11" x14ac:dyDescent="0.25">
      <c r="A683">
        <v>20303</v>
      </c>
      <c r="B683" s="1" t="s">
        <v>6</v>
      </c>
      <c r="C683" s="1" t="s">
        <v>10</v>
      </c>
      <c r="D683">
        <v>4411</v>
      </c>
      <c r="E683" s="1" t="s">
        <v>698</v>
      </c>
      <c r="F683">
        <v>17</v>
      </c>
      <c r="G683">
        <v>11</v>
      </c>
      <c r="I683">
        <v>0</v>
      </c>
      <c r="J683">
        <f>Tabla1[[#This Row],[VENTAS]]+Tabla1[[#This Row],[DEPOSITO]]+Tabla1[[#This Row],[Existencia]]-Tabla1[[#This Row],[SISTEMA]]</f>
        <v>-6</v>
      </c>
    </row>
    <row r="684" spans="1:11" hidden="1" x14ac:dyDescent="0.25">
      <c r="A684">
        <v>20303</v>
      </c>
      <c r="B684" s="1" t="s">
        <v>6</v>
      </c>
      <c r="C684" s="1" t="s">
        <v>10</v>
      </c>
      <c r="D684">
        <v>4412</v>
      </c>
      <c r="E684" s="1" t="s">
        <v>699</v>
      </c>
      <c r="F684">
        <v>21</v>
      </c>
      <c r="G684">
        <v>21</v>
      </c>
      <c r="I684">
        <v>0</v>
      </c>
      <c r="J684">
        <f>Tabla1[[#This Row],[VENTAS]]+Tabla1[[#This Row],[DEPOSITO]]+Tabla1[[#This Row],[Existencia]]-Tabla1[[#This Row],[SISTEMA]]</f>
        <v>0</v>
      </c>
    </row>
    <row r="685" spans="1:11" hidden="1" x14ac:dyDescent="0.25">
      <c r="A685">
        <v>20303</v>
      </c>
      <c r="B685" s="1" t="s">
        <v>6</v>
      </c>
      <c r="C685" s="1" t="s">
        <v>10</v>
      </c>
      <c r="D685">
        <v>5239</v>
      </c>
      <c r="E685" s="1" t="s">
        <v>700</v>
      </c>
      <c r="F685">
        <v>10</v>
      </c>
      <c r="G685">
        <v>10</v>
      </c>
      <c r="I685">
        <v>0</v>
      </c>
      <c r="J685">
        <f>Tabla1[[#This Row],[VENTAS]]+Tabla1[[#This Row],[DEPOSITO]]+Tabla1[[#This Row],[Existencia]]-Tabla1[[#This Row],[SISTEMA]]</f>
        <v>0</v>
      </c>
    </row>
    <row r="686" spans="1:11" hidden="1" x14ac:dyDescent="0.25">
      <c r="A686">
        <v>20303</v>
      </c>
      <c r="B686" s="1" t="s">
        <v>6</v>
      </c>
      <c r="C686" s="1" t="s">
        <v>10</v>
      </c>
      <c r="D686">
        <v>5248</v>
      </c>
      <c r="E686" s="1" t="s">
        <v>60</v>
      </c>
      <c r="F686">
        <v>17</v>
      </c>
      <c r="G686">
        <v>9</v>
      </c>
      <c r="H686">
        <v>4</v>
      </c>
      <c r="I686">
        <v>0</v>
      </c>
      <c r="J686">
        <f>Tabla1[[#This Row],[VENTAS]]+Tabla1[[#This Row],[DEPOSITO]]+Tabla1[[#This Row],[Existencia]]-Tabla1[[#This Row],[SISTEMA]]</f>
        <v>-4</v>
      </c>
      <c r="K686" t="s">
        <v>2639</v>
      </c>
    </row>
    <row r="687" spans="1:11" hidden="1" x14ac:dyDescent="0.25">
      <c r="A687">
        <v>20303</v>
      </c>
      <c r="B687" s="1" t="s">
        <v>6</v>
      </c>
      <c r="C687" s="1" t="s">
        <v>10</v>
      </c>
      <c r="D687">
        <v>5249</v>
      </c>
      <c r="E687" s="1" t="s">
        <v>701</v>
      </c>
      <c r="F687">
        <v>7</v>
      </c>
      <c r="G687">
        <v>7</v>
      </c>
      <c r="I687">
        <v>0</v>
      </c>
      <c r="J687">
        <f>Tabla1[[#This Row],[VENTAS]]+Tabla1[[#This Row],[DEPOSITO]]+Tabla1[[#This Row],[Existencia]]-Tabla1[[#This Row],[SISTEMA]]</f>
        <v>0</v>
      </c>
    </row>
    <row r="688" spans="1:11" hidden="1" x14ac:dyDescent="0.25">
      <c r="A688">
        <v>20303</v>
      </c>
      <c r="B688" s="1" t="s">
        <v>6</v>
      </c>
      <c r="C688" s="1" t="s">
        <v>10</v>
      </c>
      <c r="D688">
        <v>5250</v>
      </c>
      <c r="E688" s="1" t="s">
        <v>702</v>
      </c>
      <c r="F688">
        <v>8</v>
      </c>
      <c r="G688">
        <v>8</v>
      </c>
      <c r="I688">
        <v>0</v>
      </c>
      <c r="J688">
        <f>Tabla1[[#This Row],[VENTAS]]+Tabla1[[#This Row],[DEPOSITO]]+Tabla1[[#This Row],[Existencia]]-Tabla1[[#This Row],[SISTEMA]]</f>
        <v>0</v>
      </c>
    </row>
    <row r="689" spans="1:11" hidden="1" x14ac:dyDescent="0.25">
      <c r="A689">
        <v>20303</v>
      </c>
      <c r="B689" s="1" t="s">
        <v>6</v>
      </c>
      <c r="C689" s="1" t="s">
        <v>10</v>
      </c>
      <c r="D689">
        <v>5251</v>
      </c>
      <c r="E689" s="1" t="s">
        <v>703</v>
      </c>
      <c r="F689">
        <v>11</v>
      </c>
      <c r="G689">
        <v>10</v>
      </c>
      <c r="I689">
        <v>0</v>
      </c>
      <c r="J689">
        <f>Tabla1[[#This Row],[VENTAS]]+Tabla1[[#This Row],[DEPOSITO]]+Tabla1[[#This Row],[Existencia]]-Tabla1[[#This Row],[SISTEMA]]</f>
        <v>-1</v>
      </c>
      <c r="K689" t="s">
        <v>2570</v>
      </c>
    </row>
    <row r="690" spans="1:11" hidden="1" x14ac:dyDescent="0.25">
      <c r="A690">
        <v>20303</v>
      </c>
      <c r="B690" s="1" t="s">
        <v>6</v>
      </c>
      <c r="C690" s="1" t="s">
        <v>10</v>
      </c>
      <c r="D690">
        <v>5252</v>
      </c>
      <c r="E690" s="1" t="s">
        <v>704</v>
      </c>
      <c r="F690">
        <v>1</v>
      </c>
      <c r="G690">
        <v>1</v>
      </c>
      <c r="I690">
        <v>0</v>
      </c>
      <c r="J690">
        <f>Tabla1[[#This Row],[VENTAS]]+Tabla1[[#This Row],[DEPOSITO]]+Tabla1[[#This Row],[Existencia]]-Tabla1[[#This Row],[SISTEMA]]</f>
        <v>0</v>
      </c>
    </row>
    <row r="691" spans="1:11" hidden="1" x14ac:dyDescent="0.25">
      <c r="A691">
        <v>20303</v>
      </c>
      <c r="B691" s="1" t="s">
        <v>6</v>
      </c>
      <c r="C691" s="1" t="s">
        <v>10</v>
      </c>
      <c r="D691">
        <v>5780</v>
      </c>
      <c r="E691" s="1" t="s">
        <v>705</v>
      </c>
      <c r="F691">
        <v>0</v>
      </c>
      <c r="G691">
        <v>0</v>
      </c>
      <c r="I691">
        <v>0</v>
      </c>
      <c r="J691">
        <f>Tabla1[[#This Row],[VENTAS]]+Tabla1[[#This Row],[DEPOSITO]]+Tabla1[[#This Row],[Existencia]]-Tabla1[[#This Row],[SISTEMA]]</f>
        <v>0</v>
      </c>
    </row>
    <row r="692" spans="1:11" hidden="1" x14ac:dyDescent="0.25">
      <c r="A692">
        <v>20303</v>
      </c>
      <c r="B692" s="1" t="s">
        <v>6</v>
      </c>
      <c r="C692" s="1" t="s">
        <v>10</v>
      </c>
      <c r="D692">
        <v>5784</v>
      </c>
      <c r="E692" s="1" t="s">
        <v>706</v>
      </c>
      <c r="F692">
        <v>0</v>
      </c>
      <c r="G692">
        <v>0</v>
      </c>
      <c r="I692">
        <v>0</v>
      </c>
      <c r="J692">
        <f>Tabla1[[#This Row],[VENTAS]]+Tabla1[[#This Row],[DEPOSITO]]+Tabla1[[#This Row],[Existencia]]-Tabla1[[#This Row],[SISTEMA]]</f>
        <v>0</v>
      </c>
    </row>
    <row r="693" spans="1:11" hidden="1" x14ac:dyDescent="0.25">
      <c r="A693">
        <v>20303</v>
      </c>
      <c r="B693" s="1" t="s">
        <v>6</v>
      </c>
      <c r="C693" s="1" t="s">
        <v>10</v>
      </c>
      <c r="D693">
        <v>5870</v>
      </c>
      <c r="E693" s="1" t="s">
        <v>707</v>
      </c>
      <c r="F693">
        <v>10</v>
      </c>
      <c r="G693">
        <v>10</v>
      </c>
      <c r="I693">
        <v>0</v>
      </c>
      <c r="J693">
        <f>Tabla1[[#This Row],[VENTAS]]+Tabla1[[#This Row],[DEPOSITO]]+Tabla1[[#This Row],[Existencia]]-Tabla1[[#This Row],[SISTEMA]]</f>
        <v>0</v>
      </c>
    </row>
    <row r="694" spans="1:11" hidden="1" x14ac:dyDescent="0.25">
      <c r="A694">
        <v>20303</v>
      </c>
      <c r="B694" s="1" t="s">
        <v>6</v>
      </c>
      <c r="C694" s="1" t="s">
        <v>10</v>
      </c>
      <c r="D694">
        <v>5871</v>
      </c>
      <c r="E694" s="1" t="s">
        <v>708</v>
      </c>
      <c r="F694">
        <v>5</v>
      </c>
      <c r="G694">
        <v>5</v>
      </c>
      <c r="I694">
        <v>0</v>
      </c>
      <c r="J694">
        <f>Tabla1[[#This Row],[VENTAS]]+Tabla1[[#This Row],[DEPOSITO]]+Tabla1[[#This Row],[Existencia]]-Tabla1[[#This Row],[SISTEMA]]</f>
        <v>0</v>
      </c>
    </row>
    <row r="695" spans="1:11" hidden="1" x14ac:dyDescent="0.25">
      <c r="A695">
        <v>20303</v>
      </c>
      <c r="B695" s="1" t="s">
        <v>6</v>
      </c>
      <c r="C695" s="1" t="s">
        <v>10</v>
      </c>
      <c r="D695">
        <v>5872</v>
      </c>
      <c r="E695" s="1" t="s">
        <v>709</v>
      </c>
      <c r="F695">
        <v>10</v>
      </c>
      <c r="G695">
        <v>10</v>
      </c>
      <c r="I695">
        <v>0</v>
      </c>
      <c r="J695">
        <f>Tabla1[[#This Row],[VENTAS]]+Tabla1[[#This Row],[DEPOSITO]]+Tabla1[[#This Row],[Existencia]]-Tabla1[[#This Row],[SISTEMA]]</f>
        <v>0</v>
      </c>
    </row>
    <row r="696" spans="1:11" hidden="1" x14ac:dyDescent="0.25">
      <c r="A696">
        <v>20303</v>
      </c>
      <c r="B696" s="1" t="s">
        <v>6</v>
      </c>
      <c r="C696" s="1" t="s">
        <v>10</v>
      </c>
      <c r="D696">
        <v>5874</v>
      </c>
      <c r="E696" s="1" t="s">
        <v>710</v>
      </c>
      <c r="F696">
        <v>2</v>
      </c>
      <c r="G696">
        <v>2</v>
      </c>
      <c r="I696">
        <v>0</v>
      </c>
      <c r="J696">
        <f>Tabla1[[#This Row],[VENTAS]]+Tabla1[[#This Row],[DEPOSITO]]+Tabla1[[#This Row],[Existencia]]-Tabla1[[#This Row],[SISTEMA]]</f>
        <v>0</v>
      </c>
    </row>
    <row r="697" spans="1:11" hidden="1" x14ac:dyDescent="0.25">
      <c r="A697">
        <v>20303</v>
      </c>
      <c r="B697" s="1" t="s">
        <v>6</v>
      </c>
      <c r="C697" s="1" t="s">
        <v>10</v>
      </c>
      <c r="D697">
        <v>6101</v>
      </c>
      <c r="E697" s="1" t="s">
        <v>711</v>
      </c>
      <c r="F697">
        <v>0</v>
      </c>
      <c r="G697">
        <v>0</v>
      </c>
      <c r="I697">
        <v>0</v>
      </c>
      <c r="J697">
        <f>Tabla1[[#This Row],[VENTAS]]+Tabla1[[#This Row],[DEPOSITO]]+Tabla1[[#This Row],[Existencia]]-Tabla1[[#This Row],[SISTEMA]]</f>
        <v>0</v>
      </c>
    </row>
    <row r="698" spans="1:11" hidden="1" x14ac:dyDescent="0.25">
      <c r="A698">
        <v>20303</v>
      </c>
      <c r="B698" s="1" t="s">
        <v>6</v>
      </c>
      <c r="C698" s="1" t="s">
        <v>10</v>
      </c>
      <c r="D698">
        <v>6114</v>
      </c>
      <c r="E698" s="1" t="s">
        <v>712</v>
      </c>
      <c r="F698">
        <v>1</v>
      </c>
      <c r="G698">
        <v>1</v>
      </c>
      <c r="I698">
        <v>0</v>
      </c>
      <c r="J698">
        <f>Tabla1[[#This Row],[VENTAS]]+Tabla1[[#This Row],[DEPOSITO]]+Tabla1[[#This Row],[Existencia]]-Tabla1[[#This Row],[SISTEMA]]</f>
        <v>0</v>
      </c>
    </row>
    <row r="699" spans="1:11" hidden="1" x14ac:dyDescent="0.25">
      <c r="A699">
        <v>20303</v>
      </c>
      <c r="B699" s="1" t="s">
        <v>6</v>
      </c>
      <c r="C699" s="1" t="s">
        <v>10</v>
      </c>
      <c r="D699">
        <v>6115</v>
      </c>
      <c r="E699" s="1" t="s">
        <v>713</v>
      </c>
      <c r="F699">
        <v>0</v>
      </c>
      <c r="G699">
        <v>0</v>
      </c>
      <c r="I699">
        <v>0</v>
      </c>
      <c r="J699">
        <f>Tabla1[[#This Row],[VENTAS]]+Tabla1[[#This Row],[DEPOSITO]]+Tabla1[[#This Row],[Existencia]]-Tabla1[[#This Row],[SISTEMA]]</f>
        <v>0</v>
      </c>
    </row>
    <row r="700" spans="1:11" x14ac:dyDescent="0.25">
      <c r="A700">
        <v>20303</v>
      </c>
      <c r="B700" s="1" t="s">
        <v>6</v>
      </c>
      <c r="C700" s="1" t="s">
        <v>10</v>
      </c>
      <c r="D700">
        <v>6116</v>
      </c>
      <c r="E700" s="1" t="s">
        <v>714</v>
      </c>
      <c r="F700">
        <v>7</v>
      </c>
      <c r="G700">
        <v>6</v>
      </c>
      <c r="I700">
        <v>0</v>
      </c>
      <c r="J700">
        <f>Tabla1[[#This Row],[VENTAS]]+Tabla1[[#This Row],[DEPOSITO]]+Tabla1[[#This Row],[Existencia]]-Tabla1[[#This Row],[SISTEMA]]</f>
        <v>-1</v>
      </c>
    </row>
    <row r="701" spans="1:11" hidden="1" x14ac:dyDescent="0.25">
      <c r="A701">
        <v>20303</v>
      </c>
      <c r="B701" s="1" t="s">
        <v>6</v>
      </c>
      <c r="C701" s="1" t="s">
        <v>10</v>
      </c>
      <c r="D701">
        <v>6235</v>
      </c>
      <c r="E701" s="1" t="s">
        <v>715</v>
      </c>
      <c r="F701">
        <v>1</v>
      </c>
      <c r="G701">
        <v>1</v>
      </c>
      <c r="I701">
        <v>0</v>
      </c>
      <c r="J701">
        <f>Tabla1[[#This Row],[VENTAS]]+Tabla1[[#This Row],[DEPOSITO]]+Tabla1[[#This Row],[Existencia]]-Tabla1[[#This Row],[SISTEMA]]</f>
        <v>0</v>
      </c>
    </row>
    <row r="702" spans="1:11" x14ac:dyDescent="0.25">
      <c r="A702">
        <v>20303</v>
      </c>
      <c r="B702" s="1" t="s">
        <v>6</v>
      </c>
      <c r="C702" s="1" t="s">
        <v>10</v>
      </c>
      <c r="D702">
        <v>6236</v>
      </c>
      <c r="E702" s="1" t="s">
        <v>716</v>
      </c>
      <c r="F702">
        <v>23</v>
      </c>
      <c r="G702">
        <v>22</v>
      </c>
      <c r="H702">
        <v>0</v>
      </c>
      <c r="I702">
        <v>0</v>
      </c>
      <c r="J702">
        <f>Tabla1[[#This Row],[VENTAS]]+Tabla1[[#This Row],[DEPOSITO]]+Tabla1[[#This Row],[Existencia]]-Tabla1[[#This Row],[SISTEMA]]</f>
        <v>-1</v>
      </c>
    </row>
    <row r="703" spans="1:11" hidden="1" x14ac:dyDescent="0.25">
      <c r="A703">
        <v>20303</v>
      </c>
      <c r="B703" s="1" t="s">
        <v>6</v>
      </c>
      <c r="C703" s="1" t="s">
        <v>10</v>
      </c>
      <c r="D703">
        <v>6324</v>
      </c>
      <c r="E703" s="1" t="s">
        <v>717</v>
      </c>
      <c r="F703">
        <v>1</v>
      </c>
      <c r="G703">
        <v>1</v>
      </c>
      <c r="I703">
        <v>0</v>
      </c>
      <c r="J703">
        <f>Tabla1[[#This Row],[VENTAS]]+Tabla1[[#This Row],[DEPOSITO]]+Tabla1[[#This Row],[Existencia]]-Tabla1[[#This Row],[SISTEMA]]</f>
        <v>0</v>
      </c>
    </row>
    <row r="704" spans="1:11" hidden="1" x14ac:dyDescent="0.25">
      <c r="A704">
        <v>20303</v>
      </c>
      <c r="B704" s="1" t="s">
        <v>6</v>
      </c>
      <c r="C704" s="1" t="s">
        <v>10</v>
      </c>
      <c r="D704">
        <v>6419</v>
      </c>
      <c r="E704" s="1" t="s">
        <v>718</v>
      </c>
      <c r="F704">
        <v>5</v>
      </c>
      <c r="G704">
        <v>5</v>
      </c>
      <c r="I704">
        <v>0</v>
      </c>
      <c r="J704">
        <f>Tabla1[[#This Row],[VENTAS]]+Tabla1[[#This Row],[DEPOSITO]]+Tabla1[[#This Row],[Existencia]]-Tabla1[[#This Row],[SISTEMA]]</f>
        <v>0</v>
      </c>
    </row>
    <row r="705" spans="1:10" hidden="1" x14ac:dyDescent="0.25">
      <c r="A705">
        <v>20303</v>
      </c>
      <c r="B705" s="1" t="s">
        <v>6</v>
      </c>
      <c r="C705" s="1" t="s">
        <v>10</v>
      </c>
      <c r="D705">
        <v>6549</v>
      </c>
      <c r="E705" s="1" t="s">
        <v>719</v>
      </c>
      <c r="F705">
        <v>0</v>
      </c>
      <c r="G705">
        <v>0</v>
      </c>
      <c r="I705">
        <v>0</v>
      </c>
      <c r="J705">
        <f>Tabla1[[#This Row],[VENTAS]]+Tabla1[[#This Row],[DEPOSITO]]+Tabla1[[#This Row],[Existencia]]-Tabla1[[#This Row],[SISTEMA]]</f>
        <v>0</v>
      </c>
    </row>
    <row r="706" spans="1:10" hidden="1" x14ac:dyDescent="0.25">
      <c r="A706">
        <v>20303</v>
      </c>
      <c r="B706" s="1" t="s">
        <v>6</v>
      </c>
      <c r="C706" s="1" t="s">
        <v>10</v>
      </c>
      <c r="D706">
        <v>6815</v>
      </c>
      <c r="E706" s="1" t="s">
        <v>720</v>
      </c>
      <c r="F706">
        <v>5</v>
      </c>
      <c r="G706">
        <v>5</v>
      </c>
      <c r="I706">
        <v>0</v>
      </c>
      <c r="J706">
        <f>Tabla1[[#This Row],[VENTAS]]+Tabla1[[#This Row],[DEPOSITO]]+Tabla1[[#This Row],[Existencia]]-Tabla1[[#This Row],[SISTEMA]]</f>
        <v>0</v>
      </c>
    </row>
    <row r="707" spans="1:10" hidden="1" x14ac:dyDescent="0.25">
      <c r="A707">
        <v>20303</v>
      </c>
      <c r="B707" s="1" t="s">
        <v>6</v>
      </c>
      <c r="C707" s="1" t="s">
        <v>10</v>
      </c>
      <c r="D707">
        <v>6948</v>
      </c>
      <c r="E707" s="1" t="s">
        <v>721</v>
      </c>
      <c r="F707">
        <v>0</v>
      </c>
      <c r="G707">
        <v>0</v>
      </c>
      <c r="I707">
        <v>0</v>
      </c>
      <c r="J707">
        <f>Tabla1[[#This Row],[VENTAS]]+Tabla1[[#This Row],[DEPOSITO]]+Tabla1[[#This Row],[Existencia]]-Tabla1[[#This Row],[SISTEMA]]</f>
        <v>0</v>
      </c>
    </row>
    <row r="708" spans="1:10" hidden="1" x14ac:dyDescent="0.25">
      <c r="A708">
        <v>20303</v>
      </c>
      <c r="B708" s="1" t="s">
        <v>6</v>
      </c>
      <c r="C708" s="1" t="s">
        <v>10</v>
      </c>
      <c r="D708">
        <v>7074</v>
      </c>
      <c r="E708" s="1" t="s">
        <v>722</v>
      </c>
      <c r="F708">
        <v>0</v>
      </c>
      <c r="G708">
        <v>0</v>
      </c>
      <c r="I708">
        <v>0</v>
      </c>
      <c r="J708">
        <f>Tabla1[[#This Row],[VENTAS]]+Tabla1[[#This Row],[DEPOSITO]]+Tabla1[[#This Row],[Existencia]]-Tabla1[[#This Row],[SISTEMA]]</f>
        <v>0</v>
      </c>
    </row>
    <row r="709" spans="1:10" hidden="1" x14ac:dyDescent="0.25">
      <c r="A709">
        <v>20303</v>
      </c>
      <c r="B709" s="1" t="s">
        <v>6</v>
      </c>
      <c r="C709" s="1" t="s">
        <v>10</v>
      </c>
      <c r="D709">
        <v>7464</v>
      </c>
      <c r="E709" s="1" t="s">
        <v>723</v>
      </c>
      <c r="F709">
        <v>0</v>
      </c>
      <c r="G709">
        <v>0</v>
      </c>
      <c r="I709">
        <v>0</v>
      </c>
      <c r="J709">
        <f>Tabla1[[#This Row],[VENTAS]]+Tabla1[[#This Row],[DEPOSITO]]+Tabla1[[#This Row],[Existencia]]-Tabla1[[#This Row],[SISTEMA]]</f>
        <v>0</v>
      </c>
    </row>
    <row r="710" spans="1:10" hidden="1" x14ac:dyDescent="0.25">
      <c r="A710">
        <v>20303</v>
      </c>
      <c r="B710" s="1" t="s">
        <v>6</v>
      </c>
      <c r="C710" s="1" t="s">
        <v>10</v>
      </c>
      <c r="D710">
        <v>7470</v>
      </c>
      <c r="E710" s="1" t="s">
        <v>724</v>
      </c>
      <c r="F710">
        <v>0</v>
      </c>
      <c r="G710">
        <v>0</v>
      </c>
      <c r="I710">
        <v>0</v>
      </c>
      <c r="J710">
        <f>Tabla1[[#This Row],[VENTAS]]+Tabla1[[#This Row],[DEPOSITO]]+Tabla1[[#This Row],[Existencia]]-Tabla1[[#This Row],[SISTEMA]]</f>
        <v>0</v>
      </c>
    </row>
    <row r="711" spans="1:10" hidden="1" x14ac:dyDescent="0.25">
      <c r="A711">
        <v>20303</v>
      </c>
      <c r="B711" s="1" t="s">
        <v>6</v>
      </c>
      <c r="C711" s="1" t="s">
        <v>10</v>
      </c>
      <c r="D711">
        <v>7475</v>
      </c>
      <c r="E711" s="1" t="s">
        <v>725</v>
      </c>
      <c r="F711">
        <v>0</v>
      </c>
      <c r="G711">
        <v>0</v>
      </c>
      <c r="I711">
        <v>0</v>
      </c>
      <c r="J711">
        <f>Tabla1[[#This Row],[VENTAS]]+Tabla1[[#This Row],[DEPOSITO]]+Tabla1[[#This Row],[Existencia]]-Tabla1[[#This Row],[SISTEMA]]</f>
        <v>0</v>
      </c>
    </row>
    <row r="712" spans="1:10" hidden="1" x14ac:dyDescent="0.25">
      <c r="A712">
        <v>20303</v>
      </c>
      <c r="B712" s="1" t="s">
        <v>6</v>
      </c>
      <c r="C712" s="1" t="s">
        <v>10</v>
      </c>
      <c r="D712">
        <v>7476</v>
      </c>
      <c r="E712" s="1" t="s">
        <v>61</v>
      </c>
      <c r="F712">
        <v>7</v>
      </c>
      <c r="G712">
        <v>7</v>
      </c>
      <c r="I712">
        <v>0</v>
      </c>
      <c r="J712">
        <f>Tabla1[[#This Row],[VENTAS]]+Tabla1[[#This Row],[DEPOSITO]]+Tabla1[[#This Row],[Existencia]]-Tabla1[[#This Row],[SISTEMA]]</f>
        <v>0</v>
      </c>
    </row>
    <row r="713" spans="1:10" hidden="1" x14ac:dyDescent="0.25">
      <c r="A713">
        <v>20303</v>
      </c>
      <c r="B713" s="1" t="s">
        <v>6</v>
      </c>
      <c r="C713" s="1" t="s">
        <v>10</v>
      </c>
      <c r="D713">
        <v>7477</v>
      </c>
      <c r="E713" s="1" t="s">
        <v>726</v>
      </c>
      <c r="F713">
        <v>0</v>
      </c>
      <c r="G713">
        <v>0</v>
      </c>
      <c r="I713">
        <v>0</v>
      </c>
      <c r="J713">
        <f>Tabla1[[#This Row],[VENTAS]]+Tabla1[[#This Row],[DEPOSITO]]+Tabla1[[#This Row],[Existencia]]-Tabla1[[#This Row],[SISTEMA]]</f>
        <v>0</v>
      </c>
    </row>
    <row r="714" spans="1:10" hidden="1" x14ac:dyDescent="0.25">
      <c r="A714">
        <v>20303</v>
      </c>
      <c r="B714" s="1" t="s">
        <v>6</v>
      </c>
      <c r="C714" s="1" t="s">
        <v>10</v>
      </c>
      <c r="D714">
        <v>7478</v>
      </c>
      <c r="E714" s="1" t="s">
        <v>62</v>
      </c>
      <c r="F714">
        <v>0</v>
      </c>
      <c r="G714">
        <v>0</v>
      </c>
      <c r="I714">
        <v>0</v>
      </c>
      <c r="J714">
        <f>Tabla1[[#This Row],[VENTAS]]+Tabla1[[#This Row],[DEPOSITO]]+Tabla1[[#This Row],[Existencia]]-Tabla1[[#This Row],[SISTEMA]]</f>
        <v>0</v>
      </c>
    </row>
    <row r="715" spans="1:10" hidden="1" x14ac:dyDescent="0.25">
      <c r="A715">
        <v>20303</v>
      </c>
      <c r="B715" s="1" t="s">
        <v>6</v>
      </c>
      <c r="C715" s="1" t="s">
        <v>10</v>
      </c>
      <c r="D715">
        <v>7479</v>
      </c>
      <c r="E715" s="1" t="s">
        <v>63</v>
      </c>
      <c r="F715">
        <v>26</v>
      </c>
      <c r="G715">
        <v>26</v>
      </c>
      <c r="I715">
        <v>0</v>
      </c>
      <c r="J715">
        <f>Tabla1[[#This Row],[VENTAS]]+Tabla1[[#This Row],[DEPOSITO]]+Tabla1[[#This Row],[Existencia]]-Tabla1[[#This Row],[SISTEMA]]</f>
        <v>0</v>
      </c>
    </row>
    <row r="716" spans="1:10" hidden="1" x14ac:dyDescent="0.25">
      <c r="A716">
        <v>20303</v>
      </c>
      <c r="B716" s="1" t="s">
        <v>6</v>
      </c>
      <c r="C716" s="1" t="s">
        <v>10</v>
      </c>
      <c r="D716">
        <v>7480</v>
      </c>
      <c r="E716" s="1" t="s">
        <v>64</v>
      </c>
      <c r="F716">
        <v>0</v>
      </c>
      <c r="G716">
        <v>0</v>
      </c>
      <c r="I716">
        <v>0</v>
      </c>
      <c r="J716">
        <f>Tabla1[[#This Row],[VENTAS]]+Tabla1[[#This Row],[DEPOSITO]]+Tabla1[[#This Row],[Existencia]]-Tabla1[[#This Row],[SISTEMA]]</f>
        <v>0</v>
      </c>
    </row>
    <row r="717" spans="1:10" hidden="1" x14ac:dyDescent="0.25">
      <c r="A717">
        <v>20303</v>
      </c>
      <c r="B717" s="1" t="s">
        <v>6</v>
      </c>
      <c r="C717" s="1" t="s">
        <v>10</v>
      </c>
      <c r="D717">
        <v>7481</v>
      </c>
      <c r="E717" s="1" t="s">
        <v>727</v>
      </c>
      <c r="F717">
        <v>0</v>
      </c>
      <c r="G717">
        <v>0</v>
      </c>
      <c r="I717">
        <v>0</v>
      </c>
      <c r="J717">
        <f>Tabla1[[#This Row],[VENTAS]]+Tabla1[[#This Row],[DEPOSITO]]+Tabla1[[#This Row],[Existencia]]-Tabla1[[#This Row],[SISTEMA]]</f>
        <v>0</v>
      </c>
    </row>
    <row r="718" spans="1:10" hidden="1" x14ac:dyDescent="0.25">
      <c r="A718">
        <v>20303</v>
      </c>
      <c r="B718" s="1" t="s">
        <v>6</v>
      </c>
      <c r="C718" s="1" t="s">
        <v>10</v>
      </c>
      <c r="D718">
        <v>7548</v>
      </c>
      <c r="E718" s="1" t="s">
        <v>728</v>
      </c>
      <c r="F718">
        <v>0</v>
      </c>
      <c r="G718">
        <v>0</v>
      </c>
      <c r="I718">
        <v>0</v>
      </c>
      <c r="J718">
        <f>Tabla1[[#This Row],[VENTAS]]+Tabla1[[#This Row],[DEPOSITO]]+Tabla1[[#This Row],[Existencia]]-Tabla1[[#This Row],[SISTEMA]]</f>
        <v>0</v>
      </c>
    </row>
    <row r="719" spans="1:10" hidden="1" x14ac:dyDescent="0.25">
      <c r="A719">
        <v>20303</v>
      </c>
      <c r="B719" s="1" t="s">
        <v>6</v>
      </c>
      <c r="C719" s="1" t="s">
        <v>10</v>
      </c>
      <c r="D719">
        <v>7549</v>
      </c>
      <c r="E719" s="1" t="s">
        <v>729</v>
      </c>
      <c r="F719">
        <v>0</v>
      </c>
      <c r="G719">
        <v>0</v>
      </c>
      <c r="I719">
        <v>0</v>
      </c>
      <c r="J719">
        <f>Tabla1[[#This Row],[VENTAS]]+Tabla1[[#This Row],[DEPOSITO]]+Tabla1[[#This Row],[Existencia]]-Tabla1[[#This Row],[SISTEMA]]</f>
        <v>0</v>
      </c>
    </row>
    <row r="720" spans="1:10" hidden="1" x14ac:dyDescent="0.25">
      <c r="A720">
        <v>20303</v>
      </c>
      <c r="B720" s="1" t="s">
        <v>6</v>
      </c>
      <c r="C720" s="1" t="s">
        <v>10</v>
      </c>
      <c r="D720">
        <v>7801</v>
      </c>
      <c r="E720" s="1" t="s">
        <v>65</v>
      </c>
      <c r="F720">
        <v>5</v>
      </c>
      <c r="G720">
        <v>5</v>
      </c>
      <c r="I720">
        <v>0</v>
      </c>
      <c r="J720">
        <f>Tabla1[[#This Row],[VENTAS]]+Tabla1[[#This Row],[DEPOSITO]]+Tabla1[[#This Row],[Existencia]]-Tabla1[[#This Row],[SISTEMA]]</f>
        <v>0</v>
      </c>
    </row>
    <row r="721" spans="1:11" hidden="1" x14ac:dyDescent="0.25">
      <c r="A721">
        <v>20303</v>
      </c>
      <c r="B721" s="1" t="s">
        <v>6</v>
      </c>
      <c r="C721" s="1" t="s">
        <v>10</v>
      </c>
      <c r="D721">
        <v>7822</v>
      </c>
      <c r="E721" s="1" t="s">
        <v>730</v>
      </c>
      <c r="F721">
        <v>0</v>
      </c>
      <c r="G721">
        <v>0</v>
      </c>
      <c r="I721">
        <v>0</v>
      </c>
      <c r="J721">
        <f>Tabla1[[#This Row],[VENTAS]]+Tabla1[[#This Row],[DEPOSITO]]+Tabla1[[#This Row],[Existencia]]-Tabla1[[#This Row],[SISTEMA]]</f>
        <v>0</v>
      </c>
    </row>
    <row r="722" spans="1:11" x14ac:dyDescent="0.25">
      <c r="A722">
        <v>20303</v>
      </c>
      <c r="B722" s="1" t="s">
        <v>6</v>
      </c>
      <c r="C722" s="1" t="s">
        <v>10</v>
      </c>
      <c r="D722">
        <v>8135</v>
      </c>
      <c r="E722" s="1" t="s">
        <v>731</v>
      </c>
      <c r="F722">
        <v>1</v>
      </c>
      <c r="G722">
        <v>0</v>
      </c>
      <c r="I722">
        <v>0</v>
      </c>
      <c r="J722">
        <f>Tabla1[[#This Row],[VENTAS]]+Tabla1[[#This Row],[DEPOSITO]]+Tabla1[[#This Row],[Existencia]]-Tabla1[[#This Row],[SISTEMA]]</f>
        <v>-1</v>
      </c>
    </row>
    <row r="723" spans="1:11" hidden="1" x14ac:dyDescent="0.25">
      <c r="A723">
        <v>20303</v>
      </c>
      <c r="B723" s="1" t="s">
        <v>6</v>
      </c>
      <c r="C723" s="1" t="s">
        <v>10</v>
      </c>
      <c r="D723">
        <v>8209</v>
      </c>
      <c r="E723" s="1" t="s">
        <v>732</v>
      </c>
      <c r="F723">
        <v>5</v>
      </c>
      <c r="G723">
        <v>5</v>
      </c>
      <c r="I723">
        <v>0</v>
      </c>
      <c r="J723">
        <f>Tabla1[[#This Row],[VENTAS]]+Tabla1[[#This Row],[DEPOSITO]]+Tabla1[[#This Row],[Existencia]]-Tabla1[[#This Row],[SISTEMA]]</f>
        <v>0</v>
      </c>
    </row>
    <row r="724" spans="1:11" hidden="1" x14ac:dyDescent="0.25">
      <c r="A724">
        <v>20303</v>
      </c>
      <c r="B724" s="1" t="s">
        <v>6</v>
      </c>
      <c r="C724" s="1" t="s">
        <v>10</v>
      </c>
      <c r="D724">
        <v>8345</v>
      </c>
      <c r="E724" s="1" t="s">
        <v>733</v>
      </c>
      <c r="F724">
        <v>0</v>
      </c>
      <c r="G724">
        <v>0</v>
      </c>
      <c r="I724">
        <v>0</v>
      </c>
      <c r="J724">
        <f>Tabla1[[#This Row],[VENTAS]]+Tabla1[[#This Row],[DEPOSITO]]+Tabla1[[#This Row],[Existencia]]-Tabla1[[#This Row],[SISTEMA]]</f>
        <v>0</v>
      </c>
    </row>
    <row r="725" spans="1:11" hidden="1" x14ac:dyDescent="0.25">
      <c r="A725">
        <v>20303</v>
      </c>
      <c r="B725" s="1" t="s">
        <v>6</v>
      </c>
      <c r="C725" s="1" t="s">
        <v>10</v>
      </c>
      <c r="D725">
        <v>8442</v>
      </c>
      <c r="E725" s="1" t="s">
        <v>66</v>
      </c>
      <c r="F725">
        <v>0</v>
      </c>
      <c r="G725">
        <v>0</v>
      </c>
      <c r="I725">
        <v>0</v>
      </c>
      <c r="J725">
        <f>Tabla1[[#This Row],[VENTAS]]+Tabla1[[#This Row],[DEPOSITO]]+Tabla1[[#This Row],[Existencia]]-Tabla1[[#This Row],[SISTEMA]]</f>
        <v>0</v>
      </c>
    </row>
    <row r="726" spans="1:11" hidden="1" x14ac:dyDescent="0.25">
      <c r="A726">
        <v>20303</v>
      </c>
      <c r="B726" s="1" t="s">
        <v>6</v>
      </c>
      <c r="C726" s="1" t="s">
        <v>10</v>
      </c>
      <c r="D726">
        <v>8443</v>
      </c>
      <c r="E726" s="1" t="s">
        <v>734</v>
      </c>
      <c r="F726">
        <v>1</v>
      </c>
      <c r="G726">
        <v>0</v>
      </c>
      <c r="I726">
        <v>0</v>
      </c>
      <c r="J726">
        <f>Tabla1[[#This Row],[VENTAS]]+Tabla1[[#This Row],[DEPOSITO]]+Tabla1[[#This Row],[Existencia]]-Tabla1[[#This Row],[SISTEMA]]</f>
        <v>-1</v>
      </c>
      <c r="K726" t="s">
        <v>5</v>
      </c>
    </row>
    <row r="727" spans="1:11" hidden="1" x14ac:dyDescent="0.25">
      <c r="A727">
        <v>20303</v>
      </c>
      <c r="B727" s="1" t="s">
        <v>6</v>
      </c>
      <c r="C727" s="1" t="s">
        <v>10</v>
      </c>
      <c r="D727">
        <v>8444</v>
      </c>
      <c r="E727" s="1" t="s">
        <v>67</v>
      </c>
      <c r="F727">
        <v>0</v>
      </c>
      <c r="G727">
        <v>0</v>
      </c>
      <c r="I727">
        <v>0</v>
      </c>
      <c r="J727">
        <f>Tabla1[[#This Row],[VENTAS]]+Tabla1[[#This Row],[DEPOSITO]]+Tabla1[[#This Row],[Existencia]]-Tabla1[[#This Row],[SISTEMA]]</f>
        <v>0</v>
      </c>
    </row>
    <row r="728" spans="1:11" hidden="1" x14ac:dyDescent="0.25">
      <c r="A728">
        <v>20303</v>
      </c>
      <c r="B728" s="1" t="s">
        <v>6</v>
      </c>
      <c r="C728" s="1" t="s">
        <v>10</v>
      </c>
      <c r="D728">
        <v>8445</v>
      </c>
      <c r="E728" s="1" t="s">
        <v>68</v>
      </c>
      <c r="F728">
        <v>0</v>
      </c>
      <c r="G728">
        <v>0</v>
      </c>
      <c r="I728">
        <v>0</v>
      </c>
      <c r="J728">
        <f>Tabla1[[#This Row],[VENTAS]]+Tabla1[[#This Row],[DEPOSITO]]+Tabla1[[#This Row],[Existencia]]-Tabla1[[#This Row],[SISTEMA]]</f>
        <v>0</v>
      </c>
    </row>
    <row r="729" spans="1:11" hidden="1" x14ac:dyDescent="0.25">
      <c r="A729">
        <v>20303</v>
      </c>
      <c r="B729" s="1" t="s">
        <v>6</v>
      </c>
      <c r="C729" s="1" t="s">
        <v>10</v>
      </c>
      <c r="D729">
        <v>8446</v>
      </c>
      <c r="E729" s="1" t="s">
        <v>69</v>
      </c>
      <c r="F729">
        <v>0</v>
      </c>
      <c r="G729">
        <v>0</v>
      </c>
      <c r="I729">
        <v>0</v>
      </c>
      <c r="J729">
        <f>Tabla1[[#This Row],[VENTAS]]+Tabla1[[#This Row],[DEPOSITO]]+Tabla1[[#This Row],[Existencia]]-Tabla1[[#This Row],[SISTEMA]]</f>
        <v>0</v>
      </c>
    </row>
    <row r="730" spans="1:11" hidden="1" x14ac:dyDescent="0.25">
      <c r="A730">
        <v>20303</v>
      </c>
      <c r="B730" s="1" t="s">
        <v>6</v>
      </c>
      <c r="C730" s="1" t="s">
        <v>10</v>
      </c>
      <c r="D730">
        <v>8447</v>
      </c>
      <c r="E730" s="1" t="s">
        <v>70</v>
      </c>
      <c r="F730">
        <v>26</v>
      </c>
      <c r="G730">
        <v>11</v>
      </c>
      <c r="H730">
        <v>18</v>
      </c>
      <c r="I730">
        <v>0</v>
      </c>
      <c r="J730">
        <f>Tabla1[[#This Row],[VENTAS]]+Tabla1[[#This Row],[DEPOSITO]]+Tabla1[[#This Row],[Existencia]]-Tabla1[[#This Row],[SISTEMA]]</f>
        <v>3</v>
      </c>
      <c r="K730" t="s">
        <v>2659</v>
      </c>
    </row>
    <row r="731" spans="1:11" hidden="1" x14ac:dyDescent="0.25">
      <c r="A731">
        <v>20303</v>
      </c>
      <c r="B731" s="1" t="s">
        <v>6</v>
      </c>
      <c r="C731" s="1" t="s">
        <v>10</v>
      </c>
      <c r="D731">
        <v>8448</v>
      </c>
      <c r="E731" s="1" t="s">
        <v>735</v>
      </c>
      <c r="F731">
        <v>7</v>
      </c>
      <c r="G731">
        <v>7</v>
      </c>
      <c r="I731">
        <v>0</v>
      </c>
      <c r="J731">
        <f>Tabla1[[#This Row],[VENTAS]]+Tabla1[[#This Row],[DEPOSITO]]+Tabla1[[#This Row],[Existencia]]-Tabla1[[#This Row],[SISTEMA]]</f>
        <v>0</v>
      </c>
    </row>
    <row r="732" spans="1:11" hidden="1" x14ac:dyDescent="0.25">
      <c r="A732">
        <v>20303</v>
      </c>
      <c r="B732" s="1" t="s">
        <v>6</v>
      </c>
      <c r="C732" s="1" t="s">
        <v>10</v>
      </c>
      <c r="D732">
        <v>8449</v>
      </c>
      <c r="E732" s="1" t="s">
        <v>71</v>
      </c>
      <c r="F732">
        <v>21</v>
      </c>
      <c r="G732">
        <v>21</v>
      </c>
      <c r="I732">
        <v>0</v>
      </c>
      <c r="J732">
        <f>Tabla1[[#This Row],[VENTAS]]+Tabla1[[#This Row],[DEPOSITO]]+Tabla1[[#This Row],[Existencia]]-Tabla1[[#This Row],[SISTEMA]]</f>
        <v>0</v>
      </c>
    </row>
    <row r="733" spans="1:11" hidden="1" x14ac:dyDescent="0.25">
      <c r="A733">
        <v>20303</v>
      </c>
      <c r="B733" s="1" t="s">
        <v>6</v>
      </c>
      <c r="C733" s="1" t="s">
        <v>10</v>
      </c>
      <c r="D733">
        <v>8450</v>
      </c>
      <c r="E733" s="1" t="s">
        <v>736</v>
      </c>
      <c r="F733">
        <v>18</v>
      </c>
      <c r="G733">
        <v>18</v>
      </c>
      <c r="I733">
        <v>0</v>
      </c>
      <c r="J733">
        <f>Tabla1[[#This Row],[VENTAS]]+Tabla1[[#This Row],[DEPOSITO]]+Tabla1[[#This Row],[Existencia]]-Tabla1[[#This Row],[SISTEMA]]</f>
        <v>0</v>
      </c>
    </row>
    <row r="734" spans="1:11" hidden="1" x14ac:dyDescent="0.25">
      <c r="A734">
        <v>20303</v>
      </c>
      <c r="B734" s="1" t="s">
        <v>6</v>
      </c>
      <c r="C734" s="1" t="s">
        <v>10</v>
      </c>
      <c r="D734">
        <v>8451</v>
      </c>
      <c r="E734" s="1" t="s">
        <v>72</v>
      </c>
      <c r="F734">
        <v>15</v>
      </c>
      <c r="G734">
        <v>11</v>
      </c>
      <c r="H734">
        <v>4</v>
      </c>
      <c r="I734">
        <v>0</v>
      </c>
      <c r="J734">
        <f>Tabla1[[#This Row],[VENTAS]]+Tabla1[[#This Row],[DEPOSITO]]+Tabla1[[#This Row],[Existencia]]-Tabla1[[#This Row],[SISTEMA]]</f>
        <v>0</v>
      </c>
    </row>
    <row r="735" spans="1:11" hidden="1" x14ac:dyDescent="0.25">
      <c r="A735">
        <v>20303</v>
      </c>
      <c r="B735" s="1" t="s">
        <v>6</v>
      </c>
      <c r="C735" s="1" t="s">
        <v>10</v>
      </c>
      <c r="D735">
        <v>8466</v>
      </c>
      <c r="E735" s="1" t="s">
        <v>737</v>
      </c>
      <c r="F735">
        <v>0</v>
      </c>
      <c r="G735">
        <v>0</v>
      </c>
      <c r="I735">
        <v>0</v>
      </c>
      <c r="J735">
        <f>Tabla1[[#This Row],[VENTAS]]+Tabla1[[#This Row],[DEPOSITO]]+Tabla1[[#This Row],[Existencia]]-Tabla1[[#This Row],[SISTEMA]]</f>
        <v>0</v>
      </c>
    </row>
    <row r="736" spans="1:11" hidden="1" x14ac:dyDescent="0.25">
      <c r="A736">
        <v>20303</v>
      </c>
      <c r="B736" s="1" t="s">
        <v>6</v>
      </c>
      <c r="C736" s="1" t="s">
        <v>10</v>
      </c>
      <c r="D736">
        <v>8468</v>
      </c>
      <c r="E736" s="1" t="s">
        <v>738</v>
      </c>
      <c r="F736">
        <v>0</v>
      </c>
      <c r="G736">
        <v>0</v>
      </c>
      <c r="I736">
        <v>0</v>
      </c>
      <c r="J736">
        <f>Tabla1[[#This Row],[VENTAS]]+Tabla1[[#This Row],[DEPOSITO]]+Tabla1[[#This Row],[Existencia]]-Tabla1[[#This Row],[SISTEMA]]</f>
        <v>0</v>
      </c>
    </row>
    <row r="737" spans="1:10" hidden="1" x14ac:dyDescent="0.25">
      <c r="A737">
        <v>20303</v>
      </c>
      <c r="B737" s="1" t="s">
        <v>6</v>
      </c>
      <c r="C737" s="1" t="s">
        <v>10</v>
      </c>
      <c r="D737">
        <v>8588</v>
      </c>
      <c r="E737" s="1" t="s">
        <v>739</v>
      </c>
      <c r="F737">
        <v>0</v>
      </c>
      <c r="G737">
        <v>0</v>
      </c>
      <c r="I737">
        <v>0</v>
      </c>
      <c r="J737">
        <f>Tabla1[[#This Row],[VENTAS]]+Tabla1[[#This Row],[DEPOSITO]]+Tabla1[[#This Row],[Existencia]]-Tabla1[[#This Row],[SISTEMA]]</f>
        <v>0</v>
      </c>
    </row>
    <row r="738" spans="1:10" hidden="1" x14ac:dyDescent="0.25">
      <c r="A738">
        <v>20303</v>
      </c>
      <c r="B738" s="1" t="s">
        <v>6</v>
      </c>
      <c r="C738" s="1" t="s">
        <v>10</v>
      </c>
      <c r="D738">
        <v>8589</v>
      </c>
      <c r="E738" s="1" t="s">
        <v>740</v>
      </c>
      <c r="F738">
        <v>0</v>
      </c>
      <c r="G738">
        <v>0</v>
      </c>
      <c r="I738">
        <v>0</v>
      </c>
      <c r="J738">
        <f>Tabla1[[#This Row],[VENTAS]]+Tabla1[[#This Row],[DEPOSITO]]+Tabla1[[#This Row],[Existencia]]-Tabla1[[#This Row],[SISTEMA]]</f>
        <v>0</v>
      </c>
    </row>
    <row r="739" spans="1:10" hidden="1" x14ac:dyDescent="0.25">
      <c r="A739">
        <v>20303</v>
      </c>
      <c r="B739" s="1" t="s">
        <v>6</v>
      </c>
      <c r="C739" s="1" t="s">
        <v>10</v>
      </c>
      <c r="D739">
        <v>8703</v>
      </c>
      <c r="E739" s="1" t="s">
        <v>73</v>
      </c>
      <c r="F739">
        <v>0</v>
      </c>
      <c r="G739">
        <v>0</v>
      </c>
      <c r="I739">
        <v>0</v>
      </c>
      <c r="J739">
        <f>Tabla1[[#This Row],[VENTAS]]+Tabla1[[#This Row],[DEPOSITO]]+Tabla1[[#This Row],[Existencia]]-Tabla1[[#This Row],[SISTEMA]]</f>
        <v>0</v>
      </c>
    </row>
    <row r="740" spans="1:10" hidden="1" x14ac:dyDescent="0.25">
      <c r="A740">
        <v>20303</v>
      </c>
      <c r="B740" s="1" t="s">
        <v>6</v>
      </c>
      <c r="C740" s="1" t="s">
        <v>10</v>
      </c>
      <c r="D740">
        <v>8960</v>
      </c>
      <c r="E740" s="1" t="s">
        <v>741</v>
      </c>
      <c r="F740">
        <v>0</v>
      </c>
      <c r="G740">
        <v>0</v>
      </c>
      <c r="I740">
        <v>0</v>
      </c>
      <c r="J740">
        <f>Tabla1[[#This Row],[VENTAS]]+Tabla1[[#This Row],[DEPOSITO]]+Tabla1[[#This Row],[Existencia]]-Tabla1[[#This Row],[SISTEMA]]</f>
        <v>0</v>
      </c>
    </row>
    <row r="741" spans="1:10" hidden="1" x14ac:dyDescent="0.25">
      <c r="A741">
        <v>20303</v>
      </c>
      <c r="B741" s="1" t="s">
        <v>6</v>
      </c>
      <c r="C741" s="1" t="s">
        <v>10</v>
      </c>
      <c r="D741">
        <v>8963</v>
      </c>
      <c r="E741" s="1" t="s">
        <v>742</v>
      </c>
      <c r="F741">
        <v>0</v>
      </c>
      <c r="G741">
        <v>0</v>
      </c>
      <c r="I741">
        <v>0</v>
      </c>
      <c r="J741">
        <f>Tabla1[[#This Row],[VENTAS]]+Tabla1[[#This Row],[DEPOSITO]]+Tabla1[[#This Row],[Existencia]]-Tabla1[[#This Row],[SISTEMA]]</f>
        <v>0</v>
      </c>
    </row>
    <row r="742" spans="1:10" hidden="1" x14ac:dyDescent="0.25">
      <c r="A742">
        <v>20303</v>
      </c>
      <c r="B742" s="1" t="s">
        <v>6</v>
      </c>
      <c r="C742" s="1" t="s">
        <v>10</v>
      </c>
      <c r="D742">
        <v>9029</v>
      </c>
      <c r="E742" s="1" t="s">
        <v>743</v>
      </c>
      <c r="F742">
        <v>34</v>
      </c>
      <c r="G742">
        <v>34</v>
      </c>
      <c r="I742">
        <v>0</v>
      </c>
      <c r="J742">
        <f>Tabla1[[#This Row],[VENTAS]]+Tabla1[[#This Row],[DEPOSITO]]+Tabla1[[#This Row],[Existencia]]-Tabla1[[#This Row],[SISTEMA]]</f>
        <v>0</v>
      </c>
    </row>
    <row r="743" spans="1:10" hidden="1" x14ac:dyDescent="0.25">
      <c r="A743">
        <v>20303</v>
      </c>
      <c r="B743" s="1" t="s">
        <v>6</v>
      </c>
      <c r="C743" s="1" t="s">
        <v>10</v>
      </c>
      <c r="D743">
        <v>9257</v>
      </c>
      <c r="E743" s="1" t="s">
        <v>744</v>
      </c>
      <c r="F743">
        <v>0</v>
      </c>
      <c r="G743">
        <v>0</v>
      </c>
      <c r="I743">
        <v>0</v>
      </c>
      <c r="J743">
        <f>Tabla1[[#This Row],[VENTAS]]+Tabla1[[#This Row],[DEPOSITO]]+Tabla1[[#This Row],[Existencia]]-Tabla1[[#This Row],[SISTEMA]]</f>
        <v>0</v>
      </c>
    </row>
    <row r="744" spans="1:10" hidden="1" x14ac:dyDescent="0.25">
      <c r="A744">
        <v>20303</v>
      </c>
      <c r="B744" s="1" t="s">
        <v>6</v>
      </c>
      <c r="C744" s="1" t="s">
        <v>10</v>
      </c>
      <c r="D744">
        <v>9260</v>
      </c>
      <c r="E744" s="1" t="s">
        <v>74</v>
      </c>
      <c r="F744">
        <v>0</v>
      </c>
      <c r="G744">
        <v>0</v>
      </c>
      <c r="I744">
        <v>0</v>
      </c>
      <c r="J744">
        <f>Tabla1[[#This Row],[VENTAS]]+Tabla1[[#This Row],[DEPOSITO]]+Tabla1[[#This Row],[Existencia]]-Tabla1[[#This Row],[SISTEMA]]</f>
        <v>0</v>
      </c>
    </row>
    <row r="745" spans="1:10" hidden="1" x14ac:dyDescent="0.25">
      <c r="A745">
        <v>20303</v>
      </c>
      <c r="B745" s="1" t="s">
        <v>6</v>
      </c>
      <c r="C745" s="1" t="s">
        <v>10</v>
      </c>
      <c r="D745">
        <v>9261</v>
      </c>
      <c r="E745" s="1" t="s">
        <v>75</v>
      </c>
      <c r="F745">
        <v>12</v>
      </c>
      <c r="G745">
        <v>12</v>
      </c>
      <c r="I745">
        <v>0</v>
      </c>
      <c r="J745">
        <f>Tabla1[[#This Row],[VENTAS]]+Tabla1[[#This Row],[DEPOSITO]]+Tabla1[[#This Row],[Existencia]]-Tabla1[[#This Row],[SISTEMA]]</f>
        <v>0</v>
      </c>
    </row>
    <row r="746" spans="1:10" x14ac:dyDescent="0.25">
      <c r="A746">
        <v>20303</v>
      </c>
      <c r="B746" s="1" t="s">
        <v>6</v>
      </c>
      <c r="C746" s="1" t="s">
        <v>10</v>
      </c>
      <c r="D746">
        <v>9349</v>
      </c>
      <c r="E746" s="1" t="s">
        <v>745</v>
      </c>
      <c r="F746">
        <v>8</v>
      </c>
      <c r="G746">
        <v>7</v>
      </c>
      <c r="I746">
        <v>0</v>
      </c>
      <c r="J746">
        <f>Tabla1[[#This Row],[VENTAS]]+Tabla1[[#This Row],[DEPOSITO]]+Tabla1[[#This Row],[Existencia]]-Tabla1[[#This Row],[SISTEMA]]</f>
        <v>-1</v>
      </c>
    </row>
    <row r="747" spans="1:10" hidden="1" x14ac:dyDescent="0.25">
      <c r="A747">
        <v>20303</v>
      </c>
      <c r="B747" s="1" t="s">
        <v>6</v>
      </c>
      <c r="C747" s="1" t="s">
        <v>10</v>
      </c>
      <c r="D747">
        <v>9377</v>
      </c>
      <c r="E747" s="1" t="s">
        <v>746</v>
      </c>
      <c r="F747">
        <v>12</v>
      </c>
      <c r="G747">
        <v>11</v>
      </c>
      <c r="I747">
        <v>1</v>
      </c>
      <c r="J747">
        <f>Tabla1[[#This Row],[VENTAS]]+Tabla1[[#This Row],[DEPOSITO]]+Tabla1[[#This Row],[Existencia]]-Tabla1[[#This Row],[SISTEMA]]</f>
        <v>0</v>
      </c>
    </row>
    <row r="748" spans="1:10" hidden="1" x14ac:dyDescent="0.25">
      <c r="A748">
        <v>20303</v>
      </c>
      <c r="B748" s="1" t="s">
        <v>6</v>
      </c>
      <c r="C748" s="1" t="s">
        <v>10</v>
      </c>
      <c r="D748">
        <v>9499</v>
      </c>
      <c r="E748" s="1" t="s">
        <v>747</v>
      </c>
      <c r="F748">
        <v>0</v>
      </c>
      <c r="G748">
        <v>0</v>
      </c>
      <c r="I748">
        <v>0</v>
      </c>
      <c r="J748">
        <f>Tabla1[[#This Row],[VENTAS]]+Tabla1[[#This Row],[DEPOSITO]]+Tabla1[[#This Row],[Existencia]]-Tabla1[[#This Row],[SISTEMA]]</f>
        <v>0</v>
      </c>
    </row>
    <row r="749" spans="1:10" x14ac:dyDescent="0.25">
      <c r="A749">
        <v>20303</v>
      </c>
      <c r="B749" s="1" t="s">
        <v>6</v>
      </c>
      <c r="C749" s="1" t="s">
        <v>10</v>
      </c>
      <c r="D749">
        <v>9595</v>
      </c>
      <c r="E749" s="1" t="s">
        <v>748</v>
      </c>
      <c r="F749">
        <v>62</v>
      </c>
      <c r="G749">
        <v>25</v>
      </c>
      <c r="I749">
        <v>0</v>
      </c>
      <c r="J749">
        <f>Tabla1[[#This Row],[VENTAS]]+Tabla1[[#This Row],[DEPOSITO]]+Tabla1[[#This Row],[Existencia]]-Tabla1[[#This Row],[SISTEMA]]</f>
        <v>-37</v>
      </c>
    </row>
    <row r="750" spans="1:10" hidden="1" x14ac:dyDescent="0.25">
      <c r="A750">
        <v>20303</v>
      </c>
      <c r="B750" s="1" t="s">
        <v>6</v>
      </c>
      <c r="C750" s="1" t="s">
        <v>10</v>
      </c>
      <c r="D750">
        <v>9596</v>
      </c>
      <c r="E750" s="1" t="s">
        <v>76</v>
      </c>
      <c r="F750">
        <v>5</v>
      </c>
      <c r="G750">
        <v>5</v>
      </c>
      <c r="I750">
        <v>0</v>
      </c>
      <c r="J750">
        <f>Tabla1[[#This Row],[VENTAS]]+Tabla1[[#This Row],[DEPOSITO]]+Tabla1[[#This Row],[Existencia]]-Tabla1[[#This Row],[SISTEMA]]</f>
        <v>0</v>
      </c>
    </row>
    <row r="751" spans="1:10" hidden="1" x14ac:dyDescent="0.25">
      <c r="A751">
        <v>20303</v>
      </c>
      <c r="B751" s="1" t="s">
        <v>6</v>
      </c>
      <c r="C751" s="1" t="s">
        <v>10</v>
      </c>
      <c r="D751">
        <v>9711</v>
      </c>
      <c r="E751" s="1" t="s">
        <v>77</v>
      </c>
      <c r="F751">
        <v>5</v>
      </c>
      <c r="G751">
        <v>5</v>
      </c>
      <c r="I751">
        <v>0</v>
      </c>
      <c r="J751">
        <f>Tabla1[[#This Row],[VENTAS]]+Tabla1[[#This Row],[DEPOSITO]]+Tabla1[[#This Row],[Existencia]]-Tabla1[[#This Row],[SISTEMA]]</f>
        <v>0</v>
      </c>
    </row>
    <row r="752" spans="1:10" hidden="1" x14ac:dyDescent="0.25">
      <c r="A752">
        <v>20303</v>
      </c>
      <c r="B752" s="1" t="s">
        <v>6</v>
      </c>
      <c r="C752" s="1" t="s">
        <v>10</v>
      </c>
      <c r="D752">
        <v>9858</v>
      </c>
      <c r="E752" s="1" t="s">
        <v>78</v>
      </c>
      <c r="F752">
        <v>0</v>
      </c>
      <c r="G752">
        <v>0</v>
      </c>
      <c r="I752">
        <v>0</v>
      </c>
      <c r="J752">
        <f>Tabla1[[#This Row],[VENTAS]]+Tabla1[[#This Row],[DEPOSITO]]+Tabla1[[#This Row],[Existencia]]-Tabla1[[#This Row],[SISTEMA]]</f>
        <v>0</v>
      </c>
    </row>
    <row r="753" spans="1:10" hidden="1" x14ac:dyDescent="0.25">
      <c r="A753">
        <v>20303</v>
      </c>
      <c r="B753" s="1" t="s">
        <v>6</v>
      </c>
      <c r="C753" s="1" t="s">
        <v>10</v>
      </c>
      <c r="D753">
        <v>9859</v>
      </c>
      <c r="E753" s="1" t="s">
        <v>79</v>
      </c>
      <c r="F753">
        <v>0</v>
      </c>
      <c r="G753">
        <v>0</v>
      </c>
      <c r="I753">
        <v>0</v>
      </c>
      <c r="J753">
        <f>Tabla1[[#This Row],[VENTAS]]+Tabla1[[#This Row],[DEPOSITO]]+Tabla1[[#This Row],[Existencia]]-Tabla1[[#This Row],[SISTEMA]]</f>
        <v>0</v>
      </c>
    </row>
    <row r="754" spans="1:10" hidden="1" x14ac:dyDescent="0.25">
      <c r="A754">
        <v>20303</v>
      </c>
      <c r="B754" s="1" t="s">
        <v>6</v>
      </c>
      <c r="C754" s="1" t="s">
        <v>10</v>
      </c>
      <c r="D754">
        <v>9860</v>
      </c>
      <c r="E754" s="1" t="s">
        <v>80</v>
      </c>
      <c r="F754">
        <v>0</v>
      </c>
      <c r="G754">
        <v>0</v>
      </c>
      <c r="I754">
        <v>0</v>
      </c>
      <c r="J754">
        <f>Tabla1[[#This Row],[VENTAS]]+Tabla1[[#This Row],[DEPOSITO]]+Tabla1[[#This Row],[Existencia]]-Tabla1[[#This Row],[SISTEMA]]</f>
        <v>0</v>
      </c>
    </row>
    <row r="755" spans="1:10" hidden="1" x14ac:dyDescent="0.25">
      <c r="A755">
        <v>20303</v>
      </c>
      <c r="B755" s="1" t="s">
        <v>6</v>
      </c>
      <c r="C755" s="1" t="s">
        <v>10</v>
      </c>
      <c r="D755">
        <v>9861</v>
      </c>
      <c r="E755" s="1" t="s">
        <v>81</v>
      </c>
      <c r="F755">
        <v>0</v>
      </c>
      <c r="G755">
        <v>0</v>
      </c>
      <c r="I755">
        <v>0</v>
      </c>
      <c r="J755">
        <f>Tabla1[[#This Row],[VENTAS]]+Tabla1[[#This Row],[DEPOSITO]]+Tabla1[[#This Row],[Existencia]]-Tabla1[[#This Row],[SISTEMA]]</f>
        <v>0</v>
      </c>
    </row>
    <row r="756" spans="1:10" hidden="1" x14ac:dyDescent="0.25">
      <c r="A756">
        <v>20303</v>
      </c>
      <c r="B756" s="1" t="s">
        <v>6</v>
      </c>
      <c r="C756" s="1" t="s">
        <v>10</v>
      </c>
      <c r="D756">
        <v>9862</v>
      </c>
      <c r="E756" s="1" t="s">
        <v>82</v>
      </c>
      <c r="F756">
        <v>0</v>
      </c>
      <c r="G756">
        <v>0</v>
      </c>
      <c r="I756">
        <v>0</v>
      </c>
      <c r="J756">
        <f>Tabla1[[#This Row],[VENTAS]]+Tabla1[[#This Row],[DEPOSITO]]+Tabla1[[#This Row],[Existencia]]-Tabla1[[#This Row],[SISTEMA]]</f>
        <v>0</v>
      </c>
    </row>
    <row r="757" spans="1:10" hidden="1" x14ac:dyDescent="0.25">
      <c r="A757">
        <v>20303</v>
      </c>
      <c r="B757" s="1" t="s">
        <v>6</v>
      </c>
      <c r="C757" s="1" t="s">
        <v>10</v>
      </c>
      <c r="D757">
        <v>9863</v>
      </c>
      <c r="E757" s="1" t="s">
        <v>83</v>
      </c>
      <c r="F757">
        <v>0</v>
      </c>
      <c r="G757">
        <v>0</v>
      </c>
      <c r="I757">
        <v>0</v>
      </c>
      <c r="J757">
        <f>Tabla1[[#This Row],[VENTAS]]+Tabla1[[#This Row],[DEPOSITO]]+Tabla1[[#This Row],[Existencia]]-Tabla1[[#This Row],[SISTEMA]]</f>
        <v>0</v>
      </c>
    </row>
    <row r="758" spans="1:10" hidden="1" x14ac:dyDescent="0.25">
      <c r="A758">
        <v>20303</v>
      </c>
      <c r="B758" s="1" t="s">
        <v>6</v>
      </c>
      <c r="C758" s="1" t="s">
        <v>10</v>
      </c>
      <c r="D758">
        <v>10202</v>
      </c>
      <c r="E758" s="1" t="s">
        <v>749</v>
      </c>
      <c r="F758">
        <v>39</v>
      </c>
      <c r="G758">
        <v>39</v>
      </c>
      <c r="I758">
        <v>0</v>
      </c>
      <c r="J758">
        <f>Tabla1[[#This Row],[VENTAS]]+Tabla1[[#This Row],[DEPOSITO]]+Tabla1[[#This Row],[Existencia]]-Tabla1[[#This Row],[SISTEMA]]</f>
        <v>0</v>
      </c>
    </row>
    <row r="759" spans="1:10" hidden="1" x14ac:dyDescent="0.25">
      <c r="A759">
        <v>20303</v>
      </c>
      <c r="B759" s="1" t="s">
        <v>6</v>
      </c>
      <c r="C759" s="1" t="s">
        <v>10</v>
      </c>
      <c r="D759">
        <v>10203</v>
      </c>
      <c r="E759" s="1" t="s">
        <v>750</v>
      </c>
      <c r="F759">
        <v>0</v>
      </c>
      <c r="G759">
        <v>0</v>
      </c>
      <c r="I759">
        <v>0</v>
      </c>
      <c r="J759">
        <f>Tabla1[[#This Row],[VENTAS]]+Tabla1[[#This Row],[DEPOSITO]]+Tabla1[[#This Row],[Existencia]]-Tabla1[[#This Row],[SISTEMA]]</f>
        <v>0</v>
      </c>
    </row>
    <row r="760" spans="1:10" hidden="1" x14ac:dyDescent="0.25">
      <c r="A760">
        <v>20303</v>
      </c>
      <c r="B760" s="1" t="s">
        <v>6</v>
      </c>
      <c r="C760" s="1" t="s">
        <v>10</v>
      </c>
      <c r="D760">
        <v>10204</v>
      </c>
      <c r="E760" s="1" t="s">
        <v>751</v>
      </c>
      <c r="F760">
        <v>20</v>
      </c>
      <c r="G760">
        <v>20</v>
      </c>
      <c r="I760">
        <v>0</v>
      </c>
      <c r="J760">
        <f>Tabla1[[#This Row],[VENTAS]]+Tabla1[[#This Row],[DEPOSITO]]+Tabla1[[#This Row],[Existencia]]-Tabla1[[#This Row],[SISTEMA]]</f>
        <v>0</v>
      </c>
    </row>
    <row r="761" spans="1:10" hidden="1" x14ac:dyDescent="0.25">
      <c r="A761">
        <v>20303</v>
      </c>
      <c r="B761" s="1" t="s">
        <v>6</v>
      </c>
      <c r="C761" s="1" t="s">
        <v>10</v>
      </c>
      <c r="D761">
        <v>10205</v>
      </c>
      <c r="E761" s="1" t="s">
        <v>752</v>
      </c>
      <c r="F761">
        <v>24</v>
      </c>
      <c r="G761">
        <v>24</v>
      </c>
      <c r="I761">
        <v>0</v>
      </c>
      <c r="J761">
        <f>Tabla1[[#This Row],[VENTAS]]+Tabla1[[#This Row],[DEPOSITO]]+Tabla1[[#This Row],[Existencia]]-Tabla1[[#This Row],[SISTEMA]]</f>
        <v>0</v>
      </c>
    </row>
    <row r="762" spans="1:10" hidden="1" x14ac:dyDescent="0.25">
      <c r="A762">
        <v>20303</v>
      </c>
      <c r="B762" s="1" t="s">
        <v>6</v>
      </c>
      <c r="C762" s="1" t="s">
        <v>10</v>
      </c>
      <c r="D762">
        <v>10330</v>
      </c>
      <c r="E762" s="1" t="s">
        <v>753</v>
      </c>
      <c r="F762">
        <v>14</v>
      </c>
      <c r="G762">
        <v>14</v>
      </c>
      <c r="I762">
        <v>0</v>
      </c>
      <c r="J762">
        <f>Tabla1[[#This Row],[VENTAS]]+Tabla1[[#This Row],[DEPOSITO]]+Tabla1[[#This Row],[Existencia]]-Tabla1[[#This Row],[SISTEMA]]</f>
        <v>0</v>
      </c>
    </row>
    <row r="763" spans="1:10" hidden="1" x14ac:dyDescent="0.25">
      <c r="A763">
        <v>20303</v>
      </c>
      <c r="B763" s="1" t="s">
        <v>6</v>
      </c>
      <c r="C763" s="1" t="s">
        <v>10</v>
      </c>
      <c r="D763">
        <v>10374</v>
      </c>
      <c r="E763" s="1" t="s">
        <v>754</v>
      </c>
      <c r="F763">
        <v>0</v>
      </c>
      <c r="G763">
        <v>0</v>
      </c>
      <c r="I763">
        <v>0</v>
      </c>
      <c r="J763">
        <f>Tabla1[[#This Row],[VENTAS]]+Tabla1[[#This Row],[DEPOSITO]]+Tabla1[[#This Row],[Existencia]]-Tabla1[[#This Row],[SISTEMA]]</f>
        <v>0</v>
      </c>
    </row>
    <row r="764" spans="1:10" hidden="1" x14ac:dyDescent="0.25">
      <c r="A764">
        <v>20303</v>
      </c>
      <c r="B764" s="1" t="s">
        <v>6</v>
      </c>
      <c r="C764" s="1" t="s">
        <v>10</v>
      </c>
      <c r="D764">
        <v>10410</v>
      </c>
      <c r="E764" s="1" t="s">
        <v>755</v>
      </c>
      <c r="F764">
        <v>1</v>
      </c>
      <c r="G764">
        <v>1</v>
      </c>
      <c r="I764">
        <v>0</v>
      </c>
      <c r="J764">
        <f>Tabla1[[#This Row],[VENTAS]]+Tabla1[[#This Row],[DEPOSITO]]+Tabla1[[#This Row],[Existencia]]-Tabla1[[#This Row],[SISTEMA]]</f>
        <v>0</v>
      </c>
    </row>
    <row r="765" spans="1:10" x14ac:dyDescent="0.25">
      <c r="A765">
        <v>20303</v>
      </c>
      <c r="B765" s="1" t="s">
        <v>6</v>
      </c>
      <c r="C765" s="1" t="s">
        <v>10</v>
      </c>
      <c r="D765">
        <v>10702</v>
      </c>
      <c r="E765" s="1" t="s">
        <v>756</v>
      </c>
      <c r="F765">
        <v>8</v>
      </c>
      <c r="G765">
        <v>0</v>
      </c>
      <c r="I765">
        <v>3</v>
      </c>
      <c r="J765">
        <f>Tabla1[[#This Row],[VENTAS]]+Tabla1[[#This Row],[DEPOSITO]]+Tabla1[[#This Row],[Existencia]]-Tabla1[[#This Row],[SISTEMA]]</f>
        <v>-5</v>
      </c>
    </row>
    <row r="766" spans="1:10" hidden="1" x14ac:dyDescent="0.25">
      <c r="A766">
        <v>20303</v>
      </c>
      <c r="B766" s="1" t="s">
        <v>6</v>
      </c>
      <c r="C766" s="1" t="s">
        <v>10</v>
      </c>
      <c r="D766">
        <v>10704</v>
      </c>
      <c r="E766" s="1" t="s">
        <v>757</v>
      </c>
      <c r="F766">
        <v>0</v>
      </c>
      <c r="G766">
        <v>0</v>
      </c>
      <c r="I766">
        <v>0</v>
      </c>
      <c r="J766">
        <f>Tabla1[[#This Row],[VENTAS]]+Tabla1[[#This Row],[DEPOSITO]]+Tabla1[[#This Row],[Existencia]]-Tabla1[[#This Row],[SISTEMA]]</f>
        <v>0</v>
      </c>
    </row>
    <row r="767" spans="1:10" hidden="1" x14ac:dyDescent="0.25">
      <c r="A767">
        <v>20303</v>
      </c>
      <c r="B767" s="1" t="s">
        <v>6</v>
      </c>
      <c r="C767" s="1" t="s">
        <v>10</v>
      </c>
      <c r="D767">
        <v>10845</v>
      </c>
      <c r="E767" s="1" t="s">
        <v>758</v>
      </c>
      <c r="F767">
        <v>0</v>
      </c>
      <c r="G767">
        <v>0</v>
      </c>
      <c r="I767">
        <v>0</v>
      </c>
      <c r="J767">
        <f>Tabla1[[#This Row],[VENTAS]]+Tabla1[[#This Row],[DEPOSITO]]+Tabla1[[#This Row],[Existencia]]-Tabla1[[#This Row],[SISTEMA]]</f>
        <v>0</v>
      </c>
    </row>
    <row r="768" spans="1:10" hidden="1" x14ac:dyDescent="0.25">
      <c r="A768">
        <v>20303</v>
      </c>
      <c r="B768" s="1" t="s">
        <v>6</v>
      </c>
      <c r="C768" s="1" t="s">
        <v>10</v>
      </c>
      <c r="D768">
        <v>11417</v>
      </c>
      <c r="E768" s="1" t="s">
        <v>759</v>
      </c>
      <c r="F768">
        <v>16</v>
      </c>
      <c r="G768">
        <v>16</v>
      </c>
      <c r="I768">
        <v>0</v>
      </c>
      <c r="J768">
        <f>Tabla1[[#This Row],[VENTAS]]+Tabla1[[#This Row],[DEPOSITO]]+Tabla1[[#This Row],[Existencia]]-Tabla1[[#This Row],[SISTEMA]]</f>
        <v>0</v>
      </c>
    </row>
    <row r="769" spans="1:10" hidden="1" x14ac:dyDescent="0.25">
      <c r="A769">
        <v>20303</v>
      </c>
      <c r="B769" s="1" t="s">
        <v>6</v>
      </c>
      <c r="C769" s="1" t="s">
        <v>10</v>
      </c>
      <c r="D769">
        <v>11733</v>
      </c>
      <c r="E769" s="1" t="s">
        <v>760</v>
      </c>
      <c r="F769">
        <v>39</v>
      </c>
      <c r="G769">
        <v>39</v>
      </c>
      <c r="I769">
        <v>0</v>
      </c>
      <c r="J769">
        <f>Tabla1[[#This Row],[VENTAS]]+Tabla1[[#This Row],[DEPOSITO]]+Tabla1[[#This Row],[Existencia]]-Tabla1[[#This Row],[SISTEMA]]</f>
        <v>0</v>
      </c>
    </row>
    <row r="770" spans="1:10" hidden="1" x14ac:dyDescent="0.25">
      <c r="A770">
        <v>20303</v>
      </c>
      <c r="B770" s="1" t="s">
        <v>6</v>
      </c>
      <c r="C770" s="1" t="s">
        <v>10</v>
      </c>
      <c r="D770">
        <v>12568</v>
      </c>
      <c r="E770" s="1" t="s">
        <v>761</v>
      </c>
      <c r="F770">
        <v>17</v>
      </c>
      <c r="G770">
        <v>17</v>
      </c>
      <c r="I770">
        <v>0</v>
      </c>
      <c r="J770">
        <f>Tabla1[[#This Row],[VENTAS]]+Tabla1[[#This Row],[DEPOSITO]]+Tabla1[[#This Row],[Existencia]]-Tabla1[[#This Row],[SISTEMA]]</f>
        <v>0</v>
      </c>
    </row>
    <row r="771" spans="1:10" hidden="1" x14ac:dyDescent="0.25">
      <c r="A771">
        <v>20303</v>
      </c>
      <c r="B771" s="1" t="s">
        <v>6</v>
      </c>
      <c r="C771" s="1" t="s">
        <v>10</v>
      </c>
      <c r="D771">
        <v>13245</v>
      </c>
      <c r="E771" s="1" t="s">
        <v>762</v>
      </c>
      <c r="F771">
        <v>12</v>
      </c>
      <c r="G771">
        <f>7+5</f>
        <v>12</v>
      </c>
      <c r="I771">
        <v>0</v>
      </c>
      <c r="J771">
        <f>Tabla1[[#This Row],[VENTAS]]+Tabla1[[#This Row],[DEPOSITO]]+Tabla1[[#This Row],[Existencia]]-Tabla1[[#This Row],[SISTEMA]]</f>
        <v>0</v>
      </c>
    </row>
    <row r="772" spans="1:10" x14ac:dyDescent="0.25">
      <c r="A772">
        <v>20303</v>
      </c>
      <c r="B772" s="1" t="s">
        <v>6</v>
      </c>
      <c r="C772" s="1" t="s">
        <v>10</v>
      </c>
      <c r="D772">
        <v>13382</v>
      </c>
      <c r="E772" s="1" t="s">
        <v>763</v>
      </c>
      <c r="F772">
        <v>2</v>
      </c>
      <c r="G772">
        <v>1</v>
      </c>
      <c r="H772">
        <v>0</v>
      </c>
      <c r="I772">
        <v>0</v>
      </c>
      <c r="J772">
        <f>Tabla1[[#This Row],[VENTAS]]+Tabla1[[#This Row],[DEPOSITO]]+Tabla1[[#This Row],[Existencia]]-Tabla1[[#This Row],[SISTEMA]]</f>
        <v>-1</v>
      </c>
    </row>
    <row r="773" spans="1:10" hidden="1" x14ac:dyDescent="0.25">
      <c r="A773">
        <v>20303</v>
      </c>
      <c r="B773" s="1" t="s">
        <v>6</v>
      </c>
      <c r="C773" s="1" t="s">
        <v>10</v>
      </c>
      <c r="D773">
        <v>14030</v>
      </c>
      <c r="E773" s="1" t="s">
        <v>764</v>
      </c>
      <c r="F773">
        <v>1</v>
      </c>
      <c r="G773">
        <v>1</v>
      </c>
      <c r="I773">
        <v>0</v>
      </c>
      <c r="J773">
        <f>Tabla1[[#This Row],[VENTAS]]+Tabla1[[#This Row],[DEPOSITO]]+Tabla1[[#This Row],[Existencia]]-Tabla1[[#This Row],[SISTEMA]]</f>
        <v>0</v>
      </c>
    </row>
    <row r="774" spans="1:10" x14ac:dyDescent="0.25">
      <c r="A774">
        <v>20303</v>
      </c>
      <c r="B774" s="1" t="s">
        <v>6</v>
      </c>
      <c r="C774" s="1" t="s">
        <v>10</v>
      </c>
      <c r="D774">
        <v>14162</v>
      </c>
      <c r="E774" s="1" t="s">
        <v>765</v>
      </c>
      <c r="F774">
        <v>3</v>
      </c>
      <c r="G774">
        <v>2</v>
      </c>
      <c r="H774">
        <v>0</v>
      </c>
      <c r="I774">
        <v>0</v>
      </c>
      <c r="J774">
        <f>Tabla1[[#This Row],[VENTAS]]+Tabla1[[#This Row],[DEPOSITO]]+Tabla1[[#This Row],[Existencia]]-Tabla1[[#This Row],[SISTEMA]]</f>
        <v>-1</v>
      </c>
    </row>
    <row r="775" spans="1:10" x14ac:dyDescent="0.25">
      <c r="A775">
        <v>20303</v>
      </c>
      <c r="B775" s="1" t="s">
        <v>6</v>
      </c>
      <c r="C775" s="1" t="s">
        <v>10</v>
      </c>
      <c r="D775">
        <v>1011000032</v>
      </c>
      <c r="E775" s="1" t="s">
        <v>58</v>
      </c>
      <c r="F775">
        <v>21</v>
      </c>
      <c r="G775">
        <v>0</v>
      </c>
      <c r="I775">
        <v>0</v>
      </c>
      <c r="J775">
        <f>Tabla1[[#This Row],[VENTAS]]+Tabla1[[#This Row],[DEPOSITO]]+Tabla1[[#This Row],[Existencia]]-Tabla1[[#This Row],[SISTEMA]]</f>
        <v>-21</v>
      </c>
    </row>
    <row r="776" spans="1:10" hidden="1" x14ac:dyDescent="0.25">
      <c r="A776">
        <v>20303</v>
      </c>
      <c r="B776" s="1" t="s">
        <v>6</v>
      </c>
      <c r="C776" s="1" t="s">
        <v>10</v>
      </c>
      <c r="D776">
        <v>1011000079</v>
      </c>
      <c r="E776" s="1" t="s">
        <v>766</v>
      </c>
      <c r="F776">
        <v>0</v>
      </c>
      <c r="G776">
        <v>0</v>
      </c>
      <c r="I776">
        <v>0</v>
      </c>
      <c r="J776">
        <f>Tabla1[[#This Row],[VENTAS]]+Tabla1[[#This Row],[DEPOSITO]]+Tabla1[[#This Row],[Existencia]]-Tabla1[[#This Row],[SISTEMA]]</f>
        <v>0</v>
      </c>
    </row>
    <row r="777" spans="1:10" hidden="1" x14ac:dyDescent="0.25">
      <c r="A777">
        <v>20303</v>
      </c>
      <c r="B777" s="1" t="s">
        <v>6</v>
      </c>
      <c r="C777" s="1" t="s">
        <v>25</v>
      </c>
      <c r="D777">
        <v>2545</v>
      </c>
      <c r="E777" s="1" t="s">
        <v>767</v>
      </c>
      <c r="F777">
        <v>0</v>
      </c>
      <c r="G777">
        <v>0</v>
      </c>
      <c r="I777">
        <v>0</v>
      </c>
      <c r="J777">
        <f>Tabla1[[#This Row],[VENTAS]]+Tabla1[[#This Row],[DEPOSITO]]+Tabla1[[#This Row],[Existencia]]-Tabla1[[#This Row],[SISTEMA]]</f>
        <v>0</v>
      </c>
    </row>
    <row r="778" spans="1:10" hidden="1" x14ac:dyDescent="0.25">
      <c r="A778">
        <v>20303</v>
      </c>
      <c r="B778" s="1" t="s">
        <v>6</v>
      </c>
      <c r="C778" s="1" t="s">
        <v>25</v>
      </c>
      <c r="D778">
        <v>2546</v>
      </c>
      <c r="E778" s="1" t="s">
        <v>768</v>
      </c>
      <c r="F778">
        <v>0</v>
      </c>
      <c r="G778">
        <v>0</v>
      </c>
      <c r="I778">
        <v>0</v>
      </c>
      <c r="J778">
        <f>Tabla1[[#This Row],[VENTAS]]+Tabla1[[#This Row],[DEPOSITO]]+Tabla1[[#This Row],[Existencia]]-Tabla1[[#This Row],[SISTEMA]]</f>
        <v>0</v>
      </c>
    </row>
    <row r="779" spans="1:10" hidden="1" x14ac:dyDescent="0.25">
      <c r="A779">
        <v>20303</v>
      </c>
      <c r="B779" s="1" t="s">
        <v>6</v>
      </c>
      <c r="C779" s="1" t="s">
        <v>25</v>
      </c>
      <c r="D779">
        <v>2582</v>
      </c>
      <c r="E779" s="1" t="s">
        <v>769</v>
      </c>
      <c r="F779">
        <v>0</v>
      </c>
      <c r="G779">
        <v>0</v>
      </c>
      <c r="I779">
        <v>0</v>
      </c>
      <c r="J779">
        <f>Tabla1[[#This Row],[VENTAS]]+Tabla1[[#This Row],[DEPOSITO]]+Tabla1[[#This Row],[Existencia]]-Tabla1[[#This Row],[SISTEMA]]</f>
        <v>0</v>
      </c>
    </row>
    <row r="780" spans="1:10" hidden="1" x14ac:dyDescent="0.25">
      <c r="A780">
        <v>20303</v>
      </c>
      <c r="B780" s="1" t="s">
        <v>6</v>
      </c>
      <c r="C780" s="1" t="s">
        <v>25</v>
      </c>
      <c r="D780">
        <v>2583</v>
      </c>
      <c r="E780" s="1" t="s">
        <v>770</v>
      </c>
      <c r="F780">
        <v>0</v>
      </c>
      <c r="G780">
        <v>0</v>
      </c>
      <c r="I780">
        <v>0</v>
      </c>
      <c r="J780">
        <f>Tabla1[[#This Row],[VENTAS]]+Tabla1[[#This Row],[DEPOSITO]]+Tabla1[[#This Row],[Existencia]]-Tabla1[[#This Row],[SISTEMA]]</f>
        <v>0</v>
      </c>
    </row>
    <row r="781" spans="1:10" hidden="1" x14ac:dyDescent="0.25">
      <c r="A781">
        <v>20303</v>
      </c>
      <c r="B781" s="1" t="s">
        <v>6</v>
      </c>
      <c r="C781" s="1" t="s">
        <v>25</v>
      </c>
      <c r="D781">
        <v>2590</v>
      </c>
      <c r="E781" s="1" t="s">
        <v>771</v>
      </c>
      <c r="F781">
        <v>0</v>
      </c>
      <c r="G781">
        <v>0</v>
      </c>
      <c r="I781">
        <v>0</v>
      </c>
      <c r="J781">
        <f>Tabla1[[#This Row],[VENTAS]]+Tabla1[[#This Row],[DEPOSITO]]+Tabla1[[#This Row],[Existencia]]-Tabla1[[#This Row],[SISTEMA]]</f>
        <v>0</v>
      </c>
    </row>
    <row r="782" spans="1:10" hidden="1" x14ac:dyDescent="0.25">
      <c r="A782">
        <v>20303</v>
      </c>
      <c r="B782" s="1" t="s">
        <v>6</v>
      </c>
      <c r="C782" s="1" t="s">
        <v>25</v>
      </c>
      <c r="D782">
        <v>9804</v>
      </c>
      <c r="E782" s="1" t="s">
        <v>772</v>
      </c>
      <c r="F782">
        <v>0</v>
      </c>
      <c r="G782">
        <v>0</v>
      </c>
      <c r="I782">
        <v>0</v>
      </c>
      <c r="J782">
        <f>Tabla1[[#This Row],[VENTAS]]+Tabla1[[#This Row],[DEPOSITO]]+Tabla1[[#This Row],[Existencia]]-Tabla1[[#This Row],[SISTEMA]]</f>
        <v>0</v>
      </c>
    </row>
    <row r="783" spans="1:10" hidden="1" x14ac:dyDescent="0.25">
      <c r="A783">
        <v>20303</v>
      </c>
      <c r="B783" s="1" t="s">
        <v>6</v>
      </c>
      <c r="C783" s="1" t="s">
        <v>25</v>
      </c>
      <c r="D783">
        <v>9884</v>
      </c>
      <c r="E783" s="1" t="s">
        <v>773</v>
      </c>
      <c r="F783">
        <v>0</v>
      </c>
      <c r="G783">
        <v>0</v>
      </c>
      <c r="I783">
        <v>0</v>
      </c>
      <c r="J783">
        <f>Tabla1[[#This Row],[VENTAS]]+Tabla1[[#This Row],[DEPOSITO]]+Tabla1[[#This Row],[Existencia]]-Tabla1[[#This Row],[SISTEMA]]</f>
        <v>0</v>
      </c>
    </row>
    <row r="784" spans="1:10" hidden="1" x14ac:dyDescent="0.25">
      <c r="A784">
        <v>20303</v>
      </c>
      <c r="B784" s="1" t="s">
        <v>6</v>
      </c>
      <c r="C784" s="1" t="s">
        <v>12</v>
      </c>
      <c r="D784">
        <v>707</v>
      </c>
      <c r="E784" s="1" t="s">
        <v>786</v>
      </c>
      <c r="F784">
        <v>9</v>
      </c>
      <c r="G784">
        <v>9</v>
      </c>
      <c r="I784">
        <v>0</v>
      </c>
      <c r="J784">
        <f>Tabla1[[#This Row],[VENTAS]]+Tabla1[[#This Row],[DEPOSITO]]+Tabla1[[#This Row],[Existencia]]-Tabla1[[#This Row],[SISTEMA]]</f>
        <v>0</v>
      </c>
    </row>
    <row r="785" spans="1:11" hidden="1" x14ac:dyDescent="0.25">
      <c r="A785">
        <v>20303</v>
      </c>
      <c r="B785" s="1" t="s">
        <v>6</v>
      </c>
      <c r="C785" s="1" t="s">
        <v>12</v>
      </c>
      <c r="D785">
        <v>708</v>
      </c>
      <c r="E785" s="1" t="s">
        <v>787</v>
      </c>
      <c r="F785">
        <v>0</v>
      </c>
      <c r="G785">
        <v>0</v>
      </c>
      <c r="I785">
        <v>0</v>
      </c>
      <c r="J785">
        <f>Tabla1[[#This Row],[VENTAS]]+Tabla1[[#This Row],[DEPOSITO]]+Tabla1[[#This Row],[Existencia]]-Tabla1[[#This Row],[SISTEMA]]</f>
        <v>0</v>
      </c>
    </row>
    <row r="786" spans="1:11" hidden="1" x14ac:dyDescent="0.25">
      <c r="A786">
        <v>20303</v>
      </c>
      <c r="B786" s="1" t="s">
        <v>6</v>
      </c>
      <c r="C786" s="1" t="s">
        <v>12</v>
      </c>
      <c r="D786">
        <v>710</v>
      </c>
      <c r="E786" s="1" t="s">
        <v>788</v>
      </c>
      <c r="F786">
        <v>0</v>
      </c>
      <c r="G786">
        <v>0</v>
      </c>
      <c r="I786">
        <v>0</v>
      </c>
      <c r="J786">
        <f>Tabla1[[#This Row],[VENTAS]]+Tabla1[[#This Row],[DEPOSITO]]+Tabla1[[#This Row],[Existencia]]-Tabla1[[#This Row],[SISTEMA]]</f>
        <v>0</v>
      </c>
    </row>
    <row r="787" spans="1:11" hidden="1" x14ac:dyDescent="0.25">
      <c r="A787">
        <v>20303</v>
      </c>
      <c r="B787" s="1" t="s">
        <v>6</v>
      </c>
      <c r="C787" s="1" t="s">
        <v>12</v>
      </c>
      <c r="D787">
        <v>711</v>
      </c>
      <c r="E787" s="1" t="s">
        <v>789</v>
      </c>
      <c r="F787">
        <v>0</v>
      </c>
      <c r="G787">
        <v>0</v>
      </c>
      <c r="I787">
        <v>0</v>
      </c>
      <c r="J787">
        <f>Tabla1[[#This Row],[VENTAS]]+Tabla1[[#This Row],[DEPOSITO]]+Tabla1[[#This Row],[Existencia]]-Tabla1[[#This Row],[SISTEMA]]</f>
        <v>0</v>
      </c>
    </row>
    <row r="788" spans="1:11" hidden="1" x14ac:dyDescent="0.25">
      <c r="A788">
        <v>20303</v>
      </c>
      <c r="B788" s="1" t="s">
        <v>6</v>
      </c>
      <c r="C788" s="1" t="s">
        <v>12</v>
      </c>
      <c r="D788">
        <v>713</v>
      </c>
      <c r="E788" s="1" t="s">
        <v>790</v>
      </c>
      <c r="F788">
        <v>0</v>
      </c>
      <c r="G788">
        <v>0</v>
      </c>
      <c r="I788">
        <v>0</v>
      </c>
      <c r="J788">
        <f>Tabla1[[#This Row],[VENTAS]]+Tabla1[[#This Row],[DEPOSITO]]+Tabla1[[#This Row],[Existencia]]-Tabla1[[#This Row],[SISTEMA]]</f>
        <v>0</v>
      </c>
    </row>
    <row r="789" spans="1:11" hidden="1" x14ac:dyDescent="0.25">
      <c r="A789">
        <v>20303</v>
      </c>
      <c r="B789" s="1" t="s">
        <v>6</v>
      </c>
      <c r="C789" s="1" t="s">
        <v>12</v>
      </c>
      <c r="D789">
        <v>736</v>
      </c>
      <c r="E789" s="1" t="s">
        <v>791</v>
      </c>
      <c r="F789">
        <v>0</v>
      </c>
      <c r="G789">
        <v>0</v>
      </c>
      <c r="I789">
        <v>0</v>
      </c>
      <c r="J789">
        <f>Tabla1[[#This Row],[VENTAS]]+Tabla1[[#This Row],[DEPOSITO]]+Tabla1[[#This Row],[Existencia]]-Tabla1[[#This Row],[SISTEMA]]</f>
        <v>0</v>
      </c>
    </row>
    <row r="790" spans="1:11" hidden="1" x14ac:dyDescent="0.25">
      <c r="A790">
        <v>20303</v>
      </c>
      <c r="B790" s="1" t="s">
        <v>6</v>
      </c>
      <c r="C790" s="1" t="s">
        <v>12</v>
      </c>
      <c r="D790">
        <v>742</v>
      </c>
      <c r="E790" s="1" t="s">
        <v>792</v>
      </c>
      <c r="F790">
        <v>0</v>
      </c>
      <c r="G790">
        <v>0</v>
      </c>
      <c r="I790">
        <v>0</v>
      </c>
      <c r="J790">
        <f>Tabla1[[#This Row],[VENTAS]]+Tabla1[[#This Row],[DEPOSITO]]+Tabla1[[#This Row],[Existencia]]-Tabla1[[#This Row],[SISTEMA]]</f>
        <v>0</v>
      </c>
    </row>
    <row r="791" spans="1:11" hidden="1" x14ac:dyDescent="0.25">
      <c r="A791">
        <v>20303</v>
      </c>
      <c r="B791" s="1" t="s">
        <v>6</v>
      </c>
      <c r="C791" s="1" t="s">
        <v>12</v>
      </c>
      <c r="D791">
        <v>745</v>
      </c>
      <c r="E791" s="1" t="s">
        <v>793</v>
      </c>
      <c r="F791">
        <v>0</v>
      </c>
      <c r="G791">
        <v>5</v>
      </c>
      <c r="I791">
        <v>0</v>
      </c>
      <c r="J791">
        <f>Tabla1[[#This Row],[VENTAS]]+Tabla1[[#This Row],[DEPOSITO]]+Tabla1[[#This Row],[Existencia]]-Tabla1[[#This Row],[SISTEMA]]</f>
        <v>5</v>
      </c>
      <c r="K791" t="s">
        <v>2659</v>
      </c>
    </row>
    <row r="792" spans="1:11" hidden="1" x14ac:dyDescent="0.25">
      <c r="A792">
        <v>20303</v>
      </c>
      <c r="B792" s="1" t="s">
        <v>6</v>
      </c>
      <c r="C792" s="1" t="s">
        <v>12</v>
      </c>
      <c r="D792">
        <v>756</v>
      </c>
      <c r="E792" s="1" t="s">
        <v>794</v>
      </c>
      <c r="F792">
        <v>0</v>
      </c>
      <c r="G792">
        <v>0</v>
      </c>
      <c r="I792">
        <v>0</v>
      </c>
      <c r="J792">
        <f>Tabla1[[#This Row],[VENTAS]]+Tabla1[[#This Row],[DEPOSITO]]+Tabla1[[#This Row],[Existencia]]-Tabla1[[#This Row],[SISTEMA]]</f>
        <v>0</v>
      </c>
    </row>
    <row r="793" spans="1:11" hidden="1" x14ac:dyDescent="0.25">
      <c r="A793">
        <v>20303</v>
      </c>
      <c r="B793" s="1" t="s">
        <v>6</v>
      </c>
      <c r="C793" s="1" t="s">
        <v>12</v>
      </c>
      <c r="D793">
        <v>758</v>
      </c>
      <c r="E793" s="1" t="s">
        <v>795</v>
      </c>
      <c r="F793">
        <v>11</v>
      </c>
      <c r="G793">
        <v>11</v>
      </c>
      <c r="I793">
        <v>0</v>
      </c>
      <c r="J793">
        <f>Tabla1[[#This Row],[VENTAS]]+Tabla1[[#This Row],[DEPOSITO]]+Tabla1[[#This Row],[Existencia]]-Tabla1[[#This Row],[SISTEMA]]</f>
        <v>0</v>
      </c>
    </row>
    <row r="794" spans="1:11" hidden="1" x14ac:dyDescent="0.25">
      <c r="A794">
        <v>20303</v>
      </c>
      <c r="B794" s="1" t="s">
        <v>6</v>
      </c>
      <c r="C794" s="1" t="s">
        <v>12</v>
      </c>
      <c r="D794">
        <v>760</v>
      </c>
      <c r="E794" s="1" t="s">
        <v>796</v>
      </c>
      <c r="F794">
        <v>0</v>
      </c>
      <c r="G794">
        <v>0</v>
      </c>
      <c r="I794">
        <v>0</v>
      </c>
      <c r="J794">
        <f>Tabla1[[#This Row],[VENTAS]]+Tabla1[[#This Row],[DEPOSITO]]+Tabla1[[#This Row],[Existencia]]-Tabla1[[#This Row],[SISTEMA]]</f>
        <v>0</v>
      </c>
    </row>
    <row r="795" spans="1:11" hidden="1" x14ac:dyDescent="0.25">
      <c r="A795">
        <v>20303</v>
      </c>
      <c r="B795" s="1" t="s">
        <v>6</v>
      </c>
      <c r="C795" s="1" t="s">
        <v>12</v>
      </c>
      <c r="D795">
        <v>762</v>
      </c>
      <c r="E795" s="1" t="s">
        <v>797</v>
      </c>
      <c r="F795">
        <v>0</v>
      </c>
      <c r="G795">
        <v>0</v>
      </c>
      <c r="I795">
        <v>0</v>
      </c>
      <c r="J795">
        <f>Tabla1[[#This Row],[VENTAS]]+Tabla1[[#This Row],[DEPOSITO]]+Tabla1[[#This Row],[Existencia]]-Tabla1[[#This Row],[SISTEMA]]</f>
        <v>0</v>
      </c>
    </row>
    <row r="796" spans="1:11" hidden="1" x14ac:dyDescent="0.25">
      <c r="A796">
        <v>20303</v>
      </c>
      <c r="B796" s="1" t="s">
        <v>6</v>
      </c>
      <c r="C796" s="1" t="s">
        <v>12</v>
      </c>
      <c r="D796">
        <v>764</v>
      </c>
      <c r="E796" s="1" t="s">
        <v>798</v>
      </c>
      <c r="F796">
        <v>0</v>
      </c>
      <c r="G796">
        <v>0</v>
      </c>
      <c r="I796">
        <v>0</v>
      </c>
      <c r="J796">
        <f>Tabla1[[#This Row],[VENTAS]]+Tabla1[[#This Row],[DEPOSITO]]+Tabla1[[#This Row],[Existencia]]-Tabla1[[#This Row],[SISTEMA]]</f>
        <v>0</v>
      </c>
    </row>
    <row r="797" spans="1:11" hidden="1" x14ac:dyDescent="0.25">
      <c r="A797">
        <v>20303</v>
      </c>
      <c r="B797" s="1" t="s">
        <v>6</v>
      </c>
      <c r="C797" s="1" t="s">
        <v>12</v>
      </c>
      <c r="D797">
        <v>765</v>
      </c>
      <c r="E797" s="1" t="s">
        <v>799</v>
      </c>
      <c r="F797">
        <v>0</v>
      </c>
      <c r="G797">
        <v>0</v>
      </c>
      <c r="I797">
        <v>0</v>
      </c>
      <c r="J797">
        <f>Tabla1[[#This Row],[VENTAS]]+Tabla1[[#This Row],[DEPOSITO]]+Tabla1[[#This Row],[Existencia]]-Tabla1[[#This Row],[SISTEMA]]</f>
        <v>0</v>
      </c>
    </row>
    <row r="798" spans="1:11" hidden="1" x14ac:dyDescent="0.25">
      <c r="A798">
        <v>20303</v>
      </c>
      <c r="B798" s="1" t="s">
        <v>6</v>
      </c>
      <c r="C798" s="1" t="s">
        <v>12</v>
      </c>
      <c r="D798">
        <v>766</v>
      </c>
      <c r="E798" s="1" t="s">
        <v>800</v>
      </c>
      <c r="F798">
        <v>12</v>
      </c>
      <c r="G798">
        <f>13+5+1</f>
        <v>19</v>
      </c>
      <c r="I798">
        <v>0</v>
      </c>
      <c r="J798">
        <f>Tabla1[[#This Row],[VENTAS]]+Tabla1[[#This Row],[DEPOSITO]]+Tabla1[[#This Row],[Existencia]]-Tabla1[[#This Row],[SISTEMA]]</f>
        <v>7</v>
      </c>
      <c r="K798" t="s">
        <v>2659</v>
      </c>
    </row>
    <row r="799" spans="1:11" hidden="1" x14ac:dyDescent="0.25">
      <c r="A799">
        <v>20303</v>
      </c>
      <c r="B799" s="1" t="s">
        <v>6</v>
      </c>
      <c r="C799" s="1" t="s">
        <v>12</v>
      </c>
      <c r="D799">
        <v>770</v>
      </c>
      <c r="E799" s="1" t="s">
        <v>801</v>
      </c>
      <c r="F799">
        <v>0</v>
      </c>
      <c r="G799">
        <v>0</v>
      </c>
      <c r="I799">
        <v>0</v>
      </c>
      <c r="J799">
        <f>Tabla1[[#This Row],[VENTAS]]+Tabla1[[#This Row],[DEPOSITO]]+Tabla1[[#This Row],[Existencia]]-Tabla1[[#This Row],[SISTEMA]]</f>
        <v>0</v>
      </c>
    </row>
    <row r="800" spans="1:11" hidden="1" x14ac:dyDescent="0.25">
      <c r="A800">
        <v>20303</v>
      </c>
      <c r="B800" s="1" t="s">
        <v>6</v>
      </c>
      <c r="C800" s="1" t="s">
        <v>12</v>
      </c>
      <c r="D800">
        <v>771</v>
      </c>
      <c r="E800" s="1" t="s">
        <v>802</v>
      </c>
      <c r="F800">
        <v>7</v>
      </c>
      <c r="G800">
        <v>7</v>
      </c>
      <c r="I800">
        <v>0</v>
      </c>
      <c r="J800">
        <f>Tabla1[[#This Row],[VENTAS]]+Tabla1[[#This Row],[DEPOSITO]]+Tabla1[[#This Row],[Existencia]]-Tabla1[[#This Row],[SISTEMA]]</f>
        <v>0</v>
      </c>
    </row>
    <row r="801" spans="1:11" hidden="1" x14ac:dyDescent="0.25">
      <c r="A801">
        <v>20303</v>
      </c>
      <c r="B801" s="1" t="s">
        <v>6</v>
      </c>
      <c r="C801" s="1" t="s">
        <v>12</v>
      </c>
      <c r="D801">
        <v>774</v>
      </c>
      <c r="E801" s="1" t="s">
        <v>803</v>
      </c>
      <c r="F801">
        <v>0</v>
      </c>
      <c r="G801">
        <v>0</v>
      </c>
      <c r="I801">
        <v>0</v>
      </c>
      <c r="J801">
        <f>Tabla1[[#This Row],[VENTAS]]+Tabla1[[#This Row],[DEPOSITO]]+Tabla1[[#This Row],[Existencia]]-Tabla1[[#This Row],[SISTEMA]]</f>
        <v>0</v>
      </c>
    </row>
    <row r="802" spans="1:11" hidden="1" x14ac:dyDescent="0.25">
      <c r="A802">
        <v>20303</v>
      </c>
      <c r="B802" s="1" t="s">
        <v>6</v>
      </c>
      <c r="C802" s="1" t="s">
        <v>12</v>
      </c>
      <c r="D802">
        <v>783</v>
      </c>
      <c r="E802" s="1" t="s">
        <v>804</v>
      </c>
      <c r="F802">
        <v>0</v>
      </c>
      <c r="G802">
        <v>0</v>
      </c>
      <c r="I802">
        <v>0</v>
      </c>
      <c r="J802">
        <f>Tabla1[[#This Row],[VENTAS]]+Tabla1[[#This Row],[DEPOSITO]]+Tabla1[[#This Row],[Existencia]]-Tabla1[[#This Row],[SISTEMA]]</f>
        <v>0</v>
      </c>
    </row>
    <row r="803" spans="1:11" x14ac:dyDescent="0.25">
      <c r="A803">
        <v>20303</v>
      </c>
      <c r="B803" s="1" t="s">
        <v>6</v>
      </c>
      <c r="C803" s="1" t="s">
        <v>12</v>
      </c>
      <c r="D803">
        <v>786</v>
      </c>
      <c r="E803" s="1" t="s">
        <v>805</v>
      </c>
      <c r="F803">
        <v>68</v>
      </c>
      <c r="G803">
        <f>23+33</f>
        <v>56</v>
      </c>
      <c r="I803">
        <v>0</v>
      </c>
      <c r="J803">
        <f>Tabla1[[#This Row],[VENTAS]]+Tabla1[[#This Row],[DEPOSITO]]+Tabla1[[#This Row],[Existencia]]-Tabla1[[#This Row],[SISTEMA]]</f>
        <v>-12</v>
      </c>
    </row>
    <row r="804" spans="1:11" hidden="1" x14ac:dyDescent="0.25">
      <c r="A804">
        <v>20303</v>
      </c>
      <c r="B804" s="1" t="s">
        <v>6</v>
      </c>
      <c r="C804" s="1" t="s">
        <v>12</v>
      </c>
      <c r="D804">
        <v>790</v>
      </c>
      <c r="E804" s="1" t="s">
        <v>806</v>
      </c>
      <c r="F804">
        <v>41</v>
      </c>
      <c r="G804">
        <f>19+10</f>
        <v>29</v>
      </c>
      <c r="H804">
        <v>1</v>
      </c>
      <c r="I804">
        <v>0</v>
      </c>
      <c r="J804">
        <f>Tabla1[[#This Row],[VENTAS]]+Tabla1[[#This Row],[DEPOSITO]]+Tabla1[[#This Row],[Existencia]]-Tabla1[[#This Row],[SISTEMA]]</f>
        <v>-11</v>
      </c>
      <c r="K804" t="s">
        <v>2573</v>
      </c>
    </row>
    <row r="805" spans="1:11" hidden="1" x14ac:dyDescent="0.25">
      <c r="A805">
        <v>20303</v>
      </c>
      <c r="B805" s="1" t="s">
        <v>6</v>
      </c>
      <c r="C805" s="1" t="s">
        <v>12</v>
      </c>
      <c r="D805">
        <v>791</v>
      </c>
      <c r="E805" s="1" t="s">
        <v>807</v>
      </c>
      <c r="F805">
        <v>0</v>
      </c>
      <c r="G805">
        <v>0</v>
      </c>
      <c r="I805">
        <v>0</v>
      </c>
      <c r="J805">
        <f>Tabla1[[#This Row],[VENTAS]]+Tabla1[[#This Row],[DEPOSITO]]+Tabla1[[#This Row],[Existencia]]-Tabla1[[#This Row],[SISTEMA]]</f>
        <v>0</v>
      </c>
    </row>
    <row r="806" spans="1:11" hidden="1" x14ac:dyDescent="0.25">
      <c r="A806">
        <v>20303</v>
      </c>
      <c r="B806" s="1" t="s">
        <v>6</v>
      </c>
      <c r="C806" s="1" t="s">
        <v>12</v>
      </c>
      <c r="D806">
        <v>792</v>
      </c>
      <c r="E806" s="1" t="s">
        <v>808</v>
      </c>
      <c r="F806">
        <v>0</v>
      </c>
      <c r="G806">
        <v>0</v>
      </c>
      <c r="I806">
        <v>0</v>
      </c>
      <c r="J806">
        <f>Tabla1[[#This Row],[VENTAS]]+Tabla1[[#This Row],[DEPOSITO]]+Tabla1[[#This Row],[Existencia]]-Tabla1[[#This Row],[SISTEMA]]</f>
        <v>0</v>
      </c>
    </row>
    <row r="807" spans="1:11" hidden="1" x14ac:dyDescent="0.25">
      <c r="A807">
        <v>20303</v>
      </c>
      <c r="B807" s="1" t="s">
        <v>6</v>
      </c>
      <c r="C807" s="1" t="s">
        <v>12</v>
      </c>
      <c r="D807">
        <v>793</v>
      </c>
      <c r="E807" s="1" t="s">
        <v>809</v>
      </c>
      <c r="F807">
        <v>3</v>
      </c>
      <c r="G807">
        <v>2</v>
      </c>
      <c r="H807">
        <v>1</v>
      </c>
      <c r="I807">
        <v>0</v>
      </c>
      <c r="J807">
        <f>Tabla1[[#This Row],[VENTAS]]+Tabla1[[#This Row],[DEPOSITO]]+Tabla1[[#This Row],[Existencia]]-Tabla1[[#This Row],[SISTEMA]]</f>
        <v>0</v>
      </c>
    </row>
    <row r="808" spans="1:11" hidden="1" x14ac:dyDescent="0.25">
      <c r="A808">
        <v>20303</v>
      </c>
      <c r="B808" s="1" t="s">
        <v>6</v>
      </c>
      <c r="C808" s="1" t="s">
        <v>12</v>
      </c>
      <c r="D808">
        <v>798</v>
      </c>
      <c r="E808" s="1" t="s">
        <v>810</v>
      </c>
      <c r="F808">
        <v>0</v>
      </c>
      <c r="G808">
        <v>0</v>
      </c>
      <c r="I808">
        <v>0</v>
      </c>
      <c r="J808">
        <f>Tabla1[[#This Row],[VENTAS]]+Tabla1[[#This Row],[DEPOSITO]]+Tabla1[[#This Row],[Existencia]]-Tabla1[[#This Row],[SISTEMA]]</f>
        <v>0</v>
      </c>
    </row>
    <row r="809" spans="1:11" hidden="1" x14ac:dyDescent="0.25">
      <c r="A809">
        <v>20303</v>
      </c>
      <c r="B809" s="1" t="s">
        <v>6</v>
      </c>
      <c r="C809" s="1" t="s">
        <v>12</v>
      </c>
      <c r="D809">
        <v>799</v>
      </c>
      <c r="E809" s="1" t="s">
        <v>811</v>
      </c>
      <c r="F809">
        <v>0</v>
      </c>
      <c r="G809">
        <v>0</v>
      </c>
      <c r="I809">
        <v>0</v>
      </c>
      <c r="J809">
        <f>Tabla1[[#This Row],[VENTAS]]+Tabla1[[#This Row],[DEPOSITO]]+Tabla1[[#This Row],[Existencia]]-Tabla1[[#This Row],[SISTEMA]]</f>
        <v>0</v>
      </c>
    </row>
    <row r="810" spans="1:11" hidden="1" x14ac:dyDescent="0.25">
      <c r="A810">
        <v>20303</v>
      </c>
      <c r="B810" s="1" t="s">
        <v>6</v>
      </c>
      <c r="C810" s="1" t="s">
        <v>12</v>
      </c>
      <c r="D810">
        <v>802</v>
      </c>
      <c r="E810" s="1" t="s">
        <v>812</v>
      </c>
      <c r="F810">
        <v>0</v>
      </c>
      <c r="G810">
        <v>0</v>
      </c>
      <c r="I810">
        <v>0</v>
      </c>
      <c r="J810">
        <f>Tabla1[[#This Row],[VENTAS]]+Tabla1[[#This Row],[DEPOSITO]]+Tabla1[[#This Row],[Existencia]]-Tabla1[[#This Row],[SISTEMA]]</f>
        <v>0</v>
      </c>
    </row>
    <row r="811" spans="1:11" hidden="1" x14ac:dyDescent="0.25">
      <c r="A811">
        <v>20303</v>
      </c>
      <c r="B811" s="1" t="s">
        <v>6</v>
      </c>
      <c r="C811" s="1" t="s">
        <v>12</v>
      </c>
      <c r="D811">
        <v>803</v>
      </c>
      <c r="E811" s="1" t="s">
        <v>813</v>
      </c>
      <c r="F811">
        <v>0</v>
      </c>
      <c r="G811">
        <v>0</v>
      </c>
      <c r="I811">
        <v>0</v>
      </c>
      <c r="J811">
        <f>Tabla1[[#This Row],[VENTAS]]+Tabla1[[#This Row],[DEPOSITO]]+Tabla1[[#This Row],[Existencia]]-Tabla1[[#This Row],[SISTEMA]]</f>
        <v>0</v>
      </c>
    </row>
    <row r="812" spans="1:11" hidden="1" x14ac:dyDescent="0.25">
      <c r="A812">
        <v>20303</v>
      </c>
      <c r="B812" s="1" t="s">
        <v>6</v>
      </c>
      <c r="C812" s="1" t="s">
        <v>12</v>
      </c>
      <c r="D812">
        <v>804</v>
      </c>
      <c r="E812" s="1" t="s">
        <v>814</v>
      </c>
      <c r="F812">
        <v>0</v>
      </c>
      <c r="G812">
        <v>0</v>
      </c>
      <c r="I812">
        <v>0</v>
      </c>
      <c r="J812">
        <f>Tabla1[[#This Row],[VENTAS]]+Tabla1[[#This Row],[DEPOSITO]]+Tabla1[[#This Row],[Existencia]]-Tabla1[[#This Row],[SISTEMA]]</f>
        <v>0</v>
      </c>
    </row>
    <row r="813" spans="1:11" hidden="1" x14ac:dyDescent="0.25">
      <c r="A813">
        <v>20303</v>
      </c>
      <c r="B813" s="1" t="s">
        <v>6</v>
      </c>
      <c r="C813" s="1" t="s">
        <v>12</v>
      </c>
      <c r="D813">
        <v>806</v>
      </c>
      <c r="E813" s="1" t="s">
        <v>815</v>
      </c>
      <c r="F813">
        <v>0</v>
      </c>
      <c r="G813">
        <v>0</v>
      </c>
      <c r="I813">
        <v>0</v>
      </c>
      <c r="J813">
        <f>Tabla1[[#This Row],[VENTAS]]+Tabla1[[#This Row],[DEPOSITO]]+Tabla1[[#This Row],[Existencia]]-Tabla1[[#This Row],[SISTEMA]]</f>
        <v>0</v>
      </c>
    </row>
    <row r="814" spans="1:11" hidden="1" x14ac:dyDescent="0.25">
      <c r="A814">
        <v>20303</v>
      </c>
      <c r="B814" s="1" t="s">
        <v>6</v>
      </c>
      <c r="C814" s="1" t="s">
        <v>12</v>
      </c>
      <c r="D814">
        <v>807</v>
      </c>
      <c r="E814" s="1" t="s">
        <v>816</v>
      </c>
      <c r="F814">
        <v>0</v>
      </c>
      <c r="G814">
        <v>0</v>
      </c>
      <c r="I814">
        <v>0</v>
      </c>
      <c r="J814">
        <f>Tabla1[[#This Row],[VENTAS]]+Tabla1[[#This Row],[DEPOSITO]]+Tabla1[[#This Row],[Existencia]]-Tabla1[[#This Row],[SISTEMA]]</f>
        <v>0</v>
      </c>
    </row>
    <row r="815" spans="1:11" hidden="1" x14ac:dyDescent="0.25">
      <c r="A815">
        <v>20303</v>
      </c>
      <c r="B815" s="1" t="s">
        <v>6</v>
      </c>
      <c r="C815" s="1" t="s">
        <v>12</v>
      </c>
      <c r="D815">
        <v>809</v>
      </c>
      <c r="E815" s="1" t="s">
        <v>817</v>
      </c>
      <c r="F815">
        <v>0</v>
      </c>
      <c r="G815">
        <v>0</v>
      </c>
      <c r="I815">
        <v>0</v>
      </c>
      <c r="J815">
        <f>Tabla1[[#This Row],[VENTAS]]+Tabla1[[#This Row],[DEPOSITO]]+Tabla1[[#This Row],[Existencia]]-Tabla1[[#This Row],[SISTEMA]]</f>
        <v>0</v>
      </c>
    </row>
    <row r="816" spans="1:11" hidden="1" x14ac:dyDescent="0.25">
      <c r="A816">
        <v>20303</v>
      </c>
      <c r="B816" s="1" t="s">
        <v>6</v>
      </c>
      <c r="C816" s="1" t="s">
        <v>12</v>
      </c>
      <c r="D816">
        <v>811</v>
      </c>
      <c r="E816" s="1" t="s">
        <v>818</v>
      </c>
      <c r="F816">
        <v>0</v>
      </c>
      <c r="G816">
        <v>0</v>
      </c>
      <c r="I816">
        <v>0</v>
      </c>
      <c r="J816">
        <f>Tabla1[[#This Row],[VENTAS]]+Tabla1[[#This Row],[DEPOSITO]]+Tabla1[[#This Row],[Existencia]]-Tabla1[[#This Row],[SISTEMA]]</f>
        <v>0</v>
      </c>
    </row>
    <row r="817" spans="1:10" hidden="1" x14ac:dyDescent="0.25">
      <c r="A817">
        <v>20303</v>
      </c>
      <c r="B817" s="1" t="s">
        <v>6</v>
      </c>
      <c r="C817" s="1" t="s">
        <v>12</v>
      </c>
      <c r="D817">
        <v>814</v>
      </c>
      <c r="E817" s="1" t="s">
        <v>819</v>
      </c>
      <c r="F817">
        <v>0</v>
      </c>
      <c r="G817">
        <v>0</v>
      </c>
      <c r="I817">
        <v>0</v>
      </c>
      <c r="J817">
        <f>Tabla1[[#This Row],[VENTAS]]+Tabla1[[#This Row],[DEPOSITO]]+Tabla1[[#This Row],[Existencia]]-Tabla1[[#This Row],[SISTEMA]]</f>
        <v>0</v>
      </c>
    </row>
    <row r="818" spans="1:10" hidden="1" x14ac:dyDescent="0.25">
      <c r="A818">
        <v>20303</v>
      </c>
      <c r="B818" s="1" t="s">
        <v>6</v>
      </c>
      <c r="C818" s="1" t="s">
        <v>12</v>
      </c>
      <c r="D818">
        <v>828</v>
      </c>
      <c r="E818" s="1" t="s">
        <v>820</v>
      </c>
      <c r="F818">
        <v>10</v>
      </c>
      <c r="G818">
        <v>10</v>
      </c>
      <c r="I818">
        <v>0</v>
      </c>
      <c r="J818">
        <f>Tabla1[[#This Row],[VENTAS]]+Tabla1[[#This Row],[DEPOSITO]]+Tabla1[[#This Row],[Existencia]]-Tabla1[[#This Row],[SISTEMA]]</f>
        <v>0</v>
      </c>
    </row>
    <row r="819" spans="1:10" hidden="1" x14ac:dyDescent="0.25">
      <c r="A819">
        <v>20303</v>
      </c>
      <c r="B819" s="1" t="s">
        <v>6</v>
      </c>
      <c r="C819" s="1" t="s">
        <v>12</v>
      </c>
      <c r="D819">
        <v>836</v>
      </c>
      <c r="E819" s="1" t="s">
        <v>821</v>
      </c>
      <c r="F819">
        <v>0</v>
      </c>
      <c r="G819">
        <v>0</v>
      </c>
      <c r="I819">
        <v>0</v>
      </c>
      <c r="J819">
        <f>Tabla1[[#This Row],[VENTAS]]+Tabla1[[#This Row],[DEPOSITO]]+Tabla1[[#This Row],[Existencia]]-Tabla1[[#This Row],[SISTEMA]]</f>
        <v>0</v>
      </c>
    </row>
    <row r="820" spans="1:10" hidden="1" x14ac:dyDescent="0.25">
      <c r="A820">
        <v>20303</v>
      </c>
      <c r="B820" s="1" t="s">
        <v>6</v>
      </c>
      <c r="C820" s="1" t="s">
        <v>12</v>
      </c>
      <c r="D820">
        <v>845</v>
      </c>
      <c r="E820" s="1" t="s">
        <v>822</v>
      </c>
      <c r="F820">
        <v>0</v>
      </c>
      <c r="G820">
        <v>0</v>
      </c>
      <c r="I820">
        <v>0</v>
      </c>
      <c r="J820">
        <f>Tabla1[[#This Row],[VENTAS]]+Tabla1[[#This Row],[DEPOSITO]]+Tabla1[[#This Row],[Existencia]]-Tabla1[[#This Row],[SISTEMA]]</f>
        <v>0</v>
      </c>
    </row>
    <row r="821" spans="1:10" hidden="1" x14ac:dyDescent="0.25">
      <c r="A821">
        <v>20303</v>
      </c>
      <c r="B821" s="1" t="s">
        <v>6</v>
      </c>
      <c r="C821" s="1" t="s">
        <v>12</v>
      </c>
      <c r="D821">
        <v>853</v>
      </c>
      <c r="E821" s="1" t="s">
        <v>823</v>
      </c>
      <c r="F821">
        <v>30</v>
      </c>
      <c r="G821">
        <v>30</v>
      </c>
      <c r="I821">
        <v>0</v>
      </c>
      <c r="J821">
        <f>Tabla1[[#This Row],[VENTAS]]+Tabla1[[#This Row],[DEPOSITO]]+Tabla1[[#This Row],[Existencia]]-Tabla1[[#This Row],[SISTEMA]]</f>
        <v>0</v>
      </c>
    </row>
    <row r="822" spans="1:10" hidden="1" x14ac:dyDescent="0.25">
      <c r="A822">
        <v>20303</v>
      </c>
      <c r="B822" s="1" t="s">
        <v>6</v>
      </c>
      <c r="C822" s="1" t="s">
        <v>12</v>
      </c>
      <c r="D822">
        <v>856</v>
      </c>
      <c r="E822" s="1" t="s">
        <v>824</v>
      </c>
      <c r="F822">
        <v>0</v>
      </c>
      <c r="G822">
        <v>0</v>
      </c>
      <c r="I822">
        <v>0</v>
      </c>
      <c r="J822">
        <f>Tabla1[[#This Row],[VENTAS]]+Tabla1[[#This Row],[DEPOSITO]]+Tabla1[[#This Row],[Existencia]]-Tabla1[[#This Row],[SISTEMA]]</f>
        <v>0</v>
      </c>
    </row>
    <row r="823" spans="1:10" hidden="1" x14ac:dyDescent="0.25">
      <c r="A823">
        <v>20303</v>
      </c>
      <c r="B823" s="1" t="s">
        <v>6</v>
      </c>
      <c r="C823" s="1" t="s">
        <v>12</v>
      </c>
      <c r="D823">
        <v>861</v>
      </c>
      <c r="E823" s="1" t="s">
        <v>825</v>
      </c>
      <c r="F823">
        <v>0</v>
      </c>
      <c r="G823">
        <v>0</v>
      </c>
      <c r="I823">
        <v>0</v>
      </c>
      <c r="J823">
        <f>Tabla1[[#This Row],[VENTAS]]+Tabla1[[#This Row],[DEPOSITO]]+Tabla1[[#This Row],[Existencia]]-Tabla1[[#This Row],[SISTEMA]]</f>
        <v>0</v>
      </c>
    </row>
    <row r="824" spans="1:10" hidden="1" x14ac:dyDescent="0.25">
      <c r="A824">
        <v>20303</v>
      </c>
      <c r="B824" s="1" t="s">
        <v>6</v>
      </c>
      <c r="C824" s="1" t="s">
        <v>12</v>
      </c>
      <c r="D824">
        <v>865</v>
      </c>
      <c r="E824" s="1" t="s">
        <v>826</v>
      </c>
      <c r="F824">
        <v>0</v>
      </c>
      <c r="G824">
        <v>0</v>
      </c>
      <c r="I824">
        <v>0</v>
      </c>
      <c r="J824">
        <f>Tabla1[[#This Row],[VENTAS]]+Tabla1[[#This Row],[DEPOSITO]]+Tabla1[[#This Row],[Existencia]]-Tabla1[[#This Row],[SISTEMA]]</f>
        <v>0</v>
      </c>
    </row>
    <row r="825" spans="1:10" hidden="1" x14ac:dyDescent="0.25">
      <c r="A825">
        <v>20303</v>
      </c>
      <c r="B825" s="1" t="s">
        <v>6</v>
      </c>
      <c r="C825" s="1" t="s">
        <v>12</v>
      </c>
      <c r="D825">
        <v>890</v>
      </c>
      <c r="E825" s="1" t="s">
        <v>827</v>
      </c>
      <c r="F825">
        <v>0</v>
      </c>
      <c r="G825">
        <v>0</v>
      </c>
      <c r="I825">
        <v>0</v>
      </c>
      <c r="J825">
        <f>Tabla1[[#This Row],[VENTAS]]+Tabla1[[#This Row],[DEPOSITO]]+Tabla1[[#This Row],[Existencia]]-Tabla1[[#This Row],[SISTEMA]]</f>
        <v>0</v>
      </c>
    </row>
    <row r="826" spans="1:10" hidden="1" x14ac:dyDescent="0.25">
      <c r="A826">
        <v>20303</v>
      </c>
      <c r="B826" s="1" t="s">
        <v>6</v>
      </c>
      <c r="C826" s="1" t="s">
        <v>12</v>
      </c>
      <c r="D826">
        <v>892</v>
      </c>
      <c r="E826" s="1" t="s">
        <v>828</v>
      </c>
      <c r="F826">
        <v>13</v>
      </c>
      <c r="G826">
        <v>13</v>
      </c>
      <c r="I826">
        <v>0</v>
      </c>
      <c r="J826">
        <f>Tabla1[[#This Row],[VENTAS]]+Tabla1[[#This Row],[DEPOSITO]]+Tabla1[[#This Row],[Existencia]]-Tabla1[[#This Row],[SISTEMA]]</f>
        <v>0</v>
      </c>
    </row>
    <row r="827" spans="1:10" hidden="1" x14ac:dyDescent="0.25">
      <c r="A827">
        <v>20303</v>
      </c>
      <c r="B827" s="1" t="s">
        <v>6</v>
      </c>
      <c r="C827" s="1" t="s">
        <v>12</v>
      </c>
      <c r="D827">
        <v>895</v>
      </c>
      <c r="E827" s="1" t="s">
        <v>829</v>
      </c>
      <c r="F827">
        <v>0</v>
      </c>
      <c r="G827">
        <v>0</v>
      </c>
      <c r="I827">
        <v>0</v>
      </c>
      <c r="J827">
        <f>Tabla1[[#This Row],[VENTAS]]+Tabla1[[#This Row],[DEPOSITO]]+Tabla1[[#This Row],[Existencia]]-Tabla1[[#This Row],[SISTEMA]]</f>
        <v>0</v>
      </c>
    </row>
    <row r="828" spans="1:10" x14ac:dyDescent="0.25">
      <c r="A828">
        <v>20303</v>
      </c>
      <c r="B828" s="1" t="s">
        <v>6</v>
      </c>
      <c r="C828" s="1" t="s">
        <v>12</v>
      </c>
      <c r="D828">
        <v>896</v>
      </c>
      <c r="E828" s="1" t="s">
        <v>830</v>
      </c>
      <c r="F828">
        <v>11</v>
      </c>
      <c r="G828">
        <f>8+2</f>
        <v>10</v>
      </c>
      <c r="I828">
        <v>0</v>
      </c>
      <c r="J828">
        <f>Tabla1[[#This Row],[VENTAS]]+Tabla1[[#This Row],[DEPOSITO]]+Tabla1[[#This Row],[Existencia]]-Tabla1[[#This Row],[SISTEMA]]</f>
        <v>-1</v>
      </c>
    </row>
    <row r="829" spans="1:10" hidden="1" x14ac:dyDescent="0.25">
      <c r="A829">
        <v>20303</v>
      </c>
      <c r="B829" s="1" t="s">
        <v>6</v>
      </c>
      <c r="C829" s="1" t="s">
        <v>12</v>
      </c>
      <c r="D829">
        <v>898</v>
      </c>
      <c r="E829" s="1" t="s">
        <v>831</v>
      </c>
      <c r="F829">
        <v>0</v>
      </c>
      <c r="G829">
        <v>0</v>
      </c>
      <c r="I829">
        <v>0</v>
      </c>
      <c r="J829">
        <f>Tabla1[[#This Row],[VENTAS]]+Tabla1[[#This Row],[DEPOSITO]]+Tabla1[[#This Row],[Existencia]]-Tabla1[[#This Row],[SISTEMA]]</f>
        <v>0</v>
      </c>
    </row>
    <row r="830" spans="1:10" hidden="1" x14ac:dyDescent="0.25">
      <c r="A830">
        <v>20303</v>
      </c>
      <c r="B830" s="1" t="s">
        <v>6</v>
      </c>
      <c r="C830" s="1" t="s">
        <v>12</v>
      </c>
      <c r="D830">
        <v>900</v>
      </c>
      <c r="E830" s="1" t="s">
        <v>832</v>
      </c>
      <c r="F830">
        <v>18</v>
      </c>
      <c r="G830">
        <v>18</v>
      </c>
      <c r="I830">
        <v>0</v>
      </c>
      <c r="J830">
        <f>Tabla1[[#This Row],[VENTAS]]+Tabla1[[#This Row],[DEPOSITO]]+Tabla1[[#This Row],[Existencia]]-Tabla1[[#This Row],[SISTEMA]]</f>
        <v>0</v>
      </c>
    </row>
    <row r="831" spans="1:10" hidden="1" x14ac:dyDescent="0.25">
      <c r="A831">
        <v>20303</v>
      </c>
      <c r="B831" s="1" t="s">
        <v>6</v>
      </c>
      <c r="C831" s="1" t="s">
        <v>12</v>
      </c>
      <c r="D831">
        <v>904</v>
      </c>
      <c r="E831" s="1" t="s">
        <v>833</v>
      </c>
      <c r="F831">
        <v>0</v>
      </c>
      <c r="G831">
        <v>0</v>
      </c>
      <c r="I831">
        <v>0</v>
      </c>
      <c r="J831">
        <f>Tabla1[[#This Row],[VENTAS]]+Tabla1[[#This Row],[DEPOSITO]]+Tabla1[[#This Row],[Existencia]]-Tabla1[[#This Row],[SISTEMA]]</f>
        <v>0</v>
      </c>
    </row>
    <row r="832" spans="1:10" hidden="1" x14ac:dyDescent="0.25">
      <c r="A832">
        <v>20303</v>
      </c>
      <c r="B832" s="1" t="s">
        <v>6</v>
      </c>
      <c r="C832" s="1" t="s">
        <v>12</v>
      </c>
      <c r="D832">
        <v>908</v>
      </c>
      <c r="E832" s="1" t="s">
        <v>834</v>
      </c>
      <c r="F832">
        <v>0</v>
      </c>
      <c r="G832">
        <v>0</v>
      </c>
      <c r="I832">
        <v>0</v>
      </c>
      <c r="J832">
        <f>Tabla1[[#This Row],[VENTAS]]+Tabla1[[#This Row],[DEPOSITO]]+Tabla1[[#This Row],[Existencia]]-Tabla1[[#This Row],[SISTEMA]]</f>
        <v>0</v>
      </c>
    </row>
    <row r="833" spans="1:10" hidden="1" x14ac:dyDescent="0.25">
      <c r="A833">
        <v>20303</v>
      </c>
      <c r="B833" s="1" t="s">
        <v>6</v>
      </c>
      <c r="C833" s="1" t="s">
        <v>12</v>
      </c>
      <c r="D833">
        <v>925</v>
      </c>
      <c r="E833" s="1" t="s">
        <v>835</v>
      </c>
      <c r="F833">
        <v>0</v>
      </c>
      <c r="G833">
        <v>0</v>
      </c>
      <c r="I833">
        <v>0</v>
      </c>
      <c r="J833">
        <f>Tabla1[[#This Row],[VENTAS]]+Tabla1[[#This Row],[DEPOSITO]]+Tabla1[[#This Row],[Existencia]]-Tabla1[[#This Row],[SISTEMA]]</f>
        <v>0</v>
      </c>
    </row>
    <row r="834" spans="1:10" hidden="1" x14ac:dyDescent="0.25">
      <c r="A834">
        <v>20303</v>
      </c>
      <c r="B834" s="1" t="s">
        <v>6</v>
      </c>
      <c r="C834" s="1" t="s">
        <v>12</v>
      </c>
      <c r="D834">
        <v>927</v>
      </c>
      <c r="E834" s="1" t="s">
        <v>836</v>
      </c>
      <c r="F834">
        <v>0</v>
      </c>
      <c r="G834">
        <v>0</v>
      </c>
      <c r="I834">
        <v>0</v>
      </c>
      <c r="J834">
        <f>Tabla1[[#This Row],[VENTAS]]+Tabla1[[#This Row],[DEPOSITO]]+Tabla1[[#This Row],[Existencia]]-Tabla1[[#This Row],[SISTEMA]]</f>
        <v>0</v>
      </c>
    </row>
    <row r="835" spans="1:10" hidden="1" x14ac:dyDescent="0.25">
      <c r="A835">
        <v>20303</v>
      </c>
      <c r="B835" s="1" t="s">
        <v>6</v>
      </c>
      <c r="C835" s="1" t="s">
        <v>12</v>
      </c>
      <c r="D835">
        <v>931</v>
      </c>
      <c r="E835" s="1" t="s">
        <v>837</v>
      </c>
      <c r="F835">
        <v>4</v>
      </c>
      <c r="G835">
        <v>4</v>
      </c>
      <c r="I835">
        <v>0</v>
      </c>
      <c r="J835">
        <f>Tabla1[[#This Row],[VENTAS]]+Tabla1[[#This Row],[DEPOSITO]]+Tabla1[[#This Row],[Existencia]]-Tabla1[[#This Row],[SISTEMA]]</f>
        <v>0</v>
      </c>
    </row>
    <row r="836" spans="1:10" hidden="1" x14ac:dyDescent="0.25">
      <c r="A836">
        <v>20303</v>
      </c>
      <c r="B836" s="1" t="s">
        <v>6</v>
      </c>
      <c r="C836" s="1" t="s">
        <v>12</v>
      </c>
      <c r="D836">
        <v>935</v>
      </c>
      <c r="E836" s="1" t="s">
        <v>838</v>
      </c>
      <c r="F836">
        <v>8</v>
      </c>
      <c r="G836">
        <v>6</v>
      </c>
      <c r="H836">
        <v>2</v>
      </c>
      <c r="I836">
        <v>0</v>
      </c>
      <c r="J836">
        <f>Tabla1[[#This Row],[VENTAS]]+Tabla1[[#This Row],[DEPOSITO]]+Tabla1[[#This Row],[Existencia]]-Tabla1[[#This Row],[SISTEMA]]</f>
        <v>0</v>
      </c>
    </row>
    <row r="837" spans="1:10" hidden="1" x14ac:dyDescent="0.25">
      <c r="A837">
        <v>20303</v>
      </c>
      <c r="B837" s="1" t="s">
        <v>6</v>
      </c>
      <c r="C837" s="1" t="s">
        <v>12</v>
      </c>
      <c r="D837">
        <v>940</v>
      </c>
      <c r="E837" s="1" t="s">
        <v>90</v>
      </c>
      <c r="F837">
        <v>0</v>
      </c>
      <c r="G837">
        <v>0</v>
      </c>
      <c r="I837">
        <v>0</v>
      </c>
      <c r="J837">
        <f>Tabla1[[#This Row],[VENTAS]]+Tabla1[[#This Row],[DEPOSITO]]+Tabla1[[#This Row],[Existencia]]-Tabla1[[#This Row],[SISTEMA]]</f>
        <v>0</v>
      </c>
    </row>
    <row r="838" spans="1:10" hidden="1" x14ac:dyDescent="0.25">
      <c r="A838">
        <v>20303</v>
      </c>
      <c r="B838" s="1" t="s">
        <v>6</v>
      </c>
      <c r="C838" s="1" t="s">
        <v>12</v>
      </c>
      <c r="D838">
        <v>944</v>
      </c>
      <c r="E838" s="1" t="s">
        <v>839</v>
      </c>
      <c r="F838">
        <v>0</v>
      </c>
      <c r="G838">
        <v>0</v>
      </c>
      <c r="I838">
        <v>0</v>
      </c>
      <c r="J838">
        <f>Tabla1[[#This Row],[VENTAS]]+Tabla1[[#This Row],[DEPOSITO]]+Tabla1[[#This Row],[Existencia]]-Tabla1[[#This Row],[SISTEMA]]</f>
        <v>0</v>
      </c>
    </row>
    <row r="839" spans="1:10" hidden="1" x14ac:dyDescent="0.25">
      <c r="A839">
        <v>20303</v>
      </c>
      <c r="B839" s="1" t="s">
        <v>6</v>
      </c>
      <c r="C839" s="1" t="s">
        <v>12</v>
      </c>
      <c r="D839">
        <v>947</v>
      </c>
      <c r="E839" s="1" t="s">
        <v>840</v>
      </c>
      <c r="F839">
        <v>0</v>
      </c>
      <c r="G839">
        <v>0</v>
      </c>
      <c r="I839">
        <v>0</v>
      </c>
      <c r="J839">
        <f>Tabla1[[#This Row],[VENTAS]]+Tabla1[[#This Row],[DEPOSITO]]+Tabla1[[#This Row],[Existencia]]-Tabla1[[#This Row],[SISTEMA]]</f>
        <v>0</v>
      </c>
    </row>
    <row r="840" spans="1:10" hidden="1" x14ac:dyDescent="0.25">
      <c r="A840">
        <v>20303</v>
      </c>
      <c r="B840" s="1" t="s">
        <v>6</v>
      </c>
      <c r="C840" s="1" t="s">
        <v>12</v>
      </c>
      <c r="D840">
        <v>951</v>
      </c>
      <c r="E840" s="1" t="s">
        <v>841</v>
      </c>
      <c r="F840">
        <v>0</v>
      </c>
      <c r="G840">
        <v>0</v>
      </c>
      <c r="I840">
        <v>0</v>
      </c>
      <c r="J840">
        <f>Tabla1[[#This Row],[VENTAS]]+Tabla1[[#This Row],[DEPOSITO]]+Tabla1[[#This Row],[Existencia]]-Tabla1[[#This Row],[SISTEMA]]</f>
        <v>0</v>
      </c>
    </row>
    <row r="841" spans="1:10" hidden="1" x14ac:dyDescent="0.25">
      <c r="A841">
        <v>20303</v>
      </c>
      <c r="B841" s="1" t="s">
        <v>6</v>
      </c>
      <c r="C841" s="1" t="s">
        <v>12</v>
      </c>
      <c r="D841">
        <v>952</v>
      </c>
      <c r="E841" s="1" t="s">
        <v>842</v>
      </c>
      <c r="F841">
        <v>0</v>
      </c>
      <c r="G841">
        <v>0</v>
      </c>
      <c r="I841">
        <v>0</v>
      </c>
      <c r="J841">
        <f>Tabla1[[#This Row],[VENTAS]]+Tabla1[[#This Row],[DEPOSITO]]+Tabla1[[#This Row],[Existencia]]-Tabla1[[#This Row],[SISTEMA]]</f>
        <v>0</v>
      </c>
    </row>
    <row r="842" spans="1:10" hidden="1" x14ac:dyDescent="0.25">
      <c r="A842">
        <v>20303</v>
      </c>
      <c r="B842" s="1" t="s">
        <v>6</v>
      </c>
      <c r="C842" s="1" t="s">
        <v>12</v>
      </c>
      <c r="D842">
        <v>963</v>
      </c>
      <c r="E842" s="1" t="s">
        <v>843</v>
      </c>
      <c r="F842">
        <v>0</v>
      </c>
      <c r="G842">
        <v>0</v>
      </c>
      <c r="I842">
        <v>0</v>
      </c>
      <c r="J842">
        <f>Tabla1[[#This Row],[VENTAS]]+Tabla1[[#This Row],[DEPOSITO]]+Tabla1[[#This Row],[Existencia]]-Tabla1[[#This Row],[SISTEMA]]</f>
        <v>0</v>
      </c>
    </row>
    <row r="843" spans="1:10" hidden="1" x14ac:dyDescent="0.25">
      <c r="A843">
        <v>20303</v>
      </c>
      <c r="B843" s="1" t="s">
        <v>6</v>
      </c>
      <c r="C843" s="1" t="s">
        <v>12</v>
      </c>
      <c r="D843">
        <v>977</v>
      </c>
      <c r="E843" s="1" t="s">
        <v>844</v>
      </c>
      <c r="F843">
        <v>0</v>
      </c>
      <c r="G843">
        <v>0</v>
      </c>
      <c r="I843">
        <v>0</v>
      </c>
      <c r="J843">
        <f>Tabla1[[#This Row],[VENTAS]]+Tabla1[[#This Row],[DEPOSITO]]+Tabla1[[#This Row],[Existencia]]-Tabla1[[#This Row],[SISTEMA]]</f>
        <v>0</v>
      </c>
    </row>
    <row r="844" spans="1:10" hidden="1" x14ac:dyDescent="0.25">
      <c r="A844">
        <v>20303</v>
      </c>
      <c r="B844" s="1" t="s">
        <v>6</v>
      </c>
      <c r="C844" s="1" t="s">
        <v>12</v>
      </c>
      <c r="D844">
        <v>990</v>
      </c>
      <c r="E844" s="1" t="s">
        <v>845</v>
      </c>
      <c r="F844">
        <v>6</v>
      </c>
      <c r="G844">
        <v>6</v>
      </c>
      <c r="I844">
        <v>0</v>
      </c>
      <c r="J844">
        <f>Tabla1[[#This Row],[VENTAS]]+Tabla1[[#This Row],[DEPOSITO]]+Tabla1[[#This Row],[Existencia]]-Tabla1[[#This Row],[SISTEMA]]</f>
        <v>0</v>
      </c>
    </row>
    <row r="845" spans="1:10" hidden="1" x14ac:dyDescent="0.25">
      <c r="A845">
        <v>20303</v>
      </c>
      <c r="B845" s="1" t="s">
        <v>6</v>
      </c>
      <c r="C845" s="1" t="s">
        <v>12</v>
      </c>
      <c r="D845">
        <v>994</v>
      </c>
      <c r="E845" s="1" t="s">
        <v>846</v>
      </c>
      <c r="F845">
        <v>7</v>
      </c>
      <c r="G845">
        <v>7</v>
      </c>
      <c r="I845">
        <v>0</v>
      </c>
      <c r="J845">
        <f>Tabla1[[#This Row],[VENTAS]]+Tabla1[[#This Row],[DEPOSITO]]+Tabla1[[#This Row],[Existencia]]-Tabla1[[#This Row],[SISTEMA]]</f>
        <v>0</v>
      </c>
    </row>
    <row r="846" spans="1:10" hidden="1" x14ac:dyDescent="0.25">
      <c r="A846">
        <v>20303</v>
      </c>
      <c r="B846" s="1" t="s">
        <v>6</v>
      </c>
      <c r="C846" s="1" t="s">
        <v>12</v>
      </c>
      <c r="D846">
        <v>1014</v>
      </c>
      <c r="E846" s="1" t="s">
        <v>847</v>
      </c>
      <c r="F846">
        <v>28</v>
      </c>
      <c r="G846">
        <v>28</v>
      </c>
      <c r="I846">
        <v>0</v>
      </c>
      <c r="J846">
        <f>Tabla1[[#This Row],[VENTAS]]+Tabla1[[#This Row],[DEPOSITO]]+Tabla1[[#This Row],[Existencia]]-Tabla1[[#This Row],[SISTEMA]]</f>
        <v>0</v>
      </c>
    </row>
    <row r="847" spans="1:10" x14ac:dyDescent="0.25">
      <c r="A847">
        <v>20303</v>
      </c>
      <c r="B847" s="1" t="s">
        <v>6</v>
      </c>
      <c r="C847" s="1" t="s">
        <v>12</v>
      </c>
      <c r="D847">
        <v>1015</v>
      </c>
      <c r="E847" s="1" t="s">
        <v>91</v>
      </c>
      <c r="F847">
        <v>124</v>
      </c>
      <c r="G847">
        <v>49</v>
      </c>
      <c r="H847">
        <v>72</v>
      </c>
      <c r="I847">
        <v>0</v>
      </c>
      <c r="J847">
        <f>Tabla1[[#This Row],[VENTAS]]+Tabla1[[#This Row],[DEPOSITO]]+Tabla1[[#This Row],[Existencia]]-Tabla1[[#This Row],[SISTEMA]]</f>
        <v>-3</v>
      </c>
    </row>
    <row r="848" spans="1:10" hidden="1" x14ac:dyDescent="0.25">
      <c r="A848">
        <v>20303</v>
      </c>
      <c r="B848" s="1" t="s">
        <v>6</v>
      </c>
      <c r="C848" s="1" t="s">
        <v>12</v>
      </c>
      <c r="D848">
        <v>1017</v>
      </c>
      <c r="E848" s="1" t="s">
        <v>848</v>
      </c>
      <c r="F848">
        <v>33</v>
      </c>
      <c r="G848">
        <v>33</v>
      </c>
      <c r="I848">
        <v>0</v>
      </c>
      <c r="J848">
        <f>Tabla1[[#This Row],[VENTAS]]+Tabla1[[#This Row],[DEPOSITO]]+Tabla1[[#This Row],[Existencia]]-Tabla1[[#This Row],[SISTEMA]]</f>
        <v>0</v>
      </c>
    </row>
    <row r="849" spans="1:11" hidden="1" x14ac:dyDescent="0.25">
      <c r="A849">
        <v>20303</v>
      </c>
      <c r="B849" s="1" t="s">
        <v>6</v>
      </c>
      <c r="C849" s="1" t="s">
        <v>12</v>
      </c>
      <c r="D849">
        <v>1019</v>
      </c>
      <c r="E849" s="1" t="s">
        <v>849</v>
      </c>
      <c r="F849">
        <v>26</v>
      </c>
      <c r="G849">
        <v>26</v>
      </c>
      <c r="I849">
        <v>0</v>
      </c>
      <c r="J849">
        <f>Tabla1[[#This Row],[VENTAS]]+Tabla1[[#This Row],[DEPOSITO]]+Tabla1[[#This Row],[Existencia]]-Tabla1[[#This Row],[SISTEMA]]</f>
        <v>0</v>
      </c>
    </row>
    <row r="850" spans="1:11" hidden="1" x14ac:dyDescent="0.25">
      <c r="A850">
        <v>20303</v>
      </c>
      <c r="B850" s="1" t="s">
        <v>6</v>
      </c>
      <c r="C850" s="1" t="s">
        <v>12</v>
      </c>
      <c r="D850">
        <v>1021</v>
      </c>
      <c r="E850" s="1" t="s">
        <v>850</v>
      </c>
      <c r="F850">
        <v>0</v>
      </c>
      <c r="G850">
        <v>0</v>
      </c>
      <c r="I850">
        <v>0</v>
      </c>
      <c r="J850">
        <f>Tabla1[[#This Row],[VENTAS]]+Tabla1[[#This Row],[DEPOSITO]]+Tabla1[[#This Row],[Existencia]]-Tabla1[[#This Row],[SISTEMA]]</f>
        <v>0</v>
      </c>
    </row>
    <row r="851" spans="1:11" x14ac:dyDescent="0.25">
      <c r="A851">
        <v>20303</v>
      </c>
      <c r="B851" s="1" t="s">
        <v>6</v>
      </c>
      <c r="C851" s="1" t="s">
        <v>12</v>
      </c>
      <c r="D851">
        <v>1023</v>
      </c>
      <c r="E851" s="1" t="s">
        <v>851</v>
      </c>
      <c r="F851">
        <v>97</v>
      </c>
      <c r="G851">
        <v>24</v>
      </c>
      <c r="H851">
        <v>72</v>
      </c>
      <c r="I851">
        <v>0</v>
      </c>
      <c r="J851">
        <f>Tabla1[[#This Row],[VENTAS]]+Tabla1[[#This Row],[DEPOSITO]]+Tabla1[[#This Row],[Existencia]]-Tabla1[[#This Row],[SISTEMA]]</f>
        <v>-1</v>
      </c>
    </row>
    <row r="852" spans="1:11" hidden="1" x14ac:dyDescent="0.25">
      <c r="A852">
        <v>20303</v>
      </c>
      <c r="B852" s="1" t="s">
        <v>6</v>
      </c>
      <c r="C852" s="1" t="s">
        <v>12</v>
      </c>
      <c r="D852">
        <v>1032</v>
      </c>
      <c r="E852" s="1" t="s">
        <v>852</v>
      </c>
      <c r="F852">
        <v>0</v>
      </c>
      <c r="G852">
        <v>0</v>
      </c>
      <c r="I852">
        <v>0</v>
      </c>
      <c r="J852">
        <f>Tabla1[[#This Row],[VENTAS]]+Tabla1[[#This Row],[DEPOSITO]]+Tabla1[[#This Row],[Existencia]]-Tabla1[[#This Row],[SISTEMA]]</f>
        <v>0</v>
      </c>
    </row>
    <row r="853" spans="1:11" hidden="1" x14ac:dyDescent="0.25">
      <c r="A853">
        <v>20303</v>
      </c>
      <c r="B853" s="1" t="s">
        <v>6</v>
      </c>
      <c r="C853" s="1" t="s">
        <v>12</v>
      </c>
      <c r="D853">
        <v>1043</v>
      </c>
      <c r="E853" s="1" t="s">
        <v>853</v>
      </c>
      <c r="F853">
        <v>0</v>
      </c>
      <c r="G853">
        <v>0</v>
      </c>
      <c r="I853">
        <v>0</v>
      </c>
      <c r="J853">
        <f>Tabla1[[#This Row],[VENTAS]]+Tabla1[[#This Row],[DEPOSITO]]+Tabla1[[#This Row],[Existencia]]-Tabla1[[#This Row],[SISTEMA]]</f>
        <v>0</v>
      </c>
    </row>
    <row r="854" spans="1:11" hidden="1" x14ac:dyDescent="0.25">
      <c r="A854">
        <v>20303</v>
      </c>
      <c r="B854" s="1" t="s">
        <v>6</v>
      </c>
      <c r="C854" s="1" t="s">
        <v>12</v>
      </c>
      <c r="D854">
        <v>1065</v>
      </c>
      <c r="E854" s="1" t="s">
        <v>854</v>
      </c>
      <c r="F854">
        <v>0</v>
      </c>
      <c r="G854">
        <v>0</v>
      </c>
      <c r="I854">
        <v>0</v>
      </c>
      <c r="J854">
        <f>Tabla1[[#This Row],[VENTAS]]+Tabla1[[#This Row],[DEPOSITO]]+Tabla1[[#This Row],[Existencia]]-Tabla1[[#This Row],[SISTEMA]]</f>
        <v>0</v>
      </c>
    </row>
    <row r="855" spans="1:11" hidden="1" x14ac:dyDescent="0.25">
      <c r="A855">
        <v>20303</v>
      </c>
      <c r="B855" s="1" t="s">
        <v>6</v>
      </c>
      <c r="C855" s="1" t="s">
        <v>12</v>
      </c>
      <c r="D855">
        <v>1070</v>
      </c>
      <c r="E855" s="1" t="s">
        <v>855</v>
      </c>
      <c r="F855">
        <v>24</v>
      </c>
      <c r="G855">
        <v>24</v>
      </c>
      <c r="I855">
        <v>0</v>
      </c>
      <c r="J855">
        <f>Tabla1[[#This Row],[VENTAS]]+Tabla1[[#This Row],[DEPOSITO]]+Tabla1[[#This Row],[Existencia]]-Tabla1[[#This Row],[SISTEMA]]</f>
        <v>0</v>
      </c>
    </row>
    <row r="856" spans="1:11" hidden="1" x14ac:dyDescent="0.25">
      <c r="A856">
        <v>20303</v>
      </c>
      <c r="B856" s="1" t="s">
        <v>6</v>
      </c>
      <c r="C856" s="1" t="s">
        <v>12</v>
      </c>
      <c r="D856">
        <v>1071</v>
      </c>
      <c r="E856" s="1" t="s">
        <v>856</v>
      </c>
      <c r="F856">
        <v>0</v>
      </c>
      <c r="G856">
        <v>0</v>
      </c>
      <c r="I856">
        <v>0</v>
      </c>
      <c r="J856">
        <f>Tabla1[[#This Row],[VENTAS]]+Tabla1[[#This Row],[DEPOSITO]]+Tabla1[[#This Row],[Existencia]]-Tabla1[[#This Row],[SISTEMA]]</f>
        <v>0</v>
      </c>
    </row>
    <row r="857" spans="1:11" hidden="1" x14ac:dyDescent="0.25">
      <c r="A857">
        <v>20303</v>
      </c>
      <c r="B857" s="1" t="s">
        <v>6</v>
      </c>
      <c r="C857" s="1" t="s">
        <v>12</v>
      </c>
      <c r="D857">
        <v>1078</v>
      </c>
      <c r="E857" s="1" t="s">
        <v>92</v>
      </c>
      <c r="F857">
        <v>24</v>
      </c>
      <c r="G857">
        <v>22</v>
      </c>
      <c r="I857">
        <v>0</v>
      </c>
      <c r="J857">
        <f>Tabla1[[#This Row],[VENTAS]]+Tabla1[[#This Row],[DEPOSITO]]+Tabla1[[#This Row],[Existencia]]-Tabla1[[#This Row],[SISTEMA]]</f>
        <v>-2</v>
      </c>
      <c r="K857" t="s">
        <v>5</v>
      </c>
    </row>
    <row r="858" spans="1:11" hidden="1" x14ac:dyDescent="0.25">
      <c r="A858">
        <v>20303</v>
      </c>
      <c r="B858" s="1" t="s">
        <v>6</v>
      </c>
      <c r="C858" s="1" t="s">
        <v>12</v>
      </c>
      <c r="D858">
        <v>1086</v>
      </c>
      <c r="E858" s="1" t="s">
        <v>93</v>
      </c>
      <c r="F858">
        <v>23</v>
      </c>
      <c r="G858">
        <v>22</v>
      </c>
      <c r="H858">
        <v>1</v>
      </c>
      <c r="I858">
        <v>0</v>
      </c>
      <c r="J858">
        <f>Tabla1[[#This Row],[VENTAS]]+Tabla1[[#This Row],[DEPOSITO]]+Tabla1[[#This Row],[Existencia]]-Tabla1[[#This Row],[SISTEMA]]</f>
        <v>0</v>
      </c>
    </row>
    <row r="859" spans="1:11" hidden="1" x14ac:dyDescent="0.25">
      <c r="A859">
        <v>20303</v>
      </c>
      <c r="B859" s="1" t="s">
        <v>6</v>
      </c>
      <c r="C859" s="1" t="s">
        <v>12</v>
      </c>
      <c r="D859">
        <v>1092</v>
      </c>
      <c r="E859" s="1" t="s">
        <v>94</v>
      </c>
      <c r="F859">
        <v>20</v>
      </c>
      <c r="G859">
        <v>15</v>
      </c>
      <c r="I859">
        <v>5</v>
      </c>
      <c r="J859">
        <f>Tabla1[[#This Row],[VENTAS]]+Tabla1[[#This Row],[DEPOSITO]]+Tabla1[[#This Row],[Existencia]]-Tabla1[[#This Row],[SISTEMA]]</f>
        <v>0</v>
      </c>
    </row>
    <row r="860" spans="1:11" hidden="1" x14ac:dyDescent="0.25">
      <c r="A860">
        <v>20303</v>
      </c>
      <c r="B860" s="1" t="s">
        <v>6</v>
      </c>
      <c r="C860" s="1" t="s">
        <v>12</v>
      </c>
      <c r="D860">
        <v>1135</v>
      </c>
      <c r="E860" s="1" t="s">
        <v>857</v>
      </c>
      <c r="F860">
        <v>8</v>
      </c>
      <c r="G860">
        <v>7</v>
      </c>
      <c r="H860">
        <v>1</v>
      </c>
      <c r="I860">
        <v>0</v>
      </c>
      <c r="J860">
        <f>Tabla1[[#This Row],[VENTAS]]+Tabla1[[#This Row],[DEPOSITO]]+Tabla1[[#This Row],[Existencia]]-Tabla1[[#This Row],[SISTEMA]]</f>
        <v>0</v>
      </c>
    </row>
    <row r="861" spans="1:11" hidden="1" x14ac:dyDescent="0.25">
      <c r="A861">
        <v>20303</v>
      </c>
      <c r="B861" s="1" t="s">
        <v>6</v>
      </c>
      <c r="C861" s="1" t="s">
        <v>12</v>
      </c>
      <c r="D861">
        <v>1143</v>
      </c>
      <c r="E861" s="1" t="s">
        <v>858</v>
      </c>
      <c r="F861">
        <v>7</v>
      </c>
      <c r="G861">
        <v>0</v>
      </c>
      <c r="I861">
        <v>0</v>
      </c>
      <c r="J861">
        <f>Tabla1[[#This Row],[VENTAS]]+Tabla1[[#This Row],[DEPOSITO]]+Tabla1[[#This Row],[Existencia]]-Tabla1[[#This Row],[SISTEMA]]</f>
        <v>-7</v>
      </c>
      <c r="K861" t="s">
        <v>2646</v>
      </c>
    </row>
    <row r="862" spans="1:11" hidden="1" x14ac:dyDescent="0.25">
      <c r="A862">
        <v>20303</v>
      </c>
      <c r="B862" s="1" t="s">
        <v>6</v>
      </c>
      <c r="C862" s="1" t="s">
        <v>12</v>
      </c>
      <c r="D862">
        <v>1155</v>
      </c>
      <c r="E862" s="1" t="s">
        <v>859</v>
      </c>
      <c r="F862">
        <v>0</v>
      </c>
      <c r="G862">
        <v>0</v>
      </c>
      <c r="I862">
        <v>0</v>
      </c>
      <c r="J862">
        <f>Tabla1[[#This Row],[VENTAS]]+Tabla1[[#This Row],[DEPOSITO]]+Tabla1[[#This Row],[Existencia]]-Tabla1[[#This Row],[SISTEMA]]</f>
        <v>0</v>
      </c>
    </row>
    <row r="863" spans="1:11" hidden="1" x14ac:dyDescent="0.25">
      <c r="A863">
        <v>20303</v>
      </c>
      <c r="B863" s="1" t="s">
        <v>6</v>
      </c>
      <c r="C863" s="1" t="s">
        <v>12</v>
      </c>
      <c r="D863">
        <v>1158</v>
      </c>
      <c r="E863" s="1" t="s">
        <v>860</v>
      </c>
      <c r="F863">
        <v>1</v>
      </c>
      <c r="G863">
        <v>1</v>
      </c>
      <c r="I863">
        <v>0</v>
      </c>
      <c r="J863">
        <f>Tabla1[[#This Row],[VENTAS]]+Tabla1[[#This Row],[DEPOSITO]]+Tabla1[[#This Row],[Existencia]]-Tabla1[[#This Row],[SISTEMA]]</f>
        <v>0</v>
      </c>
    </row>
    <row r="864" spans="1:11" hidden="1" x14ac:dyDescent="0.25">
      <c r="A864">
        <v>20303</v>
      </c>
      <c r="B864" s="1" t="s">
        <v>6</v>
      </c>
      <c r="C864" s="1" t="s">
        <v>12</v>
      </c>
      <c r="D864">
        <v>1165</v>
      </c>
      <c r="E864" s="1" t="s">
        <v>861</v>
      </c>
      <c r="F864">
        <v>26</v>
      </c>
      <c r="G864">
        <v>26</v>
      </c>
      <c r="I864">
        <v>0</v>
      </c>
      <c r="J864">
        <f>Tabla1[[#This Row],[VENTAS]]+Tabla1[[#This Row],[DEPOSITO]]+Tabla1[[#This Row],[Existencia]]-Tabla1[[#This Row],[SISTEMA]]</f>
        <v>0</v>
      </c>
    </row>
    <row r="865" spans="1:11" hidden="1" x14ac:dyDescent="0.25">
      <c r="A865">
        <v>20303</v>
      </c>
      <c r="B865" s="1" t="s">
        <v>6</v>
      </c>
      <c r="C865" s="1" t="s">
        <v>12</v>
      </c>
      <c r="D865">
        <v>1168</v>
      </c>
      <c r="E865" s="1" t="s">
        <v>95</v>
      </c>
      <c r="F865">
        <v>0</v>
      </c>
      <c r="G865">
        <v>0</v>
      </c>
      <c r="I865">
        <v>0</v>
      </c>
      <c r="J865">
        <f>Tabla1[[#This Row],[VENTAS]]+Tabla1[[#This Row],[DEPOSITO]]+Tabla1[[#This Row],[Existencia]]-Tabla1[[#This Row],[SISTEMA]]</f>
        <v>0</v>
      </c>
    </row>
    <row r="866" spans="1:11" hidden="1" x14ac:dyDescent="0.25">
      <c r="A866">
        <v>20303</v>
      </c>
      <c r="B866" s="1" t="s">
        <v>6</v>
      </c>
      <c r="C866" s="1" t="s">
        <v>12</v>
      </c>
      <c r="D866">
        <v>1171</v>
      </c>
      <c r="E866" s="1" t="s">
        <v>862</v>
      </c>
      <c r="F866">
        <v>0</v>
      </c>
      <c r="G866">
        <v>0</v>
      </c>
      <c r="I866">
        <v>0</v>
      </c>
      <c r="J866">
        <f>Tabla1[[#This Row],[VENTAS]]+Tabla1[[#This Row],[DEPOSITO]]+Tabla1[[#This Row],[Existencia]]-Tabla1[[#This Row],[SISTEMA]]</f>
        <v>0</v>
      </c>
    </row>
    <row r="867" spans="1:11" hidden="1" x14ac:dyDescent="0.25">
      <c r="A867">
        <v>20303</v>
      </c>
      <c r="B867" s="1" t="s">
        <v>6</v>
      </c>
      <c r="C867" s="1" t="s">
        <v>12</v>
      </c>
      <c r="D867">
        <v>1175</v>
      </c>
      <c r="E867" s="1" t="s">
        <v>863</v>
      </c>
      <c r="F867">
        <v>0</v>
      </c>
      <c r="G867">
        <v>0</v>
      </c>
      <c r="I867">
        <v>0</v>
      </c>
      <c r="J867">
        <f>Tabla1[[#This Row],[VENTAS]]+Tabla1[[#This Row],[DEPOSITO]]+Tabla1[[#This Row],[Existencia]]-Tabla1[[#This Row],[SISTEMA]]</f>
        <v>0</v>
      </c>
    </row>
    <row r="868" spans="1:11" hidden="1" x14ac:dyDescent="0.25">
      <c r="A868">
        <v>20303</v>
      </c>
      <c r="B868" s="1" t="s">
        <v>6</v>
      </c>
      <c r="C868" s="1" t="s">
        <v>12</v>
      </c>
      <c r="D868">
        <v>1177</v>
      </c>
      <c r="E868" s="1" t="s">
        <v>864</v>
      </c>
      <c r="F868">
        <v>0</v>
      </c>
      <c r="G868">
        <v>0</v>
      </c>
      <c r="I868">
        <v>0</v>
      </c>
      <c r="J868">
        <f>Tabla1[[#This Row],[VENTAS]]+Tabla1[[#This Row],[DEPOSITO]]+Tabla1[[#This Row],[Existencia]]-Tabla1[[#This Row],[SISTEMA]]</f>
        <v>0</v>
      </c>
    </row>
    <row r="869" spans="1:11" hidden="1" x14ac:dyDescent="0.25">
      <c r="A869">
        <v>20303</v>
      </c>
      <c r="B869" s="1" t="s">
        <v>6</v>
      </c>
      <c r="C869" s="1" t="s">
        <v>12</v>
      </c>
      <c r="D869">
        <v>1179</v>
      </c>
      <c r="E869" s="1" t="s">
        <v>58</v>
      </c>
      <c r="F869">
        <v>0</v>
      </c>
      <c r="G869">
        <v>0</v>
      </c>
      <c r="I869">
        <v>0</v>
      </c>
      <c r="J869">
        <f>Tabla1[[#This Row],[VENTAS]]+Tabla1[[#This Row],[DEPOSITO]]+Tabla1[[#This Row],[Existencia]]-Tabla1[[#This Row],[SISTEMA]]</f>
        <v>0</v>
      </c>
    </row>
    <row r="870" spans="1:11" hidden="1" x14ac:dyDescent="0.25">
      <c r="A870">
        <v>20303</v>
      </c>
      <c r="B870" s="1" t="s">
        <v>6</v>
      </c>
      <c r="C870" s="1" t="s">
        <v>12</v>
      </c>
      <c r="D870">
        <v>1185</v>
      </c>
      <c r="E870" s="1" t="s">
        <v>865</v>
      </c>
      <c r="F870">
        <v>1</v>
      </c>
      <c r="G870">
        <v>0</v>
      </c>
      <c r="I870">
        <v>0</v>
      </c>
      <c r="J870">
        <f>Tabla1[[#This Row],[VENTAS]]+Tabla1[[#This Row],[DEPOSITO]]+Tabla1[[#This Row],[Existencia]]-Tabla1[[#This Row],[SISTEMA]]</f>
        <v>-1</v>
      </c>
      <c r="K870" t="s">
        <v>2570</v>
      </c>
    </row>
    <row r="871" spans="1:11" hidden="1" x14ac:dyDescent="0.25">
      <c r="A871">
        <v>20303</v>
      </c>
      <c r="B871" s="1" t="s">
        <v>6</v>
      </c>
      <c r="C871" s="1" t="s">
        <v>12</v>
      </c>
      <c r="D871">
        <v>1188</v>
      </c>
      <c r="E871" s="1" t="s">
        <v>866</v>
      </c>
      <c r="F871">
        <v>7</v>
      </c>
      <c r="G871">
        <v>7</v>
      </c>
      <c r="I871">
        <v>0</v>
      </c>
      <c r="J871">
        <f>Tabla1[[#This Row],[VENTAS]]+Tabla1[[#This Row],[DEPOSITO]]+Tabla1[[#This Row],[Existencia]]-Tabla1[[#This Row],[SISTEMA]]</f>
        <v>0</v>
      </c>
    </row>
    <row r="872" spans="1:11" hidden="1" x14ac:dyDescent="0.25">
      <c r="A872">
        <v>20303</v>
      </c>
      <c r="B872" s="1" t="s">
        <v>6</v>
      </c>
      <c r="C872" s="1" t="s">
        <v>12</v>
      </c>
      <c r="D872">
        <v>1192</v>
      </c>
      <c r="E872" s="1" t="s">
        <v>867</v>
      </c>
      <c r="F872">
        <v>0</v>
      </c>
      <c r="G872">
        <v>0</v>
      </c>
      <c r="I872">
        <v>0</v>
      </c>
      <c r="J872">
        <f>Tabla1[[#This Row],[VENTAS]]+Tabla1[[#This Row],[DEPOSITO]]+Tabla1[[#This Row],[Existencia]]-Tabla1[[#This Row],[SISTEMA]]</f>
        <v>0</v>
      </c>
    </row>
    <row r="873" spans="1:11" hidden="1" x14ac:dyDescent="0.25">
      <c r="A873">
        <v>20303</v>
      </c>
      <c r="B873" s="1" t="s">
        <v>6</v>
      </c>
      <c r="C873" s="1" t="s">
        <v>12</v>
      </c>
      <c r="D873">
        <v>1196</v>
      </c>
      <c r="E873" s="1" t="s">
        <v>868</v>
      </c>
      <c r="F873">
        <v>0</v>
      </c>
      <c r="G873">
        <v>0</v>
      </c>
      <c r="I873">
        <v>0</v>
      </c>
      <c r="J873">
        <f>Tabla1[[#This Row],[VENTAS]]+Tabla1[[#This Row],[DEPOSITO]]+Tabla1[[#This Row],[Existencia]]-Tabla1[[#This Row],[SISTEMA]]</f>
        <v>0</v>
      </c>
    </row>
    <row r="874" spans="1:11" hidden="1" x14ac:dyDescent="0.25">
      <c r="A874">
        <v>20303</v>
      </c>
      <c r="B874" s="1" t="s">
        <v>6</v>
      </c>
      <c r="C874" s="1" t="s">
        <v>12</v>
      </c>
      <c r="D874">
        <v>1198</v>
      </c>
      <c r="E874" s="1" t="s">
        <v>869</v>
      </c>
      <c r="F874">
        <v>0</v>
      </c>
      <c r="G874">
        <v>0</v>
      </c>
      <c r="I874">
        <v>0</v>
      </c>
      <c r="J874">
        <f>Tabla1[[#This Row],[VENTAS]]+Tabla1[[#This Row],[DEPOSITO]]+Tabla1[[#This Row],[Existencia]]-Tabla1[[#This Row],[SISTEMA]]</f>
        <v>0</v>
      </c>
    </row>
    <row r="875" spans="1:11" hidden="1" x14ac:dyDescent="0.25">
      <c r="A875">
        <v>20303</v>
      </c>
      <c r="B875" s="1" t="s">
        <v>6</v>
      </c>
      <c r="C875" s="1" t="s">
        <v>12</v>
      </c>
      <c r="D875">
        <v>1242</v>
      </c>
      <c r="E875" s="1" t="s">
        <v>870</v>
      </c>
      <c r="F875">
        <v>0</v>
      </c>
      <c r="G875">
        <v>0</v>
      </c>
      <c r="I875">
        <v>0</v>
      </c>
      <c r="J875">
        <f>Tabla1[[#This Row],[VENTAS]]+Tabla1[[#This Row],[DEPOSITO]]+Tabla1[[#This Row],[Existencia]]-Tabla1[[#This Row],[SISTEMA]]</f>
        <v>0</v>
      </c>
    </row>
    <row r="876" spans="1:11" hidden="1" x14ac:dyDescent="0.25">
      <c r="A876">
        <v>20303</v>
      </c>
      <c r="B876" s="1" t="s">
        <v>6</v>
      </c>
      <c r="C876" s="1" t="s">
        <v>12</v>
      </c>
      <c r="D876">
        <v>1250</v>
      </c>
      <c r="E876" s="1" t="s">
        <v>871</v>
      </c>
      <c r="F876">
        <v>0</v>
      </c>
      <c r="G876">
        <v>0</v>
      </c>
      <c r="I876">
        <v>0</v>
      </c>
      <c r="J876">
        <f>Tabla1[[#This Row],[VENTAS]]+Tabla1[[#This Row],[DEPOSITO]]+Tabla1[[#This Row],[Existencia]]-Tabla1[[#This Row],[SISTEMA]]</f>
        <v>0</v>
      </c>
    </row>
    <row r="877" spans="1:11" x14ac:dyDescent="0.25">
      <c r="A877">
        <v>20303</v>
      </c>
      <c r="B877" s="1" t="s">
        <v>6</v>
      </c>
      <c r="C877" s="1" t="s">
        <v>12</v>
      </c>
      <c r="D877">
        <v>1279</v>
      </c>
      <c r="E877" s="1" t="s">
        <v>872</v>
      </c>
      <c r="F877">
        <v>60</v>
      </c>
      <c r="G877">
        <v>27</v>
      </c>
      <c r="I877">
        <v>0</v>
      </c>
      <c r="J877">
        <f>Tabla1[[#This Row],[VENTAS]]+Tabla1[[#This Row],[DEPOSITO]]+Tabla1[[#This Row],[Existencia]]-Tabla1[[#This Row],[SISTEMA]]</f>
        <v>-33</v>
      </c>
    </row>
    <row r="878" spans="1:11" hidden="1" x14ac:dyDescent="0.25">
      <c r="A878">
        <v>20303</v>
      </c>
      <c r="B878" s="1" t="s">
        <v>6</v>
      </c>
      <c r="C878" s="1" t="s">
        <v>12</v>
      </c>
      <c r="D878">
        <v>1283</v>
      </c>
      <c r="E878" s="1" t="s">
        <v>873</v>
      </c>
      <c r="F878">
        <v>46</v>
      </c>
      <c r="G878">
        <v>46</v>
      </c>
      <c r="I878">
        <v>0</v>
      </c>
      <c r="J878">
        <f>Tabla1[[#This Row],[VENTAS]]+Tabla1[[#This Row],[DEPOSITO]]+Tabla1[[#This Row],[Existencia]]-Tabla1[[#This Row],[SISTEMA]]</f>
        <v>0</v>
      </c>
    </row>
    <row r="879" spans="1:11" hidden="1" x14ac:dyDescent="0.25">
      <c r="A879">
        <v>20303</v>
      </c>
      <c r="B879" s="1" t="s">
        <v>6</v>
      </c>
      <c r="C879" s="1" t="s">
        <v>12</v>
      </c>
      <c r="D879">
        <v>1285</v>
      </c>
      <c r="E879" s="1" t="s">
        <v>874</v>
      </c>
      <c r="F879">
        <v>25</v>
      </c>
      <c r="G879">
        <v>25</v>
      </c>
      <c r="I879">
        <v>0</v>
      </c>
      <c r="J879">
        <f>Tabla1[[#This Row],[VENTAS]]+Tabla1[[#This Row],[DEPOSITO]]+Tabla1[[#This Row],[Existencia]]-Tabla1[[#This Row],[SISTEMA]]</f>
        <v>0</v>
      </c>
    </row>
    <row r="880" spans="1:11" hidden="1" x14ac:dyDescent="0.25">
      <c r="A880">
        <v>20303</v>
      </c>
      <c r="B880" s="1" t="s">
        <v>6</v>
      </c>
      <c r="C880" s="1" t="s">
        <v>12</v>
      </c>
      <c r="D880">
        <v>1286</v>
      </c>
      <c r="E880" s="1" t="s">
        <v>875</v>
      </c>
      <c r="F880">
        <v>8</v>
      </c>
      <c r="G880">
        <v>8</v>
      </c>
      <c r="I880">
        <v>0</v>
      </c>
      <c r="J880">
        <f>Tabla1[[#This Row],[VENTAS]]+Tabla1[[#This Row],[DEPOSITO]]+Tabla1[[#This Row],[Existencia]]-Tabla1[[#This Row],[SISTEMA]]</f>
        <v>0</v>
      </c>
    </row>
    <row r="881" spans="1:10" hidden="1" x14ac:dyDescent="0.25">
      <c r="A881">
        <v>20303</v>
      </c>
      <c r="B881" s="1" t="s">
        <v>6</v>
      </c>
      <c r="C881" s="1" t="s">
        <v>12</v>
      </c>
      <c r="D881">
        <v>1290</v>
      </c>
      <c r="E881" s="1" t="s">
        <v>876</v>
      </c>
      <c r="F881">
        <v>0</v>
      </c>
      <c r="G881">
        <v>0</v>
      </c>
      <c r="I881">
        <v>0</v>
      </c>
      <c r="J881">
        <f>Tabla1[[#This Row],[VENTAS]]+Tabla1[[#This Row],[DEPOSITO]]+Tabla1[[#This Row],[Existencia]]-Tabla1[[#This Row],[SISTEMA]]</f>
        <v>0</v>
      </c>
    </row>
    <row r="882" spans="1:10" hidden="1" x14ac:dyDescent="0.25">
      <c r="A882">
        <v>20303</v>
      </c>
      <c r="B882" s="1" t="s">
        <v>6</v>
      </c>
      <c r="C882" s="1" t="s">
        <v>12</v>
      </c>
      <c r="D882">
        <v>1296</v>
      </c>
      <c r="E882" s="1" t="s">
        <v>877</v>
      </c>
      <c r="F882">
        <v>0</v>
      </c>
      <c r="G882">
        <v>0</v>
      </c>
      <c r="I882">
        <v>0</v>
      </c>
      <c r="J882">
        <f>Tabla1[[#This Row],[VENTAS]]+Tabla1[[#This Row],[DEPOSITO]]+Tabla1[[#This Row],[Existencia]]-Tabla1[[#This Row],[SISTEMA]]</f>
        <v>0</v>
      </c>
    </row>
    <row r="883" spans="1:10" hidden="1" x14ac:dyDescent="0.25">
      <c r="A883">
        <v>20303</v>
      </c>
      <c r="B883" s="1" t="s">
        <v>6</v>
      </c>
      <c r="C883" s="1" t="s">
        <v>12</v>
      </c>
      <c r="D883">
        <v>1301</v>
      </c>
      <c r="E883" s="1" t="s">
        <v>878</v>
      </c>
      <c r="F883">
        <v>8</v>
      </c>
      <c r="G883">
        <v>8</v>
      </c>
      <c r="I883">
        <v>0</v>
      </c>
      <c r="J883">
        <f>Tabla1[[#This Row],[VENTAS]]+Tabla1[[#This Row],[DEPOSITO]]+Tabla1[[#This Row],[Existencia]]-Tabla1[[#This Row],[SISTEMA]]</f>
        <v>0</v>
      </c>
    </row>
    <row r="884" spans="1:10" hidden="1" x14ac:dyDescent="0.25">
      <c r="A884">
        <v>20303</v>
      </c>
      <c r="B884" s="1" t="s">
        <v>6</v>
      </c>
      <c r="C884" s="1" t="s">
        <v>12</v>
      </c>
      <c r="D884">
        <v>1303</v>
      </c>
      <c r="E884" s="1" t="s">
        <v>879</v>
      </c>
      <c r="F884">
        <v>1</v>
      </c>
      <c r="G884">
        <v>1</v>
      </c>
      <c r="I884">
        <v>0</v>
      </c>
      <c r="J884">
        <f>Tabla1[[#This Row],[VENTAS]]+Tabla1[[#This Row],[DEPOSITO]]+Tabla1[[#This Row],[Existencia]]-Tabla1[[#This Row],[SISTEMA]]</f>
        <v>0</v>
      </c>
    </row>
    <row r="885" spans="1:10" hidden="1" x14ac:dyDescent="0.25">
      <c r="A885">
        <v>20303</v>
      </c>
      <c r="B885" s="1" t="s">
        <v>6</v>
      </c>
      <c r="C885" s="1" t="s">
        <v>12</v>
      </c>
      <c r="D885">
        <v>1312</v>
      </c>
      <c r="E885" s="1" t="s">
        <v>880</v>
      </c>
      <c r="F885">
        <v>0</v>
      </c>
      <c r="G885">
        <v>0</v>
      </c>
      <c r="I885">
        <v>0</v>
      </c>
      <c r="J885">
        <f>Tabla1[[#This Row],[VENTAS]]+Tabla1[[#This Row],[DEPOSITO]]+Tabla1[[#This Row],[Existencia]]-Tabla1[[#This Row],[SISTEMA]]</f>
        <v>0</v>
      </c>
    </row>
    <row r="886" spans="1:10" hidden="1" x14ac:dyDescent="0.25">
      <c r="A886">
        <v>20303</v>
      </c>
      <c r="B886" s="1" t="s">
        <v>6</v>
      </c>
      <c r="C886" s="1" t="s">
        <v>12</v>
      </c>
      <c r="D886">
        <v>1343</v>
      </c>
      <c r="E886" s="1" t="s">
        <v>881</v>
      </c>
      <c r="F886">
        <v>0</v>
      </c>
      <c r="G886">
        <v>0</v>
      </c>
      <c r="I886">
        <v>0</v>
      </c>
      <c r="J886">
        <f>Tabla1[[#This Row],[VENTAS]]+Tabla1[[#This Row],[DEPOSITO]]+Tabla1[[#This Row],[Existencia]]-Tabla1[[#This Row],[SISTEMA]]</f>
        <v>0</v>
      </c>
    </row>
    <row r="887" spans="1:10" hidden="1" x14ac:dyDescent="0.25">
      <c r="A887">
        <v>20303</v>
      </c>
      <c r="B887" s="1" t="s">
        <v>6</v>
      </c>
      <c r="C887" s="1" t="s">
        <v>12</v>
      </c>
      <c r="D887">
        <v>1348</v>
      </c>
      <c r="E887" s="1" t="s">
        <v>882</v>
      </c>
      <c r="F887">
        <v>0</v>
      </c>
      <c r="G887">
        <v>0</v>
      </c>
      <c r="I887">
        <v>0</v>
      </c>
      <c r="J887">
        <f>Tabla1[[#This Row],[VENTAS]]+Tabla1[[#This Row],[DEPOSITO]]+Tabla1[[#This Row],[Existencia]]-Tabla1[[#This Row],[SISTEMA]]</f>
        <v>0</v>
      </c>
    </row>
    <row r="888" spans="1:10" hidden="1" x14ac:dyDescent="0.25">
      <c r="A888">
        <v>20303</v>
      </c>
      <c r="B888" s="1" t="s">
        <v>6</v>
      </c>
      <c r="C888" s="1" t="s">
        <v>12</v>
      </c>
      <c r="D888">
        <v>1374</v>
      </c>
      <c r="E888" s="1" t="s">
        <v>883</v>
      </c>
      <c r="F888">
        <v>0</v>
      </c>
      <c r="G888">
        <v>0</v>
      </c>
      <c r="I888">
        <v>0</v>
      </c>
      <c r="J888">
        <f>Tabla1[[#This Row],[VENTAS]]+Tabla1[[#This Row],[DEPOSITO]]+Tabla1[[#This Row],[Existencia]]-Tabla1[[#This Row],[SISTEMA]]</f>
        <v>0</v>
      </c>
    </row>
    <row r="889" spans="1:10" hidden="1" x14ac:dyDescent="0.25">
      <c r="A889">
        <v>20303</v>
      </c>
      <c r="B889" s="1" t="s">
        <v>6</v>
      </c>
      <c r="C889" s="1" t="s">
        <v>12</v>
      </c>
      <c r="D889">
        <v>1390</v>
      </c>
      <c r="E889" s="1" t="s">
        <v>884</v>
      </c>
      <c r="F889">
        <v>0</v>
      </c>
      <c r="G889">
        <v>0</v>
      </c>
      <c r="I889">
        <v>0</v>
      </c>
      <c r="J889">
        <f>Tabla1[[#This Row],[VENTAS]]+Tabla1[[#This Row],[DEPOSITO]]+Tabla1[[#This Row],[Existencia]]-Tabla1[[#This Row],[SISTEMA]]</f>
        <v>0</v>
      </c>
    </row>
    <row r="890" spans="1:10" hidden="1" x14ac:dyDescent="0.25">
      <c r="A890">
        <v>20303</v>
      </c>
      <c r="B890" s="1" t="s">
        <v>6</v>
      </c>
      <c r="C890" s="1" t="s">
        <v>12</v>
      </c>
      <c r="D890">
        <v>1393</v>
      </c>
      <c r="E890" s="1" t="s">
        <v>885</v>
      </c>
      <c r="F890">
        <v>0</v>
      </c>
      <c r="G890">
        <v>0</v>
      </c>
      <c r="I890">
        <v>0</v>
      </c>
      <c r="J890">
        <f>Tabla1[[#This Row],[VENTAS]]+Tabla1[[#This Row],[DEPOSITO]]+Tabla1[[#This Row],[Existencia]]-Tabla1[[#This Row],[SISTEMA]]</f>
        <v>0</v>
      </c>
    </row>
    <row r="891" spans="1:10" hidden="1" x14ac:dyDescent="0.25">
      <c r="A891">
        <v>20303</v>
      </c>
      <c r="B891" s="1" t="s">
        <v>6</v>
      </c>
      <c r="C891" s="1" t="s">
        <v>12</v>
      </c>
      <c r="D891">
        <v>1404</v>
      </c>
      <c r="E891" s="1" t="s">
        <v>886</v>
      </c>
      <c r="F891">
        <v>0</v>
      </c>
      <c r="G891">
        <v>0</v>
      </c>
      <c r="I891">
        <v>0</v>
      </c>
      <c r="J891">
        <f>Tabla1[[#This Row],[VENTAS]]+Tabla1[[#This Row],[DEPOSITO]]+Tabla1[[#This Row],[Existencia]]-Tabla1[[#This Row],[SISTEMA]]</f>
        <v>0</v>
      </c>
    </row>
    <row r="892" spans="1:10" hidden="1" x14ac:dyDescent="0.25">
      <c r="A892">
        <v>20303</v>
      </c>
      <c r="B892" s="1" t="s">
        <v>6</v>
      </c>
      <c r="C892" s="1" t="s">
        <v>12</v>
      </c>
      <c r="D892">
        <v>1415</v>
      </c>
      <c r="E892" s="1" t="s">
        <v>887</v>
      </c>
      <c r="F892">
        <v>8</v>
      </c>
      <c r="G892">
        <v>8</v>
      </c>
      <c r="I892">
        <v>0</v>
      </c>
      <c r="J892">
        <f>Tabla1[[#This Row],[VENTAS]]+Tabla1[[#This Row],[DEPOSITO]]+Tabla1[[#This Row],[Existencia]]-Tabla1[[#This Row],[SISTEMA]]</f>
        <v>0</v>
      </c>
    </row>
    <row r="893" spans="1:10" hidden="1" x14ac:dyDescent="0.25">
      <c r="A893">
        <v>20303</v>
      </c>
      <c r="B893" s="1" t="s">
        <v>6</v>
      </c>
      <c r="C893" s="1" t="s">
        <v>12</v>
      </c>
      <c r="D893">
        <v>1417</v>
      </c>
      <c r="E893" s="1" t="s">
        <v>888</v>
      </c>
      <c r="F893">
        <v>0</v>
      </c>
      <c r="G893">
        <v>0</v>
      </c>
      <c r="I893">
        <v>0</v>
      </c>
      <c r="J893">
        <f>Tabla1[[#This Row],[VENTAS]]+Tabla1[[#This Row],[DEPOSITO]]+Tabla1[[#This Row],[Existencia]]-Tabla1[[#This Row],[SISTEMA]]</f>
        <v>0</v>
      </c>
    </row>
    <row r="894" spans="1:10" hidden="1" x14ac:dyDescent="0.25">
      <c r="A894">
        <v>20303</v>
      </c>
      <c r="B894" s="1" t="s">
        <v>6</v>
      </c>
      <c r="C894" s="1" t="s">
        <v>12</v>
      </c>
      <c r="D894">
        <v>1420</v>
      </c>
      <c r="E894" s="1" t="s">
        <v>889</v>
      </c>
      <c r="F894">
        <v>0</v>
      </c>
      <c r="G894">
        <v>0</v>
      </c>
      <c r="I894">
        <v>0</v>
      </c>
      <c r="J894">
        <f>Tabla1[[#This Row],[VENTAS]]+Tabla1[[#This Row],[DEPOSITO]]+Tabla1[[#This Row],[Existencia]]-Tabla1[[#This Row],[SISTEMA]]</f>
        <v>0</v>
      </c>
    </row>
    <row r="895" spans="1:10" hidden="1" x14ac:dyDescent="0.25">
      <c r="A895">
        <v>20303</v>
      </c>
      <c r="B895" s="1" t="s">
        <v>6</v>
      </c>
      <c r="C895" s="1" t="s">
        <v>12</v>
      </c>
      <c r="D895">
        <v>1421</v>
      </c>
      <c r="E895" s="1" t="s">
        <v>890</v>
      </c>
      <c r="F895">
        <v>0</v>
      </c>
      <c r="G895">
        <v>0</v>
      </c>
      <c r="I895">
        <v>0</v>
      </c>
      <c r="J895">
        <f>Tabla1[[#This Row],[VENTAS]]+Tabla1[[#This Row],[DEPOSITO]]+Tabla1[[#This Row],[Existencia]]-Tabla1[[#This Row],[SISTEMA]]</f>
        <v>0</v>
      </c>
    </row>
    <row r="896" spans="1:10" hidden="1" x14ac:dyDescent="0.25">
      <c r="A896">
        <v>20303</v>
      </c>
      <c r="B896" s="1" t="s">
        <v>6</v>
      </c>
      <c r="C896" s="1" t="s">
        <v>12</v>
      </c>
      <c r="D896">
        <v>1422</v>
      </c>
      <c r="E896" s="1" t="s">
        <v>891</v>
      </c>
      <c r="F896">
        <v>38</v>
      </c>
      <c r="G896">
        <v>14</v>
      </c>
      <c r="H896">
        <v>24</v>
      </c>
      <c r="I896">
        <v>0</v>
      </c>
      <c r="J896">
        <f>Tabla1[[#This Row],[VENTAS]]+Tabla1[[#This Row],[DEPOSITO]]+Tabla1[[#This Row],[Existencia]]-Tabla1[[#This Row],[SISTEMA]]</f>
        <v>0</v>
      </c>
    </row>
    <row r="897" spans="1:10" hidden="1" x14ac:dyDescent="0.25">
      <c r="A897">
        <v>20303</v>
      </c>
      <c r="B897" s="1" t="s">
        <v>6</v>
      </c>
      <c r="C897" s="1" t="s">
        <v>12</v>
      </c>
      <c r="D897">
        <v>1425</v>
      </c>
      <c r="E897" s="1" t="s">
        <v>892</v>
      </c>
      <c r="F897">
        <v>0</v>
      </c>
      <c r="G897">
        <v>0</v>
      </c>
      <c r="I897">
        <v>0</v>
      </c>
      <c r="J897">
        <f>Tabla1[[#This Row],[VENTAS]]+Tabla1[[#This Row],[DEPOSITO]]+Tabla1[[#This Row],[Existencia]]-Tabla1[[#This Row],[SISTEMA]]</f>
        <v>0</v>
      </c>
    </row>
    <row r="898" spans="1:10" hidden="1" x14ac:dyDescent="0.25">
      <c r="A898">
        <v>20303</v>
      </c>
      <c r="B898" s="1" t="s">
        <v>6</v>
      </c>
      <c r="C898" s="1" t="s">
        <v>12</v>
      </c>
      <c r="D898">
        <v>1428</v>
      </c>
      <c r="E898" s="1" t="s">
        <v>893</v>
      </c>
      <c r="F898">
        <v>0</v>
      </c>
      <c r="G898">
        <v>0</v>
      </c>
      <c r="I898">
        <v>0</v>
      </c>
      <c r="J898">
        <f>Tabla1[[#This Row],[VENTAS]]+Tabla1[[#This Row],[DEPOSITO]]+Tabla1[[#This Row],[Existencia]]-Tabla1[[#This Row],[SISTEMA]]</f>
        <v>0</v>
      </c>
    </row>
    <row r="899" spans="1:10" hidden="1" x14ac:dyDescent="0.25">
      <c r="A899">
        <v>20303</v>
      </c>
      <c r="B899" s="1" t="s">
        <v>6</v>
      </c>
      <c r="C899" s="1" t="s">
        <v>12</v>
      </c>
      <c r="D899">
        <v>1431</v>
      </c>
      <c r="E899" s="1" t="s">
        <v>894</v>
      </c>
      <c r="F899">
        <v>16</v>
      </c>
      <c r="G899">
        <v>16</v>
      </c>
      <c r="I899">
        <v>0</v>
      </c>
      <c r="J899">
        <f>Tabla1[[#This Row],[VENTAS]]+Tabla1[[#This Row],[DEPOSITO]]+Tabla1[[#This Row],[Existencia]]-Tabla1[[#This Row],[SISTEMA]]</f>
        <v>0</v>
      </c>
    </row>
    <row r="900" spans="1:10" hidden="1" x14ac:dyDescent="0.25">
      <c r="A900">
        <v>20303</v>
      </c>
      <c r="B900" s="1" t="s">
        <v>6</v>
      </c>
      <c r="C900" s="1" t="s">
        <v>12</v>
      </c>
      <c r="D900">
        <v>1438</v>
      </c>
      <c r="E900" s="1" t="s">
        <v>895</v>
      </c>
      <c r="F900">
        <v>36</v>
      </c>
      <c r="G900">
        <v>36</v>
      </c>
      <c r="I900">
        <v>0</v>
      </c>
      <c r="J900">
        <f>Tabla1[[#This Row],[VENTAS]]+Tabla1[[#This Row],[DEPOSITO]]+Tabla1[[#This Row],[Existencia]]-Tabla1[[#This Row],[SISTEMA]]</f>
        <v>0</v>
      </c>
    </row>
    <row r="901" spans="1:10" hidden="1" x14ac:dyDescent="0.25">
      <c r="A901">
        <v>20303</v>
      </c>
      <c r="B901" s="1" t="s">
        <v>6</v>
      </c>
      <c r="C901" s="1" t="s">
        <v>12</v>
      </c>
      <c r="D901">
        <v>1458</v>
      </c>
      <c r="E901" s="1" t="s">
        <v>896</v>
      </c>
      <c r="F901">
        <v>0</v>
      </c>
      <c r="G901">
        <v>0</v>
      </c>
      <c r="I901">
        <v>0</v>
      </c>
      <c r="J901">
        <f>Tabla1[[#This Row],[VENTAS]]+Tabla1[[#This Row],[DEPOSITO]]+Tabla1[[#This Row],[Existencia]]-Tabla1[[#This Row],[SISTEMA]]</f>
        <v>0</v>
      </c>
    </row>
    <row r="902" spans="1:10" hidden="1" x14ac:dyDescent="0.25">
      <c r="A902">
        <v>20303</v>
      </c>
      <c r="B902" s="1" t="s">
        <v>6</v>
      </c>
      <c r="C902" s="1" t="s">
        <v>12</v>
      </c>
      <c r="D902">
        <v>1464</v>
      </c>
      <c r="E902" s="1" t="s">
        <v>233</v>
      </c>
      <c r="F902">
        <v>11</v>
      </c>
      <c r="G902">
        <v>11</v>
      </c>
      <c r="I902">
        <v>0</v>
      </c>
      <c r="J902">
        <f>Tabla1[[#This Row],[VENTAS]]+Tabla1[[#This Row],[DEPOSITO]]+Tabla1[[#This Row],[Existencia]]-Tabla1[[#This Row],[SISTEMA]]</f>
        <v>0</v>
      </c>
    </row>
    <row r="903" spans="1:10" hidden="1" x14ac:dyDescent="0.25">
      <c r="A903">
        <v>20303</v>
      </c>
      <c r="B903" s="1" t="s">
        <v>6</v>
      </c>
      <c r="C903" s="1" t="s">
        <v>12</v>
      </c>
      <c r="D903">
        <v>1483</v>
      </c>
      <c r="E903" s="1" t="s">
        <v>897</v>
      </c>
      <c r="F903">
        <v>0</v>
      </c>
      <c r="G903">
        <v>0</v>
      </c>
      <c r="I903">
        <v>0</v>
      </c>
      <c r="J903">
        <f>Tabla1[[#This Row],[VENTAS]]+Tabla1[[#This Row],[DEPOSITO]]+Tabla1[[#This Row],[Existencia]]-Tabla1[[#This Row],[SISTEMA]]</f>
        <v>0</v>
      </c>
    </row>
    <row r="904" spans="1:10" hidden="1" x14ac:dyDescent="0.25">
      <c r="A904">
        <v>20303</v>
      </c>
      <c r="B904" s="1" t="s">
        <v>6</v>
      </c>
      <c r="C904" s="1" t="s">
        <v>12</v>
      </c>
      <c r="D904">
        <v>1495</v>
      </c>
      <c r="E904" s="1" t="s">
        <v>898</v>
      </c>
      <c r="F904">
        <v>0</v>
      </c>
      <c r="G904">
        <v>0</v>
      </c>
      <c r="I904">
        <v>0</v>
      </c>
      <c r="J904">
        <f>Tabla1[[#This Row],[VENTAS]]+Tabla1[[#This Row],[DEPOSITO]]+Tabla1[[#This Row],[Existencia]]-Tabla1[[#This Row],[SISTEMA]]</f>
        <v>0</v>
      </c>
    </row>
    <row r="905" spans="1:10" hidden="1" x14ac:dyDescent="0.25">
      <c r="A905">
        <v>20303</v>
      </c>
      <c r="B905" s="1" t="s">
        <v>6</v>
      </c>
      <c r="C905" s="1" t="s">
        <v>12</v>
      </c>
      <c r="D905">
        <v>1500</v>
      </c>
      <c r="E905" s="1" t="s">
        <v>899</v>
      </c>
      <c r="F905">
        <v>0</v>
      </c>
      <c r="G905">
        <v>0</v>
      </c>
      <c r="I905">
        <v>0</v>
      </c>
      <c r="J905">
        <f>Tabla1[[#This Row],[VENTAS]]+Tabla1[[#This Row],[DEPOSITO]]+Tabla1[[#This Row],[Existencia]]-Tabla1[[#This Row],[SISTEMA]]</f>
        <v>0</v>
      </c>
    </row>
    <row r="906" spans="1:10" hidden="1" x14ac:dyDescent="0.25">
      <c r="A906">
        <v>20303</v>
      </c>
      <c r="B906" s="1" t="s">
        <v>6</v>
      </c>
      <c r="C906" s="1" t="s">
        <v>12</v>
      </c>
      <c r="D906">
        <v>1508</v>
      </c>
      <c r="E906" s="1" t="s">
        <v>900</v>
      </c>
      <c r="F906">
        <v>0</v>
      </c>
      <c r="G906">
        <v>0</v>
      </c>
      <c r="I906">
        <v>0</v>
      </c>
      <c r="J906">
        <f>Tabla1[[#This Row],[VENTAS]]+Tabla1[[#This Row],[DEPOSITO]]+Tabla1[[#This Row],[Existencia]]-Tabla1[[#This Row],[SISTEMA]]</f>
        <v>0</v>
      </c>
    </row>
    <row r="907" spans="1:10" hidden="1" x14ac:dyDescent="0.25">
      <c r="A907">
        <v>20303</v>
      </c>
      <c r="B907" s="1" t="s">
        <v>6</v>
      </c>
      <c r="C907" s="1" t="s">
        <v>12</v>
      </c>
      <c r="D907">
        <v>1509</v>
      </c>
      <c r="E907" s="1" t="s">
        <v>901</v>
      </c>
      <c r="F907">
        <v>0</v>
      </c>
      <c r="G907">
        <v>0</v>
      </c>
      <c r="I907">
        <v>0</v>
      </c>
      <c r="J907">
        <f>Tabla1[[#This Row],[VENTAS]]+Tabla1[[#This Row],[DEPOSITO]]+Tabla1[[#This Row],[Existencia]]-Tabla1[[#This Row],[SISTEMA]]</f>
        <v>0</v>
      </c>
    </row>
    <row r="908" spans="1:10" hidden="1" x14ac:dyDescent="0.25">
      <c r="A908">
        <v>20303</v>
      </c>
      <c r="B908" s="1" t="s">
        <v>6</v>
      </c>
      <c r="C908" s="1" t="s">
        <v>12</v>
      </c>
      <c r="D908">
        <v>1510</v>
      </c>
      <c r="E908" s="1" t="s">
        <v>902</v>
      </c>
      <c r="F908">
        <v>0</v>
      </c>
      <c r="G908">
        <v>0</v>
      </c>
      <c r="I908">
        <v>0</v>
      </c>
      <c r="J908">
        <f>Tabla1[[#This Row],[VENTAS]]+Tabla1[[#This Row],[DEPOSITO]]+Tabla1[[#This Row],[Existencia]]-Tabla1[[#This Row],[SISTEMA]]</f>
        <v>0</v>
      </c>
    </row>
    <row r="909" spans="1:10" hidden="1" x14ac:dyDescent="0.25">
      <c r="A909">
        <v>20303</v>
      </c>
      <c r="B909" s="1" t="s">
        <v>6</v>
      </c>
      <c r="C909" s="1" t="s">
        <v>12</v>
      </c>
      <c r="D909">
        <v>1511</v>
      </c>
      <c r="E909" s="1" t="s">
        <v>903</v>
      </c>
      <c r="F909">
        <v>4</v>
      </c>
      <c r="G909">
        <v>4</v>
      </c>
      <c r="I909">
        <v>0</v>
      </c>
      <c r="J909">
        <f>Tabla1[[#This Row],[VENTAS]]+Tabla1[[#This Row],[DEPOSITO]]+Tabla1[[#This Row],[Existencia]]-Tabla1[[#This Row],[SISTEMA]]</f>
        <v>0</v>
      </c>
    </row>
    <row r="910" spans="1:10" x14ac:dyDescent="0.25">
      <c r="A910">
        <v>20303</v>
      </c>
      <c r="B910" s="1" t="s">
        <v>6</v>
      </c>
      <c r="C910" s="1" t="s">
        <v>12</v>
      </c>
      <c r="D910">
        <v>1519</v>
      </c>
      <c r="E910" s="1" t="s">
        <v>904</v>
      </c>
      <c r="F910">
        <v>21</v>
      </c>
      <c r="G910">
        <f>2+18</f>
        <v>20</v>
      </c>
      <c r="I910">
        <v>0</v>
      </c>
      <c r="J910">
        <f>Tabla1[[#This Row],[VENTAS]]+Tabla1[[#This Row],[DEPOSITO]]+Tabla1[[#This Row],[Existencia]]-Tabla1[[#This Row],[SISTEMA]]</f>
        <v>-1</v>
      </c>
    </row>
    <row r="911" spans="1:10" hidden="1" x14ac:dyDescent="0.25">
      <c r="A911">
        <v>20303</v>
      </c>
      <c r="B911" s="1" t="s">
        <v>6</v>
      </c>
      <c r="C911" s="1" t="s">
        <v>12</v>
      </c>
      <c r="D911">
        <v>1520</v>
      </c>
      <c r="E911" s="1" t="s">
        <v>905</v>
      </c>
      <c r="F911">
        <v>5</v>
      </c>
      <c r="G911">
        <v>5</v>
      </c>
      <c r="I911">
        <v>0</v>
      </c>
      <c r="J911">
        <f>Tabla1[[#This Row],[VENTAS]]+Tabla1[[#This Row],[DEPOSITO]]+Tabla1[[#This Row],[Existencia]]-Tabla1[[#This Row],[SISTEMA]]</f>
        <v>0</v>
      </c>
    </row>
    <row r="912" spans="1:10" hidden="1" x14ac:dyDescent="0.25">
      <c r="A912">
        <v>20303</v>
      </c>
      <c r="B912" s="1" t="s">
        <v>6</v>
      </c>
      <c r="C912" s="1" t="s">
        <v>12</v>
      </c>
      <c r="D912">
        <v>1523</v>
      </c>
      <c r="E912" s="1" t="s">
        <v>906</v>
      </c>
      <c r="F912">
        <v>3</v>
      </c>
      <c r="G912">
        <v>3</v>
      </c>
      <c r="I912">
        <v>0</v>
      </c>
      <c r="J912">
        <f>Tabla1[[#This Row],[VENTAS]]+Tabla1[[#This Row],[DEPOSITO]]+Tabla1[[#This Row],[Existencia]]-Tabla1[[#This Row],[SISTEMA]]</f>
        <v>0</v>
      </c>
    </row>
    <row r="913" spans="1:11" hidden="1" x14ac:dyDescent="0.25">
      <c r="A913">
        <v>20303</v>
      </c>
      <c r="B913" s="1" t="s">
        <v>6</v>
      </c>
      <c r="C913" s="1" t="s">
        <v>12</v>
      </c>
      <c r="D913">
        <v>1528</v>
      </c>
      <c r="E913" s="1" t="s">
        <v>96</v>
      </c>
      <c r="F913">
        <v>6</v>
      </c>
      <c r="G913">
        <v>6</v>
      </c>
      <c r="I913">
        <v>0</v>
      </c>
      <c r="J913">
        <f>Tabla1[[#This Row],[VENTAS]]+Tabla1[[#This Row],[DEPOSITO]]+Tabla1[[#This Row],[Existencia]]-Tabla1[[#This Row],[SISTEMA]]</f>
        <v>0</v>
      </c>
    </row>
    <row r="914" spans="1:11" hidden="1" x14ac:dyDescent="0.25">
      <c r="A914">
        <v>20303</v>
      </c>
      <c r="B914" s="1" t="s">
        <v>6</v>
      </c>
      <c r="C914" s="1" t="s">
        <v>12</v>
      </c>
      <c r="D914">
        <v>1529</v>
      </c>
      <c r="E914" s="1" t="s">
        <v>907</v>
      </c>
      <c r="F914">
        <v>0</v>
      </c>
      <c r="I914">
        <v>0</v>
      </c>
      <c r="J914">
        <f>Tabla1[[#This Row],[VENTAS]]+Tabla1[[#This Row],[DEPOSITO]]+Tabla1[[#This Row],[Existencia]]-Tabla1[[#This Row],[SISTEMA]]</f>
        <v>0</v>
      </c>
    </row>
    <row r="915" spans="1:11" hidden="1" x14ac:dyDescent="0.25">
      <c r="A915">
        <v>20303</v>
      </c>
      <c r="B915" s="1" t="s">
        <v>6</v>
      </c>
      <c r="C915" s="1" t="s">
        <v>12</v>
      </c>
      <c r="D915">
        <v>1530</v>
      </c>
      <c r="E915" s="1" t="s">
        <v>908</v>
      </c>
      <c r="F915">
        <v>5</v>
      </c>
      <c r="G915">
        <v>4</v>
      </c>
      <c r="I915">
        <v>1</v>
      </c>
      <c r="J915">
        <f>Tabla1[[#This Row],[VENTAS]]+Tabla1[[#This Row],[DEPOSITO]]+Tabla1[[#This Row],[Existencia]]-Tabla1[[#This Row],[SISTEMA]]</f>
        <v>0</v>
      </c>
    </row>
    <row r="916" spans="1:11" x14ac:dyDescent="0.25">
      <c r="A916">
        <v>20303</v>
      </c>
      <c r="B916" s="1" t="s">
        <v>6</v>
      </c>
      <c r="C916" s="1" t="s">
        <v>12</v>
      </c>
      <c r="D916">
        <v>1630</v>
      </c>
      <c r="E916" s="1" t="s">
        <v>909</v>
      </c>
      <c r="F916">
        <v>19</v>
      </c>
      <c r="G916">
        <v>16</v>
      </c>
      <c r="I916">
        <v>0</v>
      </c>
      <c r="J916">
        <f>Tabla1[[#This Row],[VENTAS]]+Tabla1[[#This Row],[DEPOSITO]]+Tabla1[[#This Row],[Existencia]]-Tabla1[[#This Row],[SISTEMA]]</f>
        <v>-3</v>
      </c>
    </row>
    <row r="917" spans="1:11" hidden="1" x14ac:dyDescent="0.25">
      <c r="A917">
        <v>20303</v>
      </c>
      <c r="B917" s="1" t="s">
        <v>6</v>
      </c>
      <c r="C917" s="1" t="s">
        <v>12</v>
      </c>
      <c r="D917">
        <v>1882</v>
      </c>
      <c r="E917" s="1" t="s">
        <v>910</v>
      </c>
      <c r="F917">
        <v>19</v>
      </c>
      <c r="G917">
        <v>19</v>
      </c>
      <c r="I917">
        <v>0</v>
      </c>
      <c r="J917">
        <f>Tabla1[[#This Row],[VENTAS]]+Tabla1[[#This Row],[DEPOSITO]]+Tabla1[[#This Row],[Existencia]]-Tabla1[[#This Row],[SISTEMA]]</f>
        <v>0</v>
      </c>
    </row>
    <row r="918" spans="1:11" hidden="1" x14ac:dyDescent="0.25">
      <c r="A918">
        <v>20303</v>
      </c>
      <c r="B918" s="1" t="s">
        <v>6</v>
      </c>
      <c r="C918" s="1" t="s">
        <v>12</v>
      </c>
      <c r="D918">
        <v>1884</v>
      </c>
      <c r="E918" s="1" t="s">
        <v>911</v>
      </c>
      <c r="F918">
        <v>0</v>
      </c>
      <c r="G918">
        <v>0</v>
      </c>
      <c r="I918">
        <v>0</v>
      </c>
      <c r="J918">
        <f>Tabla1[[#This Row],[VENTAS]]+Tabla1[[#This Row],[DEPOSITO]]+Tabla1[[#This Row],[Existencia]]-Tabla1[[#This Row],[SISTEMA]]</f>
        <v>0</v>
      </c>
    </row>
    <row r="919" spans="1:11" hidden="1" x14ac:dyDescent="0.25">
      <c r="A919">
        <v>20303</v>
      </c>
      <c r="B919" s="1" t="s">
        <v>6</v>
      </c>
      <c r="C919" s="1" t="s">
        <v>12</v>
      </c>
      <c r="D919">
        <v>1909</v>
      </c>
      <c r="E919" s="1" t="s">
        <v>912</v>
      </c>
      <c r="F919">
        <v>0</v>
      </c>
      <c r="G919">
        <v>0</v>
      </c>
      <c r="I919">
        <v>0</v>
      </c>
      <c r="J919">
        <f>Tabla1[[#This Row],[VENTAS]]+Tabla1[[#This Row],[DEPOSITO]]+Tabla1[[#This Row],[Existencia]]-Tabla1[[#This Row],[SISTEMA]]</f>
        <v>0</v>
      </c>
    </row>
    <row r="920" spans="1:11" hidden="1" x14ac:dyDescent="0.25">
      <c r="A920">
        <v>20303</v>
      </c>
      <c r="B920" s="1" t="s">
        <v>6</v>
      </c>
      <c r="C920" s="1" t="s">
        <v>12</v>
      </c>
      <c r="D920">
        <v>1949</v>
      </c>
      <c r="E920" s="1" t="s">
        <v>913</v>
      </c>
      <c r="F920">
        <v>0</v>
      </c>
      <c r="G920">
        <v>0</v>
      </c>
      <c r="I920">
        <v>0</v>
      </c>
      <c r="J920">
        <f>Tabla1[[#This Row],[VENTAS]]+Tabla1[[#This Row],[DEPOSITO]]+Tabla1[[#This Row],[Existencia]]-Tabla1[[#This Row],[SISTEMA]]</f>
        <v>0</v>
      </c>
    </row>
    <row r="921" spans="1:11" hidden="1" x14ac:dyDescent="0.25">
      <c r="A921">
        <v>20303</v>
      </c>
      <c r="B921" s="1" t="s">
        <v>6</v>
      </c>
      <c r="C921" s="1" t="s">
        <v>12</v>
      </c>
      <c r="D921">
        <v>2001</v>
      </c>
      <c r="E921" s="1" t="s">
        <v>914</v>
      </c>
      <c r="F921">
        <v>5</v>
      </c>
      <c r="G921">
        <v>5</v>
      </c>
      <c r="I921">
        <v>0</v>
      </c>
      <c r="J921">
        <f>Tabla1[[#This Row],[VENTAS]]+Tabla1[[#This Row],[DEPOSITO]]+Tabla1[[#This Row],[Existencia]]-Tabla1[[#This Row],[SISTEMA]]</f>
        <v>0</v>
      </c>
    </row>
    <row r="922" spans="1:11" x14ac:dyDescent="0.25">
      <c r="A922">
        <v>20303</v>
      </c>
      <c r="B922" s="1" t="s">
        <v>6</v>
      </c>
      <c r="C922" s="1" t="s">
        <v>12</v>
      </c>
      <c r="D922">
        <v>2002</v>
      </c>
      <c r="E922" s="1" t="s">
        <v>915</v>
      </c>
      <c r="F922">
        <v>2</v>
      </c>
      <c r="G922">
        <v>0</v>
      </c>
      <c r="I922">
        <v>0</v>
      </c>
      <c r="J922">
        <f>Tabla1[[#This Row],[VENTAS]]+Tabla1[[#This Row],[DEPOSITO]]+Tabla1[[#This Row],[Existencia]]-Tabla1[[#This Row],[SISTEMA]]</f>
        <v>-2</v>
      </c>
    </row>
    <row r="923" spans="1:11" hidden="1" x14ac:dyDescent="0.25">
      <c r="A923">
        <v>20303</v>
      </c>
      <c r="B923" s="1" t="s">
        <v>6</v>
      </c>
      <c r="C923" s="1" t="s">
        <v>12</v>
      </c>
      <c r="D923">
        <v>2030</v>
      </c>
      <c r="E923" s="1" t="s">
        <v>916</v>
      </c>
      <c r="F923">
        <v>0</v>
      </c>
      <c r="G923">
        <v>0</v>
      </c>
      <c r="I923">
        <v>0</v>
      </c>
      <c r="J923">
        <f>Tabla1[[#This Row],[VENTAS]]+Tabla1[[#This Row],[DEPOSITO]]+Tabla1[[#This Row],[Existencia]]-Tabla1[[#This Row],[SISTEMA]]</f>
        <v>0</v>
      </c>
    </row>
    <row r="924" spans="1:11" hidden="1" x14ac:dyDescent="0.25">
      <c r="A924">
        <v>20303</v>
      </c>
      <c r="B924" s="1" t="s">
        <v>6</v>
      </c>
      <c r="C924" s="1" t="s">
        <v>12</v>
      </c>
      <c r="D924">
        <v>2031</v>
      </c>
      <c r="E924" s="1" t="s">
        <v>917</v>
      </c>
      <c r="F924">
        <v>0</v>
      </c>
      <c r="G924">
        <v>2</v>
      </c>
      <c r="I924">
        <v>0</v>
      </c>
      <c r="J924">
        <f>Tabla1[[#This Row],[VENTAS]]+Tabla1[[#This Row],[DEPOSITO]]+Tabla1[[#This Row],[Existencia]]-Tabla1[[#This Row],[SISTEMA]]</f>
        <v>2</v>
      </c>
      <c r="K924" t="s">
        <v>2659</v>
      </c>
    </row>
    <row r="925" spans="1:11" hidden="1" x14ac:dyDescent="0.25">
      <c r="A925">
        <v>20303</v>
      </c>
      <c r="B925" s="1" t="s">
        <v>6</v>
      </c>
      <c r="C925" s="1" t="s">
        <v>12</v>
      </c>
      <c r="D925">
        <v>2033</v>
      </c>
      <c r="E925" s="1" t="s">
        <v>97</v>
      </c>
      <c r="F925">
        <v>1454</v>
      </c>
      <c r="G925">
        <f>855+420</f>
        <v>1275</v>
      </c>
      <c r="I925">
        <v>57</v>
      </c>
      <c r="J925">
        <f>Tabla1[[#This Row],[VENTAS]]+Tabla1[[#This Row],[DEPOSITO]]+Tabla1[[#This Row],[Existencia]]-Tabla1[[#This Row],[SISTEMA]]</f>
        <v>-122</v>
      </c>
      <c r="K925" t="s">
        <v>2649</v>
      </c>
    </row>
    <row r="926" spans="1:11" hidden="1" x14ac:dyDescent="0.25">
      <c r="A926">
        <v>20303</v>
      </c>
      <c r="B926" s="1" t="s">
        <v>6</v>
      </c>
      <c r="C926" s="1" t="s">
        <v>12</v>
      </c>
      <c r="D926">
        <v>2037</v>
      </c>
      <c r="E926" s="1" t="s">
        <v>918</v>
      </c>
      <c r="F926">
        <v>0</v>
      </c>
      <c r="G926">
        <v>0</v>
      </c>
      <c r="I926">
        <v>0</v>
      </c>
      <c r="J926">
        <f>Tabla1[[#This Row],[VENTAS]]+Tabla1[[#This Row],[DEPOSITO]]+Tabla1[[#This Row],[Existencia]]-Tabla1[[#This Row],[SISTEMA]]</f>
        <v>0</v>
      </c>
    </row>
    <row r="927" spans="1:11" hidden="1" x14ac:dyDescent="0.25">
      <c r="A927">
        <v>20303</v>
      </c>
      <c r="B927" s="1" t="s">
        <v>6</v>
      </c>
      <c r="C927" s="1" t="s">
        <v>12</v>
      </c>
      <c r="D927">
        <v>2131</v>
      </c>
      <c r="E927" s="1" t="s">
        <v>919</v>
      </c>
      <c r="F927">
        <v>0</v>
      </c>
      <c r="G927">
        <v>0</v>
      </c>
      <c r="I927">
        <v>0</v>
      </c>
      <c r="J927">
        <f>Tabla1[[#This Row],[VENTAS]]+Tabla1[[#This Row],[DEPOSITO]]+Tabla1[[#This Row],[Existencia]]-Tabla1[[#This Row],[SISTEMA]]</f>
        <v>0</v>
      </c>
    </row>
    <row r="928" spans="1:11" hidden="1" x14ac:dyDescent="0.25">
      <c r="A928">
        <v>20303</v>
      </c>
      <c r="B928" s="1" t="s">
        <v>6</v>
      </c>
      <c r="C928" s="1" t="s">
        <v>12</v>
      </c>
      <c r="D928">
        <v>2198</v>
      </c>
      <c r="E928" s="1" t="s">
        <v>920</v>
      </c>
      <c r="F928">
        <v>0</v>
      </c>
      <c r="G928">
        <v>0</v>
      </c>
      <c r="I928">
        <v>0</v>
      </c>
      <c r="J928">
        <f>Tabla1[[#This Row],[VENTAS]]+Tabla1[[#This Row],[DEPOSITO]]+Tabla1[[#This Row],[Existencia]]-Tabla1[[#This Row],[SISTEMA]]</f>
        <v>0</v>
      </c>
    </row>
    <row r="929" spans="1:11" hidden="1" x14ac:dyDescent="0.25">
      <c r="A929">
        <v>20303</v>
      </c>
      <c r="B929" s="1" t="s">
        <v>6</v>
      </c>
      <c r="C929" s="1" t="s">
        <v>12</v>
      </c>
      <c r="D929">
        <v>2201</v>
      </c>
      <c r="E929" s="1" t="s">
        <v>921</v>
      </c>
      <c r="F929">
        <v>0</v>
      </c>
      <c r="G929">
        <v>0</v>
      </c>
      <c r="I929">
        <v>0</v>
      </c>
      <c r="J929">
        <f>Tabla1[[#This Row],[VENTAS]]+Tabla1[[#This Row],[DEPOSITO]]+Tabla1[[#This Row],[Existencia]]-Tabla1[[#This Row],[SISTEMA]]</f>
        <v>0</v>
      </c>
    </row>
    <row r="930" spans="1:11" hidden="1" x14ac:dyDescent="0.25">
      <c r="A930">
        <v>20303</v>
      </c>
      <c r="B930" s="1" t="s">
        <v>6</v>
      </c>
      <c r="C930" s="1" t="s">
        <v>12</v>
      </c>
      <c r="D930">
        <v>2204</v>
      </c>
      <c r="E930" s="1" t="s">
        <v>922</v>
      </c>
      <c r="F930">
        <v>0</v>
      </c>
      <c r="G930">
        <v>0</v>
      </c>
      <c r="I930">
        <v>0</v>
      </c>
      <c r="J930">
        <f>Tabla1[[#This Row],[VENTAS]]+Tabla1[[#This Row],[DEPOSITO]]+Tabla1[[#This Row],[Existencia]]-Tabla1[[#This Row],[SISTEMA]]</f>
        <v>0</v>
      </c>
    </row>
    <row r="931" spans="1:11" x14ac:dyDescent="0.25">
      <c r="A931">
        <v>20303</v>
      </c>
      <c r="B931" s="1" t="s">
        <v>6</v>
      </c>
      <c r="C931" s="1" t="s">
        <v>12</v>
      </c>
      <c r="D931">
        <v>2227</v>
      </c>
      <c r="E931" s="1" t="s">
        <v>98</v>
      </c>
      <c r="F931">
        <v>873</v>
      </c>
      <c r="G931">
        <f>719+21+44</f>
        <v>784</v>
      </c>
      <c r="I931">
        <v>67</v>
      </c>
      <c r="J931">
        <f>Tabla1[[#This Row],[VENTAS]]+Tabla1[[#This Row],[DEPOSITO]]+Tabla1[[#This Row],[Existencia]]-Tabla1[[#This Row],[SISTEMA]]</f>
        <v>-22</v>
      </c>
    </row>
    <row r="932" spans="1:11" hidden="1" x14ac:dyDescent="0.25">
      <c r="A932">
        <v>20303</v>
      </c>
      <c r="B932" s="1" t="s">
        <v>6</v>
      </c>
      <c r="C932" s="1" t="s">
        <v>12</v>
      </c>
      <c r="D932">
        <v>2245</v>
      </c>
      <c r="E932" s="1" t="s">
        <v>923</v>
      </c>
      <c r="F932">
        <v>0</v>
      </c>
      <c r="G932">
        <v>0</v>
      </c>
      <c r="I932">
        <v>0</v>
      </c>
      <c r="J932">
        <f>Tabla1[[#This Row],[VENTAS]]+Tabla1[[#This Row],[DEPOSITO]]+Tabla1[[#This Row],[Existencia]]-Tabla1[[#This Row],[SISTEMA]]</f>
        <v>0</v>
      </c>
    </row>
    <row r="933" spans="1:11" hidden="1" x14ac:dyDescent="0.25">
      <c r="A933">
        <v>20303</v>
      </c>
      <c r="B933" s="1" t="s">
        <v>6</v>
      </c>
      <c r="C933" s="1" t="s">
        <v>12</v>
      </c>
      <c r="D933">
        <v>2255</v>
      </c>
      <c r="E933" s="1" t="s">
        <v>924</v>
      </c>
      <c r="F933">
        <v>2</v>
      </c>
      <c r="G933">
        <v>2</v>
      </c>
      <c r="I933">
        <v>0</v>
      </c>
      <c r="J933">
        <f>Tabla1[[#This Row],[VENTAS]]+Tabla1[[#This Row],[DEPOSITO]]+Tabla1[[#This Row],[Existencia]]-Tabla1[[#This Row],[SISTEMA]]</f>
        <v>0</v>
      </c>
    </row>
    <row r="934" spans="1:11" hidden="1" x14ac:dyDescent="0.25">
      <c r="A934">
        <v>20303</v>
      </c>
      <c r="B934" s="1" t="s">
        <v>6</v>
      </c>
      <c r="C934" s="1" t="s">
        <v>12</v>
      </c>
      <c r="D934">
        <v>2338</v>
      </c>
      <c r="E934" s="1" t="s">
        <v>925</v>
      </c>
      <c r="F934">
        <v>8.9730000000000008</v>
      </c>
      <c r="G934">
        <v>34.799999999999997</v>
      </c>
      <c r="I934">
        <v>0</v>
      </c>
      <c r="J934">
        <f>Tabla1[[#This Row],[VENTAS]]+Tabla1[[#This Row],[DEPOSITO]]+Tabla1[[#This Row],[Existencia]]-Tabla1[[#This Row],[SISTEMA]]</f>
        <v>25.826999999999998</v>
      </c>
      <c r="K934" t="s">
        <v>2659</v>
      </c>
    </row>
    <row r="935" spans="1:11" x14ac:dyDescent="0.25">
      <c r="A935">
        <v>20303</v>
      </c>
      <c r="B935" s="1" t="s">
        <v>6</v>
      </c>
      <c r="C935" s="1" t="s">
        <v>12</v>
      </c>
      <c r="D935">
        <v>2341</v>
      </c>
      <c r="E935" s="1" t="s">
        <v>926</v>
      </c>
      <c r="F935">
        <v>0.84</v>
      </c>
      <c r="G935">
        <v>0</v>
      </c>
      <c r="I935">
        <v>0</v>
      </c>
      <c r="J935">
        <f>Tabla1[[#This Row],[VENTAS]]+Tabla1[[#This Row],[DEPOSITO]]+Tabla1[[#This Row],[Existencia]]-Tabla1[[#This Row],[SISTEMA]]</f>
        <v>-0.84</v>
      </c>
    </row>
    <row r="936" spans="1:11" x14ac:dyDescent="0.25">
      <c r="A936">
        <v>20303</v>
      </c>
      <c r="B936" s="1" t="s">
        <v>6</v>
      </c>
      <c r="C936" s="1" t="s">
        <v>12</v>
      </c>
      <c r="D936">
        <v>2384</v>
      </c>
      <c r="E936" s="1" t="s">
        <v>927</v>
      </c>
      <c r="F936">
        <v>5</v>
      </c>
      <c r="G936">
        <v>3</v>
      </c>
      <c r="I936">
        <v>0</v>
      </c>
      <c r="J936">
        <f>Tabla1[[#This Row],[VENTAS]]+Tabla1[[#This Row],[DEPOSITO]]+Tabla1[[#This Row],[Existencia]]-Tabla1[[#This Row],[SISTEMA]]</f>
        <v>-2</v>
      </c>
    </row>
    <row r="937" spans="1:11" hidden="1" x14ac:dyDescent="0.25">
      <c r="A937">
        <v>20303</v>
      </c>
      <c r="B937" s="1" t="s">
        <v>6</v>
      </c>
      <c r="C937" s="1" t="s">
        <v>12</v>
      </c>
      <c r="D937">
        <v>2388</v>
      </c>
      <c r="E937" s="1" t="s">
        <v>928</v>
      </c>
      <c r="F937">
        <v>0</v>
      </c>
      <c r="G937">
        <v>0</v>
      </c>
      <c r="I937">
        <v>0</v>
      </c>
      <c r="J937">
        <f>Tabla1[[#This Row],[VENTAS]]+Tabla1[[#This Row],[DEPOSITO]]+Tabla1[[#This Row],[Existencia]]-Tabla1[[#This Row],[SISTEMA]]</f>
        <v>0</v>
      </c>
    </row>
    <row r="938" spans="1:11" hidden="1" x14ac:dyDescent="0.25">
      <c r="A938">
        <v>20303</v>
      </c>
      <c r="B938" s="1" t="s">
        <v>6</v>
      </c>
      <c r="C938" s="1" t="s">
        <v>12</v>
      </c>
      <c r="D938">
        <v>2417</v>
      </c>
      <c r="E938" s="1" t="s">
        <v>929</v>
      </c>
      <c r="F938">
        <v>0</v>
      </c>
      <c r="G938">
        <v>0</v>
      </c>
      <c r="I938">
        <v>0</v>
      </c>
      <c r="J938">
        <f>Tabla1[[#This Row],[VENTAS]]+Tabla1[[#This Row],[DEPOSITO]]+Tabla1[[#This Row],[Existencia]]-Tabla1[[#This Row],[SISTEMA]]</f>
        <v>0</v>
      </c>
    </row>
    <row r="939" spans="1:11" hidden="1" x14ac:dyDescent="0.25">
      <c r="A939">
        <v>20303</v>
      </c>
      <c r="B939" s="1" t="s">
        <v>6</v>
      </c>
      <c r="C939" s="1" t="s">
        <v>12</v>
      </c>
      <c r="D939">
        <v>2418</v>
      </c>
      <c r="E939" s="1" t="s">
        <v>930</v>
      </c>
      <c r="F939">
        <v>0</v>
      </c>
      <c r="G939">
        <v>0</v>
      </c>
      <c r="I939">
        <v>0</v>
      </c>
      <c r="J939">
        <f>Tabla1[[#This Row],[VENTAS]]+Tabla1[[#This Row],[DEPOSITO]]+Tabla1[[#This Row],[Existencia]]-Tabla1[[#This Row],[SISTEMA]]</f>
        <v>0</v>
      </c>
    </row>
    <row r="940" spans="1:11" x14ac:dyDescent="0.25">
      <c r="A940">
        <v>20303</v>
      </c>
      <c r="B940" s="1" t="s">
        <v>6</v>
      </c>
      <c r="C940" s="1" t="s">
        <v>12</v>
      </c>
      <c r="D940">
        <v>2467</v>
      </c>
      <c r="E940" s="1" t="s">
        <v>931</v>
      </c>
      <c r="F940">
        <v>24</v>
      </c>
      <c r="G940">
        <v>11</v>
      </c>
      <c r="H940">
        <v>12</v>
      </c>
      <c r="I940">
        <v>0</v>
      </c>
      <c r="J940">
        <f>Tabla1[[#This Row],[VENTAS]]+Tabla1[[#This Row],[DEPOSITO]]+Tabla1[[#This Row],[Existencia]]-Tabla1[[#This Row],[SISTEMA]]</f>
        <v>-1</v>
      </c>
    </row>
    <row r="941" spans="1:11" hidden="1" x14ac:dyDescent="0.25">
      <c r="A941">
        <v>20303</v>
      </c>
      <c r="B941" s="1" t="s">
        <v>6</v>
      </c>
      <c r="C941" s="1" t="s">
        <v>12</v>
      </c>
      <c r="D941">
        <v>2476</v>
      </c>
      <c r="E941" s="1" t="s">
        <v>932</v>
      </c>
      <c r="F941">
        <v>0</v>
      </c>
      <c r="G941">
        <v>0</v>
      </c>
      <c r="I941">
        <v>0</v>
      </c>
      <c r="J941">
        <f>Tabla1[[#This Row],[VENTAS]]+Tabla1[[#This Row],[DEPOSITO]]+Tabla1[[#This Row],[Existencia]]-Tabla1[[#This Row],[SISTEMA]]</f>
        <v>0</v>
      </c>
    </row>
    <row r="942" spans="1:11" hidden="1" x14ac:dyDescent="0.25">
      <c r="A942">
        <v>20303</v>
      </c>
      <c r="B942" s="1" t="s">
        <v>6</v>
      </c>
      <c r="C942" s="1" t="s">
        <v>12</v>
      </c>
      <c r="D942">
        <v>2565</v>
      </c>
      <c r="E942" s="1" t="s">
        <v>933</v>
      </c>
      <c r="F942">
        <v>69</v>
      </c>
      <c r="G942">
        <f>6*9</f>
        <v>54</v>
      </c>
      <c r="I942">
        <v>0</v>
      </c>
      <c r="J942">
        <f>Tabla1[[#This Row],[VENTAS]]+Tabla1[[#This Row],[DEPOSITO]]+Tabla1[[#This Row],[Existencia]]-Tabla1[[#This Row],[SISTEMA]]</f>
        <v>-15</v>
      </c>
      <c r="K942" t="s">
        <v>2650</v>
      </c>
    </row>
    <row r="943" spans="1:11" hidden="1" x14ac:dyDescent="0.25">
      <c r="A943">
        <v>20303</v>
      </c>
      <c r="B943" s="1" t="s">
        <v>6</v>
      </c>
      <c r="C943" s="1" t="s">
        <v>12</v>
      </c>
      <c r="D943">
        <v>2567</v>
      </c>
      <c r="E943" s="1" t="s">
        <v>934</v>
      </c>
      <c r="F943">
        <v>0</v>
      </c>
      <c r="G943">
        <v>0</v>
      </c>
      <c r="I943">
        <v>0</v>
      </c>
      <c r="J943">
        <f>Tabla1[[#This Row],[VENTAS]]+Tabla1[[#This Row],[DEPOSITO]]+Tabla1[[#This Row],[Existencia]]-Tabla1[[#This Row],[SISTEMA]]</f>
        <v>0</v>
      </c>
    </row>
    <row r="944" spans="1:11" hidden="1" x14ac:dyDescent="0.25">
      <c r="A944">
        <v>20303</v>
      </c>
      <c r="B944" s="1" t="s">
        <v>6</v>
      </c>
      <c r="C944" s="1" t="s">
        <v>12</v>
      </c>
      <c r="D944">
        <v>2620</v>
      </c>
      <c r="E944" s="1" t="s">
        <v>935</v>
      </c>
      <c r="F944">
        <v>0</v>
      </c>
      <c r="G944">
        <v>0</v>
      </c>
      <c r="I944">
        <v>0</v>
      </c>
      <c r="J944">
        <f>Tabla1[[#This Row],[VENTAS]]+Tabla1[[#This Row],[DEPOSITO]]+Tabla1[[#This Row],[Existencia]]-Tabla1[[#This Row],[SISTEMA]]</f>
        <v>0</v>
      </c>
    </row>
    <row r="945" spans="1:11" hidden="1" x14ac:dyDescent="0.25">
      <c r="A945">
        <v>20303</v>
      </c>
      <c r="B945" s="1" t="s">
        <v>6</v>
      </c>
      <c r="C945" s="1" t="s">
        <v>12</v>
      </c>
      <c r="D945">
        <v>2653</v>
      </c>
      <c r="E945" s="1" t="s">
        <v>936</v>
      </c>
      <c r="F945">
        <v>0</v>
      </c>
      <c r="G945">
        <v>0</v>
      </c>
      <c r="I945">
        <v>0</v>
      </c>
      <c r="J945">
        <f>Tabla1[[#This Row],[VENTAS]]+Tabla1[[#This Row],[DEPOSITO]]+Tabla1[[#This Row],[Existencia]]-Tabla1[[#This Row],[SISTEMA]]</f>
        <v>0</v>
      </c>
    </row>
    <row r="946" spans="1:11" hidden="1" x14ac:dyDescent="0.25">
      <c r="A946">
        <v>20303</v>
      </c>
      <c r="B946" s="1" t="s">
        <v>6</v>
      </c>
      <c r="C946" s="1" t="s">
        <v>12</v>
      </c>
      <c r="D946">
        <v>2688</v>
      </c>
      <c r="E946" s="1" t="s">
        <v>937</v>
      </c>
      <c r="F946">
        <v>0</v>
      </c>
      <c r="G946">
        <v>0</v>
      </c>
      <c r="I946">
        <v>0</v>
      </c>
      <c r="J946">
        <f>Tabla1[[#This Row],[VENTAS]]+Tabla1[[#This Row],[DEPOSITO]]+Tabla1[[#This Row],[Existencia]]-Tabla1[[#This Row],[SISTEMA]]</f>
        <v>0</v>
      </c>
    </row>
    <row r="947" spans="1:11" hidden="1" x14ac:dyDescent="0.25">
      <c r="A947">
        <v>20303</v>
      </c>
      <c r="B947" s="1" t="s">
        <v>6</v>
      </c>
      <c r="C947" s="1" t="s">
        <v>12</v>
      </c>
      <c r="D947">
        <v>2771</v>
      </c>
      <c r="E947" s="1" t="s">
        <v>938</v>
      </c>
      <c r="F947">
        <v>21</v>
      </c>
      <c r="G947">
        <v>41</v>
      </c>
      <c r="I947">
        <v>2</v>
      </c>
      <c r="J947">
        <f>Tabla1[[#This Row],[VENTAS]]+Tabla1[[#This Row],[DEPOSITO]]+Tabla1[[#This Row],[Existencia]]-Tabla1[[#This Row],[SISTEMA]]</f>
        <v>22</v>
      </c>
      <c r="K947" t="s">
        <v>2659</v>
      </c>
    </row>
    <row r="948" spans="1:11" hidden="1" x14ac:dyDescent="0.25">
      <c r="A948">
        <v>20303</v>
      </c>
      <c r="B948" s="1" t="s">
        <v>6</v>
      </c>
      <c r="C948" s="1" t="s">
        <v>12</v>
      </c>
      <c r="D948">
        <v>2774</v>
      </c>
      <c r="E948" s="1" t="s">
        <v>939</v>
      </c>
      <c r="F948">
        <v>0</v>
      </c>
      <c r="G948">
        <v>0</v>
      </c>
      <c r="I948">
        <v>0</v>
      </c>
      <c r="J948">
        <f>Tabla1[[#This Row],[VENTAS]]+Tabla1[[#This Row],[DEPOSITO]]+Tabla1[[#This Row],[Existencia]]-Tabla1[[#This Row],[SISTEMA]]</f>
        <v>0</v>
      </c>
    </row>
    <row r="949" spans="1:11" hidden="1" x14ac:dyDescent="0.25">
      <c r="A949">
        <v>20303</v>
      </c>
      <c r="B949" s="1" t="s">
        <v>6</v>
      </c>
      <c r="C949" s="1" t="s">
        <v>12</v>
      </c>
      <c r="D949">
        <v>2798</v>
      </c>
      <c r="E949" s="1" t="s">
        <v>99</v>
      </c>
      <c r="F949">
        <v>0</v>
      </c>
      <c r="G949">
        <v>0</v>
      </c>
      <c r="I949">
        <v>0</v>
      </c>
      <c r="J949">
        <f>Tabla1[[#This Row],[VENTAS]]+Tabla1[[#This Row],[DEPOSITO]]+Tabla1[[#This Row],[Existencia]]-Tabla1[[#This Row],[SISTEMA]]</f>
        <v>0</v>
      </c>
    </row>
    <row r="950" spans="1:11" hidden="1" x14ac:dyDescent="0.25">
      <c r="A950">
        <v>20303</v>
      </c>
      <c r="B950" s="1" t="s">
        <v>6</v>
      </c>
      <c r="C950" s="1" t="s">
        <v>12</v>
      </c>
      <c r="D950">
        <v>2800</v>
      </c>
      <c r="E950" s="1" t="s">
        <v>940</v>
      </c>
      <c r="F950">
        <v>0</v>
      </c>
      <c r="G950">
        <v>0</v>
      </c>
      <c r="I950">
        <v>0</v>
      </c>
      <c r="J950">
        <f>Tabla1[[#This Row],[VENTAS]]+Tabla1[[#This Row],[DEPOSITO]]+Tabla1[[#This Row],[Existencia]]-Tabla1[[#This Row],[SISTEMA]]</f>
        <v>0</v>
      </c>
    </row>
    <row r="951" spans="1:11" hidden="1" x14ac:dyDescent="0.25">
      <c r="A951">
        <v>20303</v>
      </c>
      <c r="B951" s="1" t="s">
        <v>6</v>
      </c>
      <c r="C951" s="1" t="s">
        <v>12</v>
      </c>
      <c r="D951">
        <v>2813</v>
      </c>
      <c r="E951" s="1" t="s">
        <v>941</v>
      </c>
      <c r="F951">
        <v>0</v>
      </c>
      <c r="G951">
        <v>0</v>
      </c>
      <c r="I951">
        <v>0</v>
      </c>
      <c r="J951">
        <f>Tabla1[[#This Row],[VENTAS]]+Tabla1[[#This Row],[DEPOSITO]]+Tabla1[[#This Row],[Existencia]]-Tabla1[[#This Row],[SISTEMA]]</f>
        <v>0</v>
      </c>
    </row>
    <row r="952" spans="1:11" hidden="1" x14ac:dyDescent="0.25">
      <c r="A952">
        <v>20303</v>
      </c>
      <c r="B952" s="1" t="s">
        <v>6</v>
      </c>
      <c r="C952" s="1" t="s">
        <v>12</v>
      </c>
      <c r="D952">
        <v>2856</v>
      </c>
      <c r="E952" s="1" t="s">
        <v>942</v>
      </c>
      <c r="F952">
        <v>0</v>
      </c>
      <c r="G952">
        <v>0</v>
      </c>
      <c r="I952">
        <v>0</v>
      </c>
      <c r="J952">
        <f>Tabla1[[#This Row],[VENTAS]]+Tabla1[[#This Row],[DEPOSITO]]+Tabla1[[#This Row],[Existencia]]-Tabla1[[#This Row],[SISTEMA]]</f>
        <v>0</v>
      </c>
    </row>
    <row r="953" spans="1:11" hidden="1" x14ac:dyDescent="0.25">
      <c r="A953">
        <v>20303</v>
      </c>
      <c r="B953" s="1" t="s">
        <v>6</v>
      </c>
      <c r="C953" s="1" t="s">
        <v>12</v>
      </c>
      <c r="D953">
        <v>2867</v>
      </c>
      <c r="E953" s="1" t="s">
        <v>943</v>
      </c>
      <c r="F953">
        <v>0</v>
      </c>
      <c r="G953">
        <v>0</v>
      </c>
      <c r="I953">
        <v>0</v>
      </c>
      <c r="J953">
        <f>Tabla1[[#This Row],[VENTAS]]+Tabla1[[#This Row],[DEPOSITO]]+Tabla1[[#This Row],[Existencia]]-Tabla1[[#This Row],[SISTEMA]]</f>
        <v>0</v>
      </c>
    </row>
    <row r="954" spans="1:11" hidden="1" x14ac:dyDescent="0.25">
      <c r="A954">
        <v>20303</v>
      </c>
      <c r="B954" s="1" t="s">
        <v>6</v>
      </c>
      <c r="C954" s="1" t="s">
        <v>12</v>
      </c>
      <c r="D954">
        <v>2873</v>
      </c>
      <c r="E954" s="1" t="s">
        <v>944</v>
      </c>
      <c r="F954">
        <v>0</v>
      </c>
      <c r="G954">
        <v>0</v>
      </c>
      <c r="I954">
        <v>0</v>
      </c>
      <c r="J954">
        <f>Tabla1[[#This Row],[VENTAS]]+Tabla1[[#This Row],[DEPOSITO]]+Tabla1[[#This Row],[Existencia]]-Tabla1[[#This Row],[SISTEMA]]</f>
        <v>0</v>
      </c>
    </row>
    <row r="955" spans="1:11" hidden="1" x14ac:dyDescent="0.25">
      <c r="A955">
        <v>20303</v>
      </c>
      <c r="B955" s="1" t="s">
        <v>6</v>
      </c>
      <c r="C955" s="1" t="s">
        <v>12</v>
      </c>
      <c r="D955">
        <v>3041</v>
      </c>
      <c r="E955" s="1" t="s">
        <v>945</v>
      </c>
      <c r="F955">
        <v>19</v>
      </c>
      <c r="G955">
        <v>15</v>
      </c>
      <c r="H955">
        <v>3</v>
      </c>
      <c r="I955">
        <v>0</v>
      </c>
      <c r="J955">
        <f>Tabla1[[#This Row],[VENTAS]]+Tabla1[[#This Row],[DEPOSITO]]+Tabla1[[#This Row],[Existencia]]-Tabla1[[#This Row],[SISTEMA]]</f>
        <v>-1</v>
      </c>
      <c r="K955" t="s">
        <v>5</v>
      </c>
    </row>
    <row r="956" spans="1:11" hidden="1" x14ac:dyDescent="0.25">
      <c r="A956">
        <v>20303</v>
      </c>
      <c r="B956" s="1" t="s">
        <v>6</v>
      </c>
      <c r="C956" s="1" t="s">
        <v>12</v>
      </c>
      <c r="D956">
        <v>3056</v>
      </c>
      <c r="E956" s="1" t="s">
        <v>946</v>
      </c>
      <c r="F956">
        <v>26</v>
      </c>
      <c r="G956">
        <v>26</v>
      </c>
      <c r="I956">
        <v>0</v>
      </c>
      <c r="J956">
        <f>Tabla1[[#This Row],[VENTAS]]+Tabla1[[#This Row],[DEPOSITO]]+Tabla1[[#This Row],[Existencia]]-Tabla1[[#This Row],[SISTEMA]]</f>
        <v>0</v>
      </c>
    </row>
    <row r="957" spans="1:11" hidden="1" x14ac:dyDescent="0.25">
      <c r="A957">
        <v>20303</v>
      </c>
      <c r="B957" s="1" t="s">
        <v>6</v>
      </c>
      <c r="C957" s="1" t="s">
        <v>12</v>
      </c>
      <c r="D957">
        <v>3109</v>
      </c>
      <c r="E957" s="1" t="s">
        <v>947</v>
      </c>
      <c r="F957">
        <v>0</v>
      </c>
      <c r="G957">
        <v>0</v>
      </c>
      <c r="I957">
        <v>0</v>
      </c>
      <c r="J957">
        <f>Tabla1[[#This Row],[VENTAS]]+Tabla1[[#This Row],[DEPOSITO]]+Tabla1[[#This Row],[Existencia]]-Tabla1[[#This Row],[SISTEMA]]</f>
        <v>0</v>
      </c>
    </row>
    <row r="958" spans="1:11" hidden="1" x14ac:dyDescent="0.25">
      <c r="A958">
        <v>20303</v>
      </c>
      <c r="B958" s="1" t="s">
        <v>6</v>
      </c>
      <c r="C958" s="1" t="s">
        <v>12</v>
      </c>
      <c r="D958">
        <v>3110</v>
      </c>
      <c r="E958" s="1" t="s">
        <v>948</v>
      </c>
      <c r="F958">
        <v>0</v>
      </c>
      <c r="G958">
        <v>0</v>
      </c>
      <c r="I958">
        <v>0</v>
      </c>
      <c r="J958">
        <f>Tabla1[[#This Row],[VENTAS]]+Tabla1[[#This Row],[DEPOSITO]]+Tabla1[[#This Row],[Existencia]]-Tabla1[[#This Row],[SISTEMA]]</f>
        <v>0</v>
      </c>
    </row>
    <row r="959" spans="1:11" hidden="1" x14ac:dyDescent="0.25">
      <c r="A959">
        <v>20303</v>
      </c>
      <c r="B959" s="1" t="s">
        <v>6</v>
      </c>
      <c r="C959" s="1" t="s">
        <v>12</v>
      </c>
      <c r="D959">
        <v>3143</v>
      </c>
      <c r="E959" s="1" t="s">
        <v>949</v>
      </c>
      <c r="F959">
        <v>0</v>
      </c>
      <c r="G959">
        <v>0</v>
      </c>
      <c r="I959">
        <v>0</v>
      </c>
      <c r="J959">
        <f>Tabla1[[#This Row],[VENTAS]]+Tabla1[[#This Row],[DEPOSITO]]+Tabla1[[#This Row],[Existencia]]-Tabla1[[#This Row],[SISTEMA]]</f>
        <v>0</v>
      </c>
    </row>
    <row r="960" spans="1:11" hidden="1" x14ac:dyDescent="0.25">
      <c r="A960">
        <v>20303</v>
      </c>
      <c r="B960" s="1" t="s">
        <v>6</v>
      </c>
      <c r="C960" s="1" t="s">
        <v>12</v>
      </c>
      <c r="D960">
        <v>3144</v>
      </c>
      <c r="E960" s="1" t="s">
        <v>950</v>
      </c>
      <c r="F960">
        <v>0</v>
      </c>
      <c r="G960">
        <v>0</v>
      </c>
      <c r="I960">
        <v>0</v>
      </c>
      <c r="J960">
        <f>Tabla1[[#This Row],[VENTAS]]+Tabla1[[#This Row],[DEPOSITO]]+Tabla1[[#This Row],[Existencia]]-Tabla1[[#This Row],[SISTEMA]]</f>
        <v>0</v>
      </c>
    </row>
    <row r="961" spans="1:11" x14ac:dyDescent="0.25">
      <c r="A961">
        <v>20303</v>
      </c>
      <c r="B961" s="1" t="s">
        <v>6</v>
      </c>
      <c r="C961" s="1" t="s">
        <v>12</v>
      </c>
      <c r="D961">
        <v>3151</v>
      </c>
      <c r="E961" s="1" t="s">
        <v>951</v>
      </c>
      <c r="F961">
        <v>67</v>
      </c>
      <c r="G961">
        <v>42</v>
      </c>
      <c r="H961">
        <v>15</v>
      </c>
      <c r="I961">
        <v>5</v>
      </c>
      <c r="J961">
        <f>Tabla1[[#This Row],[VENTAS]]+Tabla1[[#This Row],[DEPOSITO]]+Tabla1[[#This Row],[Existencia]]-Tabla1[[#This Row],[SISTEMA]]</f>
        <v>-5</v>
      </c>
    </row>
    <row r="962" spans="1:11" hidden="1" x14ac:dyDescent="0.25">
      <c r="A962">
        <v>20303</v>
      </c>
      <c r="B962" s="1" t="s">
        <v>6</v>
      </c>
      <c r="C962" s="1" t="s">
        <v>12</v>
      </c>
      <c r="D962">
        <v>3153</v>
      </c>
      <c r="E962" s="1" t="s">
        <v>952</v>
      </c>
      <c r="F962">
        <v>0</v>
      </c>
      <c r="G962">
        <v>0</v>
      </c>
      <c r="I962">
        <v>0</v>
      </c>
      <c r="J962">
        <f>Tabla1[[#This Row],[VENTAS]]+Tabla1[[#This Row],[DEPOSITO]]+Tabla1[[#This Row],[Existencia]]-Tabla1[[#This Row],[SISTEMA]]</f>
        <v>0</v>
      </c>
    </row>
    <row r="963" spans="1:11" hidden="1" x14ac:dyDescent="0.25">
      <c r="A963">
        <v>20303</v>
      </c>
      <c r="B963" s="1" t="s">
        <v>6</v>
      </c>
      <c r="C963" s="1" t="s">
        <v>12</v>
      </c>
      <c r="D963">
        <v>3157</v>
      </c>
      <c r="E963" s="1" t="s">
        <v>953</v>
      </c>
      <c r="F963">
        <v>0</v>
      </c>
      <c r="G963">
        <v>0</v>
      </c>
      <c r="I963">
        <v>0</v>
      </c>
      <c r="J963">
        <f>Tabla1[[#This Row],[VENTAS]]+Tabla1[[#This Row],[DEPOSITO]]+Tabla1[[#This Row],[Existencia]]-Tabla1[[#This Row],[SISTEMA]]</f>
        <v>0</v>
      </c>
    </row>
    <row r="964" spans="1:11" hidden="1" x14ac:dyDescent="0.25">
      <c r="A964">
        <v>20303</v>
      </c>
      <c r="B964" s="1" t="s">
        <v>6</v>
      </c>
      <c r="C964" s="1" t="s">
        <v>12</v>
      </c>
      <c r="D964">
        <v>3212</v>
      </c>
      <c r="E964" s="1" t="s">
        <v>954</v>
      </c>
      <c r="F964">
        <v>0</v>
      </c>
      <c r="G964">
        <v>0</v>
      </c>
      <c r="I964">
        <v>0</v>
      </c>
      <c r="J964">
        <f>Tabla1[[#This Row],[VENTAS]]+Tabla1[[#This Row],[DEPOSITO]]+Tabla1[[#This Row],[Existencia]]-Tabla1[[#This Row],[SISTEMA]]</f>
        <v>0</v>
      </c>
    </row>
    <row r="965" spans="1:11" hidden="1" x14ac:dyDescent="0.25">
      <c r="A965">
        <v>20303</v>
      </c>
      <c r="B965" s="1" t="s">
        <v>6</v>
      </c>
      <c r="C965" s="1" t="s">
        <v>12</v>
      </c>
      <c r="D965">
        <v>3213</v>
      </c>
      <c r="E965" s="1" t="s">
        <v>955</v>
      </c>
      <c r="F965">
        <v>3</v>
      </c>
      <c r="G965">
        <v>4</v>
      </c>
      <c r="I965">
        <v>0</v>
      </c>
      <c r="J965">
        <f>Tabla1[[#This Row],[VENTAS]]+Tabla1[[#This Row],[DEPOSITO]]+Tabla1[[#This Row],[Existencia]]-Tabla1[[#This Row],[SISTEMA]]</f>
        <v>1</v>
      </c>
      <c r="K965" t="s">
        <v>2659</v>
      </c>
    </row>
    <row r="966" spans="1:11" hidden="1" x14ac:dyDescent="0.25">
      <c r="A966">
        <v>20303</v>
      </c>
      <c r="B966" s="1" t="s">
        <v>6</v>
      </c>
      <c r="C966" s="1" t="s">
        <v>12</v>
      </c>
      <c r="D966">
        <v>3214</v>
      </c>
      <c r="E966" s="1" t="s">
        <v>956</v>
      </c>
      <c r="F966">
        <v>10</v>
      </c>
      <c r="G966">
        <v>9</v>
      </c>
      <c r="I966">
        <v>1</v>
      </c>
      <c r="J966">
        <f>Tabla1[[#This Row],[VENTAS]]+Tabla1[[#This Row],[DEPOSITO]]+Tabla1[[#This Row],[Existencia]]-Tabla1[[#This Row],[SISTEMA]]</f>
        <v>0</v>
      </c>
    </row>
    <row r="967" spans="1:11" x14ac:dyDescent="0.25">
      <c r="A967">
        <v>20303</v>
      </c>
      <c r="B967" s="1" t="s">
        <v>6</v>
      </c>
      <c r="C967" s="1" t="s">
        <v>12</v>
      </c>
      <c r="D967">
        <v>3245</v>
      </c>
      <c r="E967" s="1" t="s">
        <v>100</v>
      </c>
      <c r="F967">
        <v>70</v>
      </c>
      <c r="G967">
        <v>12</v>
      </c>
      <c r="H967">
        <v>32</v>
      </c>
      <c r="I967">
        <v>0</v>
      </c>
      <c r="J967">
        <f>Tabla1[[#This Row],[VENTAS]]+Tabla1[[#This Row],[DEPOSITO]]+Tabla1[[#This Row],[Existencia]]-Tabla1[[#This Row],[SISTEMA]]</f>
        <v>-26</v>
      </c>
    </row>
    <row r="968" spans="1:11" hidden="1" x14ac:dyDescent="0.25">
      <c r="A968">
        <v>20303</v>
      </c>
      <c r="B968" s="1" t="s">
        <v>6</v>
      </c>
      <c r="C968" s="1" t="s">
        <v>12</v>
      </c>
      <c r="D968">
        <v>3246</v>
      </c>
      <c r="E968" s="1" t="s">
        <v>957</v>
      </c>
      <c r="F968">
        <v>35</v>
      </c>
      <c r="G968">
        <v>12</v>
      </c>
      <c r="H968">
        <v>21</v>
      </c>
      <c r="I968">
        <v>1</v>
      </c>
      <c r="J968">
        <f>Tabla1[[#This Row],[VENTAS]]+Tabla1[[#This Row],[DEPOSITO]]+Tabla1[[#This Row],[Existencia]]-Tabla1[[#This Row],[SISTEMA]]</f>
        <v>-1</v>
      </c>
      <c r="K968" t="s">
        <v>5</v>
      </c>
    </row>
    <row r="969" spans="1:11" hidden="1" x14ac:dyDescent="0.25">
      <c r="A969">
        <v>20303</v>
      </c>
      <c r="B969" s="1" t="s">
        <v>6</v>
      </c>
      <c r="C969" s="1" t="s">
        <v>12</v>
      </c>
      <c r="D969">
        <v>3247</v>
      </c>
      <c r="E969" s="1" t="s">
        <v>958</v>
      </c>
      <c r="F969">
        <v>19</v>
      </c>
      <c r="G969">
        <v>19</v>
      </c>
      <c r="I969">
        <v>0</v>
      </c>
      <c r="J969">
        <f>Tabla1[[#This Row],[VENTAS]]+Tabla1[[#This Row],[DEPOSITO]]+Tabla1[[#This Row],[Existencia]]-Tabla1[[#This Row],[SISTEMA]]</f>
        <v>0</v>
      </c>
    </row>
    <row r="970" spans="1:11" hidden="1" x14ac:dyDescent="0.25">
      <c r="A970">
        <v>20303</v>
      </c>
      <c r="B970" s="1" t="s">
        <v>6</v>
      </c>
      <c r="C970" s="1" t="s">
        <v>12</v>
      </c>
      <c r="D970">
        <v>3268</v>
      </c>
      <c r="E970" s="1" t="s">
        <v>959</v>
      </c>
      <c r="F970">
        <v>0</v>
      </c>
      <c r="G970">
        <v>0</v>
      </c>
      <c r="I970">
        <v>0</v>
      </c>
      <c r="J970">
        <f>Tabla1[[#This Row],[VENTAS]]+Tabla1[[#This Row],[DEPOSITO]]+Tabla1[[#This Row],[Existencia]]-Tabla1[[#This Row],[SISTEMA]]</f>
        <v>0</v>
      </c>
    </row>
    <row r="971" spans="1:11" hidden="1" x14ac:dyDescent="0.25">
      <c r="A971">
        <v>20303</v>
      </c>
      <c r="B971" s="1" t="s">
        <v>6</v>
      </c>
      <c r="C971" s="1" t="s">
        <v>12</v>
      </c>
      <c r="D971">
        <v>3301</v>
      </c>
      <c r="E971" s="1" t="s">
        <v>101</v>
      </c>
      <c r="F971">
        <v>4</v>
      </c>
      <c r="G971">
        <v>3</v>
      </c>
      <c r="I971">
        <v>1</v>
      </c>
      <c r="J971">
        <f>Tabla1[[#This Row],[VENTAS]]+Tabla1[[#This Row],[DEPOSITO]]+Tabla1[[#This Row],[Existencia]]-Tabla1[[#This Row],[SISTEMA]]</f>
        <v>0</v>
      </c>
    </row>
    <row r="972" spans="1:11" hidden="1" x14ac:dyDescent="0.25">
      <c r="A972">
        <v>20303</v>
      </c>
      <c r="B972" s="1" t="s">
        <v>6</v>
      </c>
      <c r="C972" s="1" t="s">
        <v>12</v>
      </c>
      <c r="D972">
        <v>3315</v>
      </c>
      <c r="E972" s="1" t="s">
        <v>960</v>
      </c>
      <c r="F972">
        <v>10</v>
      </c>
      <c r="G972">
        <v>10</v>
      </c>
      <c r="I972">
        <v>0</v>
      </c>
      <c r="J972">
        <f>Tabla1[[#This Row],[VENTAS]]+Tabla1[[#This Row],[DEPOSITO]]+Tabla1[[#This Row],[Existencia]]-Tabla1[[#This Row],[SISTEMA]]</f>
        <v>0</v>
      </c>
    </row>
    <row r="973" spans="1:11" hidden="1" x14ac:dyDescent="0.25">
      <c r="A973">
        <v>20303</v>
      </c>
      <c r="B973" s="1" t="s">
        <v>6</v>
      </c>
      <c r="C973" s="1" t="s">
        <v>12</v>
      </c>
      <c r="D973">
        <v>3352</v>
      </c>
      <c r="E973" s="1" t="s">
        <v>961</v>
      </c>
      <c r="F973">
        <v>0</v>
      </c>
      <c r="G973">
        <v>0</v>
      </c>
      <c r="I973">
        <v>0</v>
      </c>
      <c r="J973">
        <f>Tabla1[[#This Row],[VENTAS]]+Tabla1[[#This Row],[DEPOSITO]]+Tabla1[[#This Row],[Existencia]]-Tabla1[[#This Row],[SISTEMA]]</f>
        <v>0</v>
      </c>
    </row>
    <row r="974" spans="1:11" hidden="1" x14ac:dyDescent="0.25">
      <c r="A974">
        <v>20303</v>
      </c>
      <c r="B974" s="1" t="s">
        <v>6</v>
      </c>
      <c r="C974" s="1" t="s">
        <v>12</v>
      </c>
      <c r="D974">
        <v>3354</v>
      </c>
      <c r="E974" s="1" t="s">
        <v>962</v>
      </c>
      <c r="F974">
        <v>0</v>
      </c>
      <c r="G974">
        <v>0</v>
      </c>
      <c r="I974">
        <v>0</v>
      </c>
      <c r="J974">
        <f>Tabla1[[#This Row],[VENTAS]]+Tabla1[[#This Row],[DEPOSITO]]+Tabla1[[#This Row],[Existencia]]-Tabla1[[#This Row],[SISTEMA]]</f>
        <v>0</v>
      </c>
    </row>
    <row r="975" spans="1:11" hidden="1" x14ac:dyDescent="0.25">
      <c r="A975">
        <v>20303</v>
      </c>
      <c r="B975" s="1" t="s">
        <v>6</v>
      </c>
      <c r="C975" s="1" t="s">
        <v>12</v>
      </c>
      <c r="D975">
        <v>3356</v>
      </c>
      <c r="E975" s="1" t="s">
        <v>963</v>
      </c>
      <c r="F975">
        <v>22</v>
      </c>
      <c r="G975">
        <v>22</v>
      </c>
      <c r="I975">
        <v>0</v>
      </c>
      <c r="J975">
        <f>Tabla1[[#This Row],[VENTAS]]+Tabla1[[#This Row],[DEPOSITO]]+Tabla1[[#This Row],[Existencia]]-Tabla1[[#This Row],[SISTEMA]]</f>
        <v>0</v>
      </c>
    </row>
    <row r="976" spans="1:11" hidden="1" x14ac:dyDescent="0.25">
      <c r="A976">
        <v>20303</v>
      </c>
      <c r="B976" s="1" t="s">
        <v>6</v>
      </c>
      <c r="C976" s="1" t="s">
        <v>12</v>
      </c>
      <c r="D976">
        <v>3358</v>
      </c>
      <c r="E976" s="1" t="s">
        <v>964</v>
      </c>
      <c r="F976">
        <v>0</v>
      </c>
      <c r="G976">
        <v>0</v>
      </c>
      <c r="I976">
        <v>0</v>
      </c>
      <c r="J976">
        <f>Tabla1[[#This Row],[VENTAS]]+Tabla1[[#This Row],[DEPOSITO]]+Tabla1[[#This Row],[Existencia]]-Tabla1[[#This Row],[SISTEMA]]</f>
        <v>0</v>
      </c>
    </row>
    <row r="977" spans="1:11" hidden="1" x14ac:dyDescent="0.25">
      <c r="A977">
        <v>20303</v>
      </c>
      <c r="B977" s="1" t="s">
        <v>6</v>
      </c>
      <c r="C977" s="1" t="s">
        <v>12</v>
      </c>
      <c r="D977">
        <v>3412</v>
      </c>
      <c r="E977" s="1" t="s">
        <v>965</v>
      </c>
      <c r="F977">
        <v>0</v>
      </c>
      <c r="G977">
        <v>0</v>
      </c>
      <c r="I977">
        <v>0</v>
      </c>
      <c r="J977">
        <f>Tabla1[[#This Row],[VENTAS]]+Tabla1[[#This Row],[DEPOSITO]]+Tabla1[[#This Row],[Existencia]]-Tabla1[[#This Row],[SISTEMA]]</f>
        <v>0</v>
      </c>
    </row>
    <row r="978" spans="1:11" hidden="1" x14ac:dyDescent="0.25">
      <c r="A978">
        <v>20303</v>
      </c>
      <c r="B978" s="1" t="s">
        <v>6</v>
      </c>
      <c r="C978" s="1" t="s">
        <v>12</v>
      </c>
      <c r="D978">
        <v>3413</v>
      </c>
      <c r="E978" s="1" t="s">
        <v>966</v>
      </c>
      <c r="F978">
        <v>0</v>
      </c>
      <c r="G978">
        <v>0</v>
      </c>
      <c r="I978">
        <v>0</v>
      </c>
      <c r="J978">
        <f>Tabla1[[#This Row],[VENTAS]]+Tabla1[[#This Row],[DEPOSITO]]+Tabla1[[#This Row],[Existencia]]-Tabla1[[#This Row],[SISTEMA]]</f>
        <v>0</v>
      </c>
    </row>
    <row r="979" spans="1:11" hidden="1" x14ac:dyDescent="0.25">
      <c r="A979">
        <v>20303</v>
      </c>
      <c r="B979" s="1" t="s">
        <v>6</v>
      </c>
      <c r="C979" s="1" t="s">
        <v>12</v>
      </c>
      <c r="D979">
        <v>3423</v>
      </c>
      <c r="E979" s="1" t="s">
        <v>967</v>
      </c>
      <c r="F979">
        <v>0</v>
      </c>
      <c r="G979">
        <v>0</v>
      </c>
      <c r="I979">
        <v>0</v>
      </c>
      <c r="J979">
        <f>Tabla1[[#This Row],[VENTAS]]+Tabla1[[#This Row],[DEPOSITO]]+Tabla1[[#This Row],[Existencia]]-Tabla1[[#This Row],[SISTEMA]]</f>
        <v>0</v>
      </c>
    </row>
    <row r="980" spans="1:11" hidden="1" x14ac:dyDescent="0.25">
      <c r="A980">
        <v>20303</v>
      </c>
      <c r="B980" s="1" t="s">
        <v>6</v>
      </c>
      <c r="C980" s="1" t="s">
        <v>12</v>
      </c>
      <c r="D980">
        <v>3492</v>
      </c>
      <c r="E980" s="1" t="s">
        <v>968</v>
      </c>
      <c r="F980">
        <v>0</v>
      </c>
      <c r="G980">
        <v>0</v>
      </c>
      <c r="I980">
        <v>0</v>
      </c>
      <c r="J980">
        <f>Tabla1[[#This Row],[VENTAS]]+Tabla1[[#This Row],[DEPOSITO]]+Tabla1[[#This Row],[Existencia]]-Tabla1[[#This Row],[SISTEMA]]</f>
        <v>0</v>
      </c>
    </row>
    <row r="981" spans="1:11" x14ac:dyDescent="0.25">
      <c r="A981">
        <v>20303</v>
      </c>
      <c r="B981" s="1" t="s">
        <v>6</v>
      </c>
      <c r="C981" s="1" t="s">
        <v>12</v>
      </c>
      <c r="D981">
        <v>3513</v>
      </c>
      <c r="E981" s="1" t="s">
        <v>102</v>
      </c>
      <c r="F981">
        <v>3</v>
      </c>
      <c r="G981">
        <v>0</v>
      </c>
      <c r="I981">
        <v>0</v>
      </c>
      <c r="J981">
        <f>Tabla1[[#This Row],[VENTAS]]+Tabla1[[#This Row],[DEPOSITO]]+Tabla1[[#This Row],[Existencia]]-Tabla1[[#This Row],[SISTEMA]]</f>
        <v>-3</v>
      </c>
    </row>
    <row r="982" spans="1:11" hidden="1" x14ac:dyDescent="0.25">
      <c r="A982">
        <v>20303</v>
      </c>
      <c r="B982" s="1" t="s">
        <v>6</v>
      </c>
      <c r="C982" s="1" t="s">
        <v>12</v>
      </c>
      <c r="D982">
        <v>3549</v>
      </c>
      <c r="E982" s="1" t="s">
        <v>969</v>
      </c>
      <c r="F982">
        <v>75</v>
      </c>
      <c r="G982">
        <v>29</v>
      </c>
      <c r="H982">
        <v>65</v>
      </c>
      <c r="I982">
        <v>1</v>
      </c>
      <c r="J982">
        <f>Tabla1[[#This Row],[VENTAS]]+Tabla1[[#This Row],[DEPOSITO]]+Tabla1[[#This Row],[Existencia]]-Tabla1[[#This Row],[SISTEMA]]</f>
        <v>20</v>
      </c>
      <c r="K982" t="s">
        <v>2659</v>
      </c>
    </row>
    <row r="983" spans="1:11" hidden="1" x14ac:dyDescent="0.25">
      <c r="A983">
        <v>20303</v>
      </c>
      <c r="B983" s="1" t="s">
        <v>6</v>
      </c>
      <c r="C983" s="1" t="s">
        <v>12</v>
      </c>
      <c r="D983">
        <v>3582</v>
      </c>
      <c r="E983" s="1" t="s">
        <v>970</v>
      </c>
      <c r="F983">
        <v>0</v>
      </c>
      <c r="G983">
        <v>0</v>
      </c>
      <c r="I983">
        <v>0</v>
      </c>
      <c r="J983">
        <f>Tabla1[[#This Row],[VENTAS]]+Tabla1[[#This Row],[DEPOSITO]]+Tabla1[[#This Row],[Existencia]]-Tabla1[[#This Row],[SISTEMA]]</f>
        <v>0</v>
      </c>
    </row>
    <row r="984" spans="1:11" hidden="1" x14ac:dyDescent="0.25">
      <c r="A984">
        <v>20303</v>
      </c>
      <c r="B984" s="1" t="s">
        <v>6</v>
      </c>
      <c r="C984" s="1" t="s">
        <v>12</v>
      </c>
      <c r="D984">
        <v>3602</v>
      </c>
      <c r="E984" s="1" t="s">
        <v>971</v>
      </c>
      <c r="F984">
        <v>0</v>
      </c>
      <c r="G984">
        <v>0</v>
      </c>
      <c r="I984">
        <v>0</v>
      </c>
      <c r="J984">
        <f>Tabla1[[#This Row],[VENTAS]]+Tabla1[[#This Row],[DEPOSITO]]+Tabla1[[#This Row],[Existencia]]-Tabla1[[#This Row],[SISTEMA]]</f>
        <v>0</v>
      </c>
    </row>
    <row r="985" spans="1:11" hidden="1" x14ac:dyDescent="0.25">
      <c r="A985">
        <v>20303</v>
      </c>
      <c r="B985" s="1" t="s">
        <v>6</v>
      </c>
      <c r="C985" s="1" t="s">
        <v>12</v>
      </c>
      <c r="D985">
        <v>3607</v>
      </c>
      <c r="E985" s="1" t="s">
        <v>972</v>
      </c>
      <c r="F985">
        <v>0</v>
      </c>
      <c r="G985">
        <v>0</v>
      </c>
      <c r="I985">
        <v>0</v>
      </c>
      <c r="J985">
        <f>Tabla1[[#This Row],[VENTAS]]+Tabla1[[#This Row],[DEPOSITO]]+Tabla1[[#This Row],[Existencia]]-Tabla1[[#This Row],[SISTEMA]]</f>
        <v>0</v>
      </c>
    </row>
    <row r="986" spans="1:11" hidden="1" x14ac:dyDescent="0.25">
      <c r="A986">
        <v>20303</v>
      </c>
      <c r="B986" s="1" t="s">
        <v>6</v>
      </c>
      <c r="C986" s="1" t="s">
        <v>12</v>
      </c>
      <c r="D986">
        <v>3608</v>
      </c>
      <c r="E986" s="1" t="s">
        <v>973</v>
      </c>
      <c r="F986">
        <v>0</v>
      </c>
      <c r="G986">
        <v>0</v>
      </c>
      <c r="I986">
        <v>0</v>
      </c>
      <c r="J986">
        <f>Tabla1[[#This Row],[VENTAS]]+Tabla1[[#This Row],[DEPOSITO]]+Tabla1[[#This Row],[Existencia]]-Tabla1[[#This Row],[SISTEMA]]</f>
        <v>0</v>
      </c>
    </row>
    <row r="987" spans="1:11" hidden="1" x14ac:dyDescent="0.25">
      <c r="A987">
        <v>20303</v>
      </c>
      <c r="B987" s="1" t="s">
        <v>6</v>
      </c>
      <c r="C987" s="1" t="s">
        <v>12</v>
      </c>
      <c r="D987">
        <v>3614</v>
      </c>
      <c r="E987" s="1" t="s">
        <v>974</v>
      </c>
      <c r="F987">
        <v>0</v>
      </c>
      <c r="G987">
        <v>0</v>
      </c>
      <c r="I987">
        <v>0</v>
      </c>
      <c r="J987">
        <f>Tabla1[[#This Row],[VENTAS]]+Tabla1[[#This Row],[DEPOSITO]]+Tabla1[[#This Row],[Existencia]]-Tabla1[[#This Row],[SISTEMA]]</f>
        <v>0</v>
      </c>
    </row>
    <row r="988" spans="1:11" x14ac:dyDescent="0.25">
      <c r="A988">
        <v>20303</v>
      </c>
      <c r="B988" s="1" t="s">
        <v>6</v>
      </c>
      <c r="C988" s="1" t="s">
        <v>12</v>
      </c>
      <c r="D988">
        <v>3628</v>
      </c>
      <c r="E988" s="1" t="s">
        <v>975</v>
      </c>
      <c r="F988">
        <v>3</v>
      </c>
      <c r="G988">
        <v>2</v>
      </c>
      <c r="I988">
        <v>0</v>
      </c>
      <c r="J988">
        <f>Tabla1[[#This Row],[VENTAS]]+Tabla1[[#This Row],[DEPOSITO]]+Tabla1[[#This Row],[Existencia]]-Tabla1[[#This Row],[SISTEMA]]</f>
        <v>-1</v>
      </c>
    </row>
    <row r="989" spans="1:11" x14ac:dyDescent="0.25">
      <c r="A989">
        <v>20303</v>
      </c>
      <c r="B989" s="1" t="s">
        <v>6</v>
      </c>
      <c r="C989" s="1" t="s">
        <v>12</v>
      </c>
      <c r="D989">
        <v>3638</v>
      </c>
      <c r="E989" s="1" t="s">
        <v>976</v>
      </c>
      <c r="F989">
        <v>23</v>
      </c>
      <c r="G989">
        <v>8</v>
      </c>
      <c r="H989">
        <v>14</v>
      </c>
      <c r="I989">
        <v>0</v>
      </c>
      <c r="J989">
        <f>Tabla1[[#This Row],[VENTAS]]+Tabla1[[#This Row],[DEPOSITO]]+Tabla1[[#This Row],[Existencia]]-Tabla1[[#This Row],[SISTEMA]]</f>
        <v>-1</v>
      </c>
    </row>
    <row r="990" spans="1:11" hidden="1" x14ac:dyDescent="0.25">
      <c r="A990">
        <v>20303</v>
      </c>
      <c r="B990" s="1" t="s">
        <v>6</v>
      </c>
      <c r="C990" s="1" t="s">
        <v>12</v>
      </c>
      <c r="D990">
        <v>3642</v>
      </c>
      <c r="E990" s="1" t="s">
        <v>977</v>
      </c>
      <c r="F990">
        <v>23</v>
      </c>
      <c r="G990">
        <f>4+9</f>
        <v>13</v>
      </c>
      <c r="H990">
        <v>10</v>
      </c>
      <c r="I990">
        <v>0</v>
      </c>
      <c r="J990">
        <f>Tabla1[[#This Row],[VENTAS]]+Tabla1[[#This Row],[DEPOSITO]]+Tabla1[[#This Row],[Existencia]]-Tabla1[[#This Row],[SISTEMA]]</f>
        <v>0</v>
      </c>
    </row>
    <row r="991" spans="1:11" hidden="1" x14ac:dyDescent="0.25">
      <c r="A991">
        <v>20303</v>
      </c>
      <c r="B991" s="1" t="s">
        <v>6</v>
      </c>
      <c r="C991" s="1" t="s">
        <v>12</v>
      </c>
      <c r="D991">
        <v>3646</v>
      </c>
      <c r="E991" s="1" t="s">
        <v>978</v>
      </c>
      <c r="F991">
        <v>1</v>
      </c>
      <c r="G991">
        <v>1</v>
      </c>
      <c r="I991">
        <v>0</v>
      </c>
      <c r="J991">
        <f>Tabla1[[#This Row],[VENTAS]]+Tabla1[[#This Row],[DEPOSITO]]+Tabla1[[#This Row],[Existencia]]-Tabla1[[#This Row],[SISTEMA]]</f>
        <v>0</v>
      </c>
    </row>
    <row r="992" spans="1:11" hidden="1" x14ac:dyDescent="0.25">
      <c r="A992">
        <v>20303</v>
      </c>
      <c r="B992" s="1" t="s">
        <v>6</v>
      </c>
      <c r="C992" s="1" t="s">
        <v>12</v>
      </c>
      <c r="D992">
        <v>3650</v>
      </c>
      <c r="E992" s="1" t="s">
        <v>979</v>
      </c>
      <c r="F992">
        <v>0</v>
      </c>
      <c r="G992">
        <v>0</v>
      </c>
      <c r="I992">
        <v>0</v>
      </c>
      <c r="J992">
        <f>Tabla1[[#This Row],[VENTAS]]+Tabla1[[#This Row],[DEPOSITO]]+Tabla1[[#This Row],[Existencia]]-Tabla1[[#This Row],[SISTEMA]]</f>
        <v>0</v>
      </c>
    </row>
    <row r="993" spans="1:11" hidden="1" x14ac:dyDescent="0.25">
      <c r="A993">
        <v>20303</v>
      </c>
      <c r="B993" s="1" t="s">
        <v>6</v>
      </c>
      <c r="C993" s="1" t="s">
        <v>12</v>
      </c>
      <c r="D993">
        <v>3672</v>
      </c>
      <c r="E993" s="1" t="s">
        <v>980</v>
      </c>
      <c r="F993">
        <v>0</v>
      </c>
      <c r="G993">
        <v>0</v>
      </c>
      <c r="I993">
        <v>0</v>
      </c>
      <c r="J993">
        <f>Tabla1[[#This Row],[VENTAS]]+Tabla1[[#This Row],[DEPOSITO]]+Tabla1[[#This Row],[Existencia]]-Tabla1[[#This Row],[SISTEMA]]</f>
        <v>0</v>
      </c>
    </row>
    <row r="994" spans="1:11" hidden="1" x14ac:dyDescent="0.25">
      <c r="A994">
        <v>20303</v>
      </c>
      <c r="B994" s="1" t="s">
        <v>6</v>
      </c>
      <c r="C994" s="1" t="s">
        <v>12</v>
      </c>
      <c r="D994">
        <v>3787</v>
      </c>
      <c r="E994" s="1" t="s">
        <v>103</v>
      </c>
      <c r="F994">
        <v>26</v>
      </c>
      <c r="G994">
        <v>26</v>
      </c>
      <c r="I994">
        <v>0</v>
      </c>
      <c r="J994">
        <f>Tabla1[[#This Row],[VENTAS]]+Tabla1[[#This Row],[DEPOSITO]]+Tabla1[[#This Row],[Existencia]]-Tabla1[[#This Row],[SISTEMA]]</f>
        <v>0</v>
      </c>
    </row>
    <row r="995" spans="1:11" x14ac:dyDescent="0.25">
      <c r="A995">
        <v>20303</v>
      </c>
      <c r="B995" s="1" t="s">
        <v>6</v>
      </c>
      <c r="C995" s="1" t="s">
        <v>12</v>
      </c>
      <c r="D995">
        <v>3798</v>
      </c>
      <c r="E995" s="1" t="s">
        <v>234</v>
      </c>
      <c r="F995">
        <v>30</v>
      </c>
      <c r="G995">
        <f>13+16</f>
        <v>29</v>
      </c>
      <c r="I995">
        <v>0</v>
      </c>
      <c r="J995">
        <f>Tabla1[[#This Row],[VENTAS]]+Tabla1[[#This Row],[DEPOSITO]]+Tabla1[[#This Row],[Existencia]]-Tabla1[[#This Row],[SISTEMA]]</f>
        <v>-1</v>
      </c>
    </row>
    <row r="996" spans="1:11" x14ac:dyDescent="0.25">
      <c r="A996">
        <v>20303</v>
      </c>
      <c r="B996" s="1" t="s">
        <v>6</v>
      </c>
      <c r="C996" s="1" t="s">
        <v>12</v>
      </c>
      <c r="D996">
        <v>3799</v>
      </c>
      <c r="E996" s="1" t="s">
        <v>235</v>
      </c>
      <c r="F996">
        <v>14</v>
      </c>
      <c r="G996">
        <v>9</v>
      </c>
      <c r="I996">
        <v>0</v>
      </c>
      <c r="J996">
        <f>Tabla1[[#This Row],[VENTAS]]+Tabla1[[#This Row],[DEPOSITO]]+Tabla1[[#This Row],[Existencia]]-Tabla1[[#This Row],[SISTEMA]]</f>
        <v>-5</v>
      </c>
    </row>
    <row r="997" spans="1:11" hidden="1" x14ac:dyDescent="0.25">
      <c r="A997">
        <v>20303</v>
      </c>
      <c r="B997" s="1" t="s">
        <v>6</v>
      </c>
      <c r="C997" s="1" t="s">
        <v>12</v>
      </c>
      <c r="D997">
        <v>3802</v>
      </c>
      <c r="E997" s="1" t="s">
        <v>104</v>
      </c>
      <c r="F997">
        <v>9</v>
      </c>
      <c r="G997">
        <v>9</v>
      </c>
      <c r="I997">
        <v>0</v>
      </c>
      <c r="J997">
        <f>Tabla1[[#This Row],[VENTAS]]+Tabla1[[#This Row],[DEPOSITO]]+Tabla1[[#This Row],[Existencia]]-Tabla1[[#This Row],[SISTEMA]]</f>
        <v>0</v>
      </c>
    </row>
    <row r="998" spans="1:11" hidden="1" x14ac:dyDescent="0.25">
      <c r="A998">
        <v>20303</v>
      </c>
      <c r="B998" s="1" t="s">
        <v>6</v>
      </c>
      <c r="C998" s="1" t="s">
        <v>12</v>
      </c>
      <c r="D998">
        <v>3840</v>
      </c>
      <c r="E998" s="1" t="s">
        <v>981</v>
      </c>
      <c r="F998">
        <v>19</v>
      </c>
      <c r="G998">
        <v>25</v>
      </c>
      <c r="I998">
        <v>0</v>
      </c>
      <c r="J998">
        <f>Tabla1[[#This Row],[VENTAS]]+Tabla1[[#This Row],[DEPOSITO]]+Tabla1[[#This Row],[Existencia]]-Tabla1[[#This Row],[SISTEMA]]</f>
        <v>6</v>
      </c>
      <c r="K998" t="s">
        <v>2659</v>
      </c>
    </row>
    <row r="999" spans="1:11" x14ac:dyDescent="0.25">
      <c r="A999">
        <v>20303</v>
      </c>
      <c r="B999" s="1" t="s">
        <v>6</v>
      </c>
      <c r="C999" s="1" t="s">
        <v>12</v>
      </c>
      <c r="D999">
        <v>3842</v>
      </c>
      <c r="E999" s="1" t="s">
        <v>105</v>
      </c>
      <c r="F999">
        <v>24</v>
      </c>
      <c r="G999">
        <v>23</v>
      </c>
      <c r="I999">
        <v>0</v>
      </c>
      <c r="J999">
        <f>Tabla1[[#This Row],[VENTAS]]+Tabla1[[#This Row],[DEPOSITO]]+Tabla1[[#This Row],[Existencia]]-Tabla1[[#This Row],[SISTEMA]]</f>
        <v>-1</v>
      </c>
    </row>
    <row r="1000" spans="1:11" hidden="1" x14ac:dyDescent="0.25">
      <c r="A1000">
        <v>20303</v>
      </c>
      <c r="B1000" s="1" t="s">
        <v>6</v>
      </c>
      <c r="C1000" s="1" t="s">
        <v>12</v>
      </c>
      <c r="D1000">
        <v>3843</v>
      </c>
      <c r="E1000" s="1" t="s">
        <v>982</v>
      </c>
      <c r="F1000">
        <v>22</v>
      </c>
      <c r="G1000">
        <v>22</v>
      </c>
      <c r="I1000">
        <v>0</v>
      </c>
      <c r="J1000">
        <f>Tabla1[[#This Row],[VENTAS]]+Tabla1[[#This Row],[DEPOSITO]]+Tabla1[[#This Row],[Existencia]]-Tabla1[[#This Row],[SISTEMA]]</f>
        <v>0</v>
      </c>
    </row>
    <row r="1001" spans="1:11" hidden="1" x14ac:dyDescent="0.25">
      <c r="A1001">
        <v>20303</v>
      </c>
      <c r="B1001" s="1" t="s">
        <v>6</v>
      </c>
      <c r="C1001" s="1" t="s">
        <v>12</v>
      </c>
      <c r="D1001">
        <v>3847</v>
      </c>
      <c r="E1001" s="1" t="s">
        <v>983</v>
      </c>
      <c r="F1001">
        <v>0</v>
      </c>
      <c r="G1001">
        <v>0</v>
      </c>
      <c r="I1001">
        <v>0</v>
      </c>
      <c r="J1001">
        <f>Tabla1[[#This Row],[VENTAS]]+Tabla1[[#This Row],[DEPOSITO]]+Tabla1[[#This Row],[Existencia]]-Tabla1[[#This Row],[SISTEMA]]</f>
        <v>0</v>
      </c>
    </row>
    <row r="1002" spans="1:11" hidden="1" x14ac:dyDescent="0.25">
      <c r="A1002">
        <v>20303</v>
      </c>
      <c r="B1002" s="1" t="s">
        <v>6</v>
      </c>
      <c r="C1002" s="1" t="s">
        <v>12</v>
      </c>
      <c r="D1002">
        <v>3850</v>
      </c>
      <c r="E1002" s="1" t="s">
        <v>984</v>
      </c>
      <c r="F1002">
        <v>0</v>
      </c>
      <c r="G1002">
        <v>0</v>
      </c>
      <c r="I1002">
        <v>0</v>
      </c>
      <c r="J1002">
        <f>Tabla1[[#This Row],[VENTAS]]+Tabla1[[#This Row],[DEPOSITO]]+Tabla1[[#This Row],[Existencia]]-Tabla1[[#This Row],[SISTEMA]]</f>
        <v>0</v>
      </c>
    </row>
    <row r="1003" spans="1:11" hidden="1" x14ac:dyDescent="0.25">
      <c r="A1003">
        <v>20303</v>
      </c>
      <c r="B1003" s="1" t="s">
        <v>6</v>
      </c>
      <c r="C1003" s="1" t="s">
        <v>12</v>
      </c>
      <c r="D1003">
        <v>3853</v>
      </c>
      <c r="E1003" s="1" t="s">
        <v>985</v>
      </c>
      <c r="F1003">
        <v>0</v>
      </c>
      <c r="G1003">
        <v>0</v>
      </c>
      <c r="I1003">
        <v>0</v>
      </c>
      <c r="J1003">
        <f>Tabla1[[#This Row],[VENTAS]]+Tabla1[[#This Row],[DEPOSITO]]+Tabla1[[#This Row],[Existencia]]-Tabla1[[#This Row],[SISTEMA]]</f>
        <v>0</v>
      </c>
    </row>
    <row r="1004" spans="1:11" hidden="1" x14ac:dyDescent="0.25">
      <c r="A1004">
        <v>20303</v>
      </c>
      <c r="B1004" s="1" t="s">
        <v>6</v>
      </c>
      <c r="C1004" s="1" t="s">
        <v>12</v>
      </c>
      <c r="D1004">
        <v>3858</v>
      </c>
      <c r="E1004" s="1" t="s">
        <v>986</v>
      </c>
      <c r="F1004">
        <v>0</v>
      </c>
      <c r="G1004">
        <v>0</v>
      </c>
      <c r="I1004">
        <v>0</v>
      </c>
      <c r="J1004">
        <f>Tabla1[[#This Row],[VENTAS]]+Tabla1[[#This Row],[DEPOSITO]]+Tabla1[[#This Row],[Existencia]]-Tabla1[[#This Row],[SISTEMA]]</f>
        <v>0</v>
      </c>
    </row>
    <row r="1005" spans="1:11" hidden="1" x14ac:dyDescent="0.25">
      <c r="A1005">
        <v>20303</v>
      </c>
      <c r="B1005" s="1" t="s">
        <v>6</v>
      </c>
      <c r="C1005" s="1" t="s">
        <v>12</v>
      </c>
      <c r="D1005">
        <v>3865</v>
      </c>
      <c r="E1005" s="1" t="s">
        <v>987</v>
      </c>
      <c r="F1005">
        <v>2</v>
      </c>
      <c r="G1005">
        <v>2</v>
      </c>
      <c r="I1005">
        <v>0</v>
      </c>
      <c r="J1005">
        <f>Tabla1[[#This Row],[VENTAS]]+Tabla1[[#This Row],[DEPOSITO]]+Tabla1[[#This Row],[Existencia]]-Tabla1[[#This Row],[SISTEMA]]</f>
        <v>0</v>
      </c>
    </row>
    <row r="1006" spans="1:11" hidden="1" x14ac:dyDescent="0.25">
      <c r="A1006">
        <v>20303</v>
      </c>
      <c r="B1006" s="1" t="s">
        <v>6</v>
      </c>
      <c r="C1006" s="1" t="s">
        <v>12</v>
      </c>
      <c r="D1006">
        <v>3867</v>
      </c>
      <c r="E1006" s="1" t="s">
        <v>988</v>
      </c>
      <c r="F1006">
        <v>0</v>
      </c>
      <c r="G1006">
        <v>0</v>
      </c>
      <c r="I1006">
        <v>0</v>
      </c>
      <c r="J1006">
        <f>Tabla1[[#This Row],[VENTAS]]+Tabla1[[#This Row],[DEPOSITO]]+Tabla1[[#This Row],[Existencia]]-Tabla1[[#This Row],[SISTEMA]]</f>
        <v>0</v>
      </c>
    </row>
    <row r="1007" spans="1:11" hidden="1" x14ac:dyDescent="0.25">
      <c r="A1007">
        <v>20303</v>
      </c>
      <c r="B1007" s="1" t="s">
        <v>6</v>
      </c>
      <c r="C1007" s="1" t="s">
        <v>12</v>
      </c>
      <c r="D1007">
        <v>3896</v>
      </c>
      <c r="E1007" s="1" t="s">
        <v>989</v>
      </c>
      <c r="F1007">
        <v>12</v>
      </c>
      <c r="G1007">
        <v>11</v>
      </c>
      <c r="I1007">
        <v>0</v>
      </c>
      <c r="J1007">
        <f>Tabla1[[#This Row],[VENTAS]]+Tabla1[[#This Row],[DEPOSITO]]+Tabla1[[#This Row],[Existencia]]-Tabla1[[#This Row],[SISTEMA]]</f>
        <v>-1</v>
      </c>
      <c r="K1007" t="s">
        <v>5</v>
      </c>
    </row>
    <row r="1008" spans="1:11" hidden="1" x14ac:dyDescent="0.25">
      <c r="A1008">
        <v>20303</v>
      </c>
      <c r="B1008" s="1" t="s">
        <v>6</v>
      </c>
      <c r="C1008" s="1" t="s">
        <v>12</v>
      </c>
      <c r="D1008">
        <v>3897</v>
      </c>
      <c r="E1008" s="1" t="s">
        <v>990</v>
      </c>
      <c r="F1008">
        <v>0</v>
      </c>
      <c r="G1008">
        <v>0</v>
      </c>
      <c r="I1008">
        <v>0</v>
      </c>
      <c r="J1008">
        <f>Tabla1[[#This Row],[VENTAS]]+Tabla1[[#This Row],[DEPOSITO]]+Tabla1[[#This Row],[Existencia]]-Tabla1[[#This Row],[SISTEMA]]</f>
        <v>0</v>
      </c>
    </row>
    <row r="1009" spans="1:10" hidden="1" x14ac:dyDescent="0.25">
      <c r="A1009">
        <v>20303</v>
      </c>
      <c r="B1009" s="1" t="s">
        <v>6</v>
      </c>
      <c r="C1009" s="1" t="s">
        <v>12</v>
      </c>
      <c r="D1009">
        <v>3898</v>
      </c>
      <c r="E1009" s="1" t="s">
        <v>991</v>
      </c>
      <c r="F1009">
        <v>0</v>
      </c>
      <c r="G1009">
        <v>0</v>
      </c>
      <c r="I1009">
        <v>0</v>
      </c>
      <c r="J1009">
        <f>Tabla1[[#This Row],[VENTAS]]+Tabla1[[#This Row],[DEPOSITO]]+Tabla1[[#This Row],[Existencia]]-Tabla1[[#This Row],[SISTEMA]]</f>
        <v>0</v>
      </c>
    </row>
    <row r="1010" spans="1:10" hidden="1" x14ac:dyDescent="0.25">
      <c r="A1010">
        <v>20303</v>
      </c>
      <c r="B1010" s="1" t="s">
        <v>6</v>
      </c>
      <c r="C1010" s="1" t="s">
        <v>12</v>
      </c>
      <c r="D1010">
        <v>3901</v>
      </c>
      <c r="E1010" s="1" t="s">
        <v>992</v>
      </c>
      <c r="F1010">
        <v>0</v>
      </c>
      <c r="G1010">
        <v>0</v>
      </c>
      <c r="I1010">
        <v>0</v>
      </c>
      <c r="J1010">
        <f>Tabla1[[#This Row],[VENTAS]]+Tabla1[[#This Row],[DEPOSITO]]+Tabla1[[#This Row],[Existencia]]-Tabla1[[#This Row],[SISTEMA]]</f>
        <v>0</v>
      </c>
    </row>
    <row r="1011" spans="1:10" hidden="1" x14ac:dyDescent="0.25">
      <c r="A1011">
        <v>20303</v>
      </c>
      <c r="B1011" s="1" t="s">
        <v>6</v>
      </c>
      <c r="C1011" s="1" t="s">
        <v>12</v>
      </c>
      <c r="D1011">
        <v>3902</v>
      </c>
      <c r="E1011" s="1" t="s">
        <v>993</v>
      </c>
      <c r="F1011">
        <v>0</v>
      </c>
      <c r="G1011">
        <v>0</v>
      </c>
      <c r="I1011">
        <v>0</v>
      </c>
      <c r="J1011">
        <f>Tabla1[[#This Row],[VENTAS]]+Tabla1[[#This Row],[DEPOSITO]]+Tabla1[[#This Row],[Existencia]]-Tabla1[[#This Row],[SISTEMA]]</f>
        <v>0</v>
      </c>
    </row>
    <row r="1012" spans="1:10" hidden="1" x14ac:dyDescent="0.25">
      <c r="A1012">
        <v>20303</v>
      </c>
      <c r="B1012" s="1" t="s">
        <v>6</v>
      </c>
      <c r="C1012" s="1" t="s">
        <v>12</v>
      </c>
      <c r="D1012">
        <v>3922</v>
      </c>
      <c r="E1012" s="1" t="s">
        <v>994</v>
      </c>
      <c r="F1012">
        <v>0</v>
      </c>
      <c r="G1012">
        <v>0</v>
      </c>
      <c r="I1012">
        <v>0</v>
      </c>
      <c r="J1012">
        <f>Tabla1[[#This Row],[VENTAS]]+Tabla1[[#This Row],[DEPOSITO]]+Tabla1[[#This Row],[Existencia]]-Tabla1[[#This Row],[SISTEMA]]</f>
        <v>0</v>
      </c>
    </row>
    <row r="1013" spans="1:10" hidden="1" x14ac:dyDescent="0.25">
      <c r="A1013">
        <v>20303</v>
      </c>
      <c r="B1013" s="1" t="s">
        <v>6</v>
      </c>
      <c r="C1013" s="1" t="s">
        <v>12</v>
      </c>
      <c r="D1013">
        <v>3927</v>
      </c>
      <c r="E1013" s="1" t="s">
        <v>995</v>
      </c>
      <c r="F1013">
        <v>0</v>
      </c>
      <c r="G1013">
        <v>0</v>
      </c>
      <c r="I1013">
        <v>0</v>
      </c>
      <c r="J1013">
        <f>Tabla1[[#This Row],[VENTAS]]+Tabla1[[#This Row],[DEPOSITO]]+Tabla1[[#This Row],[Existencia]]-Tabla1[[#This Row],[SISTEMA]]</f>
        <v>0</v>
      </c>
    </row>
    <row r="1014" spans="1:10" hidden="1" x14ac:dyDescent="0.25">
      <c r="A1014">
        <v>20303</v>
      </c>
      <c r="B1014" s="1" t="s">
        <v>6</v>
      </c>
      <c r="C1014" s="1" t="s">
        <v>12</v>
      </c>
      <c r="D1014">
        <v>3928</v>
      </c>
      <c r="E1014" s="1" t="s">
        <v>996</v>
      </c>
      <c r="F1014">
        <v>0</v>
      </c>
      <c r="G1014">
        <v>0</v>
      </c>
      <c r="I1014">
        <v>0</v>
      </c>
      <c r="J1014">
        <f>Tabla1[[#This Row],[VENTAS]]+Tabla1[[#This Row],[DEPOSITO]]+Tabla1[[#This Row],[Existencia]]-Tabla1[[#This Row],[SISTEMA]]</f>
        <v>0</v>
      </c>
    </row>
    <row r="1015" spans="1:10" hidden="1" x14ac:dyDescent="0.25">
      <c r="A1015">
        <v>20303</v>
      </c>
      <c r="B1015" s="1" t="s">
        <v>6</v>
      </c>
      <c r="C1015" s="1" t="s">
        <v>12</v>
      </c>
      <c r="D1015">
        <v>3941</v>
      </c>
      <c r="E1015" s="1" t="s">
        <v>997</v>
      </c>
      <c r="F1015">
        <v>0</v>
      </c>
      <c r="G1015">
        <v>0</v>
      </c>
      <c r="I1015">
        <v>0</v>
      </c>
      <c r="J1015">
        <f>Tabla1[[#This Row],[VENTAS]]+Tabla1[[#This Row],[DEPOSITO]]+Tabla1[[#This Row],[Existencia]]-Tabla1[[#This Row],[SISTEMA]]</f>
        <v>0</v>
      </c>
    </row>
    <row r="1016" spans="1:10" x14ac:dyDescent="0.25">
      <c r="A1016">
        <v>20303</v>
      </c>
      <c r="B1016" s="1" t="s">
        <v>6</v>
      </c>
      <c r="C1016" s="1" t="s">
        <v>12</v>
      </c>
      <c r="D1016">
        <v>3944</v>
      </c>
      <c r="E1016" s="1" t="s">
        <v>998</v>
      </c>
      <c r="F1016">
        <v>10</v>
      </c>
      <c r="G1016">
        <v>9</v>
      </c>
      <c r="I1016">
        <v>0</v>
      </c>
      <c r="J1016">
        <f>Tabla1[[#This Row],[VENTAS]]+Tabla1[[#This Row],[DEPOSITO]]+Tabla1[[#This Row],[Existencia]]-Tabla1[[#This Row],[SISTEMA]]</f>
        <v>-1</v>
      </c>
    </row>
    <row r="1017" spans="1:10" hidden="1" x14ac:dyDescent="0.25">
      <c r="A1017">
        <v>20303</v>
      </c>
      <c r="B1017" s="1" t="s">
        <v>6</v>
      </c>
      <c r="C1017" s="1" t="s">
        <v>12</v>
      </c>
      <c r="D1017">
        <v>3952</v>
      </c>
      <c r="E1017" s="1" t="s">
        <v>999</v>
      </c>
      <c r="F1017">
        <v>0</v>
      </c>
      <c r="G1017">
        <v>0</v>
      </c>
      <c r="I1017">
        <v>0</v>
      </c>
      <c r="J1017">
        <f>Tabla1[[#This Row],[VENTAS]]+Tabla1[[#This Row],[DEPOSITO]]+Tabla1[[#This Row],[Existencia]]-Tabla1[[#This Row],[SISTEMA]]</f>
        <v>0</v>
      </c>
    </row>
    <row r="1018" spans="1:10" hidden="1" x14ac:dyDescent="0.25">
      <c r="A1018">
        <v>20303</v>
      </c>
      <c r="B1018" s="1" t="s">
        <v>6</v>
      </c>
      <c r="C1018" s="1" t="s">
        <v>12</v>
      </c>
      <c r="D1018">
        <v>3992</v>
      </c>
      <c r="E1018" s="1" t="s">
        <v>1000</v>
      </c>
      <c r="F1018">
        <v>28</v>
      </c>
      <c r="G1018">
        <v>28</v>
      </c>
      <c r="I1018">
        <v>0</v>
      </c>
      <c r="J1018">
        <f>Tabla1[[#This Row],[VENTAS]]+Tabla1[[#This Row],[DEPOSITO]]+Tabla1[[#This Row],[Existencia]]-Tabla1[[#This Row],[SISTEMA]]</f>
        <v>0</v>
      </c>
    </row>
    <row r="1019" spans="1:10" hidden="1" x14ac:dyDescent="0.25">
      <c r="A1019">
        <v>20303</v>
      </c>
      <c r="B1019" s="1" t="s">
        <v>6</v>
      </c>
      <c r="C1019" s="1" t="s">
        <v>12</v>
      </c>
      <c r="D1019">
        <v>3993</v>
      </c>
      <c r="E1019" s="1" t="s">
        <v>1001</v>
      </c>
      <c r="F1019">
        <v>5</v>
      </c>
      <c r="G1019">
        <v>5</v>
      </c>
      <c r="I1019">
        <v>0</v>
      </c>
      <c r="J1019">
        <f>Tabla1[[#This Row],[VENTAS]]+Tabla1[[#This Row],[DEPOSITO]]+Tabla1[[#This Row],[Existencia]]-Tabla1[[#This Row],[SISTEMA]]</f>
        <v>0</v>
      </c>
    </row>
    <row r="1020" spans="1:10" hidden="1" x14ac:dyDescent="0.25">
      <c r="A1020">
        <v>20303</v>
      </c>
      <c r="B1020" s="1" t="s">
        <v>6</v>
      </c>
      <c r="C1020" s="1" t="s">
        <v>12</v>
      </c>
      <c r="D1020">
        <v>3994</v>
      </c>
      <c r="E1020" s="1" t="s">
        <v>1002</v>
      </c>
      <c r="F1020">
        <v>0</v>
      </c>
      <c r="G1020">
        <v>0</v>
      </c>
      <c r="I1020">
        <v>0</v>
      </c>
      <c r="J1020">
        <f>Tabla1[[#This Row],[VENTAS]]+Tabla1[[#This Row],[DEPOSITO]]+Tabla1[[#This Row],[Existencia]]-Tabla1[[#This Row],[SISTEMA]]</f>
        <v>0</v>
      </c>
    </row>
    <row r="1021" spans="1:10" hidden="1" x14ac:dyDescent="0.25">
      <c r="A1021">
        <v>20303</v>
      </c>
      <c r="B1021" s="1" t="s">
        <v>6</v>
      </c>
      <c r="C1021" s="1" t="s">
        <v>12</v>
      </c>
      <c r="D1021">
        <v>4031</v>
      </c>
      <c r="E1021" s="1" t="s">
        <v>1003</v>
      </c>
      <c r="F1021">
        <v>0</v>
      </c>
      <c r="G1021">
        <v>0</v>
      </c>
      <c r="I1021">
        <v>0</v>
      </c>
      <c r="J1021">
        <f>Tabla1[[#This Row],[VENTAS]]+Tabla1[[#This Row],[DEPOSITO]]+Tabla1[[#This Row],[Existencia]]-Tabla1[[#This Row],[SISTEMA]]</f>
        <v>0</v>
      </c>
    </row>
    <row r="1022" spans="1:10" hidden="1" x14ac:dyDescent="0.25">
      <c r="A1022">
        <v>20303</v>
      </c>
      <c r="B1022" s="1" t="s">
        <v>6</v>
      </c>
      <c r="C1022" s="1" t="s">
        <v>12</v>
      </c>
      <c r="D1022">
        <v>4048</v>
      </c>
      <c r="E1022" s="1" t="s">
        <v>1004</v>
      </c>
      <c r="F1022">
        <v>27</v>
      </c>
      <c r="G1022">
        <f>15+3</f>
        <v>18</v>
      </c>
      <c r="H1022">
        <v>9</v>
      </c>
      <c r="I1022">
        <v>0</v>
      </c>
      <c r="J1022">
        <f>Tabla1[[#This Row],[VENTAS]]+Tabla1[[#This Row],[DEPOSITO]]+Tabla1[[#This Row],[Existencia]]-Tabla1[[#This Row],[SISTEMA]]</f>
        <v>0</v>
      </c>
    </row>
    <row r="1023" spans="1:10" hidden="1" x14ac:dyDescent="0.25">
      <c r="A1023">
        <v>20303</v>
      </c>
      <c r="B1023" s="1" t="s">
        <v>6</v>
      </c>
      <c r="C1023" s="1" t="s">
        <v>12</v>
      </c>
      <c r="D1023">
        <v>4063</v>
      </c>
      <c r="E1023" s="1" t="s">
        <v>1005</v>
      </c>
      <c r="F1023">
        <v>0</v>
      </c>
      <c r="G1023">
        <v>0</v>
      </c>
      <c r="I1023">
        <v>0</v>
      </c>
      <c r="J1023">
        <f>Tabla1[[#This Row],[VENTAS]]+Tabla1[[#This Row],[DEPOSITO]]+Tabla1[[#This Row],[Existencia]]-Tabla1[[#This Row],[SISTEMA]]</f>
        <v>0</v>
      </c>
    </row>
    <row r="1024" spans="1:10" hidden="1" x14ac:dyDescent="0.25">
      <c r="A1024">
        <v>20303</v>
      </c>
      <c r="B1024" s="1" t="s">
        <v>6</v>
      </c>
      <c r="C1024" s="1" t="s">
        <v>12</v>
      </c>
      <c r="D1024">
        <v>4064</v>
      </c>
      <c r="E1024" s="1" t="s">
        <v>1006</v>
      </c>
      <c r="F1024">
        <v>11</v>
      </c>
      <c r="G1024">
        <v>11</v>
      </c>
      <c r="I1024">
        <v>0</v>
      </c>
      <c r="J1024">
        <f>Tabla1[[#This Row],[VENTAS]]+Tabla1[[#This Row],[DEPOSITO]]+Tabla1[[#This Row],[Existencia]]-Tabla1[[#This Row],[SISTEMA]]</f>
        <v>0</v>
      </c>
    </row>
    <row r="1025" spans="1:11" hidden="1" x14ac:dyDescent="0.25">
      <c r="A1025">
        <v>20303</v>
      </c>
      <c r="B1025" s="1" t="s">
        <v>6</v>
      </c>
      <c r="C1025" s="1" t="s">
        <v>12</v>
      </c>
      <c r="D1025">
        <v>4068</v>
      </c>
      <c r="E1025" s="1" t="s">
        <v>1007</v>
      </c>
      <c r="F1025">
        <v>8</v>
      </c>
      <c r="G1025">
        <v>8</v>
      </c>
      <c r="I1025">
        <v>0</v>
      </c>
      <c r="J1025">
        <f>Tabla1[[#This Row],[VENTAS]]+Tabla1[[#This Row],[DEPOSITO]]+Tabla1[[#This Row],[Existencia]]-Tabla1[[#This Row],[SISTEMA]]</f>
        <v>0</v>
      </c>
    </row>
    <row r="1026" spans="1:11" hidden="1" x14ac:dyDescent="0.25">
      <c r="A1026">
        <v>20303</v>
      </c>
      <c r="B1026" s="1" t="s">
        <v>6</v>
      </c>
      <c r="C1026" s="1" t="s">
        <v>12</v>
      </c>
      <c r="D1026">
        <v>4069</v>
      </c>
      <c r="E1026" s="1" t="s">
        <v>1008</v>
      </c>
      <c r="F1026">
        <v>0</v>
      </c>
      <c r="G1026">
        <v>0</v>
      </c>
      <c r="I1026">
        <v>0</v>
      </c>
      <c r="J1026">
        <f>Tabla1[[#This Row],[VENTAS]]+Tabla1[[#This Row],[DEPOSITO]]+Tabla1[[#This Row],[Existencia]]-Tabla1[[#This Row],[SISTEMA]]</f>
        <v>0</v>
      </c>
    </row>
    <row r="1027" spans="1:11" hidden="1" x14ac:dyDescent="0.25">
      <c r="A1027">
        <v>20303</v>
      </c>
      <c r="B1027" s="1" t="s">
        <v>6</v>
      </c>
      <c r="C1027" s="1" t="s">
        <v>12</v>
      </c>
      <c r="D1027">
        <v>4072</v>
      </c>
      <c r="E1027" s="1" t="s">
        <v>1009</v>
      </c>
      <c r="F1027">
        <v>0</v>
      </c>
      <c r="G1027">
        <v>0</v>
      </c>
      <c r="I1027">
        <v>0</v>
      </c>
      <c r="J1027">
        <f>Tabla1[[#This Row],[VENTAS]]+Tabla1[[#This Row],[DEPOSITO]]+Tabla1[[#This Row],[Existencia]]-Tabla1[[#This Row],[SISTEMA]]</f>
        <v>0</v>
      </c>
    </row>
    <row r="1028" spans="1:11" hidden="1" x14ac:dyDescent="0.25">
      <c r="A1028">
        <v>20303</v>
      </c>
      <c r="B1028" s="1" t="s">
        <v>6</v>
      </c>
      <c r="C1028" s="1" t="s">
        <v>12</v>
      </c>
      <c r="D1028">
        <v>4073</v>
      </c>
      <c r="E1028" s="1" t="s">
        <v>1010</v>
      </c>
      <c r="F1028">
        <v>4</v>
      </c>
      <c r="G1028">
        <v>4</v>
      </c>
      <c r="I1028">
        <v>0</v>
      </c>
      <c r="J1028">
        <f>Tabla1[[#This Row],[VENTAS]]+Tabla1[[#This Row],[DEPOSITO]]+Tabla1[[#This Row],[Existencia]]-Tabla1[[#This Row],[SISTEMA]]</f>
        <v>0</v>
      </c>
    </row>
    <row r="1029" spans="1:11" hidden="1" x14ac:dyDescent="0.25">
      <c r="A1029">
        <v>20303</v>
      </c>
      <c r="B1029" s="1" t="s">
        <v>6</v>
      </c>
      <c r="C1029" s="1" t="s">
        <v>12</v>
      </c>
      <c r="D1029">
        <v>4090</v>
      </c>
      <c r="E1029" s="1" t="s">
        <v>1011</v>
      </c>
      <c r="F1029">
        <v>0</v>
      </c>
      <c r="G1029">
        <v>0</v>
      </c>
      <c r="I1029">
        <v>0</v>
      </c>
      <c r="J1029">
        <f>Tabla1[[#This Row],[VENTAS]]+Tabla1[[#This Row],[DEPOSITO]]+Tabla1[[#This Row],[Existencia]]-Tabla1[[#This Row],[SISTEMA]]</f>
        <v>0</v>
      </c>
    </row>
    <row r="1030" spans="1:11" x14ac:dyDescent="0.25">
      <c r="A1030">
        <v>20303</v>
      </c>
      <c r="B1030" s="1" t="s">
        <v>6</v>
      </c>
      <c r="C1030" s="1" t="s">
        <v>12</v>
      </c>
      <c r="D1030">
        <v>4097</v>
      </c>
      <c r="E1030" s="1" t="s">
        <v>1012</v>
      </c>
      <c r="F1030">
        <v>25</v>
      </c>
      <c r="G1030">
        <v>22</v>
      </c>
      <c r="I1030">
        <v>0</v>
      </c>
      <c r="J1030">
        <f>Tabla1[[#This Row],[VENTAS]]+Tabla1[[#This Row],[DEPOSITO]]+Tabla1[[#This Row],[Existencia]]-Tabla1[[#This Row],[SISTEMA]]</f>
        <v>-3</v>
      </c>
    </row>
    <row r="1031" spans="1:11" hidden="1" x14ac:dyDescent="0.25">
      <c r="A1031">
        <v>20303</v>
      </c>
      <c r="B1031" s="1" t="s">
        <v>6</v>
      </c>
      <c r="C1031" s="1" t="s">
        <v>12</v>
      </c>
      <c r="D1031">
        <v>4115</v>
      </c>
      <c r="E1031" s="1" t="s">
        <v>1013</v>
      </c>
      <c r="F1031">
        <v>14</v>
      </c>
      <c r="G1031">
        <v>14</v>
      </c>
      <c r="I1031">
        <v>0</v>
      </c>
      <c r="J1031">
        <f>Tabla1[[#This Row],[VENTAS]]+Tabla1[[#This Row],[DEPOSITO]]+Tabla1[[#This Row],[Existencia]]-Tabla1[[#This Row],[SISTEMA]]</f>
        <v>0</v>
      </c>
    </row>
    <row r="1032" spans="1:11" x14ac:dyDescent="0.25">
      <c r="A1032">
        <v>20303</v>
      </c>
      <c r="B1032" s="1" t="s">
        <v>6</v>
      </c>
      <c r="C1032" s="1" t="s">
        <v>12</v>
      </c>
      <c r="D1032">
        <v>4117</v>
      </c>
      <c r="E1032" s="1" t="s">
        <v>1014</v>
      </c>
      <c r="F1032">
        <v>1</v>
      </c>
      <c r="G1032">
        <v>0</v>
      </c>
      <c r="I1032">
        <v>0</v>
      </c>
      <c r="J1032">
        <f>Tabla1[[#This Row],[VENTAS]]+Tabla1[[#This Row],[DEPOSITO]]+Tabla1[[#This Row],[Existencia]]-Tabla1[[#This Row],[SISTEMA]]</f>
        <v>-1</v>
      </c>
    </row>
    <row r="1033" spans="1:11" hidden="1" x14ac:dyDescent="0.25">
      <c r="A1033">
        <v>20303</v>
      </c>
      <c r="B1033" s="1" t="s">
        <v>6</v>
      </c>
      <c r="C1033" s="1" t="s">
        <v>12</v>
      </c>
      <c r="D1033">
        <v>4118</v>
      </c>
      <c r="E1033" s="1" t="s">
        <v>1015</v>
      </c>
      <c r="F1033">
        <v>0</v>
      </c>
      <c r="G1033">
        <v>0</v>
      </c>
      <c r="I1033">
        <v>0</v>
      </c>
      <c r="J1033">
        <f>Tabla1[[#This Row],[VENTAS]]+Tabla1[[#This Row],[DEPOSITO]]+Tabla1[[#This Row],[Existencia]]-Tabla1[[#This Row],[SISTEMA]]</f>
        <v>0</v>
      </c>
    </row>
    <row r="1034" spans="1:11" hidden="1" x14ac:dyDescent="0.25">
      <c r="A1034">
        <v>20303</v>
      </c>
      <c r="B1034" s="1" t="s">
        <v>6</v>
      </c>
      <c r="C1034" s="1" t="s">
        <v>12</v>
      </c>
      <c r="D1034">
        <v>4119</v>
      </c>
      <c r="E1034" s="1" t="s">
        <v>1016</v>
      </c>
      <c r="F1034">
        <v>11</v>
      </c>
      <c r="G1034">
        <v>11</v>
      </c>
      <c r="I1034">
        <v>0</v>
      </c>
      <c r="J1034">
        <f>Tabla1[[#This Row],[VENTAS]]+Tabla1[[#This Row],[DEPOSITO]]+Tabla1[[#This Row],[Existencia]]-Tabla1[[#This Row],[SISTEMA]]</f>
        <v>0</v>
      </c>
    </row>
    <row r="1035" spans="1:11" hidden="1" x14ac:dyDescent="0.25">
      <c r="A1035">
        <v>20303</v>
      </c>
      <c r="B1035" s="1" t="s">
        <v>6</v>
      </c>
      <c r="C1035" s="1" t="s">
        <v>12</v>
      </c>
      <c r="D1035">
        <v>4272</v>
      </c>
      <c r="E1035" s="1" t="s">
        <v>1017</v>
      </c>
      <c r="F1035">
        <v>0</v>
      </c>
      <c r="G1035">
        <v>0</v>
      </c>
      <c r="I1035">
        <v>0</v>
      </c>
      <c r="J1035">
        <f>Tabla1[[#This Row],[VENTAS]]+Tabla1[[#This Row],[DEPOSITO]]+Tabla1[[#This Row],[Existencia]]-Tabla1[[#This Row],[SISTEMA]]</f>
        <v>0</v>
      </c>
    </row>
    <row r="1036" spans="1:11" hidden="1" x14ac:dyDescent="0.25">
      <c r="A1036">
        <v>20303</v>
      </c>
      <c r="B1036" s="1" t="s">
        <v>6</v>
      </c>
      <c r="C1036" s="1" t="s">
        <v>12</v>
      </c>
      <c r="D1036">
        <v>4273</v>
      </c>
      <c r="E1036" s="1" t="s">
        <v>1018</v>
      </c>
      <c r="F1036">
        <v>0</v>
      </c>
      <c r="G1036">
        <v>0</v>
      </c>
      <c r="I1036">
        <v>0</v>
      </c>
      <c r="J1036">
        <f>Tabla1[[#This Row],[VENTAS]]+Tabla1[[#This Row],[DEPOSITO]]+Tabla1[[#This Row],[Existencia]]-Tabla1[[#This Row],[SISTEMA]]</f>
        <v>0</v>
      </c>
    </row>
    <row r="1037" spans="1:11" hidden="1" x14ac:dyDescent="0.25">
      <c r="A1037">
        <v>20303</v>
      </c>
      <c r="B1037" s="1" t="s">
        <v>6</v>
      </c>
      <c r="C1037" s="1" t="s">
        <v>12</v>
      </c>
      <c r="D1037">
        <v>4280</v>
      </c>
      <c r="E1037" s="1" t="s">
        <v>1019</v>
      </c>
      <c r="F1037">
        <v>0</v>
      </c>
      <c r="G1037">
        <v>0</v>
      </c>
      <c r="I1037">
        <v>0</v>
      </c>
      <c r="J1037">
        <f>Tabla1[[#This Row],[VENTAS]]+Tabla1[[#This Row],[DEPOSITO]]+Tabla1[[#This Row],[Existencia]]-Tabla1[[#This Row],[SISTEMA]]</f>
        <v>0</v>
      </c>
    </row>
    <row r="1038" spans="1:11" hidden="1" x14ac:dyDescent="0.25">
      <c r="A1038">
        <v>20303</v>
      </c>
      <c r="B1038" s="1" t="s">
        <v>6</v>
      </c>
      <c r="C1038" s="1" t="s">
        <v>12</v>
      </c>
      <c r="D1038">
        <v>4342</v>
      </c>
      <c r="E1038" s="1" t="s">
        <v>1020</v>
      </c>
      <c r="F1038">
        <v>110</v>
      </c>
      <c r="I1038">
        <v>0</v>
      </c>
      <c r="J1038">
        <f>Tabla1[[#This Row],[VENTAS]]+Tabla1[[#This Row],[DEPOSITO]]+Tabla1[[#This Row],[Existencia]]-Tabla1[[#This Row],[SISTEMA]]</f>
        <v>-110</v>
      </c>
      <c r="K1038" t="s">
        <v>2643</v>
      </c>
    </row>
    <row r="1039" spans="1:11" hidden="1" x14ac:dyDescent="0.25">
      <c r="A1039">
        <v>20303</v>
      </c>
      <c r="B1039" s="1" t="s">
        <v>6</v>
      </c>
      <c r="C1039" s="1" t="s">
        <v>12</v>
      </c>
      <c r="D1039">
        <v>4353</v>
      </c>
      <c r="E1039" s="1" t="s">
        <v>1021</v>
      </c>
      <c r="F1039">
        <v>0</v>
      </c>
      <c r="G1039">
        <v>0</v>
      </c>
      <c r="I1039">
        <v>0</v>
      </c>
      <c r="J1039">
        <f>Tabla1[[#This Row],[VENTAS]]+Tabla1[[#This Row],[DEPOSITO]]+Tabla1[[#This Row],[Existencia]]-Tabla1[[#This Row],[SISTEMA]]</f>
        <v>0</v>
      </c>
    </row>
    <row r="1040" spans="1:11" hidden="1" x14ac:dyDescent="0.25">
      <c r="A1040">
        <v>20303</v>
      </c>
      <c r="B1040" s="1" t="s">
        <v>6</v>
      </c>
      <c r="C1040" s="1" t="s">
        <v>12</v>
      </c>
      <c r="D1040">
        <v>4468</v>
      </c>
      <c r="E1040" s="1" t="s">
        <v>1022</v>
      </c>
      <c r="F1040">
        <v>0</v>
      </c>
      <c r="G1040">
        <v>0</v>
      </c>
      <c r="I1040">
        <v>0</v>
      </c>
      <c r="J1040">
        <f>Tabla1[[#This Row],[VENTAS]]+Tabla1[[#This Row],[DEPOSITO]]+Tabla1[[#This Row],[Existencia]]-Tabla1[[#This Row],[SISTEMA]]</f>
        <v>0</v>
      </c>
    </row>
    <row r="1041" spans="1:11" hidden="1" x14ac:dyDescent="0.25">
      <c r="A1041">
        <v>20303</v>
      </c>
      <c r="B1041" s="1" t="s">
        <v>6</v>
      </c>
      <c r="C1041" s="1" t="s">
        <v>12</v>
      </c>
      <c r="D1041">
        <v>4623</v>
      </c>
      <c r="E1041" s="1" t="s">
        <v>1023</v>
      </c>
      <c r="F1041">
        <v>0</v>
      </c>
      <c r="G1041">
        <v>0</v>
      </c>
      <c r="I1041">
        <v>0</v>
      </c>
      <c r="J1041">
        <f>Tabla1[[#This Row],[VENTAS]]+Tabla1[[#This Row],[DEPOSITO]]+Tabla1[[#This Row],[Existencia]]-Tabla1[[#This Row],[SISTEMA]]</f>
        <v>0</v>
      </c>
    </row>
    <row r="1042" spans="1:11" hidden="1" x14ac:dyDescent="0.25">
      <c r="A1042">
        <v>20303</v>
      </c>
      <c r="B1042" s="1" t="s">
        <v>6</v>
      </c>
      <c r="C1042" s="1" t="s">
        <v>12</v>
      </c>
      <c r="D1042">
        <v>4625</v>
      </c>
      <c r="E1042" s="1" t="s">
        <v>1024</v>
      </c>
      <c r="F1042">
        <v>42</v>
      </c>
      <c r="G1042">
        <v>40</v>
      </c>
      <c r="I1042">
        <v>3</v>
      </c>
      <c r="J1042">
        <f>Tabla1[[#This Row],[VENTAS]]+Tabla1[[#This Row],[DEPOSITO]]+Tabla1[[#This Row],[Existencia]]-Tabla1[[#This Row],[SISTEMA]]</f>
        <v>1</v>
      </c>
      <c r="K1042" t="s">
        <v>2659</v>
      </c>
    </row>
    <row r="1043" spans="1:11" hidden="1" x14ac:dyDescent="0.25">
      <c r="A1043">
        <v>20303</v>
      </c>
      <c r="B1043" s="1" t="s">
        <v>6</v>
      </c>
      <c r="C1043" s="1" t="s">
        <v>12</v>
      </c>
      <c r="D1043">
        <v>4714</v>
      </c>
      <c r="E1043" s="1" t="s">
        <v>1025</v>
      </c>
      <c r="F1043">
        <v>50</v>
      </c>
      <c r="G1043">
        <v>50</v>
      </c>
      <c r="I1043">
        <v>0</v>
      </c>
      <c r="J1043">
        <f>Tabla1[[#This Row],[VENTAS]]+Tabla1[[#This Row],[DEPOSITO]]+Tabla1[[#This Row],[Existencia]]-Tabla1[[#This Row],[SISTEMA]]</f>
        <v>0</v>
      </c>
    </row>
    <row r="1044" spans="1:11" x14ac:dyDescent="0.25">
      <c r="A1044">
        <v>20303</v>
      </c>
      <c r="B1044" s="1" t="s">
        <v>6</v>
      </c>
      <c r="C1044" s="1" t="s">
        <v>12</v>
      </c>
      <c r="D1044">
        <v>4726</v>
      </c>
      <c r="E1044" s="1" t="s">
        <v>1026</v>
      </c>
      <c r="F1044">
        <v>4</v>
      </c>
      <c r="I1044">
        <v>0</v>
      </c>
      <c r="J1044">
        <f>Tabla1[[#This Row],[VENTAS]]+Tabla1[[#This Row],[DEPOSITO]]+Tabla1[[#This Row],[Existencia]]-Tabla1[[#This Row],[SISTEMA]]</f>
        <v>-4</v>
      </c>
    </row>
    <row r="1045" spans="1:11" hidden="1" x14ac:dyDescent="0.25">
      <c r="A1045">
        <v>20303</v>
      </c>
      <c r="B1045" s="1" t="s">
        <v>6</v>
      </c>
      <c r="C1045" s="1" t="s">
        <v>12</v>
      </c>
      <c r="D1045">
        <v>4876</v>
      </c>
      <c r="E1045" s="1" t="s">
        <v>1027</v>
      </c>
      <c r="F1045">
        <v>4</v>
      </c>
      <c r="G1045">
        <v>4</v>
      </c>
      <c r="I1045">
        <v>0</v>
      </c>
      <c r="J1045">
        <f>Tabla1[[#This Row],[VENTAS]]+Tabla1[[#This Row],[DEPOSITO]]+Tabla1[[#This Row],[Existencia]]-Tabla1[[#This Row],[SISTEMA]]</f>
        <v>0</v>
      </c>
    </row>
    <row r="1046" spans="1:11" hidden="1" x14ac:dyDescent="0.25">
      <c r="A1046">
        <v>20303</v>
      </c>
      <c r="B1046" s="1" t="s">
        <v>6</v>
      </c>
      <c r="C1046" s="1" t="s">
        <v>12</v>
      </c>
      <c r="D1046">
        <v>4881</v>
      </c>
      <c r="E1046" s="1" t="s">
        <v>1028</v>
      </c>
      <c r="F1046">
        <v>0</v>
      </c>
      <c r="G1046">
        <v>0</v>
      </c>
      <c r="I1046">
        <v>0</v>
      </c>
      <c r="J1046">
        <f>Tabla1[[#This Row],[VENTAS]]+Tabla1[[#This Row],[DEPOSITO]]+Tabla1[[#This Row],[Existencia]]-Tabla1[[#This Row],[SISTEMA]]</f>
        <v>0</v>
      </c>
    </row>
    <row r="1047" spans="1:11" hidden="1" x14ac:dyDescent="0.25">
      <c r="A1047">
        <v>20303</v>
      </c>
      <c r="B1047" s="1" t="s">
        <v>6</v>
      </c>
      <c r="C1047" s="1" t="s">
        <v>12</v>
      </c>
      <c r="D1047">
        <v>4882</v>
      </c>
      <c r="E1047" s="1" t="s">
        <v>1029</v>
      </c>
      <c r="F1047">
        <v>0</v>
      </c>
      <c r="G1047">
        <v>0</v>
      </c>
      <c r="I1047">
        <v>0</v>
      </c>
      <c r="J1047">
        <f>Tabla1[[#This Row],[VENTAS]]+Tabla1[[#This Row],[DEPOSITO]]+Tabla1[[#This Row],[Existencia]]-Tabla1[[#This Row],[SISTEMA]]</f>
        <v>0</v>
      </c>
    </row>
    <row r="1048" spans="1:11" hidden="1" x14ac:dyDescent="0.25">
      <c r="A1048">
        <v>20303</v>
      </c>
      <c r="B1048" s="1" t="s">
        <v>6</v>
      </c>
      <c r="C1048" s="1" t="s">
        <v>12</v>
      </c>
      <c r="D1048">
        <v>4883</v>
      </c>
      <c r="E1048" s="1" t="s">
        <v>1030</v>
      </c>
      <c r="F1048">
        <v>0</v>
      </c>
      <c r="G1048">
        <v>0</v>
      </c>
      <c r="I1048">
        <v>0</v>
      </c>
      <c r="J1048">
        <f>Tabla1[[#This Row],[VENTAS]]+Tabla1[[#This Row],[DEPOSITO]]+Tabla1[[#This Row],[Existencia]]-Tabla1[[#This Row],[SISTEMA]]</f>
        <v>0</v>
      </c>
    </row>
    <row r="1049" spans="1:11" hidden="1" x14ac:dyDescent="0.25">
      <c r="A1049">
        <v>20303</v>
      </c>
      <c r="B1049" s="1" t="s">
        <v>6</v>
      </c>
      <c r="C1049" s="1" t="s">
        <v>12</v>
      </c>
      <c r="D1049">
        <v>4884</v>
      </c>
      <c r="E1049" s="1" t="s">
        <v>1031</v>
      </c>
      <c r="F1049">
        <v>0</v>
      </c>
      <c r="G1049">
        <v>0</v>
      </c>
      <c r="I1049">
        <v>0</v>
      </c>
      <c r="J1049">
        <f>Tabla1[[#This Row],[VENTAS]]+Tabla1[[#This Row],[DEPOSITO]]+Tabla1[[#This Row],[Existencia]]-Tabla1[[#This Row],[SISTEMA]]</f>
        <v>0</v>
      </c>
    </row>
    <row r="1050" spans="1:11" hidden="1" x14ac:dyDescent="0.25">
      <c r="A1050">
        <v>20303</v>
      </c>
      <c r="B1050" s="1" t="s">
        <v>6</v>
      </c>
      <c r="C1050" s="1" t="s">
        <v>12</v>
      </c>
      <c r="D1050">
        <v>4887</v>
      </c>
      <c r="E1050" s="1" t="s">
        <v>1032</v>
      </c>
      <c r="F1050">
        <v>0</v>
      </c>
      <c r="G1050">
        <v>0</v>
      </c>
      <c r="I1050">
        <v>0</v>
      </c>
      <c r="J1050">
        <f>Tabla1[[#This Row],[VENTAS]]+Tabla1[[#This Row],[DEPOSITO]]+Tabla1[[#This Row],[Existencia]]-Tabla1[[#This Row],[SISTEMA]]</f>
        <v>0</v>
      </c>
    </row>
    <row r="1051" spans="1:11" hidden="1" x14ac:dyDescent="0.25">
      <c r="A1051">
        <v>20303</v>
      </c>
      <c r="B1051" s="1" t="s">
        <v>6</v>
      </c>
      <c r="C1051" s="1" t="s">
        <v>12</v>
      </c>
      <c r="D1051">
        <v>4891</v>
      </c>
      <c r="E1051" s="1" t="s">
        <v>1033</v>
      </c>
      <c r="F1051">
        <v>0</v>
      </c>
      <c r="G1051">
        <v>0</v>
      </c>
      <c r="I1051">
        <v>0</v>
      </c>
      <c r="J1051">
        <f>Tabla1[[#This Row],[VENTAS]]+Tabla1[[#This Row],[DEPOSITO]]+Tabla1[[#This Row],[Existencia]]-Tabla1[[#This Row],[SISTEMA]]</f>
        <v>0</v>
      </c>
    </row>
    <row r="1052" spans="1:11" hidden="1" x14ac:dyDescent="0.25">
      <c r="A1052">
        <v>20303</v>
      </c>
      <c r="B1052" s="1" t="s">
        <v>6</v>
      </c>
      <c r="C1052" s="1" t="s">
        <v>12</v>
      </c>
      <c r="D1052">
        <v>4941</v>
      </c>
      <c r="E1052" s="1" t="s">
        <v>1034</v>
      </c>
      <c r="F1052">
        <v>0</v>
      </c>
      <c r="G1052">
        <v>0</v>
      </c>
      <c r="I1052">
        <v>0</v>
      </c>
      <c r="J1052">
        <f>Tabla1[[#This Row],[VENTAS]]+Tabla1[[#This Row],[DEPOSITO]]+Tabla1[[#This Row],[Existencia]]-Tabla1[[#This Row],[SISTEMA]]</f>
        <v>0</v>
      </c>
    </row>
    <row r="1053" spans="1:11" hidden="1" x14ac:dyDescent="0.25">
      <c r="A1053">
        <v>20303</v>
      </c>
      <c r="B1053" s="1" t="s">
        <v>6</v>
      </c>
      <c r="C1053" s="1" t="s">
        <v>12</v>
      </c>
      <c r="D1053">
        <v>4942</v>
      </c>
      <c r="E1053" s="1" t="s">
        <v>1035</v>
      </c>
      <c r="F1053">
        <v>0</v>
      </c>
      <c r="G1053">
        <v>0</v>
      </c>
      <c r="I1053">
        <v>0</v>
      </c>
      <c r="J1053">
        <f>Tabla1[[#This Row],[VENTAS]]+Tabla1[[#This Row],[DEPOSITO]]+Tabla1[[#This Row],[Existencia]]-Tabla1[[#This Row],[SISTEMA]]</f>
        <v>0</v>
      </c>
    </row>
    <row r="1054" spans="1:11" hidden="1" x14ac:dyDescent="0.25">
      <c r="A1054">
        <v>20303</v>
      </c>
      <c r="B1054" s="1" t="s">
        <v>6</v>
      </c>
      <c r="C1054" s="1" t="s">
        <v>12</v>
      </c>
      <c r="D1054">
        <v>4943</v>
      </c>
      <c r="E1054" s="1" t="s">
        <v>106</v>
      </c>
      <c r="F1054">
        <v>0</v>
      </c>
      <c r="G1054">
        <v>0</v>
      </c>
      <c r="I1054">
        <v>0</v>
      </c>
      <c r="J1054">
        <f>Tabla1[[#This Row],[VENTAS]]+Tabla1[[#This Row],[DEPOSITO]]+Tabla1[[#This Row],[Existencia]]-Tabla1[[#This Row],[SISTEMA]]</f>
        <v>0</v>
      </c>
    </row>
    <row r="1055" spans="1:11" x14ac:dyDescent="0.25">
      <c r="A1055">
        <v>20303</v>
      </c>
      <c r="B1055" s="1" t="s">
        <v>6</v>
      </c>
      <c r="C1055" s="1" t="s">
        <v>12</v>
      </c>
      <c r="D1055">
        <v>4944</v>
      </c>
      <c r="E1055" s="1" t="s">
        <v>1036</v>
      </c>
      <c r="F1055">
        <v>5</v>
      </c>
      <c r="I1055">
        <v>2</v>
      </c>
      <c r="J1055">
        <f>Tabla1[[#This Row],[VENTAS]]+Tabla1[[#This Row],[DEPOSITO]]+Tabla1[[#This Row],[Existencia]]-Tabla1[[#This Row],[SISTEMA]]</f>
        <v>-3</v>
      </c>
    </row>
    <row r="1056" spans="1:11" hidden="1" x14ac:dyDescent="0.25">
      <c r="A1056">
        <v>20303</v>
      </c>
      <c r="B1056" s="1" t="s">
        <v>6</v>
      </c>
      <c r="C1056" s="1" t="s">
        <v>12</v>
      </c>
      <c r="D1056">
        <v>4964</v>
      </c>
      <c r="E1056" s="1" t="s">
        <v>1037</v>
      </c>
      <c r="F1056">
        <v>2</v>
      </c>
      <c r="G1056">
        <v>2</v>
      </c>
      <c r="I1056">
        <v>0</v>
      </c>
      <c r="J1056">
        <f>Tabla1[[#This Row],[VENTAS]]+Tabla1[[#This Row],[DEPOSITO]]+Tabla1[[#This Row],[Existencia]]-Tabla1[[#This Row],[SISTEMA]]</f>
        <v>0</v>
      </c>
    </row>
    <row r="1057" spans="1:11" hidden="1" x14ac:dyDescent="0.25">
      <c r="A1057">
        <v>20303</v>
      </c>
      <c r="B1057" s="1" t="s">
        <v>6</v>
      </c>
      <c r="C1057" s="1" t="s">
        <v>12</v>
      </c>
      <c r="D1057">
        <v>4968</v>
      </c>
      <c r="E1057" s="1" t="s">
        <v>1038</v>
      </c>
      <c r="F1057">
        <v>0</v>
      </c>
      <c r="G1057">
        <v>0</v>
      </c>
      <c r="I1057">
        <v>0</v>
      </c>
      <c r="J1057">
        <f>Tabla1[[#This Row],[VENTAS]]+Tabla1[[#This Row],[DEPOSITO]]+Tabla1[[#This Row],[Existencia]]-Tabla1[[#This Row],[SISTEMA]]</f>
        <v>0</v>
      </c>
    </row>
    <row r="1058" spans="1:11" hidden="1" x14ac:dyDescent="0.25">
      <c r="A1058">
        <v>20303</v>
      </c>
      <c r="B1058" s="1" t="s">
        <v>6</v>
      </c>
      <c r="C1058" s="1" t="s">
        <v>12</v>
      </c>
      <c r="D1058">
        <v>5014</v>
      </c>
      <c r="E1058" s="1" t="s">
        <v>1039</v>
      </c>
      <c r="F1058">
        <v>0</v>
      </c>
      <c r="G1058">
        <v>0</v>
      </c>
      <c r="I1058">
        <v>0</v>
      </c>
      <c r="J1058">
        <f>Tabla1[[#This Row],[VENTAS]]+Tabla1[[#This Row],[DEPOSITO]]+Tabla1[[#This Row],[Existencia]]-Tabla1[[#This Row],[SISTEMA]]</f>
        <v>0</v>
      </c>
    </row>
    <row r="1059" spans="1:11" hidden="1" x14ac:dyDescent="0.25">
      <c r="A1059">
        <v>20303</v>
      </c>
      <c r="B1059" s="1" t="s">
        <v>6</v>
      </c>
      <c r="C1059" s="1" t="s">
        <v>12</v>
      </c>
      <c r="D1059">
        <v>5024</v>
      </c>
      <c r="E1059" s="1" t="s">
        <v>1040</v>
      </c>
      <c r="F1059">
        <v>0</v>
      </c>
      <c r="G1059">
        <v>0</v>
      </c>
      <c r="I1059">
        <v>0</v>
      </c>
      <c r="J1059">
        <f>Tabla1[[#This Row],[VENTAS]]+Tabla1[[#This Row],[DEPOSITO]]+Tabla1[[#This Row],[Existencia]]-Tabla1[[#This Row],[SISTEMA]]</f>
        <v>0</v>
      </c>
    </row>
    <row r="1060" spans="1:11" hidden="1" x14ac:dyDescent="0.25">
      <c r="A1060">
        <v>20303</v>
      </c>
      <c r="B1060" s="1" t="s">
        <v>6</v>
      </c>
      <c r="C1060" s="1" t="s">
        <v>12</v>
      </c>
      <c r="D1060">
        <v>5056</v>
      </c>
      <c r="E1060" s="1" t="s">
        <v>107</v>
      </c>
      <c r="F1060">
        <v>2</v>
      </c>
      <c r="G1060">
        <v>2</v>
      </c>
      <c r="I1060">
        <v>0</v>
      </c>
      <c r="J1060">
        <f>Tabla1[[#This Row],[VENTAS]]+Tabla1[[#This Row],[DEPOSITO]]+Tabla1[[#This Row],[Existencia]]-Tabla1[[#This Row],[SISTEMA]]</f>
        <v>0</v>
      </c>
    </row>
    <row r="1061" spans="1:11" hidden="1" x14ac:dyDescent="0.25">
      <c r="A1061">
        <v>20303</v>
      </c>
      <c r="B1061" s="1" t="s">
        <v>6</v>
      </c>
      <c r="C1061" s="1" t="s">
        <v>12</v>
      </c>
      <c r="D1061">
        <v>5057</v>
      </c>
      <c r="E1061" s="1" t="s">
        <v>1041</v>
      </c>
      <c r="F1061">
        <v>0</v>
      </c>
      <c r="G1061">
        <v>0</v>
      </c>
      <c r="I1061">
        <v>0</v>
      </c>
      <c r="J1061">
        <f>Tabla1[[#This Row],[VENTAS]]+Tabla1[[#This Row],[DEPOSITO]]+Tabla1[[#This Row],[Existencia]]-Tabla1[[#This Row],[SISTEMA]]</f>
        <v>0</v>
      </c>
    </row>
    <row r="1062" spans="1:11" hidden="1" x14ac:dyDescent="0.25">
      <c r="A1062">
        <v>20303</v>
      </c>
      <c r="B1062" s="1" t="s">
        <v>6</v>
      </c>
      <c r="C1062" s="1" t="s">
        <v>12</v>
      </c>
      <c r="D1062">
        <v>5061</v>
      </c>
      <c r="E1062" s="1" t="s">
        <v>1042</v>
      </c>
      <c r="F1062">
        <v>0</v>
      </c>
      <c r="G1062">
        <v>0</v>
      </c>
      <c r="I1062">
        <v>0</v>
      </c>
      <c r="J1062">
        <f>Tabla1[[#This Row],[VENTAS]]+Tabla1[[#This Row],[DEPOSITO]]+Tabla1[[#This Row],[Existencia]]-Tabla1[[#This Row],[SISTEMA]]</f>
        <v>0</v>
      </c>
    </row>
    <row r="1063" spans="1:11" x14ac:dyDescent="0.25">
      <c r="A1063">
        <v>20303</v>
      </c>
      <c r="B1063" s="1" t="s">
        <v>6</v>
      </c>
      <c r="C1063" s="1" t="s">
        <v>12</v>
      </c>
      <c r="D1063">
        <v>5067</v>
      </c>
      <c r="E1063" s="1" t="s">
        <v>108</v>
      </c>
      <c r="F1063">
        <v>6</v>
      </c>
      <c r="G1063">
        <v>4</v>
      </c>
      <c r="I1063">
        <v>0</v>
      </c>
      <c r="J1063">
        <f>Tabla1[[#This Row],[VENTAS]]+Tabla1[[#This Row],[DEPOSITO]]+Tabla1[[#This Row],[Existencia]]-Tabla1[[#This Row],[SISTEMA]]</f>
        <v>-2</v>
      </c>
    </row>
    <row r="1064" spans="1:11" hidden="1" x14ac:dyDescent="0.25">
      <c r="A1064">
        <v>20303</v>
      </c>
      <c r="B1064" s="1" t="s">
        <v>6</v>
      </c>
      <c r="C1064" s="1" t="s">
        <v>12</v>
      </c>
      <c r="D1064">
        <v>5081</v>
      </c>
      <c r="E1064" s="1" t="s">
        <v>1043</v>
      </c>
      <c r="F1064">
        <v>0</v>
      </c>
      <c r="G1064">
        <v>0</v>
      </c>
      <c r="I1064">
        <v>0</v>
      </c>
      <c r="J1064">
        <f>Tabla1[[#This Row],[VENTAS]]+Tabla1[[#This Row],[DEPOSITO]]+Tabla1[[#This Row],[Existencia]]-Tabla1[[#This Row],[SISTEMA]]</f>
        <v>0</v>
      </c>
    </row>
    <row r="1065" spans="1:11" hidden="1" x14ac:dyDescent="0.25">
      <c r="A1065">
        <v>20303</v>
      </c>
      <c r="B1065" s="1" t="s">
        <v>6</v>
      </c>
      <c r="C1065" s="1" t="s">
        <v>12</v>
      </c>
      <c r="D1065">
        <v>5082</v>
      </c>
      <c r="E1065" s="1" t="s">
        <v>1044</v>
      </c>
      <c r="F1065">
        <v>0</v>
      </c>
      <c r="G1065">
        <v>0</v>
      </c>
      <c r="I1065">
        <v>0</v>
      </c>
      <c r="J1065">
        <f>Tabla1[[#This Row],[VENTAS]]+Tabla1[[#This Row],[DEPOSITO]]+Tabla1[[#This Row],[Existencia]]-Tabla1[[#This Row],[SISTEMA]]</f>
        <v>0</v>
      </c>
    </row>
    <row r="1066" spans="1:11" hidden="1" x14ac:dyDescent="0.25">
      <c r="A1066">
        <v>20303</v>
      </c>
      <c r="B1066" s="1" t="s">
        <v>6</v>
      </c>
      <c r="C1066" s="1" t="s">
        <v>12</v>
      </c>
      <c r="D1066">
        <v>5083</v>
      </c>
      <c r="E1066" s="1" t="s">
        <v>1045</v>
      </c>
      <c r="F1066">
        <v>22</v>
      </c>
      <c r="G1066">
        <v>6</v>
      </c>
      <c r="H1066">
        <v>18</v>
      </c>
      <c r="I1066">
        <v>0</v>
      </c>
      <c r="J1066">
        <f>Tabla1[[#This Row],[VENTAS]]+Tabla1[[#This Row],[DEPOSITO]]+Tabla1[[#This Row],[Existencia]]-Tabla1[[#This Row],[SISTEMA]]</f>
        <v>2</v>
      </c>
      <c r="K1066" t="s">
        <v>2659</v>
      </c>
    </row>
    <row r="1067" spans="1:11" hidden="1" x14ac:dyDescent="0.25">
      <c r="A1067">
        <v>20303</v>
      </c>
      <c r="B1067" s="1" t="s">
        <v>6</v>
      </c>
      <c r="C1067" s="1" t="s">
        <v>12</v>
      </c>
      <c r="D1067">
        <v>5084</v>
      </c>
      <c r="E1067" s="1" t="s">
        <v>1046</v>
      </c>
      <c r="F1067">
        <v>0</v>
      </c>
      <c r="G1067">
        <v>0</v>
      </c>
      <c r="I1067">
        <v>0</v>
      </c>
      <c r="J1067">
        <f>Tabla1[[#This Row],[VENTAS]]+Tabla1[[#This Row],[DEPOSITO]]+Tabla1[[#This Row],[Existencia]]-Tabla1[[#This Row],[SISTEMA]]</f>
        <v>0</v>
      </c>
    </row>
    <row r="1068" spans="1:11" hidden="1" x14ac:dyDescent="0.25">
      <c r="A1068">
        <v>20303</v>
      </c>
      <c r="B1068" s="1" t="s">
        <v>6</v>
      </c>
      <c r="C1068" s="1" t="s">
        <v>12</v>
      </c>
      <c r="D1068">
        <v>5085</v>
      </c>
      <c r="E1068" s="1" t="s">
        <v>1047</v>
      </c>
      <c r="F1068">
        <v>0</v>
      </c>
      <c r="G1068">
        <v>0</v>
      </c>
      <c r="I1068">
        <v>0</v>
      </c>
      <c r="J1068">
        <f>Tabla1[[#This Row],[VENTAS]]+Tabla1[[#This Row],[DEPOSITO]]+Tabla1[[#This Row],[Existencia]]-Tabla1[[#This Row],[SISTEMA]]</f>
        <v>0</v>
      </c>
    </row>
    <row r="1069" spans="1:11" hidden="1" x14ac:dyDescent="0.25">
      <c r="A1069">
        <v>20303</v>
      </c>
      <c r="B1069" s="1" t="s">
        <v>6</v>
      </c>
      <c r="C1069" s="1" t="s">
        <v>12</v>
      </c>
      <c r="D1069">
        <v>5086</v>
      </c>
      <c r="E1069" s="1" t="s">
        <v>1048</v>
      </c>
      <c r="F1069">
        <v>-1</v>
      </c>
      <c r="G1069">
        <v>0</v>
      </c>
      <c r="I1069">
        <v>0</v>
      </c>
      <c r="J1069">
        <f>Tabla1[[#This Row],[VENTAS]]+Tabla1[[#This Row],[DEPOSITO]]+Tabla1[[#This Row],[Existencia]]-Tabla1[[#This Row],[SISTEMA]]</f>
        <v>1</v>
      </c>
      <c r="K1069" t="s">
        <v>2659</v>
      </c>
    </row>
    <row r="1070" spans="1:11" x14ac:dyDescent="0.25">
      <c r="A1070">
        <v>20303</v>
      </c>
      <c r="B1070" s="1" t="s">
        <v>6</v>
      </c>
      <c r="C1070" s="1" t="s">
        <v>12</v>
      </c>
      <c r="D1070">
        <v>5087</v>
      </c>
      <c r="E1070" s="1" t="s">
        <v>1049</v>
      </c>
      <c r="F1070">
        <v>19</v>
      </c>
      <c r="G1070">
        <v>17</v>
      </c>
      <c r="I1070">
        <v>0</v>
      </c>
      <c r="J1070">
        <f>Tabla1[[#This Row],[VENTAS]]+Tabla1[[#This Row],[DEPOSITO]]+Tabla1[[#This Row],[Existencia]]-Tabla1[[#This Row],[SISTEMA]]</f>
        <v>-2</v>
      </c>
    </row>
    <row r="1071" spans="1:11" x14ac:dyDescent="0.25">
      <c r="A1071">
        <v>20303</v>
      </c>
      <c r="B1071" s="1" t="s">
        <v>6</v>
      </c>
      <c r="C1071" s="1" t="s">
        <v>12</v>
      </c>
      <c r="D1071">
        <v>5088</v>
      </c>
      <c r="E1071" s="1" t="s">
        <v>1050</v>
      </c>
      <c r="F1071">
        <v>1</v>
      </c>
      <c r="G1071">
        <v>0</v>
      </c>
      <c r="I1071">
        <v>0</v>
      </c>
      <c r="J1071">
        <f>Tabla1[[#This Row],[VENTAS]]+Tabla1[[#This Row],[DEPOSITO]]+Tabla1[[#This Row],[Existencia]]-Tabla1[[#This Row],[SISTEMA]]</f>
        <v>-1</v>
      </c>
    </row>
    <row r="1072" spans="1:11" hidden="1" x14ac:dyDescent="0.25">
      <c r="A1072">
        <v>20303</v>
      </c>
      <c r="B1072" s="1" t="s">
        <v>6</v>
      </c>
      <c r="C1072" s="1" t="s">
        <v>12</v>
      </c>
      <c r="D1072">
        <v>5089</v>
      </c>
      <c r="E1072" s="1" t="s">
        <v>1051</v>
      </c>
      <c r="F1072">
        <v>0</v>
      </c>
      <c r="G1072">
        <v>0</v>
      </c>
      <c r="I1072">
        <v>0</v>
      </c>
      <c r="J1072">
        <f>Tabla1[[#This Row],[VENTAS]]+Tabla1[[#This Row],[DEPOSITO]]+Tabla1[[#This Row],[Existencia]]-Tabla1[[#This Row],[SISTEMA]]</f>
        <v>0</v>
      </c>
    </row>
    <row r="1073" spans="1:11" x14ac:dyDescent="0.25">
      <c r="A1073">
        <v>20303</v>
      </c>
      <c r="B1073" s="1" t="s">
        <v>6</v>
      </c>
      <c r="C1073" s="1" t="s">
        <v>12</v>
      </c>
      <c r="D1073">
        <v>5097</v>
      </c>
      <c r="E1073" s="1" t="s">
        <v>1052</v>
      </c>
      <c r="F1073">
        <v>75</v>
      </c>
      <c r="G1073">
        <v>73</v>
      </c>
      <c r="I1073">
        <v>0</v>
      </c>
      <c r="J1073">
        <f>Tabla1[[#This Row],[VENTAS]]+Tabla1[[#This Row],[DEPOSITO]]+Tabla1[[#This Row],[Existencia]]-Tabla1[[#This Row],[SISTEMA]]</f>
        <v>-2</v>
      </c>
    </row>
    <row r="1074" spans="1:11" hidden="1" x14ac:dyDescent="0.25">
      <c r="A1074">
        <v>20303</v>
      </c>
      <c r="B1074" s="1" t="s">
        <v>6</v>
      </c>
      <c r="C1074" s="1" t="s">
        <v>12</v>
      </c>
      <c r="D1074">
        <v>5110</v>
      </c>
      <c r="E1074" s="1" t="s">
        <v>1053</v>
      </c>
      <c r="F1074">
        <v>0</v>
      </c>
      <c r="G1074">
        <v>0</v>
      </c>
      <c r="I1074">
        <v>0</v>
      </c>
      <c r="J1074">
        <f>Tabla1[[#This Row],[VENTAS]]+Tabla1[[#This Row],[DEPOSITO]]+Tabla1[[#This Row],[Existencia]]-Tabla1[[#This Row],[SISTEMA]]</f>
        <v>0</v>
      </c>
    </row>
    <row r="1075" spans="1:11" hidden="1" x14ac:dyDescent="0.25">
      <c r="A1075">
        <v>20303</v>
      </c>
      <c r="B1075" s="1" t="s">
        <v>6</v>
      </c>
      <c r="C1075" s="1" t="s">
        <v>12</v>
      </c>
      <c r="D1075">
        <v>5111</v>
      </c>
      <c r="E1075" s="1" t="s">
        <v>1054</v>
      </c>
      <c r="F1075">
        <v>0</v>
      </c>
      <c r="G1075">
        <v>0</v>
      </c>
      <c r="I1075">
        <v>0</v>
      </c>
      <c r="J1075">
        <f>Tabla1[[#This Row],[VENTAS]]+Tabla1[[#This Row],[DEPOSITO]]+Tabla1[[#This Row],[Existencia]]-Tabla1[[#This Row],[SISTEMA]]</f>
        <v>0</v>
      </c>
    </row>
    <row r="1076" spans="1:11" hidden="1" x14ac:dyDescent="0.25">
      <c r="A1076">
        <v>20303</v>
      </c>
      <c r="B1076" s="1" t="s">
        <v>6</v>
      </c>
      <c r="C1076" s="1" t="s">
        <v>12</v>
      </c>
      <c r="D1076">
        <v>5112</v>
      </c>
      <c r="E1076" s="1" t="s">
        <v>1055</v>
      </c>
      <c r="F1076">
        <v>0</v>
      </c>
      <c r="G1076">
        <v>0</v>
      </c>
      <c r="I1076">
        <v>0</v>
      </c>
      <c r="J1076">
        <f>Tabla1[[#This Row],[VENTAS]]+Tabla1[[#This Row],[DEPOSITO]]+Tabla1[[#This Row],[Existencia]]-Tabla1[[#This Row],[SISTEMA]]</f>
        <v>0</v>
      </c>
    </row>
    <row r="1077" spans="1:11" hidden="1" x14ac:dyDescent="0.25">
      <c r="A1077">
        <v>20303</v>
      </c>
      <c r="B1077" s="1" t="s">
        <v>6</v>
      </c>
      <c r="C1077" s="1" t="s">
        <v>12</v>
      </c>
      <c r="D1077">
        <v>5188</v>
      </c>
      <c r="E1077" s="1" t="s">
        <v>1056</v>
      </c>
      <c r="F1077">
        <v>0</v>
      </c>
      <c r="G1077">
        <v>0</v>
      </c>
      <c r="I1077">
        <v>0</v>
      </c>
      <c r="J1077">
        <f>Tabla1[[#This Row],[VENTAS]]+Tabla1[[#This Row],[DEPOSITO]]+Tabla1[[#This Row],[Existencia]]-Tabla1[[#This Row],[SISTEMA]]</f>
        <v>0</v>
      </c>
    </row>
    <row r="1078" spans="1:11" hidden="1" x14ac:dyDescent="0.25">
      <c r="A1078">
        <v>20303</v>
      </c>
      <c r="B1078" s="1" t="s">
        <v>6</v>
      </c>
      <c r="C1078" s="1" t="s">
        <v>12</v>
      </c>
      <c r="D1078">
        <v>5191</v>
      </c>
      <c r="E1078" s="1" t="s">
        <v>1057</v>
      </c>
      <c r="F1078">
        <v>0</v>
      </c>
      <c r="G1078">
        <v>0</v>
      </c>
      <c r="I1078">
        <v>0</v>
      </c>
      <c r="J1078">
        <f>Tabla1[[#This Row],[VENTAS]]+Tabla1[[#This Row],[DEPOSITO]]+Tabla1[[#This Row],[Existencia]]-Tabla1[[#This Row],[SISTEMA]]</f>
        <v>0</v>
      </c>
    </row>
    <row r="1079" spans="1:11" hidden="1" x14ac:dyDescent="0.25">
      <c r="A1079">
        <v>20303</v>
      </c>
      <c r="B1079" s="1" t="s">
        <v>6</v>
      </c>
      <c r="C1079" s="1" t="s">
        <v>12</v>
      </c>
      <c r="D1079">
        <v>5222</v>
      </c>
      <c r="E1079" s="1" t="s">
        <v>1058</v>
      </c>
      <c r="F1079">
        <v>4</v>
      </c>
      <c r="G1079">
        <v>4</v>
      </c>
      <c r="I1079">
        <v>0</v>
      </c>
      <c r="J1079">
        <f>Tabla1[[#This Row],[VENTAS]]+Tabla1[[#This Row],[DEPOSITO]]+Tabla1[[#This Row],[Existencia]]-Tabla1[[#This Row],[SISTEMA]]</f>
        <v>0</v>
      </c>
    </row>
    <row r="1080" spans="1:11" hidden="1" x14ac:dyDescent="0.25">
      <c r="A1080">
        <v>20303</v>
      </c>
      <c r="B1080" s="1" t="s">
        <v>6</v>
      </c>
      <c r="C1080" s="1" t="s">
        <v>12</v>
      </c>
      <c r="D1080">
        <v>5223</v>
      </c>
      <c r="E1080" s="1" t="s">
        <v>109</v>
      </c>
      <c r="F1080">
        <v>17</v>
      </c>
      <c r="G1080">
        <v>18</v>
      </c>
      <c r="I1080">
        <v>0</v>
      </c>
      <c r="J1080">
        <f>Tabla1[[#This Row],[VENTAS]]+Tabla1[[#This Row],[DEPOSITO]]+Tabla1[[#This Row],[Existencia]]-Tabla1[[#This Row],[SISTEMA]]</f>
        <v>1</v>
      </c>
      <c r="K1080" t="s">
        <v>2659</v>
      </c>
    </row>
    <row r="1081" spans="1:11" hidden="1" x14ac:dyDescent="0.25">
      <c r="A1081">
        <v>20303</v>
      </c>
      <c r="B1081" s="1" t="s">
        <v>6</v>
      </c>
      <c r="C1081" s="1" t="s">
        <v>12</v>
      </c>
      <c r="D1081">
        <v>5224</v>
      </c>
      <c r="E1081" s="1" t="s">
        <v>1059</v>
      </c>
      <c r="F1081">
        <v>0</v>
      </c>
      <c r="G1081">
        <v>0</v>
      </c>
      <c r="I1081">
        <v>0</v>
      </c>
      <c r="J1081">
        <f>Tabla1[[#This Row],[VENTAS]]+Tabla1[[#This Row],[DEPOSITO]]+Tabla1[[#This Row],[Existencia]]-Tabla1[[#This Row],[SISTEMA]]</f>
        <v>0</v>
      </c>
    </row>
    <row r="1082" spans="1:11" hidden="1" x14ac:dyDescent="0.25">
      <c r="A1082">
        <v>20303</v>
      </c>
      <c r="B1082" s="1" t="s">
        <v>6</v>
      </c>
      <c r="C1082" s="1" t="s">
        <v>12</v>
      </c>
      <c r="D1082">
        <v>5233</v>
      </c>
      <c r="E1082" s="1" t="s">
        <v>1060</v>
      </c>
      <c r="F1082">
        <v>22</v>
      </c>
      <c r="G1082">
        <f>17+5</f>
        <v>22</v>
      </c>
      <c r="I1082">
        <v>0</v>
      </c>
      <c r="J1082">
        <f>Tabla1[[#This Row],[VENTAS]]+Tabla1[[#This Row],[DEPOSITO]]+Tabla1[[#This Row],[Existencia]]-Tabla1[[#This Row],[SISTEMA]]</f>
        <v>0</v>
      </c>
    </row>
    <row r="1083" spans="1:11" hidden="1" x14ac:dyDescent="0.25">
      <c r="A1083">
        <v>20303</v>
      </c>
      <c r="B1083" s="1" t="s">
        <v>6</v>
      </c>
      <c r="C1083" s="1" t="s">
        <v>12</v>
      </c>
      <c r="D1083">
        <v>5234</v>
      </c>
      <c r="E1083" s="1" t="s">
        <v>1061</v>
      </c>
      <c r="F1083">
        <v>0</v>
      </c>
      <c r="G1083">
        <v>0</v>
      </c>
      <c r="I1083">
        <v>0</v>
      </c>
      <c r="J1083">
        <f>Tabla1[[#This Row],[VENTAS]]+Tabla1[[#This Row],[DEPOSITO]]+Tabla1[[#This Row],[Existencia]]-Tabla1[[#This Row],[SISTEMA]]</f>
        <v>0</v>
      </c>
    </row>
    <row r="1084" spans="1:11" x14ac:dyDescent="0.25">
      <c r="A1084">
        <v>20303</v>
      </c>
      <c r="B1084" s="1" t="s">
        <v>6</v>
      </c>
      <c r="C1084" s="1" t="s">
        <v>12</v>
      </c>
      <c r="D1084">
        <v>5235</v>
      </c>
      <c r="E1084" s="1" t="s">
        <v>1062</v>
      </c>
      <c r="F1084">
        <v>24</v>
      </c>
      <c r="G1084">
        <v>0</v>
      </c>
      <c r="I1084">
        <v>0</v>
      </c>
      <c r="J1084">
        <f>Tabla1[[#This Row],[VENTAS]]+Tabla1[[#This Row],[DEPOSITO]]+Tabla1[[#This Row],[Existencia]]-Tabla1[[#This Row],[SISTEMA]]</f>
        <v>-24</v>
      </c>
    </row>
    <row r="1085" spans="1:11" hidden="1" x14ac:dyDescent="0.25">
      <c r="A1085">
        <v>20303</v>
      </c>
      <c r="B1085" s="1" t="s">
        <v>6</v>
      </c>
      <c r="C1085" s="1" t="s">
        <v>12</v>
      </c>
      <c r="D1085">
        <v>5236</v>
      </c>
      <c r="E1085" s="1" t="s">
        <v>110</v>
      </c>
      <c r="F1085">
        <v>0</v>
      </c>
      <c r="G1085">
        <v>0</v>
      </c>
      <c r="I1085">
        <v>0</v>
      </c>
      <c r="J1085">
        <f>Tabla1[[#This Row],[VENTAS]]+Tabla1[[#This Row],[DEPOSITO]]+Tabla1[[#This Row],[Existencia]]-Tabla1[[#This Row],[SISTEMA]]</f>
        <v>0</v>
      </c>
    </row>
    <row r="1086" spans="1:11" hidden="1" x14ac:dyDescent="0.25">
      <c r="A1086">
        <v>20303</v>
      </c>
      <c r="B1086" s="1" t="s">
        <v>6</v>
      </c>
      <c r="C1086" s="1" t="s">
        <v>12</v>
      </c>
      <c r="D1086">
        <v>5241</v>
      </c>
      <c r="E1086" s="1" t="s">
        <v>1063</v>
      </c>
      <c r="F1086">
        <v>0</v>
      </c>
      <c r="G1086">
        <v>0</v>
      </c>
      <c r="I1086">
        <v>0</v>
      </c>
      <c r="J1086">
        <f>Tabla1[[#This Row],[VENTAS]]+Tabla1[[#This Row],[DEPOSITO]]+Tabla1[[#This Row],[Existencia]]-Tabla1[[#This Row],[SISTEMA]]</f>
        <v>0</v>
      </c>
    </row>
    <row r="1087" spans="1:11" x14ac:dyDescent="0.25">
      <c r="A1087">
        <v>20303</v>
      </c>
      <c r="B1087" s="1" t="s">
        <v>6</v>
      </c>
      <c r="C1087" s="1" t="s">
        <v>12</v>
      </c>
      <c r="D1087">
        <v>5275</v>
      </c>
      <c r="E1087" s="1" t="s">
        <v>111</v>
      </c>
      <c r="F1087">
        <v>38</v>
      </c>
      <c r="G1087">
        <v>35</v>
      </c>
      <c r="I1087">
        <v>2</v>
      </c>
      <c r="J1087">
        <f>Tabla1[[#This Row],[VENTAS]]+Tabla1[[#This Row],[DEPOSITO]]+Tabla1[[#This Row],[Existencia]]-Tabla1[[#This Row],[SISTEMA]]</f>
        <v>-1</v>
      </c>
    </row>
    <row r="1088" spans="1:11" hidden="1" x14ac:dyDescent="0.25">
      <c r="A1088">
        <v>20303</v>
      </c>
      <c r="B1088" s="1" t="s">
        <v>6</v>
      </c>
      <c r="C1088" s="1" t="s">
        <v>12</v>
      </c>
      <c r="D1088">
        <v>5336</v>
      </c>
      <c r="E1088" s="1" t="s">
        <v>1064</v>
      </c>
      <c r="F1088">
        <v>0</v>
      </c>
      <c r="G1088">
        <v>0</v>
      </c>
      <c r="I1088">
        <v>0</v>
      </c>
      <c r="J1088">
        <f>Tabla1[[#This Row],[VENTAS]]+Tabla1[[#This Row],[DEPOSITO]]+Tabla1[[#This Row],[Existencia]]-Tabla1[[#This Row],[SISTEMA]]</f>
        <v>0</v>
      </c>
    </row>
    <row r="1089" spans="1:11" hidden="1" x14ac:dyDescent="0.25">
      <c r="A1089">
        <v>20303</v>
      </c>
      <c r="B1089" s="1" t="s">
        <v>6</v>
      </c>
      <c r="C1089" s="1" t="s">
        <v>12</v>
      </c>
      <c r="D1089">
        <v>5338</v>
      </c>
      <c r="E1089" s="1" t="s">
        <v>1065</v>
      </c>
      <c r="F1089">
        <v>0</v>
      </c>
      <c r="G1089">
        <v>0</v>
      </c>
      <c r="I1089">
        <v>0</v>
      </c>
      <c r="J1089">
        <f>Tabla1[[#This Row],[VENTAS]]+Tabla1[[#This Row],[DEPOSITO]]+Tabla1[[#This Row],[Existencia]]-Tabla1[[#This Row],[SISTEMA]]</f>
        <v>0</v>
      </c>
    </row>
    <row r="1090" spans="1:11" hidden="1" x14ac:dyDescent="0.25">
      <c r="A1090">
        <v>20303</v>
      </c>
      <c r="B1090" s="1" t="s">
        <v>6</v>
      </c>
      <c r="C1090" s="1" t="s">
        <v>12</v>
      </c>
      <c r="D1090">
        <v>5397</v>
      </c>
      <c r="E1090" s="1" t="s">
        <v>1066</v>
      </c>
      <c r="F1090">
        <v>0</v>
      </c>
      <c r="G1090">
        <v>0</v>
      </c>
      <c r="I1090">
        <v>0</v>
      </c>
      <c r="J1090">
        <f>Tabla1[[#This Row],[VENTAS]]+Tabla1[[#This Row],[DEPOSITO]]+Tabla1[[#This Row],[Existencia]]-Tabla1[[#This Row],[SISTEMA]]</f>
        <v>0</v>
      </c>
    </row>
    <row r="1091" spans="1:11" hidden="1" x14ac:dyDescent="0.25">
      <c r="A1091">
        <v>20303</v>
      </c>
      <c r="B1091" s="1" t="s">
        <v>6</v>
      </c>
      <c r="C1091" s="1" t="s">
        <v>12</v>
      </c>
      <c r="D1091">
        <v>5469</v>
      </c>
      <c r="E1091" s="1" t="s">
        <v>1067</v>
      </c>
      <c r="F1091">
        <v>0</v>
      </c>
      <c r="G1091">
        <v>0</v>
      </c>
      <c r="I1091">
        <v>0</v>
      </c>
      <c r="J1091">
        <f>Tabla1[[#This Row],[VENTAS]]+Tabla1[[#This Row],[DEPOSITO]]+Tabla1[[#This Row],[Existencia]]-Tabla1[[#This Row],[SISTEMA]]</f>
        <v>0</v>
      </c>
    </row>
    <row r="1092" spans="1:11" hidden="1" x14ac:dyDescent="0.25">
      <c r="A1092">
        <v>20303</v>
      </c>
      <c r="B1092" s="1" t="s">
        <v>6</v>
      </c>
      <c r="C1092" s="1" t="s">
        <v>12</v>
      </c>
      <c r="D1092">
        <v>5523</v>
      </c>
      <c r="E1092" s="1" t="s">
        <v>1068</v>
      </c>
      <c r="F1092">
        <v>0</v>
      </c>
      <c r="G1092">
        <v>0</v>
      </c>
      <c r="I1092">
        <v>0</v>
      </c>
      <c r="J1092">
        <f>Tabla1[[#This Row],[VENTAS]]+Tabla1[[#This Row],[DEPOSITO]]+Tabla1[[#This Row],[Existencia]]-Tabla1[[#This Row],[SISTEMA]]</f>
        <v>0</v>
      </c>
    </row>
    <row r="1093" spans="1:11" hidden="1" x14ac:dyDescent="0.25">
      <c r="A1093">
        <v>20303</v>
      </c>
      <c r="B1093" s="1" t="s">
        <v>6</v>
      </c>
      <c r="C1093" s="1" t="s">
        <v>12</v>
      </c>
      <c r="D1093">
        <v>5531</v>
      </c>
      <c r="E1093" s="1" t="s">
        <v>1069</v>
      </c>
      <c r="F1093">
        <v>12</v>
      </c>
      <c r="G1093">
        <v>12</v>
      </c>
      <c r="I1093">
        <v>0</v>
      </c>
      <c r="J1093">
        <f>Tabla1[[#This Row],[VENTAS]]+Tabla1[[#This Row],[DEPOSITO]]+Tabla1[[#This Row],[Existencia]]-Tabla1[[#This Row],[SISTEMA]]</f>
        <v>0</v>
      </c>
    </row>
    <row r="1094" spans="1:11" hidden="1" x14ac:dyDescent="0.25">
      <c r="A1094">
        <v>20303</v>
      </c>
      <c r="B1094" s="1" t="s">
        <v>6</v>
      </c>
      <c r="C1094" s="1" t="s">
        <v>12</v>
      </c>
      <c r="D1094">
        <v>5600</v>
      </c>
      <c r="E1094" s="1" t="s">
        <v>1070</v>
      </c>
      <c r="F1094">
        <v>5</v>
      </c>
      <c r="G1094">
        <v>10</v>
      </c>
      <c r="I1094">
        <v>0</v>
      </c>
      <c r="J1094">
        <f>Tabla1[[#This Row],[VENTAS]]+Tabla1[[#This Row],[DEPOSITO]]+Tabla1[[#This Row],[Existencia]]-Tabla1[[#This Row],[SISTEMA]]</f>
        <v>5</v>
      </c>
      <c r="K1094" t="s">
        <v>2659</v>
      </c>
    </row>
    <row r="1095" spans="1:11" hidden="1" x14ac:dyDescent="0.25">
      <c r="A1095">
        <v>20303</v>
      </c>
      <c r="B1095" s="1" t="s">
        <v>6</v>
      </c>
      <c r="C1095" s="1" t="s">
        <v>12</v>
      </c>
      <c r="D1095">
        <v>5694</v>
      </c>
      <c r="E1095" s="1" t="s">
        <v>1071</v>
      </c>
      <c r="F1095">
        <v>0</v>
      </c>
      <c r="G1095">
        <v>0</v>
      </c>
      <c r="I1095">
        <v>0</v>
      </c>
      <c r="J1095">
        <f>Tabla1[[#This Row],[VENTAS]]+Tabla1[[#This Row],[DEPOSITO]]+Tabla1[[#This Row],[Existencia]]-Tabla1[[#This Row],[SISTEMA]]</f>
        <v>0</v>
      </c>
    </row>
    <row r="1096" spans="1:11" hidden="1" x14ac:dyDescent="0.25">
      <c r="A1096">
        <v>20303</v>
      </c>
      <c r="B1096" s="1" t="s">
        <v>6</v>
      </c>
      <c r="C1096" s="1" t="s">
        <v>12</v>
      </c>
      <c r="D1096">
        <v>5719</v>
      </c>
      <c r="E1096" s="1" t="s">
        <v>1072</v>
      </c>
      <c r="F1096">
        <v>2</v>
      </c>
      <c r="G1096">
        <v>2</v>
      </c>
      <c r="I1096">
        <v>0</v>
      </c>
      <c r="J1096">
        <f>Tabla1[[#This Row],[VENTAS]]+Tabla1[[#This Row],[DEPOSITO]]+Tabla1[[#This Row],[Existencia]]-Tabla1[[#This Row],[SISTEMA]]</f>
        <v>0</v>
      </c>
    </row>
    <row r="1097" spans="1:11" x14ac:dyDescent="0.25">
      <c r="A1097">
        <v>20303</v>
      </c>
      <c r="B1097" s="1" t="s">
        <v>6</v>
      </c>
      <c r="C1097" s="1" t="s">
        <v>12</v>
      </c>
      <c r="D1097">
        <v>5722</v>
      </c>
      <c r="E1097" s="1" t="s">
        <v>1073</v>
      </c>
      <c r="F1097">
        <v>9</v>
      </c>
      <c r="G1097">
        <v>8</v>
      </c>
      <c r="I1097">
        <v>0</v>
      </c>
      <c r="J1097">
        <f>Tabla1[[#This Row],[VENTAS]]+Tabla1[[#This Row],[DEPOSITO]]+Tabla1[[#This Row],[Existencia]]-Tabla1[[#This Row],[SISTEMA]]</f>
        <v>-1</v>
      </c>
    </row>
    <row r="1098" spans="1:11" hidden="1" x14ac:dyDescent="0.25">
      <c r="A1098">
        <v>20303</v>
      </c>
      <c r="B1098" s="1" t="s">
        <v>6</v>
      </c>
      <c r="C1098" s="1" t="s">
        <v>12</v>
      </c>
      <c r="D1098">
        <v>5724</v>
      </c>
      <c r="E1098" s="1" t="s">
        <v>1074</v>
      </c>
      <c r="F1098">
        <v>0</v>
      </c>
      <c r="G1098">
        <v>0</v>
      </c>
      <c r="I1098">
        <v>0</v>
      </c>
      <c r="J1098">
        <f>Tabla1[[#This Row],[VENTAS]]+Tabla1[[#This Row],[DEPOSITO]]+Tabla1[[#This Row],[Existencia]]-Tabla1[[#This Row],[SISTEMA]]</f>
        <v>0</v>
      </c>
    </row>
    <row r="1099" spans="1:11" hidden="1" x14ac:dyDescent="0.25">
      <c r="A1099">
        <v>20303</v>
      </c>
      <c r="B1099" s="1" t="s">
        <v>6</v>
      </c>
      <c r="C1099" s="1" t="s">
        <v>12</v>
      </c>
      <c r="D1099">
        <v>5729</v>
      </c>
      <c r="E1099" s="1" t="s">
        <v>1075</v>
      </c>
      <c r="F1099">
        <v>0</v>
      </c>
      <c r="G1099">
        <v>0</v>
      </c>
      <c r="I1099">
        <v>0</v>
      </c>
      <c r="J1099">
        <f>Tabla1[[#This Row],[VENTAS]]+Tabla1[[#This Row],[DEPOSITO]]+Tabla1[[#This Row],[Existencia]]-Tabla1[[#This Row],[SISTEMA]]</f>
        <v>0</v>
      </c>
    </row>
    <row r="1100" spans="1:11" x14ac:dyDescent="0.25">
      <c r="A1100">
        <v>20303</v>
      </c>
      <c r="B1100" s="1" t="s">
        <v>6</v>
      </c>
      <c r="C1100" s="1" t="s">
        <v>12</v>
      </c>
      <c r="D1100">
        <v>5730</v>
      </c>
      <c r="E1100" s="1" t="s">
        <v>1076</v>
      </c>
      <c r="F1100">
        <v>19</v>
      </c>
      <c r="G1100">
        <v>18</v>
      </c>
      <c r="I1100">
        <v>0</v>
      </c>
      <c r="J1100">
        <f>Tabla1[[#This Row],[VENTAS]]+Tabla1[[#This Row],[DEPOSITO]]+Tabla1[[#This Row],[Existencia]]-Tabla1[[#This Row],[SISTEMA]]</f>
        <v>-1</v>
      </c>
    </row>
    <row r="1101" spans="1:11" hidden="1" x14ac:dyDescent="0.25">
      <c r="A1101">
        <v>20303</v>
      </c>
      <c r="B1101" s="1" t="s">
        <v>6</v>
      </c>
      <c r="C1101" s="1" t="s">
        <v>12</v>
      </c>
      <c r="D1101">
        <v>5731</v>
      </c>
      <c r="E1101" s="1" t="s">
        <v>1077</v>
      </c>
      <c r="F1101">
        <v>2</v>
      </c>
      <c r="G1101">
        <v>2</v>
      </c>
      <c r="I1101">
        <v>0</v>
      </c>
      <c r="J1101">
        <f>Tabla1[[#This Row],[VENTAS]]+Tabla1[[#This Row],[DEPOSITO]]+Tabla1[[#This Row],[Existencia]]-Tabla1[[#This Row],[SISTEMA]]</f>
        <v>0</v>
      </c>
    </row>
    <row r="1102" spans="1:11" hidden="1" x14ac:dyDescent="0.25">
      <c r="A1102">
        <v>20303</v>
      </c>
      <c r="B1102" s="1" t="s">
        <v>6</v>
      </c>
      <c r="C1102" s="1" t="s">
        <v>12</v>
      </c>
      <c r="D1102">
        <v>5732</v>
      </c>
      <c r="E1102" s="1" t="s">
        <v>1078</v>
      </c>
      <c r="F1102">
        <v>0</v>
      </c>
      <c r="G1102">
        <v>0</v>
      </c>
      <c r="I1102">
        <v>0</v>
      </c>
      <c r="J1102">
        <f>Tabla1[[#This Row],[VENTAS]]+Tabla1[[#This Row],[DEPOSITO]]+Tabla1[[#This Row],[Existencia]]-Tabla1[[#This Row],[SISTEMA]]</f>
        <v>0</v>
      </c>
    </row>
    <row r="1103" spans="1:11" hidden="1" x14ac:dyDescent="0.25">
      <c r="A1103">
        <v>20303</v>
      </c>
      <c r="B1103" s="1" t="s">
        <v>6</v>
      </c>
      <c r="C1103" s="1" t="s">
        <v>12</v>
      </c>
      <c r="D1103">
        <v>5733</v>
      </c>
      <c r="E1103" s="1" t="s">
        <v>1079</v>
      </c>
      <c r="F1103">
        <v>0</v>
      </c>
      <c r="G1103">
        <v>0</v>
      </c>
      <c r="I1103">
        <v>0</v>
      </c>
      <c r="J1103">
        <f>Tabla1[[#This Row],[VENTAS]]+Tabla1[[#This Row],[DEPOSITO]]+Tabla1[[#This Row],[Existencia]]-Tabla1[[#This Row],[SISTEMA]]</f>
        <v>0</v>
      </c>
    </row>
    <row r="1104" spans="1:11" x14ac:dyDescent="0.25">
      <c r="A1104">
        <v>20303</v>
      </c>
      <c r="B1104" s="1" t="s">
        <v>6</v>
      </c>
      <c r="C1104" s="1" t="s">
        <v>12</v>
      </c>
      <c r="D1104">
        <v>5735</v>
      </c>
      <c r="E1104" s="1" t="s">
        <v>112</v>
      </c>
      <c r="F1104">
        <v>55</v>
      </c>
      <c r="G1104">
        <v>32</v>
      </c>
      <c r="I1104">
        <v>0</v>
      </c>
      <c r="J1104">
        <f>Tabla1[[#This Row],[VENTAS]]+Tabla1[[#This Row],[DEPOSITO]]+Tabla1[[#This Row],[Existencia]]-Tabla1[[#This Row],[SISTEMA]]</f>
        <v>-23</v>
      </c>
    </row>
    <row r="1105" spans="1:11" hidden="1" x14ac:dyDescent="0.25">
      <c r="A1105">
        <v>20303</v>
      </c>
      <c r="B1105" s="1" t="s">
        <v>6</v>
      </c>
      <c r="C1105" s="1" t="s">
        <v>12</v>
      </c>
      <c r="D1105">
        <v>5738</v>
      </c>
      <c r="E1105" s="1" t="s">
        <v>1080</v>
      </c>
      <c r="F1105">
        <v>0</v>
      </c>
      <c r="G1105">
        <v>0</v>
      </c>
      <c r="I1105">
        <v>0</v>
      </c>
      <c r="J1105">
        <f>Tabla1[[#This Row],[VENTAS]]+Tabla1[[#This Row],[DEPOSITO]]+Tabla1[[#This Row],[Existencia]]-Tabla1[[#This Row],[SISTEMA]]</f>
        <v>0</v>
      </c>
    </row>
    <row r="1106" spans="1:11" hidden="1" x14ac:dyDescent="0.25">
      <c r="A1106">
        <v>20303</v>
      </c>
      <c r="B1106" s="1" t="s">
        <v>6</v>
      </c>
      <c r="C1106" s="1" t="s">
        <v>12</v>
      </c>
      <c r="D1106">
        <v>5740</v>
      </c>
      <c r="E1106" s="1" t="s">
        <v>113</v>
      </c>
      <c r="F1106">
        <v>6</v>
      </c>
      <c r="G1106">
        <v>6</v>
      </c>
      <c r="I1106">
        <v>0</v>
      </c>
      <c r="J1106">
        <f>Tabla1[[#This Row],[VENTAS]]+Tabla1[[#This Row],[DEPOSITO]]+Tabla1[[#This Row],[Existencia]]-Tabla1[[#This Row],[SISTEMA]]</f>
        <v>0</v>
      </c>
    </row>
    <row r="1107" spans="1:11" hidden="1" x14ac:dyDescent="0.25">
      <c r="A1107">
        <v>20303</v>
      </c>
      <c r="B1107" s="1" t="s">
        <v>6</v>
      </c>
      <c r="C1107" s="1" t="s">
        <v>12</v>
      </c>
      <c r="D1107">
        <v>5848</v>
      </c>
      <c r="E1107" s="1" t="s">
        <v>1081</v>
      </c>
      <c r="F1107">
        <v>54</v>
      </c>
      <c r="G1107">
        <v>17</v>
      </c>
      <c r="H1107">
        <v>37</v>
      </c>
      <c r="I1107">
        <v>4</v>
      </c>
      <c r="J1107">
        <f>Tabla1[[#This Row],[VENTAS]]+Tabla1[[#This Row],[DEPOSITO]]+Tabla1[[#This Row],[Existencia]]-Tabla1[[#This Row],[SISTEMA]]</f>
        <v>4</v>
      </c>
      <c r="K1107" t="s">
        <v>2659</v>
      </c>
    </row>
    <row r="1108" spans="1:11" x14ac:dyDescent="0.25">
      <c r="A1108">
        <v>20303</v>
      </c>
      <c r="B1108" s="1" t="s">
        <v>6</v>
      </c>
      <c r="C1108" s="1" t="s">
        <v>12</v>
      </c>
      <c r="D1108">
        <v>5864</v>
      </c>
      <c r="E1108" s="1" t="s">
        <v>114</v>
      </c>
      <c r="F1108">
        <v>25</v>
      </c>
      <c r="G1108">
        <v>22</v>
      </c>
      <c r="I1108">
        <v>2</v>
      </c>
      <c r="J1108">
        <f>Tabla1[[#This Row],[VENTAS]]+Tabla1[[#This Row],[DEPOSITO]]+Tabla1[[#This Row],[Existencia]]-Tabla1[[#This Row],[SISTEMA]]</f>
        <v>-1</v>
      </c>
    </row>
    <row r="1109" spans="1:11" hidden="1" x14ac:dyDescent="0.25">
      <c r="A1109">
        <v>20303</v>
      </c>
      <c r="B1109" s="1" t="s">
        <v>6</v>
      </c>
      <c r="C1109" s="1" t="s">
        <v>12</v>
      </c>
      <c r="D1109">
        <v>5891</v>
      </c>
      <c r="E1109" s="1" t="s">
        <v>1082</v>
      </c>
      <c r="F1109">
        <v>0</v>
      </c>
      <c r="G1109">
        <v>0</v>
      </c>
      <c r="I1109">
        <v>0</v>
      </c>
      <c r="J1109">
        <f>Tabla1[[#This Row],[VENTAS]]+Tabla1[[#This Row],[DEPOSITO]]+Tabla1[[#This Row],[Existencia]]-Tabla1[[#This Row],[SISTEMA]]</f>
        <v>0</v>
      </c>
    </row>
    <row r="1110" spans="1:11" hidden="1" x14ac:dyDescent="0.25">
      <c r="A1110">
        <v>20303</v>
      </c>
      <c r="B1110" s="1" t="s">
        <v>6</v>
      </c>
      <c r="C1110" s="1" t="s">
        <v>12</v>
      </c>
      <c r="D1110">
        <v>5893</v>
      </c>
      <c r="E1110" s="1" t="s">
        <v>1083</v>
      </c>
      <c r="F1110">
        <v>0</v>
      </c>
      <c r="G1110">
        <v>0</v>
      </c>
      <c r="I1110">
        <v>0</v>
      </c>
      <c r="J1110">
        <f>Tabla1[[#This Row],[VENTAS]]+Tabla1[[#This Row],[DEPOSITO]]+Tabla1[[#This Row],[Existencia]]-Tabla1[[#This Row],[SISTEMA]]</f>
        <v>0</v>
      </c>
    </row>
    <row r="1111" spans="1:11" hidden="1" x14ac:dyDescent="0.25">
      <c r="A1111">
        <v>20303</v>
      </c>
      <c r="B1111" s="1" t="s">
        <v>6</v>
      </c>
      <c r="C1111" s="1" t="s">
        <v>12</v>
      </c>
      <c r="D1111">
        <v>5907</v>
      </c>
      <c r="E1111" s="1" t="s">
        <v>1084</v>
      </c>
      <c r="F1111">
        <v>0</v>
      </c>
      <c r="G1111">
        <v>0</v>
      </c>
      <c r="I1111">
        <v>0</v>
      </c>
      <c r="J1111">
        <f>Tabla1[[#This Row],[VENTAS]]+Tabla1[[#This Row],[DEPOSITO]]+Tabla1[[#This Row],[Existencia]]-Tabla1[[#This Row],[SISTEMA]]</f>
        <v>0</v>
      </c>
    </row>
    <row r="1112" spans="1:11" hidden="1" x14ac:dyDescent="0.25">
      <c r="A1112">
        <v>20303</v>
      </c>
      <c r="B1112" s="1" t="s">
        <v>6</v>
      </c>
      <c r="C1112" s="1" t="s">
        <v>12</v>
      </c>
      <c r="D1112">
        <v>5919</v>
      </c>
      <c r="E1112" s="1" t="s">
        <v>1085</v>
      </c>
      <c r="F1112">
        <v>0</v>
      </c>
      <c r="G1112">
        <v>0</v>
      </c>
      <c r="I1112">
        <v>0</v>
      </c>
      <c r="J1112">
        <f>Tabla1[[#This Row],[VENTAS]]+Tabla1[[#This Row],[DEPOSITO]]+Tabla1[[#This Row],[Existencia]]-Tabla1[[#This Row],[SISTEMA]]</f>
        <v>0</v>
      </c>
    </row>
    <row r="1113" spans="1:11" hidden="1" x14ac:dyDescent="0.25">
      <c r="A1113">
        <v>20303</v>
      </c>
      <c r="B1113" s="1" t="s">
        <v>6</v>
      </c>
      <c r="C1113" s="1" t="s">
        <v>12</v>
      </c>
      <c r="D1113">
        <v>5941</v>
      </c>
      <c r="E1113" s="1" t="s">
        <v>1086</v>
      </c>
      <c r="F1113">
        <v>0</v>
      </c>
      <c r="G1113">
        <v>0</v>
      </c>
      <c r="I1113">
        <v>0</v>
      </c>
      <c r="J1113">
        <f>Tabla1[[#This Row],[VENTAS]]+Tabla1[[#This Row],[DEPOSITO]]+Tabla1[[#This Row],[Existencia]]-Tabla1[[#This Row],[SISTEMA]]</f>
        <v>0</v>
      </c>
    </row>
    <row r="1114" spans="1:11" hidden="1" x14ac:dyDescent="0.25">
      <c r="A1114">
        <v>20303</v>
      </c>
      <c r="B1114" s="1" t="s">
        <v>6</v>
      </c>
      <c r="C1114" s="1" t="s">
        <v>12</v>
      </c>
      <c r="D1114">
        <v>5987</v>
      </c>
      <c r="E1114" s="1" t="s">
        <v>1087</v>
      </c>
      <c r="F1114">
        <v>6</v>
      </c>
      <c r="G1114">
        <v>0</v>
      </c>
      <c r="I1114">
        <v>0</v>
      </c>
      <c r="J1114">
        <f>Tabla1[[#This Row],[VENTAS]]+Tabla1[[#This Row],[DEPOSITO]]+Tabla1[[#This Row],[Existencia]]-Tabla1[[#This Row],[SISTEMA]]</f>
        <v>-6</v>
      </c>
      <c r="K1114" t="s">
        <v>5</v>
      </c>
    </row>
    <row r="1115" spans="1:11" x14ac:dyDescent="0.25">
      <c r="A1115">
        <v>20303</v>
      </c>
      <c r="B1115" s="1" t="s">
        <v>6</v>
      </c>
      <c r="C1115" s="1" t="s">
        <v>12</v>
      </c>
      <c r="D1115">
        <v>5988</v>
      </c>
      <c r="E1115" s="1" t="s">
        <v>1088</v>
      </c>
      <c r="F1115">
        <v>33</v>
      </c>
      <c r="G1115">
        <v>29</v>
      </c>
      <c r="I1115">
        <v>0</v>
      </c>
      <c r="J1115">
        <f>Tabla1[[#This Row],[VENTAS]]+Tabla1[[#This Row],[DEPOSITO]]+Tabla1[[#This Row],[Existencia]]-Tabla1[[#This Row],[SISTEMA]]</f>
        <v>-4</v>
      </c>
    </row>
    <row r="1116" spans="1:11" hidden="1" x14ac:dyDescent="0.25">
      <c r="A1116">
        <v>20303</v>
      </c>
      <c r="B1116" s="1" t="s">
        <v>6</v>
      </c>
      <c r="C1116" s="1" t="s">
        <v>12</v>
      </c>
      <c r="D1116">
        <v>6003</v>
      </c>
      <c r="E1116" s="1" t="s">
        <v>1089</v>
      </c>
      <c r="F1116">
        <v>0</v>
      </c>
      <c r="G1116">
        <v>0</v>
      </c>
      <c r="I1116">
        <v>0</v>
      </c>
      <c r="J1116">
        <f>Tabla1[[#This Row],[VENTAS]]+Tabla1[[#This Row],[DEPOSITO]]+Tabla1[[#This Row],[Existencia]]-Tabla1[[#This Row],[SISTEMA]]</f>
        <v>0</v>
      </c>
    </row>
    <row r="1117" spans="1:11" hidden="1" x14ac:dyDescent="0.25">
      <c r="A1117">
        <v>20303</v>
      </c>
      <c r="B1117" s="1" t="s">
        <v>6</v>
      </c>
      <c r="C1117" s="1" t="s">
        <v>12</v>
      </c>
      <c r="D1117">
        <v>6069</v>
      </c>
      <c r="E1117" s="1" t="s">
        <v>1090</v>
      </c>
      <c r="F1117">
        <v>0</v>
      </c>
      <c r="G1117">
        <v>0</v>
      </c>
      <c r="I1117">
        <v>0</v>
      </c>
      <c r="J1117">
        <f>Tabla1[[#This Row],[VENTAS]]+Tabla1[[#This Row],[DEPOSITO]]+Tabla1[[#This Row],[Existencia]]-Tabla1[[#This Row],[SISTEMA]]</f>
        <v>0</v>
      </c>
    </row>
    <row r="1118" spans="1:11" hidden="1" x14ac:dyDescent="0.25">
      <c r="A1118">
        <v>20303</v>
      </c>
      <c r="B1118" s="1" t="s">
        <v>6</v>
      </c>
      <c r="C1118" s="1" t="s">
        <v>12</v>
      </c>
      <c r="D1118">
        <v>6072</v>
      </c>
      <c r="E1118" s="1" t="s">
        <v>1091</v>
      </c>
      <c r="F1118">
        <v>10</v>
      </c>
      <c r="G1118">
        <v>6</v>
      </c>
      <c r="H1118">
        <v>2</v>
      </c>
      <c r="I1118">
        <v>0</v>
      </c>
      <c r="J1118">
        <f>Tabla1[[#This Row],[VENTAS]]+Tabla1[[#This Row],[DEPOSITO]]+Tabla1[[#This Row],[Existencia]]-Tabla1[[#This Row],[SISTEMA]]</f>
        <v>-2</v>
      </c>
      <c r="K1118" t="s">
        <v>2570</v>
      </c>
    </row>
    <row r="1119" spans="1:11" hidden="1" x14ac:dyDescent="0.25">
      <c r="A1119">
        <v>20303</v>
      </c>
      <c r="B1119" s="1" t="s">
        <v>6</v>
      </c>
      <c r="C1119" s="1" t="s">
        <v>12</v>
      </c>
      <c r="D1119">
        <v>6073</v>
      </c>
      <c r="E1119" s="1" t="s">
        <v>1092</v>
      </c>
      <c r="F1119">
        <v>0</v>
      </c>
      <c r="G1119">
        <v>0</v>
      </c>
      <c r="I1119">
        <v>0</v>
      </c>
      <c r="J1119">
        <f>Tabla1[[#This Row],[VENTAS]]+Tabla1[[#This Row],[DEPOSITO]]+Tabla1[[#This Row],[Existencia]]-Tabla1[[#This Row],[SISTEMA]]</f>
        <v>0</v>
      </c>
    </row>
    <row r="1120" spans="1:11" hidden="1" x14ac:dyDescent="0.25">
      <c r="A1120">
        <v>20303</v>
      </c>
      <c r="B1120" s="1" t="s">
        <v>6</v>
      </c>
      <c r="C1120" s="1" t="s">
        <v>12</v>
      </c>
      <c r="D1120">
        <v>6074</v>
      </c>
      <c r="E1120" s="1" t="s">
        <v>1093</v>
      </c>
      <c r="F1120">
        <v>0</v>
      </c>
      <c r="G1120">
        <v>0</v>
      </c>
      <c r="I1120">
        <v>0</v>
      </c>
      <c r="J1120">
        <f>Tabla1[[#This Row],[VENTAS]]+Tabla1[[#This Row],[DEPOSITO]]+Tabla1[[#This Row],[Existencia]]-Tabla1[[#This Row],[SISTEMA]]</f>
        <v>0</v>
      </c>
    </row>
    <row r="1121" spans="1:10" x14ac:dyDescent="0.25">
      <c r="A1121">
        <v>20303</v>
      </c>
      <c r="B1121" s="1" t="s">
        <v>6</v>
      </c>
      <c r="C1121" s="1" t="s">
        <v>12</v>
      </c>
      <c r="D1121">
        <v>6102</v>
      </c>
      <c r="E1121" s="1" t="s">
        <v>115</v>
      </c>
      <c r="F1121">
        <v>33</v>
      </c>
      <c r="G1121">
        <v>27</v>
      </c>
      <c r="H1121">
        <v>5</v>
      </c>
      <c r="I1121">
        <v>0</v>
      </c>
      <c r="J1121">
        <f>Tabla1[[#This Row],[VENTAS]]+Tabla1[[#This Row],[DEPOSITO]]+Tabla1[[#This Row],[Existencia]]-Tabla1[[#This Row],[SISTEMA]]</f>
        <v>-1</v>
      </c>
    </row>
    <row r="1122" spans="1:10" hidden="1" x14ac:dyDescent="0.25">
      <c r="A1122">
        <v>20303</v>
      </c>
      <c r="B1122" s="1" t="s">
        <v>6</v>
      </c>
      <c r="C1122" s="1" t="s">
        <v>12</v>
      </c>
      <c r="D1122">
        <v>6103</v>
      </c>
      <c r="E1122" s="1" t="s">
        <v>116</v>
      </c>
      <c r="F1122">
        <v>0</v>
      </c>
      <c r="G1122">
        <v>0</v>
      </c>
      <c r="I1122">
        <v>0</v>
      </c>
      <c r="J1122">
        <f>Tabla1[[#This Row],[VENTAS]]+Tabla1[[#This Row],[DEPOSITO]]+Tabla1[[#This Row],[Existencia]]-Tabla1[[#This Row],[SISTEMA]]</f>
        <v>0</v>
      </c>
    </row>
    <row r="1123" spans="1:10" hidden="1" x14ac:dyDescent="0.25">
      <c r="A1123">
        <v>20303</v>
      </c>
      <c r="B1123" s="1" t="s">
        <v>6</v>
      </c>
      <c r="C1123" s="1" t="s">
        <v>12</v>
      </c>
      <c r="D1123">
        <v>6104</v>
      </c>
      <c r="E1123" s="1" t="s">
        <v>1094</v>
      </c>
      <c r="F1123">
        <v>0</v>
      </c>
      <c r="G1123">
        <v>0</v>
      </c>
      <c r="I1123">
        <v>0</v>
      </c>
      <c r="J1123">
        <f>Tabla1[[#This Row],[VENTAS]]+Tabla1[[#This Row],[DEPOSITO]]+Tabla1[[#This Row],[Existencia]]-Tabla1[[#This Row],[SISTEMA]]</f>
        <v>0</v>
      </c>
    </row>
    <row r="1124" spans="1:10" hidden="1" x14ac:dyDescent="0.25">
      <c r="A1124">
        <v>20303</v>
      </c>
      <c r="B1124" s="1" t="s">
        <v>6</v>
      </c>
      <c r="C1124" s="1" t="s">
        <v>12</v>
      </c>
      <c r="D1124">
        <v>6105</v>
      </c>
      <c r="E1124" s="1" t="s">
        <v>1095</v>
      </c>
      <c r="F1124">
        <v>0</v>
      </c>
      <c r="G1124">
        <v>0</v>
      </c>
      <c r="I1124">
        <v>0</v>
      </c>
      <c r="J1124">
        <f>Tabla1[[#This Row],[VENTAS]]+Tabla1[[#This Row],[DEPOSITO]]+Tabla1[[#This Row],[Existencia]]-Tabla1[[#This Row],[SISTEMA]]</f>
        <v>0</v>
      </c>
    </row>
    <row r="1125" spans="1:10" hidden="1" x14ac:dyDescent="0.25">
      <c r="A1125">
        <v>20303</v>
      </c>
      <c r="B1125" s="1" t="s">
        <v>6</v>
      </c>
      <c r="C1125" s="1" t="s">
        <v>12</v>
      </c>
      <c r="D1125">
        <v>6106</v>
      </c>
      <c r="E1125" s="1" t="s">
        <v>1096</v>
      </c>
      <c r="F1125">
        <v>0</v>
      </c>
      <c r="G1125">
        <v>0</v>
      </c>
      <c r="I1125">
        <v>0</v>
      </c>
      <c r="J1125">
        <f>Tabla1[[#This Row],[VENTAS]]+Tabla1[[#This Row],[DEPOSITO]]+Tabla1[[#This Row],[Existencia]]-Tabla1[[#This Row],[SISTEMA]]</f>
        <v>0</v>
      </c>
    </row>
    <row r="1126" spans="1:10" hidden="1" x14ac:dyDescent="0.25">
      <c r="A1126">
        <v>20303</v>
      </c>
      <c r="B1126" s="1" t="s">
        <v>6</v>
      </c>
      <c r="C1126" s="1" t="s">
        <v>12</v>
      </c>
      <c r="D1126">
        <v>6107</v>
      </c>
      <c r="E1126" s="1" t="s">
        <v>1097</v>
      </c>
      <c r="F1126">
        <v>0</v>
      </c>
      <c r="G1126">
        <v>0</v>
      </c>
      <c r="I1126">
        <v>0</v>
      </c>
      <c r="J1126">
        <f>Tabla1[[#This Row],[VENTAS]]+Tabla1[[#This Row],[DEPOSITO]]+Tabla1[[#This Row],[Existencia]]-Tabla1[[#This Row],[SISTEMA]]</f>
        <v>0</v>
      </c>
    </row>
    <row r="1127" spans="1:10" hidden="1" x14ac:dyDescent="0.25">
      <c r="A1127">
        <v>20303</v>
      </c>
      <c r="B1127" s="1" t="s">
        <v>6</v>
      </c>
      <c r="C1127" s="1" t="s">
        <v>12</v>
      </c>
      <c r="D1127">
        <v>6167</v>
      </c>
      <c r="E1127" s="1" t="s">
        <v>1098</v>
      </c>
      <c r="F1127">
        <v>0</v>
      </c>
      <c r="G1127">
        <v>0</v>
      </c>
      <c r="I1127">
        <v>0</v>
      </c>
      <c r="J1127">
        <f>Tabla1[[#This Row],[VENTAS]]+Tabla1[[#This Row],[DEPOSITO]]+Tabla1[[#This Row],[Existencia]]-Tabla1[[#This Row],[SISTEMA]]</f>
        <v>0</v>
      </c>
    </row>
    <row r="1128" spans="1:10" hidden="1" x14ac:dyDescent="0.25">
      <c r="A1128">
        <v>20303</v>
      </c>
      <c r="B1128" s="1" t="s">
        <v>6</v>
      </c>
      <c r="C1128" s="1" t="s">
        <v>12</v>
      </c>
      <c r="D1128">
        <v>6227</v>
      </c>
      <c r="E1128" s="1" t="s">
        <v>1099</v>
      </c>
      <c r="F1128">
        <v>0</v>
      </c>
      <c r="G1128">
        <v>0</v>
      </c>
      <c r="I1128">
        <v>0</v>
      </c>
      <c r="J1128">
        <f>Tabla1[[#This Row],[VENTAS]]+Tabla1[[#This Row],[DEPOSITO]]+Tabla1[[#This Row],[Existencia]]-Tabla1[[#This Row],[SISTEMA]]</f>
        <v>0</v>
      </c>
    </row>
    <row r="1129" spans="1:10" x14ac:dyDescent="0.25">
      <c r="A1129">
        <v>20303</v>
      </c>
      <c r="B1129" s="1" t="s">
        <v>6</v>
      </c>
      <c r="C1129" s="1" t="s">
        <v>12</v>
      </c>
      <c r="D1129">
        <v>6245</v>
      </c>
      <c r="E1129" s="1" t="s">
        <v>1100</v>
      </c>
      <c r="F1129">
        <v>1</v>
      </c>
      <c r="G1129">
        <v>0</v>
      </c>
      <c r="I1129">
        <v>0</v>
      </c>
      <c r="J1129">
        <f>Tabla1[[#This Row],[VENTAS]]+Tabla1[[#This Row],[DEPOSITO]]+Tabla1[[#This Row],[Existencia]]-Tabla1[[#This Row],[SISTEMA]]</f>
        <v>-1</v>
      </c>
    </row>
    <row r="1130" spans="1:10" hidden="1" x14ac:dyDescent="0.25">
      <c r="A1130">
        <v>20303</v>
      </c>
      <c r="B1130" s="1" t="s">
        <v>6</v>
      </c>
      <c r="C1130" s="1" t="s">
        <v>12</v>
      </c>
      <c r="D1130">
        <v>6292</v>
      </c>
      <c r="E1130" s="1" t="s">
        <v>1101</v>
      </c>
      <c r="F1130">
        <v>0</v>
      </c>
      <c r="G1130">
        <v>0</v>
      </c>
      <c r="I1130">
        <v>0</v>
      </c>
      <c r="J1130">
        <f>Tabla1[[#This Row],[VENTAS]]+Tabla1[[#This Row],[DEPOSITO]]+Tabla1[[#This Row],[Existencia]]-Tabla1[[#This Row],[SISTEMA]]</f>
        <v>0</v>
      </c>
    </row>
    <row r="1131" spans="1:10" hidden="1" x14ac:dyDescent="0.25">
      <c r="A1131">
        <v>20303</v>
      </c>
      <c r="B1131" s="1" t="s">
        <v>6</v>
      </c>
      <c r="C1131" s="1" t="s">
        <v>12</v>
      </c>
      <c r="D1131">
        <v>6293</v>
      </c>
      <c r="E1131" s="1" t="s">
        <v>1102</v>
      </c>
      <c r="F1131">
        <v>0</v>
      </c>
      <c r="G1131">
        <v>0</v>
      </c>
      <c r="I1131">
        <v>0</v>
      </c>
      <c r="J1131">
        <f>Tabla1[[#This Row],[VENTAS]]+Tabla1[[#This Row],[DEPOSITO]]+Tabla1[[#This Row],[Existencia]]-Tabla1[[#This Row],[SISTEMA]]</f>
        <v>0</v>
      </c>
    </row>
    <row r="1132" spans="1:10" hidden="1" x14ac:dyDescent="0.25">
      <c r="A1132">
        <v>20303</v>
      </c>
      <c r="B1132" s="1" t="s">
        <v>6</v>
      </c>
      <c r="C1132" s="1" t="s">
        <v>12</v>
      </c>
      <c r="D1132">
        <v>6299</v>
      </c>
      <c r="E1132" s="1" t="s">
        <v>1103</v>
      </c>
      <c r="F1132">
        <v>0</v>
      </c>
      <c r="G1132">
        <v>0</v>
      </c>
      <c r="I1132">
        <v>0</v>
      </c>
      <c r="J1132">
        <f>Tabla1[[#This Row],[VENTAS]]+Tabla1[[#This Row],[DEPOSITO]]+Tabla1[[#This Row],[Existencia]]-Tabla1[[#This Row],[SISTEMA]]</f>
        <v>0</v>
      </c>
    </row>
    <row r="1133" spans="1:10" hidden="1" x14ac:dyDescent="0.25">
      <c r="A1133">
        <v>20303</v>
      </c>
      <c r="B1133" s="1" t="s">
        <v>6</v>
      </c>
      <c r="C1133" s="1" t="s">
        <v>12</v>
      </c>
      <c r="D1133">
        <v>6312</v>
      </c>
      <c r="E1133" s="1" t="s">
        <v>1104</v>
      </c>
      <c r="F1133">
        <v>0</v>
      </c>
      <c r="G1133">
        <v>0</v>
      </c>
      <c r="I1133">
        <v>0</v>
      </c>
      <c r="J1133">
        <f>Tabla1[[#This Row],[VENTAS]]+Tabla1[[#This Row],[DEPOSITO]]+Tabla1[[#This Row],[Existencia]]-Tabla1[[#This Row],[SISTEMA]]</f>
        <v>0</v>
      </c>
    </row>
    <row r="1134" spans="1:10" x14ac:dyDescent="0.25">
      <c r="A1134">
        <v>20303</v>
      </c>
      <c r="B1134" s="1" t="s">
        <v>6</v>
      </c>
      <c r="C1134" s="1" t="s">
        <v>12</v>
      </c>
      <c r="D1134">
        <v>6313</v>
      </c>
      <c r="E1134" s="1" t="s">
        <v>1105</v>
      </c>
      <c r="F1134">
        <v>10</v>
      </c>
      <c r="G1134">
        <v>6</v>
      </c>
      <c r="I1134">
        <v>0</v>
      </c>
      <c r="J1134">
        <f>Tabla1[[#This Row],[VENTAS]]+Tabla1[[#This Row],[DEPOSITO]]+Tabla1[[#This Row],[Existencia]]-Tabla1[[#This Row],[SISTEMA]]</f>
        <v>-4</v>
      </c>
    </row>
    <row r="1135" spans="1:10" x14ac:dyDescent="0.25">
      <c r="A1135">
        <v>20303</v>
      </c>
      <c r="B1135" s="1" t="s">
        <v>6</v>
      </c>
      <c r="C1135" s="1" t="s">
        <v>12</v>
      </c>
      <c r="D1135">
        <v>6314</v>
      </c>
      <c r="E1135" s="1" t="s">
        <v>117</v>
      </c>
      <c r="F1135">
        <v>23</v>
      </c>
      <c r="G1135">
        <v>22</v>
      </c>
      <c r="I1135">
        <v>0</v>
      </c>
      <c r="J1135">
        <f>Tabla1[[#This Row],[VENTAS]]+Tabla1[[#This Row],[DEPOSITO]]+Tabla1[[#This Row],[Existencia]]-Tabla1[[#This Row],[SISTEMA]]</f>
        <v>-1</v>
      </c>
    </row>
    <row r="1136" spans="1:10" hidden="1" x14ac:dyDescent="0.25">
      <c r="A1136">
        <v>20303</v>
      </c>
      <c r="B1136" s="1" t="s">
        <v>6</v>
      </c>
      <c r="C1136" s="1" t="s">
        <v>12</v>
      </c>
      <c r="D1136">
        <v>6315</v>
      </c>
      <c r="E1136" s="1" t="s">
        <v>1106</v>
      </c>
      <c r="F1136">
        <v>0</v>
      </c>
      <c r="G1136">
        <v>0</v>
      </c>
      <c r="I1136">
        <v>0</v>
      </c>
      <c r="J1136">
        <f>Tabla1[[#This Row],[VENTAS]]+Tabla1[[#This Row],[DEPOSITO]]+Tabla1[[#This Row],[Existencia]]-Tabla1[[#This Row],[SISTEMA]]</f>
        <v>0</v>
      </c>
    </row>
    <row r="1137" spans="1:10" hidden="1" x14ac:dyDescent="0.25">
      <c r="A1137">
        <v>20303</v>
      </c>
      <c r="B1137" s="1" t="s">
        <v>6</v>
      </c>
      <c r="C1137" s="1" t="s">
        <v>12</v>
      </c>
      <c r="D1137">
        <v>6337</v>
      </c>
      <c r="E1137" s="1" t="s">
        <v>1107</v>
      </c>
      <c r="F1137">
        <v>0</v>
      </c>
      <c r="G1137">
        <v>0</v>
      </c>
      <c r="I1137">
        <v>0</v>
      </c>
      <c r="J1137">
        <f>Tabla1[[#This Row],[VENTAS]]+Tabla1[[#This Row],[DEPOSITO]]+Tabla1[[#This Row],[Existencia]]-Tabla1[[#This Row],[SISTEMA]]</f>
        <v>0</v>
      </c>
    </row>
    <row r="1138" spans="1:10" hidden="1" x14ac:dyDescent="0.25">
      <c r="A1138">
        <v>20303</v>
      </c>
      <c r="B1138" s="1" t="s">
        <v>6</v>
      </c>
      <c r="C1138" s="1" t="s">
        <v>12</v>
      </c>
      <c r="D1138">
        <v>6399</v>
      </c>
      <c r="E1138" s="1" t="s">
        <v>1108</v>
      </c>
      <c r="F1138">
        <v>0</v>
      </c>
      <c r="G1138">
        <v>0</v>
      </c>
      <c r="I1138">
        <v>0</v>
      </c>
      <c r="J1138">
        <f>Tabla1[[#This Row],[VENTAS]]+Tabla1[[#This Row],[DEPOSITO]]+Tabla1[[#This Row],[Existencia]]-Tabla1[[#This Row],[SISTEMA]]</f>
        <v>0</v>
      </c>
    </row>
    <row r="1139" spans="1:10" hidden="1" x14ac:dyDescent="0.25">
      <c r="A1139">
        <v>20303</v>
      </c>
      <c r="B1139" s="1" t="s">
        <v>6</v>
      </c>
      <c r="C1139" s="1" t="s">
        <v>12</v>
      </c>
      <c r="D1139">
        <v>6400</v>
      </c>
      <c r="E1139" s="1" t="s">
        <v>1109</v>
      </c>
      <c r="F1139">
        <v>0</v>
      </c>
      <c r="G1139">
        <v>0</v>
      </c>
      <c r="I1139">
        <v>0</v>
      </c>
      <c r="J1139">
        <f>Tabla1[[#This Row],[VENTAS]]+Tabla1[[#This Row],[DEPOSITO]]+Tabla1[[#This Row],[Existencia]]-Tabla1[[#This Row],[SISTEMA]]</f>
        <v>0</v>
      </c>
    </row>
    <row r="1140" spans="1:10" hidden="1" x14ac:dyDescent="0.25">
      <c r="A1140">
        <v>20303</v>
      </c>
      <c r="B1140" s="1" t="s">
        <v>6</v>
      </c>
      <c r="C1140" s="1" t="s">
        <v>12</v>
      </c>
      <c r="D1140">
        <v>6401</v>
      </c>
      <c r="E1140" s="1" t="s">
        <v>1110</v>
      </c>
      <c r="F1140">
        <v>0</v>
      </c>
      <c r="G1140">
        <v>0</v>
      </c>
      <c r="I1140">
        <v>0</v>
      </c>
      <c r="J1140">
        <f>Tabla1[[#This Row],[VENTAS]]+Tabla1[[#This Row],[DEPOSITO]]+Tabla1[[#This Row],[Existencia]]-Tabla1[[#This Row],[SISTEMA]]</f>
        <v>0</v>
      </c>
    </row>
    <row r="1141" spans="1:10" x14ac:dyDescent="0.25">
      <c r="A1141">
        <v>20303</v>
      </c>
      <c r="B1141" s="1" t="s">
        <v>6</v>
      </c>
      <c r="C1141" s="1" t="s">
        <v>12</v>
      </c>
      <c r="D1141">
        <v>6402</v>
      </c>
      <c r="E1141" s="1" t="s">
        <v>1111</v>
      </c>
      <c r="F1141">
        <v>3</v>
      </c>
      <c r="G1141">
        <v>2</v>
      </c>
      <c r="I1141">
        <v>0</v>
      </c>
      <c r="J1141">
        <f>Tabla1[[#This Row],[VENTAS]]+Tabla1[[#This Row],[DEPOSITO]]+Tabla1[[#This Row],[Existencia]]-Tabla1[[#This Row],[SISTEMA]]</f>
        <v>-1</v>
      </c>
    </row>
    <row r="1142" spans="1:10" hidden="1" x14ac:dyDescent="0.25">
      <c r="A1142">
        <v>20303</v>
      </c>
      <c r="B1142" s="1" t="s">
        <v>6</v>
      </c>
      <c r="C1142" s="1" t="s">
        <v>12</v>
      </c>
      <c r="D1142">
        <v>6405</v>
      </c>
      <c r="E1142" s="1" t="s">
        <v>1112</v>
      </c>
      <c r="F1142">
        <v>3</v>
      </c>
      <c r="G1142">
        <v>3</v>
      </c>
      <c r="I1142">
        <v>0</v>
      </c>
      <c r="J1142">
        <f>Tabla1[[#This Row],[VENTAS]]+Tabla1[[#This Row],[DEPOSITO]]+Tabla1[[#This Row],[Existencia]]-Tabla1[[#This Row],[SISTEMA]]</f>
        <v>0</v>
      </c>
    </row>
    <row r="1143" spans="1:10" hidden="1" x14ac:dyDescent="0.25">
      <c r="A1143">
        <v>20303</v>
      </c>
      <c r="B1143" s="1" t="s">
        <v>6</v>
      </c>
      <c r="C1143" s="1" t="s">
        <v>12</v>
      </c>
      <c r="D1143">
        <v>6438</v>
      </c>
      <c r="E1143" s="1" t="s">
        <v>1113</v>
      </c>
      <c r="F1143">
        <v>0</v>
      </c>
      <c r="G1143">
        <v>0</v>
      </c>
      <c r="I1143">
        <v>0</v>
      </c>
      <c r="J1143">
        <f>Tabla1[[#This Row],[VENTAS]]+Tabla1[[#This Row],[DEPOSITO]]+Tabla1[[#This Row],[Existencia]]-Tabla1[[#This Row],[SISTEMA]]</f>
        <v>0</v>
      </c>
    </row>
    <row r="1144" spans="1:10" x14ac:dyDescent="0.25">
      <c r="A1144">
        <v>20303</v>
      </c>
      <c r="B1144" s="1" t="s">
        <v>6</v>
      </c>
      <c r="C1144" s="1" t="s">
        <v>12</v>
      </c>
      <c r="D1144">
        <v>6440</v>
      </c>
      <c r="E1144" s="1" t="s">
        <v>1114</v>
      </c>
      <c r="F1144">
        <v>13</v>
      </c>
      <c r="G1144">
        <v>4</v>
      </c>
      <c r="I1144">
        <v>0</v>
      </c>
      <c r="J1144">
        <f>Tabla1[[#This Row],[VENTAS]]+Tabla1[[#This Row],[DEPOSITO]]+Tabla1[[#This Row],[Existencia]]-Tabla1[[#This Row],[SISTEMA]]</f>
        <v>-9</v>
      </c>
    </row>
    <row r="1145" spans="1:10" hidden="1" x14ac:dyDescent="0.25">
      <c r="A1145">
        <v>20303</v>
      </c>
      <c r="B1145" s="1" t="s">
        <v>6</v>
      </c>
      <c r="C1145" s="1" t="s">
        <v>12</v>
      </c>
      <c r="D1145">
        <v>6486</v>
      </c>
      <c r="E1145" s="1" t="s">
        <v>1115</v>
      </c>
      <c r="F1145">
        <v>72</v>
      </c>
      <c r="G1145">
        <v>72</v>
      </c>
      <c r="I1145">
        <v>0</v>
      </c>
      <c r="J1145">
        <f>Tabla1[[#This Row],[VENTAS]]+Tabla1[[#This Row],[DEPOSITO]]+Tabla1[[#This Row],[Existencia]]-Tabla1[[#This Row],[SISTEMA]]</f>
        <v>0</v>
      </c>
    </row>
    <row r="1146" spans="1:10" hidden="1" x14ac:dyDescent="0.25">
      <c r="A1146">
        <v>20303</v>
      </c>
      <c r="B1146" s="1" t="s">
        <v>6</v>
      </c>
      <c r="C1146" s="1" t="s">
        <v>12</v>
      </c>
      <c r="D1146">
        <v>6522</v>
      </c>
      <c r="E1146" s="1" t="s">
        <v>1116</v>
      </c>
      <c r="F1146">
        <v>6</v>
      </c>
      <c r="G1146">
        <v>6</v>
      </c>
      <c r="I1146">
        <v>0</v>
      </c>
      <c r="J1146">
        <f>Tabla1[[#This Row],[VENTAS]]+Tabla1[[#This Row],[DEPOSITO]]+Tabla1[[#This Row],[Existencia]]-Tabla1[[#This Row],[SISTEMA]]</f>
        <v>0</v>
      </c>
    </row>
    <row r="1147" spans="1:10" hidden="1" x14ac:dyDescent="0.25">
      <c r="A1147">
        <v>20303</v>
      </c>
      <c r="B1147" s="1" t="s">
        <v>6</v>
      </c>
      <c r="C1147" s="1" t="s">
        <v>12</v>
      </c>
      <c r="D1147">
        <v>6568</v>
      </c>
      <c r="E1147" s="1" t="s">
        <v>1117</v>
      </c>
      <c r="F1147">
        <v>0</v>
      </c>
      <c r="G1147">
        <v>0</v>
      </c>
      <c r="I1147">
        <v>0</v>
      </c>
      <c r="J1147">
        <f>Tabla1[[#This Row],[VENTAS]]+Tabla1[[#This Row],[DEPOSITO]]+Tabla1[[#This Row],[Existencia]]-Tabla1[[#This Row],[SISTEMA]]</f>
        <v>0</v>
      </c>
    </row>
    <row r="1148" spans="1:10" hidden="1" x14ac:dyDescent="0.25">
      <c r="A1148">
        <v>20303</v>
      </c>
      <c r="B1148" s="1" t="s">
        <v>6</v>
      </c>
      <c r="C1148" s="1" t="s">
        <v>12</v>
      </c>
      <c r="D1148">
        <v>6569</v>
      </c>
      <c r="E1148" s="1" t="s">
        <v>1118</v>
      </c>
      <c r="F1148">
        <v>0</v>
      </c>
      <c r="G1148">
        <v>0</v>
      </c>
      <c r="I1148">
        <v>0</v>
      </c>
      <c r="J1148">
        <f>Tabla1[[#This Row],[VENTAS]]+Tabla1[[#This Row],[DEPOSITO]]+Tabla1[[#This Row],[Existencia]]-Tabla1[[#This Row],[SISTEMA]]</f>
        <v>0</v>
      </c>
    </row>
    <row r="1149" spans="1:10" hidden="1" x14ac:dyDescent="0.25">
      <c r="A1149">
        <v>20303</v>
      </c>
      <c r="B1149" s="1" t="s">
        <v>6</v>
      </c>
      <c r="C1149" s="1" t="s">
        <v>12</v>
      </c>
      <c r="D1149">
        <v>6572</v>
      </c>
      <c r="E1149" s="1" t="s">
        <v>1119</v>
      </c>
      <c r="F1149">
        <v>0</v>
      </c>
      <c r="G1149">
        <v>0</v>
      </c>
      <c r="I1149">
        <v>0</v>
      </c>
      <c r="J1149">
        <f>Tabla1[[#This Row],[VENTAS]]+Tabla1[[#This Row],[DEPOSITO]]+Tabla1[[#This Row],[Existencia]]-Tabla1[[#This Row],[SISTEMA]]</f>
        <v>0</v>
      </c>
    </row>
    <row r="1150" spans="1:10" hidden="1" x14ac:dyDescent="0.25">
      <c r="A1150">
        <v>20303</v>
      </c>
      <c r="B1150" s="1" t="s">
        <v>6</v>
      </c>
      <c r="C1150" s="1" t="s">
        <v>12</v>
      </c>
      <c r="D1150">
        <v>6578</v>
      </c>
      <c r="E1150" s="1" t="s">
        <v>118</v>
      </c>
      <c r="F1150">
        <v>0</v>
      </c>
      <c r="G1150">
        <v>0</v>
      </c>
      <c r="I1150">
        <v>0</v>
      </c>
      <c r="J1150">
        <f>Tabla1[[#This Row],[VENTAS]]+Tabla1[[#This Row],[DEPOSITO]]+Tabla1[[#This Row],[Existencia]]-Tabla1[[#This Row],[SISTEMA]]</f>
        <v>0</v>
      </c>
    </row>
    <row r="1151" spans="1:10" hidden="1" x14ac:dyDescent="0.25">
      <c r="A1151">
        <v>20303</v>
      </c>
      <c r="B1151" s="1" t="s">
        <v>6</v>
      </c>
      <c r="C1151" s="1" t="s">
        <v>12</v>
      </c>
      <c r="D1151">
        <v>6579</v>
      </c>
      <c r="E1151" s="1" t="s">
        <v>119</v>
      </c>
      <c r="F1151">
        <v>0</v>
      </c>
      <c r="G1151">
        <v>0</v>
      </c>
      <c r="I1151">
        <v>0</v>
      </c>
      <c r="J1151">
        <f>Tabla1[[#This Row],[VENTAS]]+Tabla1[[#This Row],[DEPOSITO]]+Tabla1[[#This Row],[Existencia]]-Tabla1[[#This Row],[SISTEMA]]</f>
        <v>0</v>
      </c>
    </row>
    <row r="1152" spans="1:10" x14ac:dyDescent="0.25">
      <c r="A1152">
        <v>20303</v>
      </c>
      <c r="B1152" s="1" t="s">
        <v>6</v>
      </c>
      <c r="C1152" s="1" t="s">
        <v>12</v>
      </c>
      <c r="D1152">
        <v>6586</v>
      </c>
      <c r="E1152" s="1" t="s">
        <v>1120</v>
      </c>
      <c r="F1152">
        <v>307</v>
      </c>
      <c r="G1152">
        <v>202</v>
      </c>
      <c r="H1152">
        <v>25</v>
      </c>
      <c r="I1152">
        <v>62</v>
      </c>
      <c r="J1152">
        <f>Tabla1[[#This Row],[VENTAS]]+Tabla1[[#This Row],[DEPOSITO]]+Tabla1[[#This Row],[Existencia]]-Tabla1[[#This Row],[SISTEMA]]</f>
        <v>-18</v>
      </c>
    </row>
    <row r="1153" spans="1:10" hidden="1" x14ac:dyDescent="0.25">
      <c r="A1153">
        <v>20303</v>
      </c>
      <c r="B1153" s="1" t="s">
        <v>6</v>
      </c>
      <c r="C1153" s="1" t="s">
        <v>12</v>
      </c>
      <c r="D1153">
        <v>6587</v>
      </c>
      <c r="E1153" s="1" t="s">
        <v>1121</v>
      </c>
      <c r="F1153">
        <v>0</v>
      </c>
      <c r="G1153">
        <v>0</v>
      </c>
      <c r="I1153">
        <v>0</v>
      </c>
      <c r="J1153">
        <f>Tabla1[[#This Row],[VENTAS]]+Tabla1[[#This Row],[DEPOSITO]]+Tabla1[[#This Row],[Existencia]]-Tabla1[[#This Row],[SISTEMA]]</f>
        <v>0</v>
      </c>
    </row>
    <row r="1154" spans="1:10" hidden="1" x14ac:dyDescent="0.25">
      <c r="A1154">
        <v>20303</v>
      </c>
      <c r="B1154" s="1" t="s">
        <v>6</v>
      </c>
      <c r="C1154" s="1" t="s">
        <v>12</v>
      </c>
      <c r="D1154">
        <v>6590</v>
      </c>
      <c r="E1154" s="1" t="s">
        <v>1122</v>
      </c>
      <c r="F1154">
        <v>0</v>
      </c>
      <c r="G1154">
        <v>0</v>
      </c>
      <c r="I1154">
        <v>0</v>
      </c>
      <c r="J1154">
        <f>Tabla1[[#This Row],[VENTAS]]+Tabla1[[#This Row],[DEPOSITO]]+Tabla1[[#This Row],[Existencia]]-Tabla1[[#This Row],[SISTEMA]]</f>
        <v>0</v>
      </c>
    </row>
    <row r="1155" spans="1:10" hidden="1" x14ac:dyDescent="0.25">
      <c r="A1155">
        <v>20303</v>
      </c>
      <c r="B1155" s="1" t="s">
        <v>6</v>
      </c>
      <c r="C1155" s="1" t="s">
        <v>12</v>
      </c>
      <c r="D1155">
        <v>6602</v>
      </c>
      <c r="E1155" s="1" t="s">
        <v>1123</v>
      </c>
      <c r="F1155">
        <v>0</v>
      </c>
      <c r="G1155">
        <v>0</v>
      </c>
      <c r="I1155">
        <v>0</v>
      </c>
      <c r="J1155">
        <f>Tabla1[[#This Row],[VENTAS]]+Tabla1[[#This Row],[DEPOSITO]]+Tabla1[[#This Row],[Existencia]]-Tabla1[[#This Row],[SISTEMA]]</f>
        <v>0</v>
      </c>
    </row>
    <row r="1156" spans="1:10" hidden="1" x14ac:dyDescent="0.25">
      <c r="A1156">
        <v>20303</v>
      </c>
      <c r="B1156" s="1" t="s">
        <v>6</v>
      </c>
      <c r="C1156" s="1" t="s">
        <v>12</v>
      </c>
      <c r="D1156">
        <v>6606</v>
      </c>
      <c r="E1156" s="1" t="s">
        <v>1124</v>
      </c>
      <c r="F1156">
        <v>0</v>
      </c>
      <c r="G1156">
        <v>0</v>
      </c>
      <c r="I1156">
        <v>0</v>
      </c>
      <c r="J1156">
        <f>Tabla1[[#This Row],[VENTAS]]+Tabla1[[#This Row],[DEPOSITO]]+Tabla1[[#This Row],[Existencia]]-Tabla1[[#This Row],[SISTEMA]]</f>
        <v>0</v>
      </c>
    </row>
    <row r="1157" spans="1:10" hidden="1" x14ac:dyDescent="0.25">
      <c r="A1157">
        <v>20303</v>
      </c>
      <c r="B1157" s="1" t="s">
        <v>6</v>
      </c>
      <c r="C1157" s="1" t="s">
        <v>12</v>
      </c>
      <c r="D1157">
        <v>6650</v>
      </c>
      <c r="E1157" s="1" t="s">
        <v>1125</v>
      </c>
      <c r="F1157">
        <v>0</v>
      </c>
      <c r="G1157">
        <v>0</v>
      </c>
      <c r="I1157">
        <v>0</v>
      </c>
      <c r="J1157">
        <f>Tabla1[[#This Row],[VENTAS]]+Tabla1[[#This Row],[DEPOSITO]]+Tabla1[[#This Row],[Existencia]]-Tabla1[[#This Row],[SISTEMA]]</f>
        <v>0</v>
      </c>
    </row>
    <row r="1158" spans="1:10" hidden="1" x14ac:dyDescent="0.25">
      <c r="A1158">
        <v>20303</v>
      </c>
      <c r="B1158" s="1" t="s">
        <v>6</v>
      </c>
      <c r="C1158" s="1" t="s">
        <v>12</v>
      </c>
      <c r="D1158">
        <v>6651</v>
      </c>
      <c r="E1158" s="1" t="s">
        <v>1126</v>
      </c>
      <c r="F1158">
        <v>0</v>
      </c>
      <c r="G1158">
        <v>0</v>
      </c>
      <c r="I1158">
        <v>0</v>
      </c>
      <c r="J1158">
        <f>Tabla1[[#This Row],[VENTAS]]+Tabla1[[#This Row],[DEPOSITO]]+Tabla1[[#This Row],[Existencia]]-Tabla1[[#This Row],[SISTEMA]]</f>
        <v>0</v>
      </c>
    </row>
    <row r="1159" spans="1:10" x14ac:dyDescent="0.25">
      <c r="A1159">
        <v>20303</v>
      </c>
      <c r="B1159" s="1" t="s">
        <v>6</v>
      </c>
      <c r="C1159" s="1" t="s">
        <v>12</v>
      </c>
      <c r="D1159">
        <v>6701</v>
      </c>
      <c r="E1159" s="1" t="s">
        <v>1127</v>
      </c>
      <c r="F1159">
        <v>87</v>
      </c>
      <c r="G1159">
        <v>9</v>
      </c>
      <c r="H1159">
        <v>72</v>
      </c>
      <c r="I1159">
        <v>0</v>
      </c>
      <c r="J1159">
        <f>Tabla1[[#This Row],[VENTAS]]+Tabla1[[#This Row],[DEPOSITO]]+Tabla1[[#This Row],[Existencia]]-Tabla1[[#This Row],[SISTEMA]]</f>
        <v>-6</v>
      </c>
    </row>
    <row r="1160" spans="1:10" hidden="1" x14ac:dyDescent="0.25">
      <c r="A1160">
        <v>20303</v>
      </c>
      <c r="B1160" s="1" t="s">
        <v>6</v>
      </c>
      <c r="C1160" s="1" t="s">
        <v>12</v>
      </c>
      <c r="D1160">
        <v>6708</v>
      </c>
      <c r="E1160" s="1" t="s">
        <v>1128</v>
      </c>
      <c r="F1160">
        <v>84</v>
      </c>
      <c r="G1160">
        <v>84</v>
      </c>
      <c r="I1160">
        <v>0</v>
      </c>
      <c r="J1160">
        <f>Tabla1[[#This Row],[VENTAS]]+Tabla1[[#This Row],[DEPOSITO]]+Tabla1[[#This Row],[Existencia]]-Tabla1[[#This Row],[SISTEMA]]</f>
        <v>0</v>
      </c>
    </row>
    <row r="1161" spans="1:10" hidden="1" x14ac:dyDescent="0.25">
      <c r="A1161">
        <v>20303</v>
      </c>
      <c r="B1161" s="1" t="s">
        <v>6</v>
      </c>
      <c r="C1161" s="1" t="s">
        <v>12</v>
      </c>
      <c r="D1161">
        <v>6721</v>
      </c>
      <c r="E1161" s="1" t="s">
        <v>120</v>
      </c>
      <c r="F1161">
        <v>0</v>
      </c>
      <c r="G1161">
        <v>0</v>
      </c>
      <c r="I1161">
        <v>0</v>
      </c>
      <c r="J1161">
        <f>Tabla1[[#This Row],[VENTAS]]+Tabla1[[#This Row],[DEPOSITO]]+Tabla1[[#This Row],[Existencia]]-Tabla1[[#This Row],[SISTEMA]]</f>
        <v>0</v>
      </c>
    </row>
    <row r="1162" spans="1:10" hidden="1" x14ac:dyDescent="0.25">
      <c r="A1162">
        <v>20303</v>
      </c>
      <c r="B1162" s="1" t="s">
        <v>6</v>
      </c>
      <c r="C1162" s="1" t="s">
        <v>12</v>
      </c>
      <c r="D1162">
        <v>6722</v>
      </c>
      <c r="E1162" s="1" t="s">
        <v>1129</v>
      </c>
      <c r="F1162">
        <v>78</v>
      </c>
      <c r="G1162">
        <v>76</v>
      </c>
      <c r="I1162">
        <v>2</v>
      </c>
      <c r="J1162">
        <f>Tabla1[[#This Row],[VENTAS]]+Tabla1[[#This Row],[DEPOSITO]]+Tabla1[[#This Row],[Existencia]]-Tabla1[[#This Row],[SISTEMA]]</f>
        <v>0</v>
      </c>
    </row>
    <row r="1163" spans="1:10" hidden="1" x14ac:dyDescent="0.25">
      <c r="A1163">
        <v>20303</v>
      </c>
      <c r="B1163" s="1" t="s">
        <v>6</v>
      </c>
      <c r="C1163" s="1" t="s">
        <v>12</v>
      </c>
      <c r="D1163">
        <v>6740</v>
      </c>
      <c r="E1163" s="1" t="s">
        <v>121</v>
      </c>
      <c r="F1163">
        <v>0</v>
      </c>
      <c r="G1163">
        <v>0</v>
      </c>
      <c r="I1163">
        <v>0</v>
      </c>
      <c r="J1163">
        <f>Tabla1[[#This Row],[VENTAS]]+Tabla1[[#This Row],[DEPOSITO]]+Tabla1[[#This Row],[Existencia]]-Tabla1[[#This Row],[SISTEMA]]</f>
        <v>0</v>
      </c>
    </row>
    <row r="1164" spans="1:10" hidden="1" x14ac:dyDescent="0.25">
      <c r="A1164">
        <v>20303</v>
      </c>
      <c r="B1164" s="1" t="s">
        <v>6</v>
      </c>
      <c r="C1164" s="1" t="s">
        <v>12</v>
      </c>
      <c r="D1164">
        <v>6742</v>
      </c>
      <c r="E1164" s="1" t="s">
        <v>1130</v>
      </c>
      <c r="F1164">
        <v>3</v>
      </c>
      <c r="G1164">
        <v>3</v>
      </c>
      <c r="I1164">
        <v>0</v>
      </c>
      <c r="J1164">
        <f>Tabla1[[#This Row],[VENTAS]]+Tabla1[[#This Row],[DEPOSITO]]+Tabla1[[#This Row],[Existencia]]-Tabla1[[#This Row],[SISTEMA]]</f>
        <v>0</v>
      </c>
    </row>
    <row r="1165" spans="1:10" hidden="1" x14ac:dyDescent="0.25">
      <c r="A1165">
        <v>20303</v>
      </c>
      <c r="B1165" s="1" t="s">
        <v>6</v>
      </c>
      <c r="C1165" s="1" t="s">
        <v>12</v>
      </c>
      <c r="D1165">
        <v>6746</v>
      </c>
      <c r="E1165" s="1" t="s">
        <v>1131</v>
      </c>
      <c r="F1165">
        <v>24</v>
      </c>
      <c r="G1165">
        <v>22</v>
      </c>
      <c r="H1165">
        <v>2</v>
      </c>
      <c r="I1165">
        <v>0</v>
      </c>
      <c r="J1165">
        <f>Tabla1[[#This Row],[VENTAS]]+Tabla1[[#This Row],[DEPOSITO]]+Tabla1[[#This Row],[Existencia]]-Tabla1[[#This Row],[SISTEMA]]</f>
        <v>0</v>
      </c>
    </row>
    <row r="1166" spans="1:10" hidden="1" x14ac:dyDescent="0.25">
      <c r="A1166">
        <v>20303</v>
      </c>
      <c r="B1166" s="1" t="s">
        <v>6</v>
      </c>
      <c r="C1166" s="1" t="s">
        <v>12</v>
      </c>
      <c r="D1166">
        <v>6747</v>
      </c>
      <c r="E1166" s="1" t="s">
        <v>1132</v>
      </c>
      <c r="F1166">
        <v>1</v>
      </c>
      <c r="G1166">
        <v>1</v>
      </c>
      <c r="I1166">
        <v>0</v>
      </c>
      <c r="J1166">
        <f>Tabla1[[#This Row],[VENTAS]]+Tabla1[[#This Row],[DEPOSITO]]+Tabla1[[#This Row],[Existencia]]-Tabla1[[#This Row],[SISTEMA]]</f>
        <v>0</v>
      </c>
    </row>
    <row r="1167" spans="1:10" hidden="1" x14ac:dyDescent="0.25">
      <c r="A1167">
        <v>20303</v>
      </c>
      <c r="B1167" s="1" t="s">
        <v>6</v>
      </c>
      <c r="C1167" s="1" t="s">
        <v>12</v>
      </c>
      <c r="D1167">
        <v>6748</v>
      </c>
      <c r="E1167" s="1" t="s">
        <v>1133</v>
      </c>
      <c r="F1167">
        <v>0</v>
      </c>
      <c r="G1167">
        <v>0</v>
      </c>
      <c r="I1167">
        <v>0</v>
      </c>
      <c r="J1167">
        <f>Tabla1[[#This Row],[VENTAS]]+Tabla1[[#This Row],[DEPOSITO]]+Tabla1[[#This Row],[Existencia]]-Tabla1[[#This Row],[SISTEMA]]</f>
        <v>0</v>
      </c>
    </row>
    <row r="1168" spans="1:10" hidden="1" x14ac:dyDescent="0.25">
      <c r="A1168">
        <v>20303</v>
      </c>
      <c r="B1168" s="1" t="s">
        <v>6</v>
      </c>
      <c r="C1168" s="1" t="s">
        <v>12</v>
      </c>
      <c r="D1168">
        <v>6749</v>
      </c>
      <c r="E1168" s="1" t="s">
        <v>1134</v>
      </c>
      <c r="F1168">
        <v>0</v>
      </c>
      <c r="G1168">
        <v>0</v>
      </c>
      <c r="I1168">
        <v>0</v>
      </c>
      <c r="J1168">
        <f>Tabla1[[#This Row],[VENTAS]]+Tabla1[[#This Row],[DEPOSITO]]+Tabla1[[#This Row],[Existencia]]-Tabla1[[#This Row],[SISTEMA]]</f>
        <v>0</v>
      </c>
    </row>
    <row r="1169" spans="1:11" hidden="1" x14ac:dyDescent="0.25">
      <c r="A1169">
        <v>20303</v>
      </c>
      <c r="B1169" s="1" t="s">
        <v>6</v>
      </c>
      <c r="C1169" s="1" t="s">
        <v>12</v>
      </c>
      <c r="D1169">
        <v>6750</v>
      </c>
      <c r="E1169" s="1" t="s">
        <v>1135</v>
      </c>
      <c r="F1169">
        <v>0</v>
      </c>
      <c r="G1169">
        <v>0</v>
      </c>
      <c r="I1169">
        <v>0</v>
      </c>
      <c r="J1169">
        <f>Tabla1[[#This Row],[VENTAS]]+Tabla1[[#This Row],[DEPOSITO]]+Tabla1[[#This Row],[Existencia]]-Tabla1[[#This Row],[SISTEMA]]</f>
        <v>0</v>
      </c>
    </row>
    <row r="1170" spans="1:11" hidden="1" x14ac:dyDescent="0.25">
      <c r="A1170">
        <v>20303</v>
      </c>
      <c r="B1170" s="1" t="s">
        <v>6</v>
      </c>
      <c r="C1170" s="1" t="s">
        <v>12</v>
      </c>
      <c r="D1170">
        <v>6751</v>
      </c>
      <c r="E1170" s="1" t="s">
        <v>1136</v>
      </c>
      <c r="F1170">
        <v>0</v>
      </c>
      <c r="G1170">
        <v>0</v>
      </c>
      <c r="I1170">
        <v>0</v>
      </c>
      <c r="J1170">
        <f>Tabla1[[#This Row],[VENTAS]]+Tabla1[[#This Row],[DEPOSITO]]+Tabla1[[#This Row],[Existencia]]-Tabla1[[#This Row],[SISTEMA]]</f>
        <v>0</v>
      </c>
    </row>
    <row r="1171" spans="1:11" hidden="1" x14ac:dyDescent="0.25">
      <c r="A1171">
        <v>20303</v>
      </c>
      <c r="B1171" s="1" t="s">
        <v>6</v>
      </c>
      <c r="C1171" s="1" t="s">
        <v>12</v>
      </c>
      <c r="D1171">
        <v>6752</v>
      </c>
      <c r="E1171" s="1" t="s">
        <v>1137</v>
      </c>
      <c r="F1171">
        <v>0</v>
      </c>
      <c r="G1171">
        <v>0</v>
      </c>
      <c r="I1171">
        <v>0</v>
      </c>
      <c r="J1171">
        <f>Tabla1[[#This Row],[VENTAS]]+Tabla1[[#This Row],[DEPOSITO]]+Tabla1[[#This Row],[Existencia]]-Tabla1[[#This Row],[SISTEMA]]</f>
        <v>0</v>
      </c>
    </row>
    <row r="1172" spans="1:11" hidden="1" x14ac:dyDescent="0.25">
      <c r="A1172">
        <v>20303</v>
      </c>
      <c r="B1172" s="1" t="s">
        <v>6</v>
      </c>
      <c r="C1172" s="1" t="s">
        <v>12</v>
      </c>
      <c r="D1172">
        <v>6795</v>
      </c>
      <c r="E1172" s="1" t="s">
        <v>1138</v>
      </c>
      <c r="F1172">
        <v>0</v>
      </c>
      <c r="G1172">
        <v>0</v>
      </c>
      <c r="I1172">
        <v>0</v>
      </c>
      <c r="J1172">
        <f>Tabla1[[#This Row],[VENTAS]]+Tabla1[[#This Row],[DEPOSITO]]+Tabla1[[#This Row],[Existencia]]-Tabla1[[#This Row],[SISTEMA]]</f>
        <v>0</v>
      </c>
    </row>
    <row r="1173" spans="1:11" x14ac:dyDescent="0.25">
      <c r="A1173">
        <v>20303</v>
      </c>
      <c r="B1173" s="1" t="s">
        <v>6</v>
      </c>
      <c r="C1173" s="1" t="s">
        <v>12</v>
      </c>
      <c r="D1173">
        <v>6902</v>
      </c>
      <c r="E1173" s="1" t="s">
        <v>122</v>
      </c>
      <c r="F1173">
        <v>53</v>
      </c>
      <c r="G1173">
        <v>50</v>
      </c>
      <c r="I1173">
        <v>0</v>
      </c>
      <c r="J1173">
        <f>Tabla1[[#This Row],[VENTAS]]+Tabla1[[#This Row],[DEPOSITO]]+Tabla1[[#This Row],[Existencia]]-Tabla1[[#This Row],[SISTEMA]]</f>
        <v>-3</v>
      </c>
    </row>
    <row r="1174" spans="1:11" hidden="1" x14ac:dyDescent="0.25">
      <c r="A1174">
        <v>20303</v>
      </c>
      <c r="B1174" s="1" t="s">
        <v>6</v>
      </c>
      <c r="C1174" s="1" t="s">
        <v>12</v>
      </c>
      <c r="D1174">
        <v>6904</v>
      </c>
      <c r="E1174" s="1" t="s">
        <v>1139</v>
      </c>
      <c r="F1174">
        <v>0</v>
      </c>
      <c r="G1174">
        <v>0</v>
      </c>
      <c r="I1174">
        <v>0</v>
      </c>
      <c r="J1174">
        <f>Tabla1[[#This Row],[VENTAS]]+Tabla1[[#This Row],[DEPOSITO]]+Tabla1[[#This Row],[Existencia]]-Tabla1[[#This Row],[SISTEMA]]</f>
        <v>0</v>
      </c>
    </row>
    <row r="1175" spans="1:11" hidden="1" x14ac:dyDescent="0.25">
      <c r="A1175">
        <v>20303</v>
      </c>
      <c r="B1175" s="1" t="s">
        <v>6</v>
      </c>
      <c r="C1175" s="1" t="s">
        <v>12</v>
      </c>
      <c r="D1175">
        <v>6915</v>
      </c>
      <c r="E1175" s="1" t="s">
        <v>1140</v>
      </c>
      <c r="F1175">
        <v>0</v>
      </c>
      <c r="G1175">
        <v>0</v>
      </c>
      <c r="I1175">
        <v>0</v>
      </c>
      <c r="J1175">
        <f>Tabla1[[#This Row],[VENTAS]]+Tabla1[[#This Row],[DEPOSITO]]+Tabla1[[#This Row],[Existencia]]-Tabla1[[#This Row],[SISTEMA]]</f>
        <v>0</v>
      </c>
    </row>
    <row r="1176" spans="1:11" x14ac:dyDescent="0.25">
      <c r="A1176">
        <v>20303</v>
      </c>
      <c r="B1176" s="1" t="s">
        <v>6</v>
      </c>
      <c r="C1176" s="1" t="s">
        <v>12</v>
      </c>
      <c r="D1176">
        <v>6916</v>
      </c>
      <c r="E1176" s="1" t="s">
        <v>123</v>
      </c>
      <c r="F1176">
        <v>18</v>
      </c>
      <c r="G1176">
        <v>15</v>
      </c>
      <c r="I1176">
        <v>0</v>
      </c>
      <c r="J1176">
        <f>Tabla1[[#This Row],[VENTAS]]+Tabla1[[#This Row],[DEPOSITO]]+Tabla1[[#This Row],[Existencia]]-Tabla1[[#This Row],[SISTEMA]]</f>
        <v>-3</v>
      </c>
    </row>
    <row r="1177" spans="1:11" hidden="1" x14ac:dyDescent="0.25">
      <c r="A1177">
        <v>20303</v>
      </c>
      <c r="B1177" s="1" t="s">
        <v>6</v>
      </c>
      <c r="C1177" s="1" t="s">
        <v>12</v>
      </c>
      <c r="D1177">
        <v>6919</v>
      </c>
      <c r="E1177" s="1" t="s">
        <v>1141</v>
      </c>
      <c r="F1177">
        <v>1</v>
      </c>
      <c r="I1177">
        <v>0</v>
      </c>
      <c r="J1177">
        <f>Tabla1[[#This Row],[VENTAS]]+Tabla1[[#This Row],[DEPOSITO]]+Tabla1[[#This Row],[Existencia]]-Tabla1[[#This Row],[SISTEMA]]</f>
        <v>-1</v>
      </c>
      <c r="K1177" t="s">
        <v>5</v>
      </c>
    </row>
    <row r="1178" spans="1:11" hidden="1" x14ac:dyDescent="0.25">
      <c r="A1178">
        <v>20303</v>
      </c>
      <c r="B1178" s="1" t="s">
        <v>6</v>
      </c>
      <c r="C1178" s="1" t="s">
        <v>12</v>
      </c>
      <c r="D1178">
        <v>6920</v>
      </c>
      <c r="E1178" s="1" t="s">
        <v>1142</v>
      </c>
      <c r="F1178">
        <v>0</v>
      </c>
      <c r="G1178">
        <v>0</v>
      </c>
      <c r="I1178">
        <v>0</v>
      </c>
      <c r="J1178">
        <f>Tabla1[[#This Row],[VENTAS]]+Tabla1[[#This Row],[DEPOSITO]]+Tabla1[[#This Row],[Existencia]]-Tabla1[[#This Row],[SISTEMA]]</f>
        <v>0</v>
      </c>
    </row>
    <row r="1179" spans="1:11" hidden="1" x14ac:dyDescent="0.25">
      <c r="A1179">
        <v>20303</v>
      </c>
      <c r="B1179" s="1" t="s">
        <v>6</v>
      </c>
      <c r="C1179" s="1" t="s">
        <v>12</v>
      </c>
      <c r="D1179">
        <v>6955</v>
      </c>
      <c r="E1179" s="1" t="s">
        <v>1143</v>
      </c>
      <c r="F1179">
        <v>0</v>
      </c>
      <c r="G1179">
        <v>0</v>
      </c>
      <c r="I1179">
        <v>0</v>
      </c>
      <c r="J1179">
        <f>Tabla1[[#This Row],[VENTAS]]+Tabla1[[#This Row],[DEPOSITO]]+Tabla1[[#This Row],[Existencia]]-Tabla1[[#This Row],[SISTEMA]]</f>
        <v>0</v>
      </c>
    </row>
    <row r="1180" spans="1:11" hidden="1" x14ac:dyDescent="0.25">
      <c r="A1180">
        <v>20303</v>
      </c>
      <c r="B1180" s="1" t="s">
        <v>6</v>
      </c>
      <c r="C1180" s="1" t="s">
        <v>12</v>
      </c>
      <c r="D1180">
        <v>6974</v>
      </c>
      <c r="E1180" s="1" t="s">
        <v>1144</v>
      </c>
      <c r="F1180">
        <v>0</v>
      </c>
      <c r="G1180">
        <v>0</v>
      </c>
      <c r="I1180">
        <v>0</v>
      </c>
      <c r="J1180">
        <f>Tabla1[[#This Row],[VENTAS]]+Tabla1[[#This Row],[DEPOSITO]]+Tabla1[[#This Row],[Existencia]]-Tabla1[[#This Row],[SISTEMA]]</f>
        <v>0</v>
      </c>
    </row>
    <row r="1181" spans="1:11" hidden="1" x14ac:dyDescent="0.25">
      <c r="A1181">
        <v>20303</v>
      </c>
      <c r="B1181" s="1" t="s">
        <v>6</v>
      </c>
      <c r="C1181" s="1" t="s">
        <v>12</v>
      </c>
      <c r="D1181">
        <v>6976</v>
      </c>
      <c r="E1181" s="1" t="s">
        <v>1145</v>
      </c>
      <c r="F1181">
        <v>7</v>
      </c>
      <c r="G1181">
        <v>7</v>
      </c>
      <c r="I1181">
        <v>0</v>
      </c>
      <c r="J1181">
        <f>Tabla1[[#This Row],[VENTAS]]+Tabla1[[#This Row],[DEPOSITO]]+Tabla1[[#This Row],[Existencia]]-Tabla1[[#This Row],[SISTEMA]]</f>
        <v>0</v>
      </c>
    </row>
    <row r="1182" spans="1:11" hidden="1" x14ac:dyDescent="0.25">
      <c r="A1182">
        <v>20303</v>
      </c>
      <c r="B1182" s="1" t="s">
        <v>6</v>
      </c>
      <c r="C1182" s="1" t="s">
        <v>12</v>
      </c>
      <c r="D1182">
        <v>6977</v>
      </c>
      <c r="E1182" s="1" t="s">
        <v>124</v>
      </c>
      <c r="F1182">
        <v>2</v>
      </c>
      <c r="G1182">
        <v>2</v>
      </c>
      <c r="I1182">
        <v>0</v>
      </c>
      <c r="J1182">
        <f>Tabla1[[#This Row],[VENTAS]]+Tabla1[[#This Row],[DEPOSITO]]+Tabla1[[#This Row],[Existencia]]-Tabla1[[#This Row],[SISTEMA]]</f>
        <v>0</v>
      </c>
    </row>
    <row r="1183" spans="1:11" hidden="1" x14ac:dyDescent="0.25">
      <c r="A1183">
        <v>20303</v>
      </c>
      <c r="B1183" s="1" t="s">
        <v>6</v>
      </c>
      <c r="C1183" s="1" t="s">
        <v>12</v>
      </c>
      <c r="D1183">
        <v>6980</v>
      </c>
      <c r="E1183" s="1" t="s">
        <v>1146</v>
      </c>
      <c r="F1183">
        <v>32</v>
      </c>
      <c r="G1183">
        <v>32</v>
      </c>
      <c r="I1183">
        <v>0</v>
      </c>
      <c r="J1183">
        <f>Tabla1[[#This Row],[VENTAS]]+Tabla1[[#This Row],[DEPOSITO]]+Tabla1[[#This Row],[Existencia]]-Tabla1[[#This Row],[SISTEMA]]</f>
        <v>0</v>
      </c>
    </row>
    <row r="1184" spans="1:11" hidden="1" x14ac:dyDescent="0.25">
      <c r="A1184">
        <v>20303</v>
      </c>
      <c r="B1184" s="1" t="s">
        <v>6</v>
      </c>
      <c r="C1184" s="1" t="s">
        <v>12</v>
      </c>
      <c r="D1184">
        <v>7004</v>
      </c>
      <c r="E1184" s="1" t="s">
        <v>1147</v>
      </c>
      <c r="F1184">
        <v>0</v>
      </c>
      <c r="G1184">
        <v>0</v>
      </c>
      <c r="I1184">
        <v>0</v>
      </c>
      <c r="J1184">
        <f>Tabla1[[#This Row],[VENTAS]]+Tabla1[[#This Row],[DEPOSITO]]+Tabla1[[#This Row],[Existencia]]-Tabla1[[#This Row],[SISTEMA]]</f>
        <v>0</v>
      </c>
    </row>
    <row r="1185" spans="1:10" hidden="1" x14ac:dyDescent="0.25">
      <c r="A1185">
        <v>20303</v>
      </c>
      <c r="B1185" s="1" t="s">
        <v>6</v>
      </c>
      <c r="C1185" s="1" t="s">
        <v>12</v>
      </c>
      <c r="D1185">
        <v>7027</v>
      </c>
      <c r="E1185" s="1" t="s">
        <v>1148</v>
      </c>
      <c r="F1185">
        <v>0</v>
      </c>
      <c r="G1185">
        <v>0</v>
      </c>
      <c r="I1185">
        <v>0</v>
      </c>
      <c r="J1185">
        <f>Tabla1[[#This Row],[VENTAS]]+Tabla1[[#This Row],[DEPOSITO]]+Tabla1[[#This Row],[Existencia]]-Tabla1[[#This Row],[SISTEMA]]</f>
        <v>0</v>
      </c>
    </row>
    <row r="1186" spans="1:10" hidden="1" x14ac:dyDescent="0.25">
      <c r="A1186">
        <v>20303</v>
      </c>
      <c r="B1186" s="1" t="s">
        <v>6</v>
      </c>
      <c r="C1186" s="1" t="s">
        <v>12</v>
      </c>
      <c r="D1186">
        <v>7066</v>
      </c>
      <c r="E1186" s="1" t="s">
        <v>1149</v>
      </c>
      <c r="F1186">
        <v>0</v>
      </c>
      <c r="G1186">
        <v>0</v>
      </c>
      <c r="I1186">
        <v>0</v>
      </c>
      <c r="J1186">
        <f>Tabla1[[#This Row],[VENTAS]]+Tabla1[[#This Row],[DEPOSITO]]+Tabla1[[#This Row],[Existencia]]-Tabla1[[#This Row],[SISTEMA]]</f>
        <v>0</v>
      </c>
    </row>
    <row r="1187" spans="1:10" hidden="1" x14ac:dyDescent="0.25">
      <c r="A1187">
        <v>20303</v>
      </c>
      <c r="B1187" s="1" t="s">
        <v>6</v>
      </c>
      <c r="C1187" s="1" t="s">
        <v>12</v>
      </c>
      <c r="D1187">
        <v>7076</v>
      </c>
      <c r="E1187" s="1" t="s">
        <v>1150</v>
      </c>
      <c r="F1187">
        <v>0</v>
      </c>
      <c r="G1187">
        <v>0</v>
      </c>
      <c r="I1187">
        <v>0</v>
      </c>
      <c r="J1187">
        <f>Tabla1[[#This Row],[VENTAS]]+Tabla1[[#This Row],[DEPOSITO]]+Tabla1[[#This Row],[Existencia]]-Tabla1[[#This Row],[SISTEMA]]</f>
        <v>0</v>
      </c>
    </row>
    <row r="1188" spans="1:10" hidden="1" x14ac:dyDescent="0.25">
      <c r="A1188">
        <v>20303</v>
      </c>
      <c r="B1188" s="1" t="s">
        <v>6</v>
      </c>
      <c r="C1188" s="1" t="s">
        <v>12</v>
      </c>
      <c r="D1188">
        <v>7085</v>
      </c>
      <c r="E1188" s="1" t="s">
        <v>1151</v>
      </c>
      <c r="F1188">
        <v>0</v>
      </c>
      <c r="G1188">
        <v>0</v>
      </c>
      <c r="I1188">
        <v>0</v>
      </c>
      <c r="J1188">
        <f>Tabla1[[#This Row],[VENTAS]]+Tabla1[[#This Row],[DEPOSITO]]+Tabla1[[#This Row],[Existencia]]-Tabla1[[#This Row],[SISTEMA]]</f>
        <v>0</v>
      </c>
    </row>
    <row r="1189" spans="1:10" hidden="1" x14ac:dyDescent="0.25">
      <c r="A1189">
        <v>20303</v>
      </c>
      <c r="B1189" s="1" t="s">
        <v>6</v>
      </c>
      <c r="C1189" s="1" t="s">
        <v>12</v>
      </c>
      <c r="D1189">
        <v>7095</v>
      </c>
      <c r="E1189" s="1" t="s">
        <v>1152</v>
      </c>
      <c r="F1189">
        <v>0</v>
      </c>
      <c r="G1189">
        <v>0</v>
      </c>
      <c r="I1189">
        <v>0</v>
      </c>
      <c r="J1189">
        <f>Tabla1[[#This Row],[VENTAS]]+Tabla1[[#This Row],[DEPOSITO]]+Tabla1[[#This Row],[Existencia]]-Tabla1[[#This Row],[SISTEMA]]</f>
        <v>0</v>
      </c>
    </row>
    <row r="1190" spans="1:10" hidden="1" x14ac:dyDescent="0.25">
      <c r="A1190">
        <v>20303</v>
      </c>
      <c r="B1190" s="1" t="s">
        <v>6</v>
      </c>
      <c r="C1190" s="1" t="s">
        <v>12</v>
      </c>
      <c r="D1190">
        <v>7117</v>
      </c>
      <c r="E1190" s="1" t="s">
        <v>1153</v>
      </c>
      <c r="F1190">
        <v>0</v>
      </c>
      <c r="G1190">
        <v>0</v>
      </c>
      <c r="I1190">
        <v>0</v>
      </c>
      <c r="J1190">
        <f>Tabla1[[#This Row],[VENTAS]]+Tabla1[[#This Row],[DEPOSITO]]+Tabla1[[#This Row],[Existencia]]-Tabla1[[#This Row],[SISTEMA]]</f>
        <v>0</v>
      </c>
    </row>
    <row r="1191" spans="1:10" hidden="1" x14ac:dyDescent="0.25">
      <c r="A1191">
        <v>20303</v>
      </c>
      <c r="B1191" s="1" t="s">
        <v>6</v>
      </c>
      <c r="C1191" s="1" t="s">
        <v>12</v>
      </c>
      <c r="D1191">
        <v>7118</v>
      </c>
      <c r="E1191" s="1" t="s">
        <v>125</v>
      </c>
      <c r="F1191">
        <v>0</v>
      </c>
      <c r="G1191">
        <v>0</v>
      </c>
      <c r="I1191">
        <v>0</v>
      </c>
      <c r="J1191">
        <f>Tabla1[[#This Row],[VENTAS]]+Tabla1[[#This Row],[DEPOSITO]]+Tabla1[[#This Row],[Existencia]]-Tabla1[[#This Row],[SISTEMA]]</f>
        <v>0</v>
      </c>
    </row>
    <row r="1192" spans="1:10" hidden="1" x14ac:dyDescent="0.25">
      <c r="A1192">
        <v>20303</v>
      </c>
      <c r="B1192" s="1" t="s">
        <v>6</v>
      </c>
      <c r="C1192" s="1" t="s">
        <v>12</v>
      </c>
      <c r="D1192">
        <v>7120</v>
      </c>
      <c r="E1192" s="1" t="s">
        <v>1154</v>
      </c>
      <c r="F1192">
        <v>0</v>
      </c>
      <c r="G1192">
        <v>0</v>
      </c>
      <c r="I1192">
        <v>0</v>
      </c>
      <c r="J1192">
        <f>Tabla1[[#This Row],[VENTAS]]+Tabla1[[#This Row],[DEPOSITO]]+Tabla1[[#This Row],[Existencia]]-Tabla1[[#This Row],[SISTEMA]]</f>
        <v>0</v>
      </c>
    </row>
    <row r="1193" spans="1:10" hidden="1" x14ac:dyDescent="0.25">
      <c r="A1193">
        <v>20303</v>
      </c>
      <c r="B1193" s="1" t="s">
        <v>6</v>
      </c>
      <c r="C1193" s="1" t="s">
        <v>12</v>
      </c>
      <c r="D1193">
        <v>7121</v>
      </c>
      <c r="E1193" s="1" t="s">
        <v>1155</v>
      </c>
      <c r="F1193">
        <v>0</v>
      </c>
      <c r="G1193">
        <v>0</v>
      </c>
      <c r="I1193">
        <v>0</v>
      </c>
      <c r="J1193">
        <f>Tabla1[[#This Row],[VENTAS]]+Tabla1[[#This Row],[DEPOSITO]]+Tabla1[[#This Row],[Existencia]]-Tabla1[[#This Row],[SISTEMA]]</f>
        <v>0</v>
      </c>
    </row>
    <row r="1194" spans="1:10" hidden="1" x14ac:dyDescent="0.25">
      <c r="A1194">
        <v>20303</v>
      </c>
      <c r="B1194" s="1" t="s">
        <v>6</v>
      </c>
      <c r="C1194" s="1" t="s">
        <v>12</v>
      </c>
      <c r="D1194">
        <v>7122</v>
      </c>
      <c r="E1194" s="1" t="s">
        <v>1156</v>
      </c>
      <c r="F1194">
        <v>0</v>
      </c>
      <c r="G1194">
        <v>0</v>
      </c>
      <c r="I1194">
        <v>0</v>
      </c>
      <c r="J1194">
        <f>Tabla1[[#This Row],[VENTAS]]+Tabla1[[#This Row],[DEPOSITO]]+Tabla1[[#This Row],[Existencia]]-Tabla1[[#This Row],[SISTEMA]]</f>
        <v>0</v>
      </c>
    </row>
    <row r="1195" spans="1:10" hidden="1" x14ac:dyDescent="0.25">
      <c r="A1195">
        <v>20303</v>
      </c>
      <c r="B1195" s="1" t="s">
        <v>6</v>
      </c>
      <c r="C1195" s="1" t="s">
        <v>12</v>
      </c>
      <c r="D1195">
        <v>7124</v>
      </c>
      <c r="E1195" s="1" t="s">
        <v>1157</v>
      </c>
      <c r="F1195">
        <v>0</v>
      </c>
      <c r="G1195">
        <v>0</v>
      </c>
      <c r="I1195">
        <v>0</v>
      </c>
      <c r="J1195">
        <f>Tabla1[[#This Row],[VENTAS]]+Tabla1[[#This Row],[DEPOSITO]]+Tabla1[[#This Row],[Existencia]]-Tabla1[[#This Row],[SISTEMA]]</f>
        <v>0</v>
      </c>
    </row>
    <row r="1196" spans="1:10" hidden="1" x14ac:dyDescent="0.25">
      <c r="A1196">
        <v>20303</v>
      </c>
      <c r="B1196" s="1" t="s">
        <v>6</v>
      </c>
      <c r="C1196" s="1" t="s">
        <v>12</v>
      </c>
      <c r="D1196">
        <v>7125</v>
      </c>
      <c r="E1196" s="1" t="s">
        <v>1158</v>
      </c>
      <c r="F1196">
        <v>0</v>
      </c>
      <c r="G1196">
        <v>0</v>
      </c>
      <c r="I1196">
        <v>0</v>
      </c>
      <c r="J1196">
        <f>Tabla1[[#This Row],[VENTAS]]+Tabla1[[#This Row],[DEPOSITO]]+Tabla1[[#This Row],[Existencia]]-Tabla1[[#This Row],[SISTEMA]]</f>
        <v>0</v>
      </c>
    </row>
    <row r="1197" spans="1:10" hidden="1" x14ac:dyDescent="0.25">
      <c r="A1197">
        <v>20303</v>
      </c>
      <c r="B1197" s="1" t="s">
        <v>6</v>
      </c>
      <c r="C1197" s="1" t="s">
        <v>12</v>
      </c>
      <c r="D1197">
        <v>7149</v>
      </c>
      <c r="E1197" s="1" t="s">
        <v>1159</v>
      </c>
      <c r="F1197">
        <v>0</v>
      </c>
      <c r="G1197">
        <v>0</v>
      </c>
      <c r="I1197">
        <v>0</v>
      </c>
      <c r="J1197">
        <f>Tabla1[[#This Row],[VENTAS]]+Tabla1[[#This Row],[DEPOSITO]]+Tabla1[[#This Row],[Existencia]]-Tabla1[[#This Row],[SISTEMA]]</f>
        <v>0</v>
      </c>
    </row>
    <row r="1198" spans="1:10" hidden="1" x14ac:dyDescent="0.25">
      <c r="A1198">
        <v>20303</v>
      </c>
      <c r="B1198" s="1" t="s">
        <v>6</v>
      </c>
      <c r="C1198" s="1" t="s">
        <v>12</v>
      </c>
      <c r="D1198">
        <v>7150</v>
      </c>
      <c r="E1198" s="1" t="s">
        <v>1160</v>
      </c>
      <c r="F1198">
        <v>0</v>
      </c>
      <c r="G1198">
        <v>0</v>
      </c>
      <c r="I1198">
        <v>0</v>
      </c>
      <c r="J1198">
        <f>Tabla1[[#This Row],[VENTAS]]+Tabla1[[#This Row],[DEPOSITO]]+Tabla1[[#This Row],[Existencia]]-Tabla1[[#This Row],[SISTEMA]]</f>
        <v>0</v>
      </c>
    </row>
    <row r="1199" spans="1:10" hidden="1" x14ac:dyDescent="0.25">
      <c r="A1199">
        <v>20303</v>
      </c>
      <c r="B1199" s="1" t="s">
        <v>6</v>
      </c>
      <c r="C1199" s="1" t="s">
        <v>12</v>
      </c>
      <c r="D1199">
        <v>7151</v>
      </c>
      <c r="E1199" s="1" t="s">
        <v>58</v>
      </c>
      <c r="F1199">
        <v>0</v>
      </c>
      <c r="G1199">
        <v>0</v>
      </c>
      <c r="I1199">
        <v>0</v>
      </c>
      <c r="J1199">
        <f>Tabla1[[#This Row],[VENTAS]]+Tabla1[[#This Row],[DEPOSITO]]+Tabla1[[#This Row],[Existencia]]-Tabla1[[#This Row],[SISTEMA]]</f>
        <v>0</v>
      </c>
    </row>
    <row r="1200" spans="1:10" hidden="1" x14ac:dyDescent="0.25">
      <c r="A1200">
        <v>20303</v>
      </c>
      <c r="B1200" s="1" t="s">
        <v>6</v>
      </c>
      <c r="C1200" s="1" t="s">
        <v>12</v>
      </c>
      <c r="D1200">
        <v>7181</v>
      </c>
      <c r="E1200" s="1" t="s">
        <v>1161</v>
      </c>
      <c r="F1200">
        <v>0</v>
      </c>
      <c r="G1200">
        <v>0</v>
      </c>
      <c r="I1200">
        <v>0</v>
      </c>
      <c r="J1200">
        <f>Tabla1[[#This Row],[VENTAS]]+Tabla1[[#This Row],[DEPOSITO]]+Tabla1[[#This Row],[Existencia]]-Tabla1[[#This Row],[SISTEMA]]</f>
        <v>0</v>
      </c>
    </row>
    <row r="1201" spans="1:11" hidden="1" x14ac:dyDescent="0.25">
      <c r="A1201">
        <v>20303</v>
      </c>
      <c r="B1201" s="1" t="s">
        <v>6</v>
      </c>
      <c r="C1201" s="1" t="s">
        <v>12</v>
      </c>
      <c r="D1201">
        <v>7247</v>
      </c>
      <c r="E1201" s="1" t="s">
        <v>1162</v>
      </c>
      <c r="F1201">
        <v>0</v>
      </c>
      <c r="G1201">
        <v>0</v>
      </c>
      <c r="I1201">
        <v>0</v>
      </c>
      <c r="J1201">
        <f>Tabla1[[#This Row],[VENTAS]]+Tabla1[[#This Row],[DEPOSITO]]+Tabla1[[#This Row],[Existencia]]-Tabla1[[#This Row],[SISTEMA]]</f>
        <v>0</v>
      </c>
    </row>
    <row r="1202" spans="1:11" hidden="1" x14ac:dyDescent="0.25">
      <c r="A1202">
        <v>20303</v>
      </c>
      <c r="B1202" s="1" t="s">
        <v>6</v>
      </c>
      <c r="C1202" s="1" t="s">
        <v>12</v>
      </c>
      <c r="D1202">
        <v>7248</v>
      </c>
      <c r="E1202" s="1" t="s">
        <v>1163</v>
      </c>
      <c r="F1202">
        <v>0</v>
      </c>
      <c r="G1202">
        <v>0</v>
      </c>
      <c r="I1202">
        <v>0</v>
      </c>
      <c r="J1202">
        <f>Tabla1[[#This Row],[VENTAS]]+Tabla1[[#This Row],[DEPOSITO]]+Tabla1[[#This Row],[Existencia]]-Tabla1[[#This Row],[SISTEMA]]</f>
        <v>0</v>
      </c>
    </row>
    <row r="1203" spans="1:11" hidden="1" x14ac:dyDescent="0.25">
      <c r="A1203">
        <v>20303</v>
      </c>
      <c r="B1203" s="1" t="s">
        <v>6</v>
      </c>
      <c r="C1203" s="1" t="s">
        <v>12</v>
      </c>
      <c r="D1203">
        <v>7249</v>
      </c>
      <c r="E1203" s="1" t="s">
        <v>1164</v>
      </c>
      <c r="F1203">
        <v>0</v>
      </c>
      <c r="G1203">
        <v>0</v>
      </c>
      <c r="I1203">
        <v>0</v>
      </c>
      <c r="J1203">
        <f>Tabla1[[#This Row],[VENTAS]]+Tabla1[[#This Row],[DEPOSITO]]+Tabla1[[#This Row],[Existencia]]-Tabla1[[#This Row],[SISTEMA]]</f>
        <v>0</v>
      </c>
    </row>
    <row r="1204" spans="1:11" hidden="1" x14ac:dyDescent="0.25">
      <c r="A1204">
        <v>20303</v>
      </c>
      <c r="B1204" s="1" t="s">
        <v>6</v>
      </c>
      <c r="C1204" s="1" t="s">
        <v>12</v>
      </c>
      <c r="D1204">
        <v>7250</v>
      </c>
      <c r="E1204" s="1" t="s">
        <v>1165</v>
      </c>
      <c r="F1204">
        <v>0</v>
      </c>
      <c r="G1204">
        <v>0</v>
      </c>
      <c r="I1204">
        <v>0</v>
      </c>
      <c r="J1204">
        <f>Tabla1[[#This Row],[VENTAS]]+Tabla1[[#This Row],[DEPOSITO]]+Tabla1[[#This Row],[Existencia]]-Tabla1[[#This Row],[SISTEMA]]</f>
        <v>0</v>
      </c>
    </row>
    <row r="1205" spans="1:11" hidden="1" x14ac:dyDescent="0.25">
      <c r="A1205">
        <v>20303</v>
      </c>
      <c r="B1205" s="1" t="s">
        <v>6</v>
      </c>
      <c r="C1205" s="1" t="s">
        <v>12</v>
      </c>
      <c r="D1205">
        <v>7251</v>
      </c>
      <c r="E1205" s="1" t="s">
        <v>1166</v>
      </c>
      <c r="F1205">
        <v>0</v>
      </c>
      <c r="G1205">
        <v>0</v>
      </c>
      <c r="I1205">
        <v>0</v>
      </c>
      <c r="J1205">
        <f>Tabla1[[#This Row],[VENTAS]]+Tabla1[[#This Row],[DEPOSITO]]+Tabla1[[#This Row],[Existencia]]-Tabla1[[#This Row],[SISTEMA]]</f>
        <v>0</v>
      </c>
    </row>
    <row r="1206" spans="1:11" hidden="1" x14ac:dyDescent="0.25">
      <c r="A1206">
        <v>20303</v>
      </c>
      <c r="B1206" s="1" t="s">
        <v>6</v>
      </c>
      <c r="C1206" s="1" t="s">
        <v>12</v>
      </c>
      <c r="D1206">
        <v>7252</v>
      </c>
      <c r="E1206" s="1" t="s">
        <v>1167</v>
      </c>
      <c r="F1206">
        <v>0</v>
      </c>
      <c r="G1206">
        <v>0</v>
      </c>
      <c r="I1206">
        <v>0</v>
      </c>
      <c r="J1206">
        <f>Tabla1[[#This Row],[VENTAS]]+Tabla1[[#This Row],[DEPOSITO]]+Tabla1[[#This Row],[Existencia]]-Tabla1[[#This Row],[SISTEMA]]</f>
        <v>0</v>
      </c>
    </row>
    <row r="1207" spans="1:11" hidden="1" x14ac:dyDescent="0.25">
      <c r="A1207">
        <v>20303</v>
      </c>
      <c r="B1207" s="1" t="s">
        <v>6</v>
      </c>
      <c r="C1207" s="1" t="s">
        <v>12</v>
      </c>
      <c r="D1207">
        <v>7274</v>
      </c>
      <c r="E1207" s="1" t="s">
        <v>1168</v>
      </c>
      <c r="F1207">
        <v>0</v>
      </c>
      <c r="G1207">
        <v>0</v>
      </c>
      <c r="I1207">
        <v>0</v>
      </c>
      <c r="J1207">
        <f>Tabla1[[#This Row],[VENTAS]]+Tabla1[[#This Row],[DEPOSITO]]+Tabla1[[#This Row],[Existencia]]-Tabla1[[#This Row],[SISTEMA]]</f>
        <v>0</v>
      </c>
    </row>
    <row r="1208" spans="1:11" hidden="1" x14ac:dyDescent="0.25">
      <c r="A1208">
        <v>20303</v>
      </c>
      <c r="B1208" s="1" t="s">
        <v>6</v>
      </c>
      <c r="C1208" s="1" t="s">
        <v>12</v>
      </c>
      <c r="D1208">
        <v>7287</v>
      </c>
      <c r="E1208" s="1" t="s">
        <v>1169</v>
      </c>
      <c r="F1208">
        <v>8</v>
      </c>
      <c r="G1208">
        <v>8</v>
      </c>
      <c r="I1208">
        <v>0</v>
      </c>
      <c r="J1208">
        <f>Tabla1[[#This Row],[VENTAS]]+Tabla1[[#This Row],[DEPOSITO]]+Tabla1[[#This Row],[Existencia]]-Tabla1[[#This Row],[SISTEMA]]</f>
        <v>0</v>
      </c>
    </row>
    <row r="1209" spans="1:11" hidden="1" x14ac:dyDescent="0.25">
      <c r="A1209">
        <v>20303</v>
      </c>
      <c r="B1209" s="1" t="s">
        <v>6</v>
      </c>
      <c r="C1209" s="1" t="s">
        <v>12</v>
      </c>
      <c r="D1209">
        <v>7288</v>
      </c>
      <c r="E1209" s="1" t="s">
        <v>1170</v>
      </c>
      <c r="F1209">
        <v>0</v>
      </c>
      <c r="G1209">
        <v>0</v>
      </c>
      <c r="I1209">
        <v>0</v>
      </c>
      <c r="J1209">
        <f>Tabla1[[#This Row],[VENTAS]]+Tabla1[[#This Row],[DEPOSITO]]+Tabla1[[#This Row],[Existencia]]-Tabla1[[#This Row],[SISTEMA]]</f>
        <v>0</v>
      </c>
    </row>
    <row r="1210" spans="1:11" hidden="1" x14ac:dyDescent="0.25">
      <c r="A1210">
        <v>20303</v>
      </c>
      <c r="B1210" s="1" t="s">
        <v>6</v>
      </c>
      <c r="C1210" s="1" t="s">
        <v>12</v>
      </c>
      <c r="D1210">
        <v>7333</v>
      </c>
      <c r="E1210" s="1" t="s">
        <v>1171</v>
      </c>
      <c r="F1210">
        <v>0</v>
      </c>
      <c r="G1210">
        <v>0</v>
      </c>
      <c r="I1210">
        <v>0</v>
      </c>
      <c r="J1210">
        <f>Tabla1[[#This Row],[VENTAS]]+Tabla1[[#This Row],[DEPOSITO]]+Tabla1[[#This Row],[Existencia]]-Tabla1[[#This Row],[SISTEMA]]</f>
        <v>0</v>
      </c>
    </row>
    <row r="1211" spans="1:11" x14ac:dyDescent="0.25">
      <c r="A1211">
        <v>20303</v>
      </c>
      <c r="B1211" s="1" t="s">
        <v>6</v>
      </c>
      <c r="C1211" s="1" t="s">
        <v>12</v>
      </c>
      <c r="D1211">
        <v>7334</v>
      </c>
      <c r="E1211" s="1" t="s">
        <v>1172</v>
      </c>
      <c r="F1211">
        <v>139</v>
      </c>
      <c r="G1211">
        <v>138</v>
      </c>
      <c r="I1211">
        <v>0</v>
      </c>
      <c r="J1211">
        <f>Tabla1[[#This Row],[VENTAS]]+Tabla1[[#This Row],[DEPOSITO]]+Tabla1[[#This Row],[Existencia]]-Tabla1[[#This Row],[SISTEMA]]</f>
        <v>-1</v>
      </c>
    </row>
    <row r="1212" spans="1:11" x14ac:dyDescent="0.25">
      <c r="A1212">
        <v>20303</v>
      </c>
      <c r="B1212" s="1" t="s">
        <v>6</v>
      </c>
      <c r="C1212" s="1" t="s">
        <v>12</v>
      </c>
      <c r="D1212">
        <v>7366</v>
      </c>
      <c r="E1212" s="1" t="s">
        <v>1173</v>
      </c>
      <c r="F1212">
        <v>69</v>
      </c>
      <c r="G1212">
        <v>0</v>
      </c>
      <c r="I1212">
        <v>0</v>
      </c>
      <c r="J1212">
        <f>Tabla1[[#This Row],[VENTAS]]+Tabla1[[#This Row],[DEPOSITO]]+Tabla1[[#This Row],[Existencia]]-Tabla1[[#This Row],[SISTEMA]]</f>
        <v>-69</v>
      </c>
    </row>
    <row r="1213" spans="1:11" hidden="1" x14ac:dyDescent="0.25">
      <c r="A1213">
        <v>20303</v>
      </c>
      <c r="B1213" s="1" t="s">
        <v>6</v>
      </c>
      <c r="C1213" s="1" t="s">
        <v>12</v>
      </c>
      <c r="D1213">
        <v>7370</v>
      </c>
      <c r="E1213" s="1" t="s">
        <v>1174</v>
      </c>
      <c r="F1213">
        <v>0</v>
      </c>
      <c r="G1213">
        <v>0</v>
      </c>
      <c r="I1213">
        <v>0</v>
      </c>
      <c r="J1213">
        <f>Tabla1[[#This Row],[VENTAS]]+Tabla1[[#This Row],[DEPOSITO]]+Tabla1[[#This Row],[Existencia]]-Tabla1[[#This Row],[SISTEMA]]</f>
        <v>0</v>
      </c>
    </row>
    <row r="1214" spans="1:11" hidden="1" x14ac:dyDescent="0.25">
      <c r="A1214">
        <v>20303</v>
      </c>
      <c r="B1214" s="1" t="s">
        <v>6</v>
      </c>
      <c r="C1214" s="1" t="s">
        <v>12</v>
      </c>
      <c r="D1214">
        <v>7399</v>
      </c>
      <c r="E1214" s="1" t="s">
        <v>1175</v>
      </c>
      <c r="F1214">
        <v>0</v>
      </c>
      <c r="G1214">
        <v>0</v>
      </c>
      <c r="I1214">
        <v>0</v>
      </c>
      <c r="J1214">
        <f>Tabla1[[#This Row],[VENTAS]]+Tabla1[[#This Row],[DEPOSITO]]+Tabla1[[#This Row],[Existencia]]-Tabla1[[#This Row],[SISTEMA]]</f>
        <v>0</v>
      </c>
    </row>
    <row r="1215" spans="1:11" hidden="1" x14ac:dyDescent="0.25">
      <c r="A1215">
        <v>20303</v>
      </c>
      <c r="B1215" s="1" t="s">
        <v>6</v>
      </c>
      <c r="C1215" s="1" t="s">
        <v>12</v>
      </c>
      <c r="D1215">
        <v>7407</v>
      </c>
      <c r="E1215" s="1" t="s">
        <v>1176</v>
      </c>
      <c r="F1215">
        <v>-1</v>
      </c>
      <c r="G1215">
        <v>0</v>
      </c>
      <c r="I1215">
        <v>0</v>
      </c>
      <c r="J1215">
        <f>Tabla1[[#This Row],[VENTAS]]+Tabla1[[#This Row],[DEPOSITO]]+Tabla1[[#This Row],[Existencia]]-Tabla1[[#This Row],[SISTEMA]]</f>
        <v>1</v>
      </c>
      <c r="K1215" t="s">
        <v>2659</v>
      </c>
    </row>
    <row r="1216" spans="1:11" hidden="1" x14ac:dyDescent="0.25">
      <c r="A1216">
        <v>20303</v>
      </c>
      <c r="B1216" s="1" t="s">
        <v>6</v>
      </c>
      <c r="C1216" s="1" t="s">
        <v>12</v>
      </c>
      <c r="D1216">
        <v>7438</v>
      </c>
      <c r="E1216" s="1" t="s">
        <v>1177</v>
      </c>
      <c r="F1216">
        <v>0</v>
      </c>
      <c r="G1216">
        <v>0</v>
      </c>
      <c r="I1216">
        <v>0</v>
      </c>
      <c r="J1216">
        <f>Tabla1[[#This Row],[VENTAS]]+Tabla1[[#This Row],[DEPOSITO]]+Tabla1[[#This Row],[Existencia]]-Tabla1[[#This Row],[SISTEMA]]</f>
        <v>0</v>
      </c>
    </row>
    <row r="1217" spans="1:11" hidden="1" x14ac:dyDescent="0.25">
      <c r="A1217">
        <v>20303</v>
      </c>
      <c r="B1217" s="1" t="s">
        <v>6</v>
      </c>
      <c r="C1217" s="1" t="s">
        <v>12</v>
      </c>
      <c r="D1217">
        <v>7439</v>
      </c>
      <c r="E1217" s="1" t="s">
        <v>126</v>
      </c>
      <c r="F1217">
        <v>5</v>
      </c>
      <c r="G1217">
        <v>6</v>
      </c>
      <c r="I1217">
        <v>0</v>
      </c>
      <c r="J1217">
        <f>Tabla1[[#This Row],[VENTAS]]+Tabla1[[#This Row],[DEPOSITO]]+Tabla1[[#This Row],[Existencia]]-Tabla1[[#This Row],[SISTEMA]]</f>
        <v>1</v>
      </c>
      <c r="K1217" t="s">
        <v>2659</v>
      </c>
    </row>
    <row r="1218" spans="1:11" hidden="1" x14ac:dyDescent="0.25">
      <c r="A1218">
        <v>20303</v>
      </c>
      <c r="B1218" s="1" t="s">
        <v>6</v>
      </c>
      <c r="C1218" s="1" t="s">
        <v>12</v>
      </c>
      <c r="D1218">
        <v>7440</v>
      </c>
      <c r="E1218" s="1" t="s">
        <v>127</v>
      </c>
      <c r="F1218">
        <v>0</v>
      </c>
      <c r="G1218">
        <v>0</v>
      </c>
      <c r="I1218">
        <v>0</v>
      </c>
      <c r="J1218">
        <f>Tabla1[[#This Row],[VENTAS]]+Tabla1[[#This Row],[DEPOSITO]]+Tabla1[[#This Row],[Existencia]]-Tabla1[[#This Row],[SISTEMA]]</f>
        <v>0</v>
      </c>
    </row>
    <row r="1219" spans="1:11" hidden="1" x14ac:dyDescent="0.25">
      <c r="A1219">
        <v>20303</v>
      </c>
      <c r="B1219" s="1" t="s">
        <v>6</v>
      </c>
      <c r="C1219" s="1" t="s">
        <v>12</v>
      </c>
      <c r="D1219">
        <v>7444</v>
      </c>
      <c r="E1219" s="1" t="s">
        <v>128</v>
      </c>
      <c r="F1219">
        <v>0</v>
      </c>
      <c r="G1219">
        <v>0</v>
      </c>
      <c r="I1219">
        <v>0</v>
      </c>
      <c r="J1219">
        <f>Tabla1[[#This Row],[VENTAS]]+Tabla1[[#This Row],[DEPOSITO]]+Tabla1[[#This Row],[Existencia]]-Tabla1[[#This Row],[SISTEMA]]</f>
        <v>0</v>
      </c>
    </row>
    <row r="1220" spans="1:11" hidden="1" x14ac:dyDescent="0.25">
      <c r="A1220">
        <v>20303</v>
      </c>
      <c r="B1220" s="1" t="s">
        <v>6</v>
      </c>
      <c r="C1220" s="1" t="s">
        <v>12</v>
      </c>
      <c r="D1220">
        <v>7451</v>
      </c>
      <c r="E1220" s="1" t="s">
        <v>1178</v>
      </c>
      <c r="F1220">
        <v>0</v>
      </c>
      <c r="G1220">
        <v>0</v>
      </c>
      <c r="I1220">
        <v>0</v>
      </c>
      <c r="J1220">
        <f>Tabla1[[#This Row],[VENTAS]]+Tabla1[[#This Row],[DEPOSITO]]+Tabla1[[#This Row],[Existencia]]-Tabla1[[#This Row],[SISTEMA]]</f>
        <v>0</v>
      </c>
    </row>
    <row r="1221" spans="1:11" hidden="1" x14ac:dyDescent="0.25">
      <c r="A1221">
        <v>20303</v>
      </c>
      <c r="B1221" s="1" t="s">
        <v>6</v>
      </c>
      <c r="C1221" s="1" t="s">
        <v>12</v>
      </c>
      <c r="D1221">
        <v>7452</v>
      </c>
      <c r="E1221" s="1" t="s">
        <v>1179</v>
      </c>
      <c r="F1221">
        <v>20</v>
      </c>
      <c r="G1221">
        <v>19</v>
      </c>
      <c r="I1221">
        <v>0</v>
      </c>
      <c r="J1221">
        <f>Tabla1[[#This Row],[VENTAS]]+Tabla1[[#This Row],[DEPOSITO]]+Tabla1[[#This Row],[Existencia]]-Tabla1[[#This Row],[SISTEMA]]</f>
        <v>-1</v>
      </c>
      <c r="K1221" t="s">
        <v>5</v>
      </c>
    </row>
    <row r="1222" spans="1:11" hidden="1" x14ac:dyDescent="0.25">
      <c r="A1222">
        <v>20303</v>
      </c>
      <c r="B1222" s="1" t="s">
        <v>6</v>
      </c>
      <c r="C1222" s="1" t="s">
        <v>12</v>
      </c>
      <c r="D1222">
        <v>7466</v>
      </c>
      <c r="E1222" s="1" t="s">
        <v>1180</v>
      </c>
      <c r="F1222">
        <v>30</v>
      </c>
      <c r="G1222">
        <v>30</v>
      </c>
      <c r="I1222">
        <v>0</v>
      </c>
      <c r="J1222">
        <f>Tabla1[[#This Row],[VENTAS]]+Tabla1[[#This Row],[DEPOSITO]]+Tabla1[[#This Row],[Existencia]]-Tabla1[[#This Row],[SISTEMA]]</f>
        <v>0</v>
      </c>
    </row>
    <row r="1223" spans="1:11" hidden="1" x14ac:dyDescent="0.25">
      <c r="A1223">
        <v>20303</v>
      </c>
      <c r="B1223" s="1" t="s">
        <v>6</v>
      </c>
      <c r="C1223" s="1" t="s">
        <v>12</v>
      </c>
      <c r="D1223">
        <v>7472</v>
      </c>
      <c r="E1223" s="1" t="s">
        <v>1181</v>
      </c>
      <c r="F1223">
        <v>0</v>
      </c>
      <c r="G1223">
        <v>0</v>
      </c>
      <c r="I1223">
        <v>0</v>
      </c>
      <c r="J1223">
        <f>Tabla1[[#This Row],[VENTAS]]+Tabla1[[#This Row],[DEPOSITO]]+Tabla1[[#This Row],[Existencia]]-Tabla1[[#This Row],[SISTEMA]]</f>
        <v>0</v>
      </c>
    </row>
    <row r="1224" spans="1:11" hidden="1" x14ac:dyDescent="0.25">
      <c r="A1224">
        <v>20303</v>
      </c>
      <c r="B1224" s="1" t="s">
        <v>6</v>
      </c>
      <c r="C1224" s="1" t="s">
        <v>12</v>
      </c>
      <c r="D1224">
        <v>7474</v>
      </c>
      <c r="E1224" s="1" t="s">
        <v>1182</v>
      </c>
      <c r="F1224">
        <v>1</v>
      </c>
      <c r="G1224">
        <v>0</v>
      </c>
      <c r="I1224">
        <v>0</v>
      </c>
      <c r="J1224">
        <f>Tabla1[[#This Row],[VENTAS]]+Tabla1[[#This Row],[DEPOSITO]]+Tabla1[[#This Row],[Existencia]]-Tabla1[[#This Row],[SISTEMA]]</f>
        <v>-1</v>
      </c>
      <c r="K1224" t="s">
        <v>2644</v>
      </c>
    </row>
    <row r="1225" spans="1:11" hidden="1" x14ac:dyDescent="0.25">
      <c r="A1225">
        <v>20303</v>
      </c>
      <c r="B1225" s="1" t="s">
        <v>6</v>
      </c>
      <c r="C1225" s="1" t="s">
        <v>12</v>
      </c>
      <c r="D1225">
        <v>7522</v>
      </c>
      <c r="E1225" s="1" t="s">
        <v>1183</v>
      </c>
      <c r="F1225">
        <v>0</v>
      </c>
      <c r="G1225">
        <v>0</v>
      </c>
      <c r="I1225">
        <v>0</v>
      </c>
      <c r="J1225">
        <f>Tabla1[[#This Row],[VENTAS]]+Tabla1[[#This Row],[DEPOSITO]]+Tabla1[[#This Row],[Existencia]]-Tabla1[[#This Row],[SISTEMA]]</f>
        <v>0</v>
      </c>
    </row>
    <row r="1226" spans="1:11" hidden="1" x14ac:dyDescent="0.25">
      <c r="A1226">
        <v>20303</v>
      </c>
      <c r="B1226" s="1" t="s">
        <v>6</v>
      </c>
      <c r="C1226" s="1" t="s">
        <v>12</v>
      </c>
      <c r="D1226">
        <v>7525</v>
      </c>
      <c r="E1226" s="1" t="s">
        <v>1184</v>
      </c>
      <c r="F1226">
        <v>0</v>
      </c>
      <c r="G1226">
        <v>0</v>
      </c>
      <c r="I1226">
        <v>0</v>
      </c>
      <c r="J1226">
        <f>Tabla1[[#This Row],[VENTAS]]+Tabla1[[#This Row],[DEPOSITO]]+Tabla1[[#This Row],[Existencia]]-Tabla1[[#This Row],[SISTEMA]]</f>
        <v>0</v>
      </c>
    </row>
    <row r="1227" spans="1:11" hidden="1" x14ac:dyDescent="0.25">
      <c r="A1227">
        <v>20303</v>
      </c>
      <c r="B1227" s="1" t="s">
        <v>6</v>
      </c>
      <c r="C1227" s="1" t="s">
        <v>12</v>
      </c>
      <c r="D1227">
        <v>7526</v>
      </c>
      <c r="E1227" s="1" t="s">
        <v>129</v>
      </c>
      <c r="F1227">
        <v>68</v>
      </c>
      <c r="G1227">
        <v>68</v>
      </c>
      <c r="I1227">
        <v>0</v>
      </c>
      <c r="J1227">
        <f>Tabla1[[#This Row],[VENTAS]]+Tabla1[[#This Row],[DEPOSITO]]+Tabla1[[#This Row],[Existencia]]-Tabla1[[#This Row],[SISTEMA]]</f>
        <v>0</v>
      </c>
    </row>
    <row r="1228" spans="1:11" hidden="1" x14ac:dyDescent="0.25">
      <c r="A1228">
        <v>20303</v>
      </c>
      <c r="B1228" s="1" t="s">
        <v>6</v>
      </c>
      <c r="C1228" s="1" t="s">
        <v>12</v>
      </c>
      <c r="D1228">
        <v>7584</v>
      </c>
      <c r="E1228" s="1" t="s">
        <v>1185</v>
      </c>
      <c r="F1228">
        <v>186</v>
      </c>
      <c r="G1228">
        <v>183</v>
      </c>
      <c r="I1228">
        <v>3</v>
      </c>
      <c r="J1228">
        <f>Tabla1[[#This Row],[VENTAS]]+Tabla1[[#This Row],[DEPOSITO]]+Tabla1[[#This Row],[Existencia]]-Tabla1[[#This Row],[SISTEMA]]</f>
        <v>0</v>
      </c>
    </row>
    <row r="1229" spans="1:11" hidden="1" x14ac:dyDescent="0.25">
      <c r="A1229">
        <v>20303</v>
      </c>
      <c r="B1229" s="1" t="s">
        <v>6</v>
      </c>
      <c r="C1229" s="1" t="s">
        <v>12</v>
      </c>
      <c r="D1229">
        <v>7615</v>
      </c>
      <c r="E1229" s="1" t="s">
        <v>1186</v>
      </c>
      <c r="F1229">
        <v>1</v>
      </c>
      <c r="G1229">
        <v>1</v>
      </c>
      <c r="I1229">
        <v>0</v>
      </c>
      <c r="J1229">
        <f>Tabla1[[#This Row],[VENTAS]]+Tabla1[[#This Row],[DEPOSITO]]+Tabla1[[#This Row],[Existencia]]-Tabla1[[#This Row],[SISTEMA]]</f>
        <v>0</v>
      </c>
    </row>
    <row r="1230" spans="1:11" hidden="1" x14ac:dyDescent="0.25">
      <c r="A1230">
        <v>20303</v>
      </c>
      <c r="B1230" s="1" t="s">
        <v>6</v>
      </c>
      <c r="C1230" s="1" t="s">
        <v>12</v>
      </c>
      <c r="D1230">
        <v>7651</v>
      </c>
      <c r="E1230" s="1" t="s">
        <v>1187</v>
      </c>
      <c r="F1230">
        <v>0</v>
      </c>
      <c r="G1230">
        <v>0</v>
      </c>
      <c r="I1230">
        <v>0</v>
      </c>
      <c r="J1230">
        <f>Tabla1[[#This Row],[VENTAS]]+Tabla1[[#This Row],[DEPOSITO]]+Tabla1[[#This Row],[Existencia]]-Tabla1[[#This Row],[SISTEMA]]</f>
        <v>0</v>
      </c>
    </row>
    <row r="1231" spans="1:11" hidden="1" x14ac:dyDescent="0.25">
      <c r="A1231">
        <v>20303</v>
      </c>
      <c r="B1231" s="1" t="s">
        <v>6</v>
      </c>
      <c r="C1231" s="1" t="s">
        <v>12</v>
      </c>
      <c r="D1231">
        <v>7681</v>
      </c>
      <c r="E1231" s="1" t="s">
        <v>1188</v>
      </c>
      <c r="F1231">
        <v>0</v>
      </c>
      <c r="G1231">
        <v>0</v>
      </c>
      <c r="I1231">
        <v>0</v>
      </c>
      <c r="J1231">
        <f>Tabla1[[#This Row],[VENTAS]]+Tabla1[[#This Row],[DEPOSITO]]+Tabla1[[#This Row],[Existencia]]-Tabla1[[#This Row],[SISTEMA]]</f>
        <v>0</v>
      </c>
    </row>
    <row r="1232" spans="1:11" hidden="1" x14ac:dyDescent="0.25">
      <c r="A1232">
        <v>20303</v>
      </c>
      <c r="B1232" s="1" t="s">
        <v>6</v>
      </c>
      <c r="C1232" s="1" t="s">
        <v>12</v>
      </c>
      <c r="D1232">
        <v>7687</v>
      </c>
      <c r="E1232" s="1" t="s">
        <v>1189</v>
      </c>
      <c r="F1232">
        <v>0</v>
      </c>
      <c r="G1232">
        <v>0</v>
      </c>
      <c r="I1232">
        <v>0</v>
      </c>
      <c r="J1232">
        <f>Tabla1[[#This Row],[VENTAS]]+Tabla1[[#This Row],[DEPOSITO]]+Tabla1[[#This Row],[Existencia]]-Tabla1[[#This Row],[SISTEMA]]</f>
        <v>0</v>
      </c>
    </row>
    <row r="1233" spans="1:11" hidden="1" x14ac:dyDescent="0.25">
      <c r="A1233">
        <v>20303</v>
      </c>
      <c r="B1233" s="1" t="s">
        <v>6</v>
      </c>
      <c r="C1233" s="1" t="s">
        <v>12</v>
      </c>
      <c r="D1233">
        <v>7688</v>
      </c>
      <c r="E1233" s="1" t="s">
        <v>1190</v>
      </c>
      <c r="F1233">
        <v>0</v>
      </c>
      <c r="G1233">
        <v>0</v>
      </c>
      <c r="I1233">
        <v>0</v>
      </c>
      <c r="J1233">
        <f>Tabla1[[#This Row],[VENTAS]]+Tabla1[[#This Row],[DEPOSITO]]+Tabla1[[#This Row],[Existencia]]-Tabla1[[#This Row],[SISTEMA]]</f>
        <v>0</v>
      </c>
    </row>
    <row r="1234" spans="1:11" hidden="1" x14ac:dyDescent="0.25">
      <c r="A1234">
        <v>20303</v>
      </c>
      <c r="B1234" s="1" t="s">
        <v>6</v>
      </c>
      <c r="C1234" s="1" t="s">
        <v>12</v>
      </c>
      <c r="D1234">
        <v>7730</v>
      </c>
      <c r="E1234" s="1" t="s">
        <v>130</v>
      </c>
      <c r="F1234">
        <v>4</v>
      </c>
      <c r="G1234">
        <v>4</v>
      </c>
      <c r="I1234">
        <v>0</v>
      </c>
      <c r="J1234">
        <f>Tabla1[[#This Row],[VENTAS]]+Tabla1[[#This Row],[DEPOSITO]]+Tabla1[[#This Row],[Existencia]]-Tabla1[[#This Row],[SISTEMA]]</f>
        <v>0</v>
      </c>
    </row>
    <row r="1235" spans="1:11" hidden="1" x14ac:dyDescent="0.25">
      <c r="A1235">
        <v>20303</v>
      </c>
      <c r="B1235" s="1" t="s">
        <v>6</v>
      </c>
      <c r="C1235" s="1" t="s">
        <v>12</v>
      </c>
      <c r="D1235">
        <v>7830</v>
      </c>
      <c r="E1235" s="1" t="s">
        <v>1191</v>
      </c>
      <c r="F1235">
        <v>0</v>
      </c>
      <c r="G1235">
        <v>0</v>
      </c>
      <c r="I1235">
        <v>0</v>
      </c>
      <c r="J1235">
        <f>Tabla1[[#This Row],[VENTAS]]+Tabla1[[#This Row],[DEPOSITO]]+Tabla1[[#This Row],[Existencia]]-Tabla1[[#This Row],[SISTEMA]]</f>
        <v>0</v>
      </c>
    </row>
    <row r="1236" spans="1:11" hidden="1" x14ac:dyDescent="0.25">
      <c r="A1236">
        <v>20303</v>
      </c>
      <c r="B1236" s="1" t="s">
        <v>6</v>
      </c>
      <c r="C1236" s="1" t="s">
        <v>12</v>
      </c>
      <c r="D1236">
        <v>7865</v>
      </c>
      <c r="E1236" s="1" t="s">
        <v>1192</v>
      </c>
      <c r="F1236">
        <v>0</v>
      </c>
      <c r="G1236">
        <v>0</v>
      </c>
      <c r="I1236">
        <v>0</v>
      </c>
      <c r="J1236">
        <f>Tabla1[[#This Row],[VENTAS]]+Tabla1[[#This Row],[DEPOSITO]]+Tabla1[[#This Row],[Existencia]]-Tabla1[[#This Row],[SISTEMA]]</f>
        <v>0</v>
      </c>
    </row>
    <row r="1237" spans="1:11" hidden="1" x14ac:dyDescent="0.25">
      <c r="A1237">
        <v>20303</v>
      </c>
      <c r="B1237" s="1" t="s">
        <v>6</v>
      </c>
      <c r="C1237" s="1" t="s">
        <v>12</v>
      </c>
      <c r="D1237">
        <v>7866</v>
      </c>
      <c r="E1237" s="1" t="s">
        <v>1193</v>
      </c>
      <c r="F1237">
        <v>0</v>
      </c>
      <c r="G1237">
        <v>0</v>
      </c>
      <c r="I1237">
        <v>0</v>
      </c>
      <c r="J1237">
        <f>Tabla1[[#This Row],[VENTAS]]+Tabla1[[#This Row],[DEPOSITO]]+Tabla1[[#This Row],[Existencia]]-Tabla1[[#This Row],[SISTEMA]]</f>
        <v>0</v>
      </c>
    </row>
    <row r="1238" spans="1:11" hidden="1" x14ac:dyDescent="0.25">
      <c r="A1238">
        <v>20303</v>
      </c>
      <c r="B1238" s="1" t="s">
        <v>6</v>
      </c>
      <c r="C1238" s="1" t="s">
        <v>12</v>
      </c>
      <c r="D1238">
        <v>7886</v>
      </c>
      <c r="E1238" s="1" t="s">
        <v>1194</v>
      </c>
      <c r="F1238">
        <v>0</v>
      </c>
      <c r="G1238">
        <v>0</v>
      </c>
      <c r="I1238">
        <v>0</v>
      </c>
      <c r="J1238">
        <f>Tabla1[[#This Row],[VENTAS]]+Tabla1[[#This Row],[DEPOSITO]]+Tabla1[[#This Row],[Existencia]]-Tabla1[[#This Row],[SISTEMA]]</f>
        <v>0</v>
      </c>
    </row>
    <row r="1239" spans="1:11" hidden="1" x14ac:dyDescent="0.25">
      <c r="A1239">
        <v>20303</v>
      </c>
      <c r="B1239" s="1" t="s">
        <v>6</v>
      </c>
      <c r="C1239" s="1" t="s">
        <v>12</v>
      </c>
      <c r="D1239">
        <v>7889</v>
      </c>
      <c r="E1239" s="1" t="s">
        <v>1195</v>
      </c>
      <c r="F1239">
        <v>0</v>
      </c>
      <c r="G1239">
        <v>0</v>
      </c>
      <c r="I1239">
        <v>0</v>
      </c>
      <c r="J1239">
        <f>Tabla1[[#This Row],[VENTAS]]+Tabla1[[#This Row],[DEPOSITO]]+Tabla1[[#This Row],[Existencia]]-Tabla1[[#This Row],[SISTEMA]]</f>
        <v>0</v>
      </c>
    </row>
    <row r="1240" spans="1:11" hidden="1" x14ac:dyDescent="0.25">
      <c r="A1240">
        <v>20303</v>
      </c>
      <c r="B1240" s="1" t="s">
        <v>6</v>
      </c>
      <c r="C1240" s="1" t="s">
        <v>12</v>
      </c>
      <c r="D1240">
        <v>7896</v>
      </c>
      <c r="E1240" s="1" t="s">
        <v>131</v>
      </c>
      <c r="F1240">
        <v>0</v>
      </c>
      <c r="G1240">
        <v>0</v>
      </c>
      <c r="I1240">
        <v>0</v>
      </c>
      <c r="J1240">
        <f>Tabla1[[#This Row],[VENTAS]]+Tabla1[[#This Row],[DEPOSITO]]+Tabla1[[#This Row],[Existencia]]-Tabla1[[#This Row],[SISTEMA]]</f>
        <v>0</v>
      </c>
    </row>
    <row r="1241" spans="1:11" hidden="1" x14ac:dyDescent="0.25">
      <c r="A1241">
        <v>20303</v>
      </c>
      <c r="B1241" s="1" t="s">
        <v>6</v>
      </c>
      <c r="C1241" s="1" t="s">
        <v>12</v>
      </c>
      <c r="D1241">
        <v>7898</v>
      </c>
      <c r="E1241" s="1" t="s">
        <v>132</v>
      </c>
      <c r="F1241">
        <v>23</v>
      </c>
      <c r="G1241">
        <v>24</v>
      </c>
      <c r="I1241">
        <v>0</v>
      </c>
      <c r="J1241">
        <f>Tabla1[[#This Row],[VENTAS]]+Tabla1[[#This Row],[DEPOSITO]]+Tabla1[[#This Row],[Existencia]]-Tabla1[[#This Row],[SISTEMA]]</f>
        <v>1</v>
      </c>
      <c r="K1241" t="s">
        <v>2659</v>
      </c>
    </row>
    <row r="1242" spans="1:11" hidden="1" x14ac:dyDescent="0.25">
      <c r="A1242">
        <v>20303</v>
      </c>
      <c r="B1242" s="1" t="s">
        <v>6</v>
      </c>
      <c r="C1242" s="1" t="s">
        <v>12</v>
      </c>
      <c r="D1242">
        <v>7899</v>
      </c>
      <c r="E1242" s="1" t="s">
        <v>1196</v>
      </c>
      <c r="F1242">
        <v>0</v>
      </c>
      <c r="G1242">
        <v>0</v>
      </c>
      <c r="I1242">
        <v>0</v>
      </c>
      <c r="J1242">
        <f>Tabla1[[#This Row],[VENTAS]]+Tabla1[[#This Row],[DEPOSITO]]+Tabla1[[#This Row],[Existencia]]-Tabla1[[#This Row],[SISTEMA]]</f>
        <v>0</v>
      </c>
    </row>
    <row r="1243" spans="1:11" hidden="1" x14ac:dyDescent="0.25">
      <c r="A1243">
        <v>20303</v>
      </c>
      <c r="B1243" s="1" t="s">
        <v>6</v>
      </c>
      <c r="C1243" s="1" t="s">
        <v>12</v>
      </c>
      <c r="D1243">
        <v>7901</v>
      </c>
      <c r="E1243" s="1" t="s">
        <v>1197</v>
      </c>
      <c r="F1243">
        <v>4</v>
      </c>
      <c r="G1243">
        <v>6</v>
      </c>
      <c r="I1243">
        <v>0</v>
      </c>
      <c r="J1243">
        <f>Tabla1[[#This Row],[VENTAS]]+Tabla1[[#This Row],[DEPOSITO]]+Tabla1[[#This Row],[Existencia]]-Tabla1[[#This Row],[SISTEMA]]</f>
        <v>2</v>
      </c>
      <c r="K1243" t="s">
        <v>2659</v>
      </c>
    </row>
    <row r="1244" spans="1:11" hidden="1" x14ac:dyDescent="0.25">
      <c r="A1244">
        <v>20303</v>
      </c>
      <c r="B1244" s="1" t="s">
        <v>6</v>
      </c>
      <c r="C1244" s="1" t="s">
        <v>12</v>
      </c>
      <c r="D1244">
        <v>7976</v>
      </c>
      <c r="E1244" s="1" t="s">
        <v>1198</v>
      </c>
      <c r="F1244">
        <v>0</v>
      </c>
      <c r="G1244">
        <v>0</v>
      </c>
      <c r="I1244">
        <v>0</v>
      </c>
      <c r="J1244">
        <f>Tabla1[[#This Row],[VENTAS]]+Tabla1[[#This Row],[DEPOSITO]]+Tabla1[[#This Row],[Existencia]]-Tabla1[[#This Row],[SISTEMA]]</f>
        <v>0</v>
      </c>
    </row>
    <row r="1245" spans="1:11" x14ac:dyDescent="0.25">
      <c r="A1245">
        <v>20303</v>
      </c>
      <c r="B1245" s="1" t="s">
        <v>6</v>
      </c>
      <c r="C1245" s="1" t="s">
        <v>12</v>
      </c>
      <c r="D1245">
        <v>8031</v>
      </c>
      <c r="E1245" s="1" t="s">
        <v>1199</v>
      </c>
      <c r="F1245">
        <v>25</v>
      </c>
      <c r="G1245">
        <f>8+5</f>
        <v>13</v>
      </c>
      <c r="I1245">
        <v>0</v>
      </c>
      <c r="J1245">
        <f>Tabla1[[#This Row],[VENTAS]]+Tabla1[[#This Row],[DEPOSITO]]+Tabla1[[#This Row],[Existencia]]-Tabla1[[#This Row],[SISTEMA]]</f>
        <v>-12</v>
      </c>
    </row>
    <row r="1246" spans="1:11" hidden="1" x14ac:dyDescent="0.25">
      <c r="A1246">
        <v>20303</v>
      </c>
      <c r="B1246" s="1" t="s">
        <v>6</v>
      </c>
      <c r="C1246" s="1" t="s">
        <v>12</v>
      </c>
      <c r="D1246">
        <v>8048</v>
      </c>
      <c r="E1246" s="1" t="s">
        <v>1200</v>
      </c>
      <c r="F1246">
        <v>0</v>
      </c>
      <c r="G1246">
        <v>0</v>
      </c>
      <c r="I1246">
        <v>0</v>
      </c>
      <c r="J1246">
        <f>Tabla1[[#This Row],[VENTAS]]+Tabla1[[#This Row],[DEPOSITO]]+Tabla1[[#This Row],[Existencia]]-Tabla1[[#This Row],[SISTEMA]]</f>
        <v>0</v>
      </c>
    </row>
    <row r="1247" spans="1:11" hidden="1" x14ac:dyDescent="0.25">
      <c r="A1247">
        <v>20303</v>
      </c>
      <c r="B1247" s="1" t="s">
        <v>6</v>
      </c>
      <c r="C1247" s="1" t="s">
        <v>12</v>
      </c>
      <c r="D1247">
        <v>8198</v>
      </c>
      <c r="E1247" s="1" t="s">
        <v>1201</v>
      </c>
      <c r="F1247">
        <v>0</v>
      </c>
      <c r="G1247">
        <v>0</v>
      </c>
      <c r="I1247">
        <v>0</v>
      </c>
      <c r="J1247">
        <f>Tabla1[[#This Row],[VENTAS]]+Tabla1[[#This Row],[DEPOSITO]]+Tabla1[[#This Row],[Existencia]]-Tabla1[[#This Row],[SISTEMA]]</f>
        <v>0</v>
      </c>
    </row>
    <row r="1248" spans="1:11" hidden="1" x14ac:dyDescent="0.25">
      <c r="A1248">
        <v>20303</v>
      </c>
      <c r="B1248" s="1" t="s">
        <v>6</v>
      </c>
      <c r="C1248" s="1" t="s">
        <v>12</v>
      </c>
      <c r="D1248">
        <v>8200</v>
      </c>
      <c r="E1248" s="1" t="s">
        <v>1202</v>
      </c>
      <c r="F1248">
        <v>0</v>
      </c>
      <c r="G1248">
        <v>0</v>
      </c>
      <c r="I1248">
        <v>0</v>
      </c>
      <c r="J1248">
        <f>Tabla1[[#This Row],[VENTAS]]+Tabla1[[#This Row],[DEPOSITO]]+Tabla1[[#This Row],[Existencia]]-Tabla1[[#This Row],[SISTEMA]]</f>
        <v>0</v>
      </c>
    </row>
    <row r="1249" spans="1:10" hidden="1" x14ac:dyDescent="0.25">
      <c r="A1249">
        <v>20303</v>
      </c>
      <c r="B1249" s="1" t="s">
        <v>6</v>
      </c>
      <c r="C1249" s="1" t="s">
        <v>12</v>
      </c>
      <c r="D1249">
        <v>8202</v>
      </c>
      <c r="E1249" s="1" t="s">
        <v>1203</v>
      </c>
      <c r="F1249">
        <v>0</v>
      </c>
      <c r="G1249">
        <v>0</v>
      </c>
      <c r="I1249">
        <v>0</v>
      </c>
      <c r="J1249">
        <f>Tabla1[[#This Row],[VENTAS]]+Tabla1[[#This Row],[DEPOSITO]]+Tabla1[[#This Row],[Existencia]]-Tabla1[[#This Row],[SISTEMA]]</f>
        <v>0</v>
      </c>
    </row>
    <row r="1250" spans="1:10" hidden="1" x14ac:dyDescent="0.25">
      <c r="A1250">
        <v>20303</v>
      </c>
      <c r="B1250" s="1" t="s">
        <v>6</v>
      </c>
      <c r="C1250" s="1" t="s">
        <v>12</v>
      </c>
      <c r="D1250">
        <v>8203</v>
      </c>
      <c r="E1250" s="1" t="s">
        <v>1204</v>
      </c>
      <c r="F1250">
        <v>4</v>
      </c>
      <c r="G1250">
        <v>4</v>
      </c>
      <c r="I1250">
        <v>0</v>
      </c>
      <c r="J1250">
        <f>Tabla1[[#This Row],[VENTAS]]+Tabla1[[#This Row],[DEPOSITO]]+Tabla1[[#This Row],[Existencia]]-Tabla1[[#This Row],[SISTEMA]]</f>
        <v>0</v>
      </c>
    </row>
    <row r="1251" spans="1:10" hidden="1" x14ac:dyDescent="0.25">
      <c r="A1251">
        <v>20303</v>
      </c>
      <c r="B1251" s="1" t="s">
        <v>6</v>
      </c>
      <c r="C1251" s="1" t="s">
        <v>12</v>
      </c>
      <c r="D1251">
        <v>8207</v>
      </c>
      <c r="E1251" s="1" t="s">
        <v>1205</v>
      </c>
      <c r="F1251">
        <v>0</v>
      </c>
      <c r="G1251">
        <v>0</v>
      </c>
      <c r="I1251">
        <v>0</v>
      </c>
      <c r="J1251">
        <f>Tabla1[[#This Row],[VENTAS]]+Tabla1[[#This Row],[DEPOSITO]]+Tabla1[[#This Row],[Existencia]]-Tabla1[[#This Row],[SISTEMA]]</f>
        <v>0</v>
      </c>
    </row>
    <row r="1252" spans="1:10" hidden="1" x14ac:dyDescent="0.25">
      <c r="A1252">
        <v>20303</v>
      </c>
      <c r="B1252" s="1" t="s">
        <v>6</v>
      </c>
      <c r="C1252" s="1" t="s">
        <v>12</v>
      </c>
      <c r="D1252">
        <v>8210</v>
      </c>
      <c r="E1252" s="1" t="s">
        <v>1206</v>
      </c>
      <c r="F1252">
        <v>0</v>
      </c>
      <c r="G1252">
        <v>0</v>
      </c>
      <c r="I1252">
        <v>0</v>
      </c>
      <c r="J1252">
        <f>Tabla1[[#This Row],[VENTAS]]+Tabla1[[#This Row],[DEPOSITO]]+Tabla1[[#This Row],[Existencia]]-Tabla1[[#This Row],[SISTEMA]]</f>
        <v>0</v>
      </c>
    </row>
    <row r="1253" spans="1:10" hidden="1" x14ac:dyDescent="0.25">
      <c r="A1253">
        <v>20303</v>
      </c>
      <c r="B1253" s="1" t="s">
        <v>6</v>
      </c>
      <c r="C1253" s="1" t="s">
        <v>12</v>
      </c>
      <c r="D1253">
        <v>8232</v>
      </c>
      <c r="E1253" s="1" t="s">
        <v>1207</v>
      </c>
      <c r="F1253">
        <v>0</v>
      </c>
      <c r="G1253">
        <v>0</v>
      </c>
      <c r="I1253">
        <v>0</v>
      </c>
      <c r="J1253">
        <f>Tabla1[[#This Row],[VENTAS]]+Tabla1[[#This Row],[DEPOSITO]]+Tabla1[[#This Row],[Existencia]]-Tabla1[[#This Row],[SISTEMA]]</f>
        <v>0</v>
      </c>
    </row>
    <row r="1254" spans="1:10" hidden="1" x14ac:dyDescent="0.25">
      <c r="A1254">
        <v>20303</v>
      </c>
      <c r="B1254" s="1" t="s">
        <v>6</v>
      </c>
      <c r="C1254" s="1" t="s">
        <v>12</v>
      </c>
      <c r="D1254">
        <v>8233</v>
      </c>
      <c r="E1254" s="1" t="s">
        <v>1208</v>
      </c>
      <c r="F1254">
        <v>28</v>
      </c>
      <c r="G1254">
        <v>27</v>
      </c>
      <c r="H1254">
        <v>1</v>
      </c>
      <c r="I1254">
        <v>0</v>
      </c>
      <c r="J1254">
        <f>Tabla1[[#This Row],[VENTAS]]+Tabla1[[#This Row],[DEPOSITO]]+Tabla1[[#This Row],[Existencia]]-Tabla1[[#This Row],[SISTEMA]]</f>
        <v>0</v>
      </c>
    </row>
    <row r="1255" spans="1:10" hidden="1" x14ac:dyDescent="0.25">
      <c r="A1255">
        <v>20303</v>
      </c>
      <c r="B1255" s="1" t="s">
        <v>6</v>
      </c>
      <c r="C1255" s="1" t="s">
        <v>12</v>
      </c>
      <c r="D1255">
        <v>8265</v>
      </c>
      <c r="E1255" s="1" t="s">
        <v>1209</v>
      </c>
      <c r="F1255">
        <v>0</v>
      </c>
      <c r="G1255">
        <v>0</v>
      </c>
      <c r="I1255">
        <v>0</v>
      </c>
      <c r="J1255">
        <f>Tabla1[[#This Row],[VENTAS]]+Tabla1[[#This Row],[DEPOSITO]]+Tabla1[[#This Row],[Existencia]]-Tabla1[[#This Row],[SISTEMA]]</f>
        <v>0</v>
      </c>
    </row>
    <row r="1256" spans="1:10" hidden="1" x14ac:dyDescent="0.25">
      <c r="A1256">
        <v>20303</v>
      </c>
      <c r="B1256" s="1" t="s">
        <v>6</v>
      </c>
      <c r="C1256" s="1" t="s">
        <v>12</v>
      </c>
      <c r="D1256">
        <v>8266</v>
      </c>
      <c r="E1256" s="1" t="s">
        <v>1210</v>
      </c>
      <c r="F1256">
        <v>0</v>
      </c>
      <c r="G1256">
        <v>0</v>
      </c>
      <c r="I1256">
        <v>0</v>
      </c>
      <c r="J1256">
        <f>Tabla1[[#This Row],[VENTAS]]+Tabla1[[#This Row],[DEPOSITO]]+Tabla1[[#This Row],[Existencia]]-Tabla1[[#This Row],[SISTEMA]]</f>
        <v>0</v>
      </c>
    </row>
    <row r="1257" spans="1:10" hidden="1" x14ac:dyDescent="0.25">
      <c r="A1257">
        <v>20303</v>
      </c>
      <c r="B1257" s="1" t="s">
        <v>6</v>
      </c>
      <c r="C1257" s="1" t="s">
        <v>12</v>
      </c>
      <c r="D1257">
        <v>8267</v>
      </c>
      <c r="E1257" s="1" t="s">
        <v>1211</v>
      </c>
      <c r="F1257">
        <v>0</v>
      </c>
      <c r="G1257">
        <v>0</v>
      </c>
      <c r="I1257">
        <v>0</v>
      </c>
      <c r="J1257">
        <f>Tabla1[[#This Row],[VENTAS]]+Tabla1[[#This Row],[DEPOSITO]]+Tabla1[[#This Row],[Existencia]]-Tabla1[[#This Row],[SISTEMA]]</f>
        <v>0</v>
      </c>
    </row>
    <row r="1258" spans="1:10" hidden="1" x14ac:dyDescent="0.25">
      <c r="A1258">
        <v>20303</v>
      </c>
      <c r="B1258" s="1" t="s">
        <v>6</v>
      </c>
      <c r="C1258" s="1" t="s">
        <v>12</v>
      </c>
      <c r="D1258">
        <v>8268</v>
      </c>
      <c r="E1258" s="1" t="s">
        <v>1212</v>
      </c>
      <c r="F1258">
        <v>0</v>
      </c>
      <c r="G1258">
        <v>0</v>
      </c>
      <c r="I1258">
        <v>0</v>
      </c>
      <c r="J1258">
        <f>Tabla1[[#This Row],[VENTAS]]+Tabla1[[#This Row],[DEPOSITO]]+Tabla1[[#This Row],[Existencia]]-Tabla1[[#This Row],[SISTEMA]]</f>
        <v>0</v>
      </c>
    </row>
    <row r="1259" spans="1:10" hidden="1" x14ac:dyDescent="0.25">
      <c r="A1259">
        <v>20303</v>
      </c>
      <c r="B1259" s="1" t="s">
        <v>6</v>
      </c>
      <c r="C1259" s="1" t="s">
        <v>12</v>
      </c>
      <c r="D1259">
        <v>8286</v>
      </c>
      <c r="E1259" s="1" t="s">
        <v>1213</v>
      </c>
      <c r="F1259">
        <v>36</v>
      </c>
      <c r="G1259">
        <v>36</v>
      </c>
      <c r="I1259">
        <v>0</v>
      </c>
      <c r="J1259">
        <f>Tabla1[[#This Row],[VENTAS]]+Tabla1[[#This Row],[DEPOSITO]]+Tabla1[[#This Row],[Existencia]]-Tabla1[[#This Row],[SISTEMA]]</f>
        <v>0</v>
      </c>
    </row>
    <row r="1260" spans="1:10" hidden="1" x14ac:dyDescent="0.25">
      <c r="A1260">
        <v>20303</v>
      </c>
      <c r="B1260" s="1" t="s">
        <v>6</v>
      </c>
      <c r="C1260" s="1" t="s">
        <v>12</v>
      </c>
      <c r="D1260">
        <v>8287</v>
      </c>
      <c r="E1260" s="1" t="s">
        <v>1214</v>
      </c>
      <c r="F1260">
        <v>15</v>
      </c>
      <c r="G1260">
        <v>15</v>
      </c>
      <c r="I1260">
        <v>0</v>
      </c>
      <c r="J1260">
        <f>Tabla1[[#This Row],[VENTAS]]+Tabla1[[#This Row],[DEPOSITO]]+Tabla1[[#This Row],[Existencia]]-Tabla1[[#This Row],[SISTEMA]]</f>
        <v>0</v>
      </c>
    </row>
    <row r="1261" spans="1:10" hidden="1" x14ac:dyDescent="0.25">
      <c r="A1261">
        <v>20303</v>
      </c>
      <c r="B1261" s="1" t="s">
        <v>6</v>
      </c>
      <c r="C1261" s="1" t="s">
        <v>12</v>
      </c>
      <c r="D1261">
        <v>8306</v>
      </c>
      <c r="E1261" s="1" t="s">
        <v>1215</v>
      </c>
      <c r="F1261">
        <v>0</v>
      </c>
      <c r="G1261">
        <v>0</v>
      </c>
      <c r="I1261">
        <v>0</v>
      </c>
      <c r="J1261">
        <f>Tabla1[[#This Row],[VENTAS]]+Tabla1[[#This Row],[DEPOSITO]]+Tabla1[[#This Row],[Existencia]]-Tabla1[[#This Row],[SISTEMA]]</f>
        <v>0</v>
      </c>
    </row>
    <row r="1262" spans="1:10" hidden="1" x14ac:dyDescent="0.25">
      <c r="A1262">
        <v>20303</v>
      </c>
      <c r="B1262" s="1" t="s">
        <v>6</v>
      </c>
      <c r="C1262" s="1" t="s">
        <v>12</v>
      </c>
      <c r="D1262">
        <v>8316</v>
      </c>
      <c r="E1262" s="1" t="s">
        <v>133</v>
      </c>
      <c r="F1262">
        <v>29</v>
      </c>
      <c r="G1262">
        <v>28</v>
      </c>
      <c r="I1262">
        <v>1</v>
      </c>
      <c r="J1262">
        <f>Tabla1[[#This Row],[VENTAS]]+Tabla1[[#This Row],[DEPOSITO]]+Tabla1[[#This Row],[Existencia]]-Tabla1[[#This Row],[SISTEMA]]</f>
        <v>0</v>
      </c>
    </row>
    <row r="1263" spans="1:10" x14ac:dyDescent="0.25">
      <c r="A1263">
        <v>20303</v>
      </c>
      <c r="B1263" s="1" t="s">
        <v>6</v>
      </c>
      <c r="C1263" s="1" t="s">
        <v>12</v>
      </c>
      <c r="D1263">
        <v>8317</v>
      </c>
      <c r="E1263" s="1" t="s">
        <v>134</v>
      </c>
      <c r="F1263">
        <v>37</v>
      </c>
      <c r="G1263">
        <v>33</v>
      </c>
      <c r="I1263">
        <v>3</v>
      </c>
      <c r="J1263">
        <f>Tabla1[[#This Row],[VENTAS]]+Tabla1[[#This Row],[DEPOSITO]]+Tabla1[[#This Row],[Existencia]]-Tabla1[[#This Row],[SISTEMA]]</f>
        <v>-1</v>
      </c>
    </row>
    <row r="1264" spans="1:10" hidden="1" x14ac:dyDescent="0.25">
      <c r="A1264">
        <v>20303</v>
      </c>
      <c r="B1264" s="1" t="s">
        <v>6</v>
      </c>
      <c r="C1264" s="1" t="s">
        <v>12</v>
      </c>
      <c r="D1264">
        <v>8321</v>
      </c>
      <c r="E1264" s="1" t="s">
        <v>1216</v>
      </c>
      <c r="F1264">
        <v>0</v>
      </c>
      <c r="G1264">
        <v>0</v>
      </c>
      <c r="I1264">
        <v>0</v>
      </c>
      <c r="J1264">
        <f>Tabla1[[#This Row],[VENTAS]]+Tabla1[[#This Row],[DEPOSITO]]+Tabla1[[#This Row],[Existencia]]-Tabla1[[#This Row],[SISTEMA]]</f>
        <v>0</v>
      </c>
    </row>
    <row r="1265" spans="1:11" hidden="1" x14ac:dyDescent="0.25">
      <c r="A1265">
        <v>20303</v>
      </c>
      <c r="B1265" s="1" t="s">
        <v>6</v>
      </c>
      <c r="C1265" s="1" t="s">
        <v>12</v>
      </c>
      <c r="D1265">
        <v>8336</v>
      </c>
      <c r="E1265" s="1" t="s">
        <v>1217</v>
      </c>
      <c r="F1265">
        <v>0</v>
      </c>
      <c r="G1265">
        <v>0</v>
      </c>
      <c r="I1265">
        <v>0</v>
      </c>
      <c r="J1265">
        <f>Tabla1[[#This Row],[VENTAS]]+Tabla1[[#This Row],[DEPOSITO]]+Tabla1[[#This Row],[Existencia]]-Tabla1[[#This Row],[SISTEMA]]</f>
        <v>0</v>
      </c>
    </row>
    <row r="1266" spans="1:11" x14ac:dyDescent="0.25">
      <c r="A1266">
        <v>20303</v>
      </c>
      <c r="B1266" s="1" t="s">
        <v>6</v>
      </c>
      <c r="C1266" s="1" t="s">
        <v>12</v>
      </c>
      <c r="D1266">
        <v>8339</v>
      </c>
      <c r="E1266" s="1" t="s">
        <v>1218</v>
      </c>
      <c r="F1266">
        <v>43</v>
      </c>
      <c r="G1266">
        <v>41</v>
      </c>
      <c r="I1266">
        <v>0</v>
      </c>
      <c r="J1266">
        <f>Tabla1[[#This Row],[VENTAS]]+Tabla1[[#This Row],[DEPOSITO]]+Tabla1[[#This Row],[Existencia]]-Tabla1[[#This Row],[SISTEMA]]</f>
        <v>-2</v>
      </c>
    </row>
    <row r="1267" spans="1:11" hidden="1" x14ac:dyDescent="0.25">
      <c r="A1267">
        <v>20303</v>
      </c>
      <c r="B1267" s="1" t="s">
        <v>6</v>
      </c>
      <c r="C1267" s="1" t="s">
        <v>12</v>
      </c>
      <c r="D1267">
        <v>8460</v>
      </c>
      <c r="E1267" s="1" t="s">
        <v>1219</v>
      </c>
      <c r="F1267">
        <v>0</v>
      </c>
      <c r="G1267">
        <v>0</v>
      </c>
      <c r="I1267">
        <v>0</v>
      </c>
      <c r="J1267">
        <f>Tabla1[[#This Row],[VENTAS]]+Tabla1[[#This Row],[DEPOSITO]]+Tabla1[[#This Row],[Existencia]]-Tabla1[[#This Row],[SISTEMA]]</f>
        <v>0</v>
      </c>
    </row>
    <row r="1268" spans="1:11" hidden="1" x14ac:dyDescent="0.25">
      <c r="A1268">
        <v>20303</v>
      </c>
      <c r="B1268" s="1" t="s">
        <v>6</v>
      </c>
      <c r="C1268" s="1" t="s">
        <v>12</v>
      </c>
      <c r="D1268">
        <v>8508</v>
      </c>
      <c r="E1268" s="1" t="s">
        <v>135</v>
      </c>
      <c r="F1268">
        <v>73</v>
      </c>
      <c r="G1268">
        <f>42+32</f>
        <v>74</v>
      </c>
      <c r="I1268">
        <v>0</v>
      </c>
      <c r="J1268">
        <f>Tabla1[[#This Row],[VENTAS]]+Tabla1[[#This Row],[DEPOSITO]]+Tabla1[[#This Row],[Existencia]]-Tabla1[[#This Row],[SISTEMA]]</f>
        <v>1</v>
      </c>
      <c r="K1268" t="s">
        <v>2659</v>
      </c>
    </row>
    <row r="1269" spans="1:11" hidden="1" x14ac:dyDescent="0.25">
      <c r="A1269">
        <v>20303</v>
      </c>
      <c r="B1269" s="1" t="s">
        <v>6</v>
      </c>
      <c r="C1269" s="1" t="s">
        <v>12</v>
      </c>
      <c r="D1269">
        <v>8509</v>
      </c>
      <c r="E1269" s="1" t="s">
        <v>1220</v>
      </c>
      <c r="F1269">
        <v>0</v>
      </c>
      <c r="G1269">
        <v>0</v>
      </c>
      <c r="I1269">
        <v>0</v>
      </c>
      <c r="J1269">
        <f>Tabla1[[#This Row],[VENTAS]]+Tabla1[[#This Row],[DEPOSITO]]+Tabla1[[#This Row],[Existencia]]-Tabla1[[#This Row],[SISTEMA]]</f>
        <v>0</v>
      </c>
    </row>
    <row r="1270" spans="1:11" hidden="1" x14ac:dyDescent="0.25">
      <c r="A1270">
        <v>20303</v>
      </c>
      <c r="B1270" s="1" t="s">
        <v>6</v>
      </c>
      <c r="C1270" s="1" t="s">
        <v>12</v>
      </c>
      <c r="D1270">
        <v>8516</v>
      </c>
      <c r="E1270" s="1" t="s">
        <v>1221</v>
      </c>
      <c r="F1270">
        <v>16</v>
      </c>
      <c r="G1270">
        <v>3</v>
      </c>
      <c r="H1270">
        <v>15</v>
      </c>
      <c r="I1270">
        <v>0</v>
      </c>
      <c r="J1270">
        <f>Tabla1[[#This Row],[VENTAS]]+Tabla1[[#This Row],[DEPOSITO]]+Tabla1[[#This Row],[Existencia]]-Tabla1[[#This Row],[SISTEMA]]</f>
        <v>2</v>
      </c>
      <c r="K1270" t="s">
        <v>2659</v>
      </c>
    </row>
    <row r="1271" spans="1:11" hidden="1" x14ac:dyDescent="0.25">
      <c r="A1271">
        <v>20303</v>
      </c>
      <c r="B1271" s="1" t="s">
        <v>6</v>
      </c>
      <c r="C1271" s="1" t="s">
        <v>12</v>
      </c>
      <c r="D1271">
        <v>8540</v>
      </c>
      <c r="E1271" s="1" t="s">
        <v>1222</v>
      </c>
      <c r="F1271">
        <v>1</v>
      </c>
      <c r="I1271">
        <v>0</v>
      </c>
      <c r="J1271">
        <f>Tabla1[[#This Row],[VENTAS]]+Tabla1[[#This Row],[DEPOSITO]]+Tabla1[[#This Row],[Existencia]]-Tabla1[[#This Row],[SISTEMA]]</f>
        <v>-1</v>
      </c>
      <c r="K1271" t="s">
        <v>2640</v>
      </c>
    </row>
    <row r="1272" spans="1:11" hidden="1" x14ac:dyDescent="0.25">
      <c r="A1272">
        <v>20303</v>
      </c>
      <c r="B1272" s="1" t="s">
        <v>6</v>
      </c>
      <c r="C1272" s="1" t="s">
        <v>12</v>
      </c>
      <c r="D1272">
        <v>8542</v>
      </c>
      <c r="E1272" s="1" t="s">
        <v>1223</v>
      </c>
      <c r="F1272">
        <v>0</v>
      </c>
      <c r="G1272">
        <v>0</v>
      </c>
      <c r="I1272">
        <v>0</v>
      </c>
      <c r="J1272">
        <f>Tabla1[[#This Row],[VENTAS]]+Tabla1[[#This Row],[DEPOSITO]]+Tabla1[[#This Row],[Existencia]]-Tabla1[[#This Row],[SISTEMA]]</f>
        <v>0</v>
      </c>
    </row>
    <row r="1273" spans="1:11" hidden="1" x14ac:dyDescent="0.25">
      <c r="A1273">
        <v>20303</v>
      </c>
      <c r="B1273" s="1" t="s">
        <v>6</v>
      </c>
      <c r="C1273" s="1" t="s">
        <v>12</v>
      </c>
      <c r="D1273">
        <v>8549</v>
      </c>
      <c r="E1273" s="1" t="s">
        <v>1224</v>
      </c>
      <c r="F1273">
        <v>0</v>
      </c>
      <c r="G1273">
        <v>0</v>
      </c>
      <c r="I1273">
        <v>0</v>
      </c>
      <c r="J1273">
        <f>Tabla1[[#This Row],[VENTAS]]+Tabla1[[#This Row],[DEPOSITO]]+Tabla1[[#This Row],[Existencia]]-Tabla1[[#This Row],[SISTEMA]]</f>
        <v>0</v>
      </c>
    </row>
    <row r="1274" spans="1:11" hidden="1" x14ac:dyDescent="0.25">
      <c r="A1274">
        <v>20303</v>
      </c>
      <c r="B1274" s="1" t="s">
        <v>6</v>
      </c>
      <c r="C1274" s="1" t="s">
        <v>12</v>
      </c>
      <c r="D1274">
        <v>8553</v>
      </c>
      <c r="E1274" s="1" t="s">
        <v>136</v>
      </c>
      <c r="F1274">
        <v>10</v>
      </c>
      <c r="G1274">
        <v>9</v>
      </c>
      <c r="I1274">
        <v>0</v>
      </c>
      <c r="J1274">
        <f>Tabla1[[#This Row],[VENTAS]]+Tabla1[[#This Row],[DEPOSITO]]+Tabla1[[#This Row],[Existencia]]-Tabla1[[#This Row],[SISTEMA]]</f>
        <v>-1</v>
      </c>
      <c r="K1274" t="s">
        <v>5</v>
      </c>
    </row>
    <row r="1275" spans="1:11" hidden="1" x14ac:dyDescent="0.25">
      <c r="A1275">
        <v>20303</v>
      </c>
      <c r="B1275" s="1" t="s">
        <v>6</v>
      </c>
      <c r="C1275" s="1" t="s">
        <v>12</v>
      </c>
      <c r="D1275">
        <v>8578</v>
      </c>
      <c r="E1275" s="1" t="s">
        <v>1225</v>
      </c>
      <c r="F1275">
        <v>0</v>
      </c>
      <c r="G1275">
        <v>0</v>
      </c>
      <c r="I1275">
        <v>0</v>
      </c>
      <c r="J1275">
        <f>Tabla1[[#This Row],[VENTAS]]+Tabla1[[#This Row],[DEPOSITO]]+Tabla1[[#This Row],[Existencia]]-Tabla1[[#This Row],[SISTEMA]]</f>
        <v>0</v>
      </c>
    </row>
    <row r="1276" spans="1:11" hidden="1" x14ac:dyDescent="0.25">
      <c r="A1276">
        <v>20303</v>
      </c>
      <c r="B1276" s="1" t="s">
        <v>6</v>
      </c>
      <c r="C1276" s="1" t="s">
        <v>12</v>
      </c>
      <c r="D1276">
        <v>8585</v>
      </c>
      <c r="E1276" s="1" t="s">
        <v>1226</v>
      </c>
      <c r="F1276">
        <v>0</v>
      </c>
      <c r="G1276">
        <v>0</v>
      </c>
      <c r="I1276">
        <v>0</v>
      </c>
      <c r="J1276">
        <f>Tabla1[[#This Row],[VENTAS]]+Tabla1[[#This Row],[DEPOSITO]]+Tabla1[[#This Row],[Existencia]]-Tabla1[[#This Row],[SISTEMA]]</f>
        <v>0</v>
      </c>
    </row>
    <row r="1277" spans="1:11" hidden="1" x14ac:dyDescent="0.25">
      <c r="A1277">
        <v>20303</v>
      </c>
      <c r="B1277" s="1" t="s">
        <v>6</v>
      </c>
      <c r="C1277" s="1" t="s">
        <v>12</v>
      </c>
      <c r="D1277">
        <v>8586</v>
      </c>
      <c r="E1277" s="1" t="s">
        <v>1227</v>
      </c>
      <c r="F1277">
        <v>0</v>
      </c>
      <c r="G1277">
        <v>0</v>
      </c>
      <c r="I1277">
        <v>0</v>
      </c>
      <c r="J1277">
        <f>Tabla1[[#This Row],[VENTAS]]+Tabla1[[#This Row],[DEPOSITO]]+Tabla1[[#This Row],[Existencia]]-Tabla1[[#This Row],[SISTEMA]]</f>
        <v>0</v>
      </c>
    </row>
    <row r="1278" spans="1:11" hidden="1" x14ac:dyDescent="0.25">
      <c r="A1278">
        <v>20303</v>
      </c>
      <c r="B1278" s="1" t="s">
        <v>6</v>
      </c>
      <c r="C1278" s="1" t="s">
        <v>12</v>
      </c>
      <c r="D1278">
        <v>8590</v>
      </c>
      <c r="E1278" s="1" t="s">
        <v>1228</v>
      </c>
      <c r="F1278">
        <v>0</v>
      </c>
      <c r="G1278">
        <v>0</v>
      </c>
      <c r="I1278">
        <v>0</v>
      </c>
      <c r="J1278">
        <f>Tabla1[[#This Row],[VENTAS]]+Tabla1[[#This Row],[DEPOSITO]]+Tabla1[[#This Row],[Existencia]]-Tabla1[[#This Row],[SISTEMA]]</f>
        <v>0</v>
      </c>
    </row>
    <row r="1279" spans="1:11" hidden="1" x14ac:dyDescent="0.25">
      <c r="A1279">
        <v>20303</v>
      </c>
      <c r="B1279" s="1" t="s">
        <v>6</v>
      </c>
      <c r="C1279" s="1" t="s">
        <v>12</v>
      </c>
      <c r="D1279">
        <v>8591</v>
      </c>
      <c r="E1279" s="1" t="s">
        <v>1229</v>
      </c>
      <c r="F1279">
        <v>0</v>
      </c>
      <c r="G1279">
        <v>0</v>
      </c>
      <c r="I1279">
        <v>0</v>
      </c>
      <c r="J1279">
        <f>Tabla1[[#This Row],[VENTAS]]+Tabla1[[#This Row],[DEPOSITO]]+Tabla1[[#This Row],[Existencia]]-Tabla1[[#This Row],[SISTEMA]]</f>
        <v>0</v>
      </c>
    </row>
    <row r="1280" spans="1:11" hidden="1" x14ac:dyDescent="0.25">
      <c r="A1280">
        <v>20303</v>
      </c>
      <c r="B1280" s="1" t="s">
        <v>6</v>
      </c>
      <c r="C1280" s="1" t="s">
        <v>12</v>
      </c>
      <c r="D1280">
        <v>8592</v>
      </c>
      <c r="E1280" s="1" t="s">
        <v>1230</v>
      </c>
      <c r="F1280">
        <v>0</v>
      </c>
      <c r="G1280">
        <v>0</v>
      </c>
      <c r="I1280">
        <v>0</v>
      </c>
      <c r="J1280">
        <f>Tabla1[[#This Row],[VENTAS]]+Tabla1[[#This Row],[DEPOSITO]]+Tabla1[[#This Row],[Existencia]]-Tabla1[[#This Row],[SISTEMA]]</f>
        <v>0</v>
      </c>
    </row>
    <row r="1281" spans="1:10" hidden="1" x14ac:dyDescent="0.25">
      <c r="A1281">
        <v>20303</v>
      </c>
      <c r="B1281" s="1" t="s">
        <v>6</v>
      </c>
      <c r="C1281" s="1" t="s">
        <v>12</v>
      </c>
      <c r="D1281">
        <v>8593</v>
      </c>
      <c r="E1281" s="1" t="s">
        <v>1231</v>
      </c>
      <c r="F1281">
        <v>0</v>
      </c>
      <c r="G1281">
        <v>0</v>
      </c>
      <c r="I1281">
        <v>0</v>
      </c>
      <c r="J1281">
        <f>Tabla1[[#This Row],[VENTAS]]+Tabla1[[#This Row],[DEPOSITO]]+Tabla1[[#This Row],[Existencia]]-Tabla1[[#This Row],[SISTEMA]]</f>
        <v>0</v>
      </c>
    </row>
    <row r="1282" spans="1:10" hidden="1" x14ac:dyDescent="0.25">
      <c r="A1282">
        <v>20303</v>
      </c>
      <c r="B1282" s="1" t="s">
        <v>6</v>
      </c>
      <c r="C1282" s="1" t="s">
        <v>12</v>
      </c>
      <c r="D1282">
        <v>8595</v>
      </c>
      <c r="E1282" s="1" t="s">
        <v>1232</v>
      </c>
      <c r="F1282">
        <v>0</v>
      </c>
      <c r="G1282">
        <v>0</v>
      </c>
      <c r="I1282">
        <v>0</v>
      </c>
      <c r="J1282">
        <f>Tabla1[[#This Row],[VENTAS]]+Tabla1[[#This Row],[DEPOSITO]]+Tabla1[[#This Row],[Existencia]]-Tabla1[[#This Row],[SISTEMA]]</f>
        <v>0</v>
      </c>
    </row>
    <row r="1283" spans="1:10" hidden="1" x14ac:dyDescent="0.25">
      <c r="A1283">
        <v>20303</v>
      </c>
      <c r="B1283" s="1" t="s">
        <v>6</v>
      </c>
      <c r="C1283" s="1" t="s">
        <v>12</v>
      </c>
      <c r="D1283">
        <v>8596</v>
      </c>
      <c r="E1283" s="1" t="s">
        <v>1233</v>
      </c>
      <c r="F1283">
        <v>0</v>
      </c>
      <c r="G1283">
        <v>0</v>
      </c>
      <c r="I1283">
        <v>0</v>
      </c>
      <c r="J1283">
        <f>Tabla1[[#This Row],[VENTAS]]+Tabla1[[#This Row],[DEPOSITO]]+Tabla1[[#This Row],[Existencia]]-Tabla1[[#This Row],[SISTEMA]]</f>
        <v>0</v>
      </c>
    </row>
    <row r="1284" spans="1:10" hidden="1" x14ac:dyDescent="0.25">
      <c r="A1284">
        <v>20303</v>
      </c>
      <c r="B1284" s="1" t="s">
        <v>6</v>
      </c>
      <c r="C1284" s="1" t="s">
        <v>12</v>
      </c>
      <c r="D1284">
        <v>8599</v>
      </c>
      <c r="E1284" s="1" t="s">
        <v>1234</v>
      </c>
      <c r="F1284">
        <v>0</v>
      </c>
      <c r="G1284">
        <v>0</v>
      </c>
      <c r="I1284">
        <v>0</v>
      </c>
      <c r="J1284">
        <f>Tabla1[[#This Row],[VENTAS]]+Tabla1[[#This Row],[DEPOSITO]]+Tabla1[[#This Row],[Existencia]]-Tabla1[[#This Row],[SISTEMA]]</f>
        <v>0</v>
      </c>
    </row>
    <row r="1285" spans="1:10" hidden="1" x14ac:dyDescent="0.25">
      <c r="A1285">
        <v>20303</v>
      </c>
      <c r="B1285" s="1" t="s">
        <v>6</v>
      </c>
      <c r="C1285" s="1" t="s">
        <v>12</v>
      </c>
      <c r="D1285">
        <v>8600</v>
      </c>
      <c r="E1285" s="1" t="s">
        <v>1235</v>
      </c>
      <c r="F1285">
        <v>0</v>
      </c>
      <c r="G1285">
        <v>0</v>
      </c>
      <c r="I1285">
        <v>0</v>
      </c>
      <c r="J1285">
        <f>Tabla1[[#This Row],[VENTAS]]+Tabla1[[#This Row],[DEPOSITO]]+Tabla1[[#This Row],[Existencia]]-Tabla1[[#This Row],[SISTEMA]]</f>
        <v>0</v>
      </c>
    </row>
    <row r="1286" spans="1:10" hidden="1" x14ac:dyDescent="0.25">
      <c r="A1286">
        <v>20303</v>
      </c>
      <c r="B1286" s="1" t="s">
        <v>6</v>
      </c>
      <c r="C1286" s="1" t="s">
        <v>12</v>
      </c>
      <c r="D1286">
        <v>8601</v>
      </c>
      <c r="E1286" s="1" t="s">
        <v>1236</v>
      </c>
      <c r="F1286">
        <v>0</v>
      </c>
      <c r="G1286">
        <v>0</v>
      </c>
      <c r="I1286">
        <v>0</v>
      </c>
      <c r="J1286">
        <f>Tabla1[[#This Row],[VENTAS]]+Tabla1[[#This Row],[DEPOSITO]]+Tabla1[[#This Row],[Existencia]]-Tabla1[[#This Row],[SISTEMA]]</f>
        <v>0</v>
      </c>
    </row>
    <row r="1287" spans="1:10" hidden="1" x14ac:dyDescent="0.25">
      <c r="A1287">
        <v>20303</v>
      </c>
      <c r="B1287" s="1" t="s">
        <v>6</v>
      </c>
      <c r="C1287" s="1" t="s">
        <v>12</v>
      </c>
      <c r="D1287">
        <v>8603</v>
      </c>
      <c r="E1287" s="1" t="s">
        <v>1237</v>
      </c>
      <c r="F1287">
        <v>0</v>
      </c>
      <c r="G1287">
        <v>0</v>
      </c>
      <c r="I1287">
        <v>0</v>
      </c>
      <c r="J1287">
        <f>Tabla1[[#This Row],[VENTAS]]+Tabla1[[#This Row],[DEPOSITO]]+Tabla1[[#This Row],[Existencia]]-Tabla1[[#This Row],[SISTEMA]]</f>
        <v>0</v>
      </c>
    </row>
    <row r="1288" spans="1:10" hidden="1" x14ac:dyDescent="0.25">
      <c r="A1288">
        <v>20303</v>
      </c>
      <c r="B1288" s="1" t="s">
        <v>6</v>
      </c>
      <c r="C1288" s="1" t="s">
        <v>12</v>
      </c>
      <c r="D1288">
        <v>8609</v>
      </c>
      <c r="E1288" s="1" t="s">
        <v>1238</v>
      </c>
      <c r="F1288">
        <v>0</v>
      </c>
      <c r="G1288">
        <v>0</v>
      </c>
      <c r="I1288">
        <v>0</v>
      </c>
      <c r="J1288">
        <f>Tabla1[[#This Row],[VENTAS]]+Tabla1[[#This Row],[DEPOSITO]]+Tabla1[[#This Row],[Existencia]]-Tabla1[[#This Row],[SISTEMA]]</f>
        <v>0</v>
      </c>
    </row>
    <row r="1289" spans="1:10" hidden="1" x14ac:dyDescent="0.25">
      <c r="A1289">
        <v>20303</v>
      </c>
      <c r="B1289" s="1" t="s">
        <v>6</v>
      </c>
      <c r="C1289" s="1" t="s">
        <v>12</v>
      </c>
      <c r="D1289">
        <v>8611</v>
      </c>
      <c r="E1289" s="1" t="s">
        <v>1239</v>
      </c>
      <c r="F1289">
        <v>0</v>
      </c>
      <c r="G1289">
        <v>0</v>
      </c>
      <c r="I1289">
        <v>0</v>
      </c>
      <c r="J1289">
        <f>Tabla1[[#This Row],[VENTAS]]+Tabla1[[#This Row],[DEPOSITO]]+Tabla1[[#This Row],[Existencia]]-Tabla1[[#This Row],[SISTEMA]]</f>
        <v>0</v>
      </c>
    </row>
    <row r="1290" spans="1:10" hidden="1" x14ac:dyDescent="0.25">
      <c r="A1290">
        <v>20303</v>
      </c>
      <c r="B1290" s="1" t="s">
        <v>6</v>
      </c>
      <c r="C1290" s="1" t="s">
        <v>12</v>
      </c>
      <c r="D1290">
        <v>8612</v>
      </c>
      <c r="E1290" s="1" t="s">
        <v>1240</v>
      </c>
      <c r="F1290">
        <v>9</v>
      </c>
      <c r="G1290">
        <v>9</v>
      </c>
      <c r="I1290">
        <v>0</v>
      </c>
      <c r="J1290">
        <f>Tabla1[[#This Row],[VENTAS]]+Tabla1[[#This Row],[DEPOSITO]]+Tabla1[[#This Row],[Existencia]]-Tabla1[[#This Row],[SISTEMA]]</f>
        <v>0</v>
      </c>
    </row>
    <row r="1291" spans="1:10" hidden="1" x14ac:dyDescent="0.25">
      <c r="A1291">
        <v>20303</v>
      </c>
      <c r="B1291" s="1" t="s">
        <v>6</v>
      </c>
      <c r="C1291" s="1" t="s">
        <v>12</v>
      </c>
      <c r="D1291">
        <v>8613</v>
      </c>
      <c r="E1291" s="1" t="s">
        <v>1241</v>
      </c>
      <c r="F1291">
        <v>0</v>
      </c>
      <c r="G1291">
        <v>0</v>
      </c>
      <c r="I1291">
        <v>0</v>
      </c>
      <c r="J1291">
        <f>Tabla1[[#This Row],[VENTAS]]+Tabla1[[#This Row],[DEPOSITO]]+Tabla1[[#This Row],[Existencia]]-Tabla1[[#This Row],[SISTEMA]]</f>
        <v>0</v>
      </c>
    </row>
    <row r="1292" spans="1:10" hidden="1" x14ac:dyDescent="0.25">
      <c r="A1292">
        <v>20303</v>
      </c>
      <c r="B1292" s="1" t="s">
        <v>6</v>
      </c>
      <c r="C1292" s="1" t="s">
        <v>12</v>
      </c>
      <c r="D1292">
        <v>8614</v>
      </c>
      <c r="E1292" s="1" t="s">
        <v>1242</v>
      </c>
      <c r="F1292">
        <v>0</v>
      </c>
      <c r="G1292">
        <v>0</v>
      </c>
      <c r="I1292">
        <v>0</v>
      </c>
      <c r="J1292">
        <f>Tabla1[[#This Row],[VENTAS]]+Tabla1[[#This Row],[DEPOSITO]]+Tabla1[[#This Row],[Existencia]]-Tabla1[[#This Row],[SISTEMA]]</f>
        <v>0</v>
      </c>
    </row>
    <row r="1293" spans="1:10" hidden="1" x14ac:dyDescent="0.25">
      <c r="A1293">
        <v>20303</v>
      </c>
      <c r="B1293" s="1" t="s">
        <v>6</v>
      </c>
      <c r="C1293" s="1" t="s">
        <v>12</v>
      </c>
      <c r="D1293">
        <v>8616</v>
      </c>
      <c r="E1293" s="1" t="s">
        <v>1243</v>
      </c>
      <c r="F1293">
        <v>0</v>
      </c>
      <c r="G1293">
        <v>0</v>
      </c>
      <c r="I1293">
        <v>0</v>
      </c>
      <c r="J1293">
        <f>Tabla1[[#This Row],[VENTAS]]+Tabla1[[#This Row],[DEPOSITO]]+Tabla1[[#This Row],[Existencia]]-Tabla1[[#This Row],[SISTEMA]]</f>
        <v>0</v>
      </c>
    </row>
    <row r="1294" spans="1:10" hidden="1" x14ac:dyDescent="0.25">
      <c r="A1294">
        <v>20303</v>
      </c>
      <c r="B1294" s="1" t="s">
        <v>6</v>
      </c>
      <c r="C1294" s="1" t="s">
        <v>12</v>
      </c>
      <c r="D1294">
        <v>8619</v>
      </c>
      <c r="E1294" s="1" t="s">
        <v>1244</v>
      </c>
      <c r="F1294">
        <v>0</v>
      </c>
      <c r="G1294">
        <v>0</v>
      </c>
      <c r="I1294">
        <v>0</v>
      </c>
      <c r="J1294">
        <f>Tabla1[[#This Row],[VENTAS]]+Tabla1[[#This Row],[DEPOSITO]]+Tabla1[[#This Row],[Existencia]]-Tabla1[[#This Row],[SISTEMA]]</f>
        <v>0</v>
      </c>
    </row>
    <row r="1295" spans="1:10" hidden="1" x14ac:dyDescent="0.25">
      <c r="A1295">
        <v>20303</v>
      </c>
      <c r="B1295" s="1" t="s">
        <v>6</v>
      </c>
      <c r="C1295" s="1" t="s">
        <v>12</v>
      </c>
      <c r="D1295">
        <v>8621</v>
      </c>
      <c r="E1295" s="1" t="s">
        <v>1245</v>
      </c>
      <c r="F1295">
        <v>0</v>
      </c>
      <c r="G1295">
        <v>0</v>
      </c>
      <c r="I1295">
        <v>0</v>
      </c>
      <c r="J1295">
        <f>Tabla1[[#This Row],[VENTAS]]+Tabla1[[#This Row],[DEPOSITO]]+Tabla1[[#This Row],[Existencia]]-Tabla1[[#This Row],[SISTEMA]]</f>
        <v>0</v>
      </c>
    </row>
    <row r="1296" spans="1:10" hidden="1" x14ac:dyDescent="0.25">
      <c r="A1296">
        <v>20303</v>
      </c>
      <c r="B1296" s="1" t="s">
        <v>6</v>
      </c>
      <c r="C1296" s="1" t="s">
        <v>12</v>
      </c>
      <c r="D1296">
        <v>8623</v>
      </c>
      <c r="E1296" s="1" t="s">
        <v>1246</v>
      </c>
      <c r="F1296">
        <v>0</v>
      </c>
      <c r="G1296">
        <v>0</v>
      </c>
      <c r="I1296">
        <v>0</v>
      </c>
      <c r="J1296">
        <f>Tabla1[[#This Row],[VENTAS]]+Tabla1[[#This Row],[DEPOSITO]]+Tabla1[[#This Row],[Existencia]]-Tabla1[[#This Row],[SISTEMA]]</f>
        <v>0</v>
      </c>
    </row>
    <row r="1297" spans="1:10" hidden="1" x14ac:dyDescent="0.25">
      <c r="A1297">
        <v>20303</v>
      </c>
      <c r="B1297" s="1" t="s">
        <v>6</v>
      </c>
      <c r="C1297" s="1" t="s">
        <v>12</v>
      </c>
      <c r="D1297">
        <v>8624</v>
      </c>
      <c r="E1297" s="1" t="s">
        <v>1247</v>
      </c>
      <c r="F1297">
        <v>0</v>
      </c>
      <c r="G1297">
        <v>0</v>
      </c>
      <c r="I1297">
        <v>0</v>
      </c>
      <c r="J1297">
        <f>Tabla1[[#This Row],[VENTAS]]+Tabla1[[#This Row],[DEPOSITO]]+Tabla1[[#This Row],[Existencia]]-Tabla1[[#This Row],[SISTEMA]]</f>
        <v>0</v>
      </c>
    </row>
    <row r="1298" spans="1:10" hidden="1" x14ac:dyDescent="0.25">
      <c r="A1298">
        <v>20303</v>
      </c>
      <c r="B1298" s="1" t="s">
        <v>6</v>
      </c>
      <c r="C1298" s="1" t="s">
        <v>12</v>
      </c>
      <c r="D1298">
        <v>8625</v>
      </c>
      <c r="E1298" s="1" t="s">
        <v>1248</v>
      </c>
      <c r="F1298">
        <v>0</v>
      </c>
      <c r="G1298">
        <v>0</v>
      </c>
      <c r="I1298">
        <v>0</v>
      </c>
      <c r="J1298">
        <f>Tabla1[[#This Row],[VENTAS]]+Tabla1[[#This Row],[DEPOSITO]]+Tabla1[[#This Row],[Existencia]]-Tabla1[[#This Row],[SISTEMA]]</f>
        <v>0</v>
      </c>
    </row>
    <row r="1299" spans="1:10" hidden="1" x14ac:dyDescent="0.25">
      <c r="A1299">
        <v>20303</v>
      </c>
      <c r="B1299" s="1" t="s">
        <v>6</v>
      </c>
      <c r="C1299" s="1" t="s">
        <v>12</v>
      </c>
      <c r="D1299">
        <v>8626</v>
      </c>
      <c r="E1299" s="1" t="s">
        <v>1249</v>
      </c>
      <c r="F1299">
        <v>0</v>
      </c>
      <c r="G1299">
        <v>0</v>
      </c>
      <c r="I1299">
        <v>0</v>
      </c>
      <c r="J1299">
        <f>Tabla1[[#This Row],[VENTAS]]+Tabla1[[#This Row],[DEPOSITO]]+Tabla1[[#This Row],[Existencia]]-Tabla1[[#This Row],[SISTEMA]]</f>
        <v>0</v>
      </c>
    </row>
    <row r="1300" spans="1:10" hidden="1" x14ac:dyDescent="0.25">
      <c r="A1300">
        <v>20303</v>
      </c>
      <c r="B1300" s="1" t="s">
        <v>6</v>
      </c>
      <c r="C1300" s="1" t="s">
        <v>12</v>
      </c>
      <c r="D1300">
        <v>8627</v>
      </c>
      <c r="E1300" s="1" t="s">
        <v>1250</v>
      </c>
      <c r="F1300">
        <v>0</v>
      </c>
      <c r="G1300">
        <v>0</v>
      </c>
      <c r="I1300">
        <v>0</v>
      </c>
      <c r="J1300">
        <f>Tabla1[[#This Row],[VENTAS]]+Tabla1[[#This Row],[DEPOSITO]]+Tabla1[[#This Row],[Existencia]]-Tabla1[[#This Row],[SISTEMA]]</f>
        <v>0</v>
      </c>
    </row>
    <row r="1301" spans="1:10" hidden="1" x14ac:dyDescent="0.25">
      <c r="A1301">
        <v>20303</v>
      </c>
      <c r="B1301" s="1" t="s">
        <v>6</v>
      </c>
      <c r="C1301" s="1" t="s">
        <v>12</v>
      </c>
      <c r="D1301">
        <v>8631</v>
      </c>
      <c r="E1301" s="1" t="s">
        <v>1251</v>
      </c>
      <c r="F1301">
        <v>0</v>
      </c>
      <c r="G1301">
        <v>0</v>
      </c>
      <c r="I1301">
        <v>0</v>
      </c>
      <c r="J1301">
        <f>Tabla1[[#This Row],[VENTAS]]+Tabla1[[#This Row],[DEPOSITO]]+Tabla1[[#This Row],[Existencia]]-Tabla1[[#This Row],[SISTEMA]]</f>
        <v>0</v>
      </c>
    </row>
    <row r="1302" spans="1:10" hidden="1" x14ac:dyDescent="0.25">
      <c r="A1302">
        <v>20303</v>
      </c>
      <c r="B1302" s="1" t="s">
        <v>6</v>
      </c>
      <c r="C1302" s="1" t="s">
        <v>12</v>
      </c>
      <c r="D1302">
        <v>8632</v>
      </c>
      <c r="E1302" s="1" t="s">
        <v>1252</v>
      </c>
      <c r="F1302">
        <v>0</v>
      </c>
      <c r="G1302">
        <v>0</v>
      </c>
      <c r="I1302">
        <v>0</v>
      </c>
      <c r="J1302">
        <f>Tabla1[[#This Row],[VENTAS]]+Tabla1[[#This Row],[DEPOSITO]]+Tabla1[[#This Row],[Existencia]]-Tabla1[[#This Row],[SISTEMA]]</f>
        <v>0</v>
      </c>
    </row>
    <row r="1303" spans="1:10" hidden="1" x14ac:dyDescent="0.25">
      <c r="A1303">
        <v>20303</v>
      </c>
      <c r="B1303" s="1" t="s">
        <v>6</v>
      </c>
      <c r="C1303" s="1" t="s">
        <v>12</v>
      </c>
      <c r="D1303">
        <v>8633</v>
      </c>
      <c r="E1303" s="1" t="s">
        <v>1253</v>
      </c>
      <c r="F1303">
        <v>0</v>
      </c>
      <c r="G1303">
        <v>0</v>
      </c>
      <c r="I1303">
        <v>0</v>
      </c>
      <c r="J1303">
        <f>Tabla1[[#This Row],[VENTAS]]+Tabla1[[#This Row],[DEPOSITO]]+Tabla1[[#This Row],[Existencia]]-Tabla1[[#This Row],[SISTEMA]]</f>
        <v>0</v>
      </c>
    </row>
    <row r="1304" spans="1:10" hidden="1" x14ac:dyDescent="0.25">
      <c r="A1304">
        <v>20303</v>
      </c>
      <c r="B1304" s="1" t="s">
        <v>6</v>
      </c>
      <c r="C1304" s="1" t="s">
        <v>12</v>
      </c>
      <c r="D1304">
        <v>8634</v>
      </c>
      <c r="E1304" s="1" t="s">
        <v>1254</v>
      </c>
      <c r="F1304">
        <v>0</v>
      </c>
      <c r="G1304">
        <v>0</v>
      </c>
      <c r="I1304">
        <v>0</v>
      </c>
      <c r="J1304">
        <f>Tabla1[[#This Row],[VENTAS]]+Tabla1[[#This Row],[DEPOSITO]]+Tabla1[[#This Row],[Existencia]]-Tabla1[[#This Row],[SISTEMA]]</f>
        <v>0</v>
      </c>
    </row>
    <row r="1305" spans="1:10" hidden="1" x14ac:dyDescent="0.25">
      <c r="A1305">
        <v>20303</v>
      </c>
      <c r="B1305" s="1" t="s">
        <v>6</v>
      </c>
      <c r="C1305" s="1" t="s">
        <v>12</v>
      </c>
      <c r="D1305">
        <v>8635</v>
      </c>
      <c r="E1305" s="1" t="s">
        <v>1255</v>
      </c>
      <c r="F1305">
        <v>0</v>
      </c>
      <c r="G1305">
        <v>0</v>
      </c>
      <c r="I1305">
        <v>0</v>
      </c>
      <c r="J1305">
        <f>Tabla1[[#This Row],[VENTAS]]+Tabla1[[#This Row],[DEPOSITO]]+Tabla1[[#This Row],[Existencia]]-Tabla1[[#This Row],[SISTEMA]]</f>
        <v>0</v>
      </c>
    </row>
    <row r="1306" spans="1:10" hidden="1" x14ac:dyDescent="0.25">
      <c r="A1306">
        <v>20303</v>
      </c>
      <c r="B1306" s="1" t="s">
        <v>6</v>
      </c>
      <c r="C1306" s="1" t="s">
        <v>12</v>
      </c>
      <c r="D1306">
        <v>8636</v>
      </c>
      <c r="E1306" s="1" t="s">
        <v>1256</v>
      </c>
      <c r="F1306">
        <v>0</v>
      </c>
      <c r="G1306">
        <v>0</v>
      </c>
      <c r="I1306">
        <v>0</v>
      </c>
      <c r="J1306">
        <f>Tabla1[[#This Row],[VENTAS]]+Tabla1[[#This Row],[DEPOSITO]]+Tabla1[[#This Row],[Existencia]]-Tabla1[[#This Row],[SISTEMA]]</f>
        <v>0</v>
      </c>
    </row>
    <row r="1307" spans="1:10" hidden="1" x14ac:dyDescent="0.25">
      <c r="A1307">
        <v>20303</v>
      </c>
      <c r="B1307" s="1" t="s">
        <v>6</v>
      </c>
      <c r="C1307" s="1" t="s">
        <v>12</v>
      </c>
      <c r="D1307">
        <v>8637</v>
      </c>
      <c r="E1307" s="1" t="s">
        <v>1257</v>
      </c>
      <c r="F1307">
        <v>0</v>
      </c>
      <c r="G1307">
        <v>0</v>
      </c>
      <c r="I1307">
        <v>0</v>
      </c>
      <c r="J1307">
        <f>Tabla1[[#This Row],[VENTAS]]+Tabla1[[#This Row],[DEPOSITO]]+Tabla1[[#This Row],[Existencia]]-Tabla1[[#This Row],[SISTEMA]]</f>
        <v>0</v>
      </c>
    </row>
    <row r="1308" spans="1:10" hidden="1" x14ac:dyDescent="0.25">
      <c r="A1308">
        <v>20303</v>
      </c>
      <c r="B1308" s="1" t="s">
        <v>6</v>
      </c>
      <c r="C1308" s="1" t="s">
        <v>12</v>
      </c>
      <c r="D1308">
        <v>8639</v>
      </c>
      <c r="E1308" s="1" t="s">
        <v>1258</v>
      </c>
      <c r="F1308">
        <v>0</v>
      </c>
      <c r="G1308">
        <v>0</v>
      </c>
      <c r="I1308">
        <v>0</v>
      </c>
      <c r="J1308">
        <f>Tabla1[[#This Row],[VENTAS]]+Tabla1[[#This Row],[DEPOSITO]]+Tabla1[[#This Row],[Existencia]]-Tabla1[[#This Row],[SISTEMA]]</f>
        <v>0</v>
      </c>
    </row>
    <row r="1309" spans="1:10" hidden="1" x14ac:dyDescent="0.25">
      <c r="A1309">
        <v>20303</v>
      </c>
      <c r="B1309" s="1" t="s">
        <v>6</v>
      </c>
      <c r="C1309" s="1" t="s">
        <v>12</v>
      </c>
      <c r="D1309">
        <v>8640</v>
      </c>
      <c r="E1309" s="1" t="s">
        <v>1259</v>
      </c>
      <c r="F1309">
        <v>0</v>
      </c>
      <c r="G1309">
        <v>0</v>
      </c>
      <c r="I1309">
        <v>0</v>
      </c>
      <c r="J1309">
        <f>Tabla1[[#This Row],[VENTAS]]+Tabla1[[#This Row],[DEPOSITO]]+Tabla1[[#This Row],[Existencia]]-Tabla1[[#This Row],[SISTEMA]]</f>
        <v>0</v>
      </c>
    </row>
    <row r="1310" spans="1:10" hidden="1" x14ac:dyDescent="0.25">
      <c r="A1310">
        <v>20303</v>
      </c>
      <c r="B1310" s="1" t="s">
        <v>6</v>
      </c>
      <c r="C1310" s="1" t="s">
        <v>12</v>
      </c>
      <c r="D1310">
        <v>8642</v>
      </c>
      <c r="E1310" s="1" t="s">
        <v>1260</v>
      </c>
      <c r="F1310">
        <v>0</v>
      </c>
      <c r="G1310">
        <v>0</v>
      </c>
      <c r="I1310">
        <v>0</v>
      </c>
      <c r="J1310">
        <f>Tabla1[[#This Row],[VENTAS]]+Tabla1[[#This Row],[DEPOSITO]]+Tabla1[[#This Row],[Existencia]]-Tabla1[[#This Row],[SISTEMA]]</f>
        <v>0</v>
      </c>
    </row>
    <row r="1311" spans="1:10" hidden="1" x14ac:dyDescent="0.25">
      <c r="A1311">
        <v>20303</v>
      </c>
      <c r="B1311" s="1" t="s">
        <v>6</v>
      </c>
      <c r="C1311" s="1" t="s">
        <v>12</v>
      </c>
      <c r="D1311">
        <v>8645</v>
      </c>
      <c r="E1311" s="1" t="s">
        <v>1261</v>
      </c>
      <c r="F1311">
        <v>0</v>
      </c>
      <c r="G1311">
        <v>0</v>
      </c>
      <c r="I1311">
        <v>0</v>
      </c>
      <c r="J1311">
        <f>Tabla1[[#This Row],[VENTAS]]+Tabla1[[#This Row],[DEPOSITO]]+Tabla1[[#This Row],[Existencia]]-Tabla1[[#This Row],[SISTEMA]]</f>
        <v>0</v>
      </c>
    </row>
    <row r="1312" spans="1:10" hidden="1" x14ac:dyDescent="0.25">
      <c r="A1312">
        <v>20303</v>
      </c>
      <c r="B1312" s="1" t="s">
        <v>6</v>
      </c>
      <c r="C1312" s="1" t="s">
        <v>12</v>
      </c>
      <c r="D1312">
        <v>8663</v>
      </c>
      <c r="E1312" s="1" t="s">
        <v>1262</v>
      </c>
      <c r="F1312">
        <v>0</v>
      </c>
      <c r="G1312">
        <v>0</v>
      </c>
      <c r="I1312">
        <v>0</v>
      </c>
      <c r="J1312">
        <f>Tabla1[[#This Row],[VENTAS]]+Tabla1[[#This Row],[DEPOSITO]]+Tabla1[[#This Row],[Existencia]]-Tabla1[[#This Row],[SISTEMA]]</f>
        <v>0</v>
      </c>
    </row>
    <row r="1313" spans="1:10" hidden="1" x14ac:dyDescent="0.25">
      <c r="A1313">
        <v>20303</v>
      </c>
      <c r="B1313" s="1" t="s">
        <v>6</v>
      </c>
      <c r="C1313" s="1" t="s">
        <v>12</v>
      </c>
      <c r="D1313">
        <v>8693</v>
      </c>
      <c r="E1313" s="1" t="s">
        <v>1263</v>
      </c>
      <c r="F1313">
        <v>0</v>
      </c>
      <c r="G1313">
        <v>0</v>
      </c>
      <c r="I1313">
        <v>0</v>
      </c>
      <c r="J1313">
        <f>Tabla1[[#This Row],[VENTAS]]+Tabla1[[#This Row],[DEPOSITO]]+Tabla1[[#This Row],[Existencia]]-Tabla1[[#This Row],[SISTEMA]]</f>
        <v>0</v>
      </c>
    </row>
    <row r="1314" spans="1:10" hidden="1" x14ac:dyDescent="0.25">
      <c r="A1314">
        <v>20303</v>
      </c>
      <c r="B1314" s="1" t="s">
        <v>6</v>
      </c>
      <c r="C1314" s="1" t="s">
        <v>12</v>
      </c>
      <c r="D1314">
        <v>8695</v>
      </c>
      <c r="E1314" s="1" t="s">
        <v>1264</v>
      </c>
      <c r="F1314">
        <v>0</v>
      </c>
      <c r="G1314">
        <v>0</v>
      </c>
      <c r="I1314">
        <v>0</v>
      </c>
      <c r="J1314">
        <f>Tabla1[[#This Row],[VENTAS]]+Tabla1[[#This Row],[DEPOSITO]]+Tabla1[[#This Row],[Existencia]]-Tabla1[[#This Row],[SISTEMA]]</f>
        <v>0</v>
      </c>
    </row>
    <row r="1315" spans="1:10" hidden="1" x14ac:dyDescent="0.25">
      <c r="A1315">
        <v>20303</v>
      </c>
      <c r="B1315" s="1" t="s">
        <v>6</v>
      </c>
      <c r="C1315" s="1" t="s">
        <v>12</v>
      </c>
      <c r="D1315">
        <v>8702</v>
      </c>
      <c r="E1315" s="1" t="s">
        <v>1265</v>
      </c>
      <c r="F1315">
        <v>0</v>
      </c>
      <c r="G1315">
        <v>0</v>
      </c>
      <c r="I1315">
        <v>0</v>
      </c>
      <c r="J1315">
        <f>Tabla1[[#This Row],[VENTAS]]+Tabla1[[#This Row],[DEPOSITO]]+Tabla1[[#This Row],[Existencia]]-Tabla1[[#This Row],[SISTEMA]]</f>
        <v>0</v>
      </c>
    </row>
    <row r="1316" spans="1:10" hidden="1" x14ac:dyDescent="0.25">
      <c r="A1316">
        <v>20303</v>
      </c>
      <c r="B1316" s="1" t="s">
        <v>6</v>
      </c>
      <c r="C1316" s="1" t="s">
        <v>12</v>
      </c>
      <c r="D1316">
        <v>8716</v>
      </c>
      <c r="E1316" s="1" t="s">
        <v>1266</v>
      </c>
      <c r="F1316">
        <v>0</v>
      </c>
      <c r="G1316">
        <v>0</v>
      </c>
      <c r="I1316">
        <v>0</v>
      </c>
      <c r="J1316">
        <f>Tabla1[[#This Row],[VENTAS]]+Tabla1[[#This Row],[DEPOSITO]]+Tabla1[[#This Row],[Existencia]]-Tabla1[[#This Row],[SISTEMA]]</f>
        <v>0</v>
      </c>
    </row>
    <row r="1317" spans="1:10" x14ac:dyDescent="0.25">
      <c r="A1317">
        <v>20303</v>
      </c>
      <c r="B1317" s="1" t="s">
        <v>6</v>
      </c>
      <c r="C1317" s="1" t="s">
        <v>12</v>
      </c>
      <c r="D1317">
        <v>8717</v>
      </c>
      <c r="E1317" s="1" t="s">
        <v>1267</v>
      </c>
      <c r="F1317">
        <v>26</v>
      </c>
      <c r="G1317">
        <v>24</v>
      </c>
      <c r="H1317">
        <v>1</v>
      </c>
      <c r="I1317">
        <v>0</v>
      </c>
      <c r="J1317">
        <f>Tabla1[[#This Row],[VENTAS]]+Tabla1[[#This Row],[DEPOSITO]]+Tabla1[[#This Row],[Existencia]]-Tabla1[[#This Row],[SISTEMA]]</f>
        <v>-1</v>
      </c>
    </row>
    <row r="1318" spans="1:10" hidden="1" x14ac:dyDescent="0.25">
      <c r="A1318">
        <v>20303</v>
      </c>
      <c r="B1318" s="1" t="s">
        <v>6</v>
      </c>
      <c r="C1318" s="1" t="s">
        <v>12</v>
      </c>
      <c r="D1318">
        <v>8720</v>
      </c>
      <c r="E1318" s="1" t="s">
        <v>1268</v>
      </c>
      <c r="F1318">
        <v>0</v>
      </c>
      <c r="G1318">
        <v>0</v>
      </c>
      <c r="I1318">
        <v>0</v>
      </c>
      <c r="J1318">
        <f>Tabla1[[#This Row],[VENTAS]]+Tabla1[[#This Row],[DEPOSITO]]+Tabla1[[#This Row],[Existencia]]-Tabla1[[#This Row],[SISTEMA]]</f>
        <v>0</v>
      </c>
    </row>
    <row r="1319" spans="1:10" hidden="1" x14ac:dyDescent="0.25">
      <c r="A1319">
        <v>20303</v>
      </c>
      <c r="B1319" s="1" t="s">
        <v>6</v>
      </c>
      <c r="C1319" s="1" t="s">
        <v>12</v>
      </c>
      <c r="D1319">
        <v>8722</v>
      </c>
      <c r="E1319" s="1" t="s">
        <v>1269</v>
      </c>
      <c r="F1319">
        <v>0</v>
      </c>
      <c r="G1319">
        <v>0</v>
      </c>
      <c r="I1319">
        <v>0</v>
      </c>
      <c r="J1319">
        <f>Tabla1[[#This Row],[VENTAS]]+Tabla1[[#This Row],[DEPOSITO]]+Tabla1[[#This Row],[Existencia]]-Tabla1[[#This Row],[SISTEMA]]</f>
        <v>0</v>
      </c>
    </row>
    <row r="1320" spans="1:10" x14ac:dyDescent="0.25">
      <c r="A1320">
        <v>20303</v>
      </c>
      <c r="B1320" s="1" t="s">
        <v>6</v>
      </c>
      <c r="C1320" s="1" t="s">
        <v>12</v>
      </c>
      <c r="D1320">
        <v>8728</v>
      </c>
      <c r="E1320" s="1" t="s">
        <v>137</v>
      </c>
      <c r="F1320">
        <v>41</v>
      </c>
      <c r="G1320">
        <v>40</v>
      </c>
      <c r="I1320">
        <v>0</v>
      </c>
      <c r="J1320">
        <f>Tabla1[[#This Row],[VENTAS]]+Tabla1[[#This Row],[DEPOSITO]]+Tabla1[[#This Row],[Existencia]]-Tabla1[[#This Row],[SISTEMA]]</f>
        <v>-1</v>
      </c>
    </row>
    <row r="1321" spans="1:10" x14ac:dyDescent="0.25">
      <c r="A1321">
        <v>20303</v>
      </c>
      <c r="B1321" s="1" t="s">
        <v>6</v>
      </c>
      <c r="C1321" s="1" t="s">
        <v>12</v>
      </c>
      <c r="D1321">
        <v>8745</v>
      </c>
      <c r="E1321" s="1" t="s">
        <v>138</v>
      </c>
      <c r="F1321">
        <v>82</v>
      </c>
      <c r="G1321">
        <v>78</v>
      </c>
      <c r="I1321">
        <v>0</v>
      </c>
      <c r="J1321">
        <f>Tabla1[[#This Row],[VENTAS]]+Tabla1[[#This Row],[DEPOSITO]]+Tabla1[[#This Row],[Existencia]]-Tabla1[[#This Row],[SISTEMA]]</f>
        <v>-4</v>
      </c>
    </row>
    <row r="1322" spans="1:10" x14ac:dyDescent="0.25">
      <c r="A1322">
        <v>20303</v>
      </c>
      <c r="B1322" s="1" t="s">
        <v>6</v>
      </c>
      <c r="C1322" s="1" t="s">
        <v>12</v>
      </c>
      <c r="D1322">
        <v>8753</v>
      </c>
      <c r="E1322" s="1" t="s">
        <v>1270</v>
      </c>
      <c r="F1322">
        <v>16</v>
      </c>
      <c r="G1322">
        <v>15</v>
      </c>
      <c r="I1322">
        <v>0</v>
      </c>
      <c r="J1322">
        <f>Tabla1[[#This Row],[VENTAS]]+Tabla1[[#This Row],[DEPOSITO]]+Tabla1[[#This Row],[Existencia]]-Tabla1[[#This Row],[SISTEMA]]</f>
        <v>-1</v>
      </c>
    </row>
    <row r="1323" spans="1:10" hidden="1" x14ac:dyDescent="0.25">
      <c r="A1323">
        <v>20303</v>
      </c>
      <c r="B1323" s="1" t="s">
        <v>6</v>
      </c>
      <c r="C1323" s="1" t="s">
        <v>12</v>
      </c>
      <c r="D1323">
        <v>8819</v>
      </c>
      <c r="E1323" s="1" t="s">
        <v>1271</v>
      </c>
      <c r="F1323">
        <v>0</v>
      </c>
      <c r="G1323">
        <v>0</v>
      </c>
      <c r="I1323">
        <v>0</v>
      </c>
      <c r="J1323">
        <f>Tabla1[[#This Row],[VENTAS]]+Tabla1[[#This Row],[DEPOSITO]]+Tabla1[[#This Row],[Existencia]]-Tabla1[[#This Row],[SISTEMA]]</f>
        <v>0</v>
      </c>
    </row>
    <row r="1324" spans="1:10" hidden="1" x14ac:dyDescent="0.25">
      <c r="A1324">
        <v>20303</v>
      </c>
      <c r="B1324" s="1" t="s">
        <v>6</v>
      </c>
      <c r="C1324" s="1" t="s">
        <v>12</v>
      </c>
      <c r="D1324">
        <v>8820</v>
      </c>
      <c r="E1324" s="1" t="s">
        <v>1272</v>
      </c>
      <c r="F1324">
        <v>0</v>
      </c>
      <c r="G1324">
        <v>0</v>
      </c>
      <c r="I1324">
        <v>0</v>
      </c>
      <c r="J1324">
        <f>Tabla1[[#This Row],[VENTAS]]+Tabla1[[#This Row],[DEPOSITO]]+Tabla1[[#This Row],[Existencia]]-Tabla1[[#This Row],[SISTEMA]]</f>
        <v>0</v>
      </c>
    </row>
    <row r="1325" spans="1:10" hidden="1" x14ac:dyDescent="0.25">
      <c r="A1325">
        <v>20303</v>
      </c>
      <c r="B1325" s="1" t="s">
        <v>6</v>
      </c>
      <c r="C1325" s="1" t="s">
        <v>12</v>
      </c>
      <c r="D1325">
        <v>8821</v>
      </c>
      <c r="E1325" s="1" t="s">
        <v>1273</v>
      </c>
      <c r="F1325">
        <v>0</v>
      </c>
      <c r="G1325">
        <v>0</v>
      </c>
      <c r="I1325">
        <v>0</v>
      </c>
      <c r="J1325">
        <f>Tabla1[[#This Row],[VENTAS]]+Tabla1[[#This Row],[DEPOSITO]]+Tabla1[[#This Row],[Existencia]]-Tabla1[[#This Row],[SISTEMA]]</f>
        <v>0</v>
      </c>
    </row>
    <row r="1326" spans="1:10" hidden="1" x14ac:dyDescent="0.25">
      <c r="A1326">
        <v>20303</v>
      </c>
      <c r="B1326" s="1" t="s">
        <v>6</v>
      </c>
      <c r="C1326" s="1" t="s">
        <v>12</v>
      </c>
      <c r="D1326">
        <v>8822</v>
      </c>
      <c r="E1326" s="1" t="s">
        <v>1274</v>
      </c>
      <c r="F1326">
        <v>0</v>
      </c>
      <c r="G1326">
        <v>0</v>
      </c>
      <c r="I1326">
        <v>0</v>
      </c>
      <c r="J1326">
        <f>Tabla1[[#This Row],[VENTAS]]+Tabla1[[#This Row],[DEPOSITO]]+Tabla1[[#This Row],[Existencia]]-Tabla1[[#This Row],[SISTEMA]]</f>
        <v>0</v>
      </c>
    </row>
    <row r="1327" spans="1:10" hidden="1" x14ac:dyDescent="0.25">
      <c r="A1327">
        <v>20303</v>
      </c>
      <c r="B1327" s="1" t="s">
        <v>6</v>
      </c>
      <c r="C1327" s="1" t="s">
        <v>12</v>
      </c>
      <c r="D1327">
        <v>8843</v>
      </c>
      <c r="E1327" s="1" t="s">
        <v>1275</v>
      </c>
      <c r="F1327">
        <v>30</v>
      </c>
      <c r="G1327">
        <v>29</v>
      </c>
      <c r="I1327">
        <v>1</v>
      </c>
      <c r="J1327">
        <f>Tabla1[[#This Row],[VENTAS]]+Tabla1[[#This Row],[DEPOSITO]]+Tabla1[[#This Row],[Existencia]]-Tabla1[[#This Row],[SISTEMA]]</f>
        <v>0</v>
      </c>
    </row>
    <row r="1328" spans="1:10" hidden="1" x14ac:dyDescent="0.25">
      <c r="A1328">
        <v>20303</v>
      </c>
      <c r="B1328" s="1" t="s">
        <v>6</v>
      </c>
      <c r="C1328" s="1" t="s">
        <v>12</v>
      </c>
      <c r="D1328">
        <v>8898</v>
      </c>
      <c r="E1328" s="1" t="s">
        <v>1276</v>
      </c>
      <c r="F1328">
        <v>0</v>
      </c>
      <c r="G1328">
        <v>0</v>
      </c>
      <c r="I1328">
        <v>0</v>
      </c>
      <c r="J1328">
        <f>Tabla1[[#This Row],[VENTAS]]+Tabla1[[#This Row],[DEPOSITO]]+Tabla1[[#This Row],[Existencia]]-Tabla1[[#This Row],[SISTEMA]]</f>
        <v>0</v>
      </c>
    </row>
    <row r="1329" spans="1:10" hidden="1" x14ac:dyDescent="0.25">
      <c r="A1329">
        <v>20303</v>
      </c>
      <c r="B1329" s="1" t="s">
        <v>6</v>
      </c>
      <c r="C1329" s="1" t="s">
        <v>12</v>
      </c>
      <c r="D1329">
        <v>8899</v>
      </c>
      <c r="E1329" s="1" t="s">
        <v>1277</v>
      </c>
      <c r="F1329">
        <v>0</v>
      </c>
      <c r="G1329">
        <v>0</v>
      </c>
      <c r="I1329">
        <v>0</v>
      </c>
      <c r="J1329">
        <f>Tabla1[[#This Row],[VENTAS]]+Tabla1[[#This Row],[DEPOSITO]]+Tabla1[[#This Row],[Existencia]]-Tabla1[[#This Row],[SISTEMA]]</f>
        <v>0</v>
      </c>
    </row>
    <row r="1330" spans="1:10" hidden="1" x14ac:dyDescent="0.25">
      <c r="A1330">
        <v>20303</v>
      </c>
      <c r="B1330" s="1" t="s">
        <v>6</v>
      </c>
      <c r="C1330" s="1" t="s">
        <v>12</v>
      </c>
      <c r="D1330">
        <v>8955</v>
      </c>
      <c r="E1330" s="1" t="s">
        <v>139</v>
      </c>
      <c r="F1330">
        <v>0</v>
      </c>
      <c r="G1330">
        <v>0</v>
      </c>
      <c r="I1330">
        <v>0</v>
      </c>
      <c r="J1330">
        <f>Tabla1[[#This Row],[VENTAS]]+Tabla1[[#This Row],[DEPOSITO]]+Tabla1[[#This Row],[Existencia]]-Tabla1[[#This Row],[SISTEMA]]</f>
        <v>0</v>
      </c>
    </row>
    <row r="1331" spans="1:10" hidden="1" x14ac:dyDescent="0.25">
      <c r="A1331">
        <v>20303</v>
      </c>
      <c r="B1331" s="1" t="s">
        <v>6</v>
      </c>
      <c r="C1331" s="1" t="s">
        <v>12</v>
      </c>
      <c r="D1331">
        <v>8956</v>
      </c>
      <c r="E1331" s="1" t="s">
        <v>1278</v>
      </c>
      <c r="F1331">
        <v>0</v>
      </c>
      <c r="G1331">
        <v>0</v>
      </c>
      <c r="I1331">
        <v>0</v>
      </c>
      <c r="J1331">
        <f>Tabla1[[#This Row],[VENTAS]]+Tabla1[[#This Row],[DEPOSITO]]+Tabla1[[#This Row],[Existencia]]-Tabla1[[#This Row],[SISTEMA]]</f>
        <v>0</v>
      </c>
    </row>
    <row r="1332" spans="1:10" hidden="1" x14ac:dyDescent="0.25">
      <c r="A1332">
        <v>20303</v>
      </c>
      <c r="B1332" s="1" t="s">
        <v>6</v>
      </c>
      <c r="C1332" s="1" t="s">
        <v>12</v>
      </c>
      <c r="D1332">
        <v>8991</v>
      </c>
      <c r="E1332" s="1" t="s">
        <v>1279</v>
      </c>
      <c r="F1332">
        <v>0</v>
      </c>
      <c r="G1332">
        <v>0</v>
      </c>
      <c r="I1332">
        <v>0</v>
      </c>
      <c r="J1332">
        <f>Tabla1[[#This Row],[VENTAS]]+Tabla1[[#This Row],[DEPOSITO]]+Tabla1[[#This Row],[Existencia]]-Tabla1[[#This Row],[SISTEMA]]</f>
        <v>0</v>
      </c>
    </row>
    <row r="1333" spans="1:10" hidden="1" x14ac:dyDescent="0.25">
      <c r="A1333">
        <v>20303</v>
      </c>
      <c r="B1333" s="1" t="s">
        <v>6</v>
      </c>
      <c r="C1333" s="1" t="s">
        <v>12</v>
      </c>
      <c r="D1333">
        <v>8993</v>
      </c>
      <c r="E1333" s="1" t="s">
        <v>1280</v>
      </c>
      <c r="F1333">
        <v>3</v>
      </c>
      <c r="G1333">
        <v>3</v>
      </c>
      <c r="I1333">
        <v>0</v>
      </c>
      <c r="J1333">
        <f>Tabla1[[#This Row],[VENTAS]]+Tabla1[[#This Row],[DEPOSITO]]+Tabla1[[#This Row],[Existencia]]-Tabla1[[#This Row],[SISTEMA]]</f>
        <v>0</v>
      </c>
    </row>
    <row r="1334" spans="1:10" hidden="1" x14ac:dyDescent="0.25">
      <c r="A1334">
        <v>20303</v>
      </c>
      <c r="B1334" s="1" t="s">
        <v>6</v>
      </c>
      <c r="C1334" s="1" t="s">
        <v>12</v>
      </c>
      <c r="D1334">
        <v>8995</v>
      </c>
      <c r="E1334" s="1" t="s">
        <v>1281</v>
      </c>
      <c r="F1334">
        <v>0</v>
      </c>
      <c r="G1334">
        <v>0</v>
      </c>
      <c r="I1334">
        <v>0</v>
      </c>
      <c r="J1334">
        <f>Tabla1[[#This Row],[VENTAS]]+Tabla1[[#This Row],[DEPOSITO]]+Tabla1[[#This Row],[Existencia]]-Tabla1[[#This Row],[SISTEMA]]</f>
        <v>0</v>
      </c>
    </row>
    <row r="1335" spans="1:10" hidden="1" x14ac:dyDescent="0.25">
      <c r="A1335">
        <v>20303</v>
      </c>
      <c r="B1335" s="1" t="s">
        <v>6</v>
      </c>
      <c r="C1335" s="1" t="s">
        <v>12</v>
      </c>
      <c r="D1335">
        <v>9005</v>
      </c>
      <c r="E1335" s="1" t="s">
        <v>1282</v>
      </c>
      <c r="F1335">
        <v>0</v>
      </c>
      <c r="G1335">
        <v>0</v>
      </c>
      <c r="I1335">
        <v>0</v>
      </c>
      <c r="J1335">
        <f>Tabla1[[#This Row],[VENTAS]]+Tabla1[[#This Row],[DEPOSITO]]+Tabla1[[#This Row],[Existencia]]-Tabla1[[#This Row],[SISTEMA]]</f>
        <v>0</v>
      </c>
    </row>
    <row r="1336" spans="1:10" hidden="1" x14ac:dyDescent="0.25">
      <c r="A1336">
        <v>20303</v>
      </c>
      <c r="B1336" s="1" t="s">
        <v>6</v>
      </c>
      <c r="C1336" s="1" t="s">
        <v>12</v>
      </c>
      <c r="D1336">
        <v>9007</v>
      </c>
      <c r="E1336" s="1" t="s">
        <v>140</v>
      </c>
      <c r="F1336">
        <v>0</v>
      </c>
      <c r="G1336">
        <v>0</v>
      </c>
      <c r="I1336">
        <v>0</v>
      </c>
      <c r="J1336">
        <f>Tabla1[[#This Row],[VENTAS]]+Tabla1[[#This Row],[DEPOSITO]]+Tabla1[[#This Row],[Existencia]]-Tabla1[[#This Row],[SISTEMA]]</f>
        <v>0</v>
      </c>
    </row>
    <row r="1337" spans="1:10" hidden="1" x14ac:dyDescent="0.25">
      <c r="A1337">
        <v>20303</v>
      </c>
      <c r="B1337" s="1" t="s">
        <v>6</v>
      </c>
      <c r="C1337" s="1" t="s">
        <v>12</v>
      </c>
      <c r="D1337">
        <v>9008</v>
      </c>
      <c r="E1337" s="1" t="s">
        <v>1283</v>
      </c>
      <c r="F1337">
        <v>12</v>
      </c>
      <c r="G1337">
        <v>11</v>
      </c>
      <c r="H1337">
        <v>1</v>
      </c>
      <c r="I1337">
        <v>0</v>
      </c>
      <c r="J1337">
        <f>Tabla1[[#This Row],[VENTAS]]+Tabla1[[#This Row],[DEPOSITO]]+Tabla1[[#This Row],[Existencia]]-Tabla1[[#This Row],[SISTEMA]]</f>
        <v>0</v>
      </c>
    </row>
    <row r="1338" spans="1:10" hidden="1" x14ac:dyDescent="0.25">
      <c r="A1338">
        <v>20303</v>
      </c>
      <c r="B1338" s="1" t="s">
        <v>6</v>
      </c>
      <c r="C1338" s="1" t="s">
        <v>12</v>
      </c>
      <c r="D1338">
        <v>9009</v>
      </c>
      <c r="E1338" s="1" t="s">
        <v>1284</v>
      </c>
      <c r="F1338">
        <v>10</v>
      </c>
      <c r="G1338">
        <v>10</v>
      </c>
      <c r="I1338">
        <v>0</v>
      </c>
      <c r="J1338">
        <f>Tabla1[[#This Row],[VENTAS]]+Tabla1[[#This Row],[DEPOSITO]]+Tabla1[[#This Row],[Existencia]]-Tabla1[[#This Row],[SISTEMA]]</f>
        <v>0</v>
      </c>
    </row>
    <row r="1339" spans="1:10" hidden="1" x14ac:dyDescent="0.25">
      <c r="A1339">
        <v>20303</v>
      </c>
      <c r="B1339" s="1" t="s">
        <v>6</v>
      </c>
      <c r="C1339" s="1" t="s">
        <v>12</v>
      </c>
      <c r="D1339">
        <v>9010</v>
      </c>
      <c r="E1339" s="1" t="s">
        <v>1285</v>
      </c>
      <c r="F1339">
        <v>0</v>
      </c>
      <c r="G1339">
        <v>0</v>
      </c>
      <c r="I1339">
        <v>0</v>
      </c>
      <c r="J1339">
        <f>Tabla1[[#This Row],[VENTAS]]+Tabla1[[#This Row],[DEPOSITO]]+Tabla1[[#This Row],[Existencia]]-Tabla1[[#This Row],[SISTEMA]]</f>
        <v>0</v>
      </c>
    </row>
    <row r="1340" spans="1:10" hidden="1" x14ac:dyDescent="0.25">
      <c r="A1340">
        <v>20303</v>
      </c>
      <c r="B1340" s="1" t="s">
        <v>6</v>
      </c>
      <c r="C1340" s="1" t="s">
        <v>12</v>
      </c>
      <c r="D1340">
        <v>9011</v>
      </c>
      <c r="E1340" s="1" t="s">
        <v>1286</v>
      </c>
      <c r="F1340">
        <v>0</v>
      </c>
      <c r="G1340">
        <v>0</v>
      </c>
      <c r="I1340">
        <v>0</v>
      </c>
      <c r="J1340">
        <f>Tabla1[[#This Row],[VENTAS]]+Tabla1[[#This Row],[DEPOSITO]]+Tabla1[[#This Row],[Existencia]]-Tabla1[[#This Row],[SISTEMA]]</f>
        <v>0</v>
      </c>
    </row>
    <row r="1341" spans="1:10" hidden="1" x14ac:dyDescent="0.25">
      <c r="A1341">
        <v>20303</v>
      </c>
      <c r="B1341" s="1" t="s">
        <v>6</v>
      </c>
      <c r="C1341" s="1" t="s">
        <v>12</v>
      </c>
      <c r="D1341">
        <v>9012</v>
      </c>
      <c r="E1341" s="1" t="s">
        <v>1287</v>
      </c>
      <c r="F1341">
        <v>0</v>
      </c>
      <c r="G1341">
        <v>0</v>
      </c>
      <c r="I1341">
        <v>0</v>
      </c>
      <c r="J1341">
        <f>Tabla1[[#This Row],[VENTAS]]+Tabla1[[#This Row],[DEPOSITO]]+Tabla1[[#This Row],[Existencia]]-Tabla1[[#This Row],[SISTEMA]]</f>
        <v>0</v>
      </c>
    </row>
    <row r="1342" spans="1:10" hidden="1" x14ac:dyDescent="0.25">
      <c r="A1342">
        <v>20303</v>
      </c>
      <c r="B1342" s="1" t="s">
        <v>6</v>
      </c>
      <c r="C1342" s="1" t="s">
        <v>12</v>
      </c>
      <c r="D1342">
        <v>9013</v>
      </c>
      <c r="E1342" s="1" t="s">
        <v>1288</v>
      </c>
      <c r="F1342">
        <v>0</v>
      </c>
      <c r="G1342">
        <v>0</v>
      </c>
      <c r="I1342">
        <v>0</v>
      </c>
      <c r="J1342">
        <f>Tabla1[[#This Row],[VENTAS]]+Tabla1[[#This Row],[DEPOSITO]]+Tabla1[[#This Row],[Existencia]]-Tabla1[[#This Row],[SISTEMA]]</f>
        <v>0</v>
      </c>
    </row>
    <row r="1343" spans="1:10" hidden="1" x14ac:dyDescent="0.25">
      <c r="A1343">
        <v>20303</v>
      </c>
      <c r="B1343" s="1" t="s">
        <v>6</v>
      </c>
      <c r="C1343" s="1" t="s">
        <v>12</v>
      </c>
      <c r="D1343">
        <v>9014</v>
      </c>
      <c r="E1343" s="1" t="s">
        <v>1289</v>
      </c>
      <c r="F1343">
        <v>0</v>
      </c>
      <c r="G1343">
        <v>0</v>
      </c>
      <c r="I1343">
        <v>0</v>
      </c>
      <c r="J1343">
        <f>Tabla1[[#This Row],[VENTAS]]+Tabla1[[#This Row],[DEPOSITO]]+Tabla1[[#This Row],[Existencia]]-Tabla1[[#This Row],[SISTEMA]]</f>
        <v>0</v>
      </c>
    </row>
    <row r="1344" spans="1:10" hidden="1" x14ac:dyDescent="0.25">
      <c r="A1344">
        <v>20303</v>
      </c>
      <c r="B1344" s="1" t="s">
        <v>6</v>
      </c>
      <c r="C1344" s="1" t="s">
        <v>12</v>
      </c>
      <c r="D1344">
        <v>9042</v>
      </c>
      <c r="E1344" s="1" t="s">
        <v>1290</v>
      </c>
      <c r="F1344">
        <v>0</v>
      </c>
      <c r="G1344">
        <v>0</v>
      </c>
      <c r="I1344">
        <v>0</v>
      </c>
      <c r="J1344">
        <f>Tabla1[[#This Row],[VENTAS]]+Tabla1[[#This Row],[DEPOSITO]]+Tabla1[[#This Row],[Existencia]]-Tabla1[[#This Row],[SISTEMA]]</f>
        <v>0</v>
      </c>
    </row>
    <row r="1345" spans="1:11" hidden="1" x14ac:dyDescent="0.25">
      <c r="A1345">
        <v>20303</v>
      </c>
      <c r="B1345" s="1" t="s">
        <v>6</v>
      </c>
      <c r="C1345" s="1" t="s">
        <v>12</v>
      </c>
      <c r="D1345">
        <v>9043</v>
      </c>
      <c r="E1345" s="1" t="s">
        <v>1291</v>
      </c>
      <c r="F1345">
        <v>0</v>
      </c>
      <c r="G1345">
        <v>0</v>
      </c>
      <c r="I1345">
        <v>0</v>
      </c>
      <c r="J1345">
        <f>Tabla1[[#This Row],[VENTAS]]+Tabla1[[#This Row],[DEPOSITO]]+Tabla1[[#This Row],[Existencia]]-Tabla1[[#This Row],[SISTEMA]]</f>
        <v>0</v>
      </c>
    </row>
    <row r="1346" spans="1:11" hidden="1" x14ac:dyDescent="0.25">
      <c r="A1346">
        <v>20303</v>
      </c>
      <c r="B1346" s="1" t="s">
        <v>6</v>
      </c>
      <c r="C1346" s="1" t="s">
        <v>12</v>
      </c>
      <c r="D1346">
        <v>9067</v>
      </c>
      <c r="E1346" s="1" t="s">
        <v>1292</v>
      </c>
      <c r="F1346">
        <v>0</v>
      </c>
      <c r="G1346">
        <v>0</v>
      </c>
      <c r="I1346">
        <v>0</v>
      </c>
      <c r="J1346">
        <f>Tabla1[[#This Row],[VENTAS]]+Tabla1[[#This Row],[DEPOSITO]]+Tabla1[[#This Row],[Existencia]]-Tabla1[[#This Row],[SISTEMA]]</f>
        <v>0</v>
      </c>
    </row>
    <row r="1347" spans="1:11" hidden="1" x14ac:dyDescent="0.25">
      <c r="A1347">
        <v>20303</v>
      </c>
      <c r="B1347" s="1" t="s">
        <v>6</v>
      </c>
      <c r="C1347" s="1" t="s">
        <v>12</v>
      </c>
      <c r="D1347">
        <v>9083</v>
      </c>
      <c r="E1347" s="1" t="s">
        <v>1293</v>
      </c>
      <c r="F1347">
        <v>0</v>
      </c>
      <c r="G1347">
        <v>0</v>
      </c>
      <c r="I1347">
        <v>0</v>
      </c>
      <c r="J1347">
        <f>Tabla1[[#This Row],[VENTAS]]+Tabla1[[#This Row],[DEPOSITO]]+Tabla1[[#This Row],[Existencia]]-Tabla1[[#This Row],[SISTEMA]]</f>
        <v>0</v>
      </c>
    </row>
    <row r="1348" spans="1:11" hidden="1" x14ac:dyDescent="0.25">
      <c r="A1348">
        <v>20303</v>
      </c>
      <c r="B1348" s="1" t="s">
        <v>6</v>
      </c>
      <c r="C1348" s="1" t="s">
        <v>12</v>
      </c>
      <c r="D1348">
        <v>9084</v>
      </c>
      <c r="E1348" s="1" t="s">
        <v>1294</v>
      </c>
      <c r="F1348">
        <v>0</v>
      </c>
      <c r="G1348">
        <v>0</v>
      </c>
      <c r="I1348">
        <v>0</v>
      </c>
      <c r="J1348">
        <f>Tabla1[[#This Row],[VENTAS]]+Tabla1[[#This Row],[DEPOSITO]]+Tabla1[[#This Row],[Existencia]]-Tabla1[[#This Row],[SISTEMA]]</f>
        <v>0</v>
      </c>
    </row>
    <row r="1349" spans="1:11" hidden="1" x14ac:dyDescent="0.25">
      <c r="A1349">
        <v>20303</v>
      </c>
      <c r="B1349" s="1" t="s">
        <v>6</v>
      </c>
      <c r="C1349" s="1" t="s">
        <v>12</v>
      </c>
      <c r="D1349">
        <v>9085</v>
      </c>
      <c r="E1349" s="1" t="s">
        <v>1295</v>
      </c>
      <c r="F1349">
        <v>0</v>
      </c>
      <c r="G1349">
        <v>0</v>
      </c>
      <c r="I1349">
        <v>0</v>
      </c>
      <c r="J1349">
        <f>Tabla1[[#This Row],[VENTAS]]+Tabla1[[#This Row],[DEPOSITO]]+Tabla1[[#This Row],[Existencia]]-Tabla1[[#This Row],[SISTEMA]]</f>
        <v>0</v>
      </c>
    </row>
    <row r="1350" spans="1:11" hidden="1" x14ac:dyDescent="0.25">
      <c r="A1350">
        <v>20303</v>
      </c>
      <c r="B1350" s="1" t="s">
        <v>6</v>
      </c>
      <c r="C1350" s="1" t="s">
        <v>12</v>
      </c>
      <c r="D1350">
        <v>9086</v>
      </c>
      <c r="E1350" s="1" t="s">
        <v>58</v>
      </c>
      <c r="F1350">
        <v>0</v>
      </c>
      <c r="G1350">
        <v>0</v>
      </c>
      <c r="I1350">
        <v>0</v>
      </c>
      <c r="J1350">
        <f>Tabla1[[#This Row],[VENTAS]]+Tabla1[[#This Row],[DEPOSITO]]+Tabla1[[#This Row],[Existencia]]-Tabla1[[#This Row],[SISTEMA]]</f>
        <v>0</v>
      </c>
    </row>
    <row r="1351" spans="1:11" hidden="1" x14ac:dyDescent="0.25">
      <c r="A1351">
        <v>20303</v>
      </c>
      <c r="B1351" s="1" t="s">
        <v>6</v>
      </c>
      <c r="C1351" s="1" t="s">
        <v>12</v>
      </c>
      <c r="D1351">
        <v>9087</v>
      </c>
      <c r="E1351" s="1" t="s">
        <v>1296</v>
      </c>
      <c r="F1351">
        <v>0</v>
      </c>
      <c r="G1351">
        <v>0</v>
      </c>
      <c r="I1351">
        <v>0</v>
      </c>
      <c r="J1351">
        <f>Tabla1[[#This Row],[VENTAS]]+Tabla1[[#This Row],[DEPOSITO]]+Tabla1[[#This Row],[Existencia]]-Tabla1[[#This Row],[SISTEMA]]</f>
        <v>0</v>
      </c>
    </row>
    <row r="1352" spans="1:11" hidden="1" x14ac:dyDescent="0.25">
      <c r="A1352">
        <v>20303</v>
      </c>
      <c r="B1352" s="1" t="s">
        <v>6</v>
      </c>
      <c r="C1352" s="1" t="s">
        <v>12</v>
      </c>
      <c r="D1352">
        <v>9088</v>
      </c>
      <c r="E1352" s="1" t="s">
        <v>1297</v>
      </c>
      <c r="F1352">
        <v>0</v>
      </c>
      <c r="G1352">
        <v>0</v>
      </c>
      <c r="I1352">
        <v>0</v>
      </c>
      <c r="J1352">
        <f>Tabla1[[#This Row],[VENTAS]]+Tabla1[[#This Row],[DEPOSITO]]+Tabla1[[#This Row],[Existencia]]-Tabla1[[#This Row],[SISTEMA]]</f>
        <v>0</v>
      </c>
    </row>
    <row r="1353" spans="1:11" hidden="1" x14ac:dyDescent="0.25">
      <c r="A1353">
        <v>20303</v>
      </c>
      <c r="B1353" s="1" t="s">
        <v>6</v>
      </c>
      <c r="C1353" s="1" t="s">
        <v>12</v>
      </c>
      <c r="D1353">
        <v>9089</v>
      </c>
      <c r="E1353" s="1" t="s">
        <v>1298</v>
      </c>
      <c r="F1353">
        <v>0</v>
      </c>
      <c r="G1353">
        <v>0</v>
      </c>
      <c r="I1353">
        <v>0</v>
      </c>
      <c r="J1353">
        <f>Tabla1[[#This Row],[VENTAS]]+Tabla1[[#This Row],[DEPOSITO]]+Tabla1[[#This Row],[Existencia]]-Tabla1[[#This Row],[SISTEMA]]</f>
        <v>0</v>
      </c>
    </row>
    <row r="1354" spans="1:11" hidden="1" x14ac:dyDescent="0.25">
      <c r="A1354">
        <v>20303</v>
      </c>
      <c r="B1354" s="1" t="s">
        <v>6</v>
      </c>
      <c r="C1354" s="1" t="s">
        <v>12</v>
      </c>
      <c r="D1354">
        <v>9093</v>
      </c>
      <c r="E1354" s="1" t="s">
        <v>1299</v>
      </c>
      <c r="F1354">
        <v>5</v>
      </c>
      <c r="G1354">
        <v>5</v>
      </c>
      <c r="I1354">
        <v>0</v>
      </c>
      <c r="J1354">
        <f>Tabla1[[#This Row],[VENTAS]]+Tabla1[[#This Row],[DEPOSITO]]+Tabla1[[#This Row],[Existencia]]-Tabla1[[#This Row],[SISTEMA]]</f>
        <v>0</v>
      </c>
    </row>
    <row r="1355" spans="1:11" hidden="1" x14ac:dyDescent="0.25">
      <c r="A1355">
        <v>20303</v>
      </c>
      <c r="B1355" s="1" t="s">
        <v>6</v>
      </c>
      <c r="C1355" s="1" t="s">
        <v>12</v>
      </c>
      <c r="D1355">
        <v>9096</v>
      </c>
      <c r="E1355" s="1" t="s">
        <v>1300</v>
      </c>
      <c r="F1355">
        <v>11</v>
      </c>
      <c r="G1355">
        <v>11</v>
      </c>
      <c r="I1355">
        <v>0</v>
      </c>
      <c r="J1355">
        <f>Tabla1[[#This Row],[VENTAS]]+Tabla1[[#This Row],[DEPOSITO]]+Tabla1[[#This Row],[Existencia]]-Tabla1[[#This Row],[SISTEMA]]</f>
        <v>0</v>
      </c>
    </row>
    <row r="1356" spans="1:11" hidden="1" x14ac:dyDescent="0.25">
      <c r="A1356">
        <v>20303</v>
      </c>
      <c r="B1356" s="1" t="s">
        <v>6</v>
      </c>
      <c r="C1356" s="1" t="s">
        <v>12</v>
      </c>
      <c r="D1356">
        <v>9098</v>
      </c>
      <c r="E1356" s="1" t="s">
        <v>1301</v>
      </c>
      <c r="F1356">
        <v>92</v>
      </c>
      <c r="G1356">
        <v>43</v>
      </c>
      <c r="H1356">
        <v>48</v>
      </c>
      <c r="I1356">
        <v>1</v>
      </c>
      <c r="J1356">
        <f>Tabla1[[#This Row],[VENTAS]]+Tabla1[[#This Row],[DEPOSITO]]+Tabla1[[#This Row],[Existencia]]-Tabla1[[#This Row],[SISTEMA]]</f>
        <v>0</v>
      </c>
    </row>
    <row r="1357" spans="1:11" x14ac:dyDescent="0.25">
      <c r="A1357">
        <v>20303</v>
      </c>
      <c r="B1357" s="1" t="s">
        <v>6</v>
      </c>
      <c r="C1357" s="1" t="s">
        <v>12</v>
      </c>
      <c r="D1357">
        <v>9099</v>
      </c>
      <c r="E1357" s="1" t="s">
        <v>1302</v>
      </c>
      <c r="F1357">
        <v>35</v>
      </c>
      <c r="G1357">
        <v>33</v>
      </c>
      <c r="H1357">
        <v>1</v>
      </c>
      <c r="I1357">
        <v>0</v>
      </c>
      <c r="J1357">
        <f>Tabla1[[#This Row],[VENTAS]]+Tabla1[[#This Row],[DEPOSITO]]+Tabla1[[#This Row],[Existencia]]-Tabla1[[#This Row],[SISTEMA]]</f>
        <v>-1</v>
      </c>
    </row>
    <row r="1358" spans="1:11" hidden="1" x14ac:dyDescent="0.25">
      <c r="A1358">
        <v>20303</v>
      </c>
      <c r="B1358" s="1" t="s">
        <v>6</v>
      </c>
      <c r="C1358" s="1" t="s">
        <v>12</v>
      </c>
      <c r="D1358">
        <v>9111</v>
      </c>
      <c r="E1358" s="1" t="s">
        <v>1303</v>
      </c>
      <c r="F1358">
        <v>25</v>
      </c>
      <c r="G1358">
        <v>25</v>
      </c>
      <c r="I1358">
        <v>0</v>
      </c>
      <c r="J1358">
        <f>Tabla1[[#This Row],[VENTAS]]+Tabla1[[#This Row],[DEPOSITO]]+Tabla1[[#This Row],[Existencia]]-Tabla1[[#This Row],[SISTEMA]]</f>
        <v>0</v>
      </c>
    </row>
    <row r="1359" spans="1:11" hidden="1" x14ac:dyDescent="0.25">
      <c r="A1359">
        <v>20303</v>
      </c>
      <c r="B1359" s="1" t="s">
        <v>6</v>
      </c>
      <c r="C1359" s="1" t="s">
        <v>12</v>
      </c>
      <c r="D1359">
        <v>9118</v>
      </c>
      <c r="E1359" s="1" t="s">
        <v>1304</v>
      </c>
      <c r="F1359">
        <v>10</v>
      </c>
      <c r="G1359">
        <v>9</v>
      </c>
      <c r="H1359">
        <v>1</v>
      </c>
      <c r="I1359">
        <v>0</v>
      </c>
      <c r="J1359">
        <f>Tabla1[[#This Row],[VENTAS]]+Tabla1[[#This Row],[DEPOSITO]]+Tabla1[[#This Row],[Existencia]]-Tabla1[[#This Row],[SISTEMA]]</f>
        <v>0</v>
      </c>
    </row>
    <row r="1360" spans="1:11" hidden="1" x14ac:dyDescent="0.25">
      <c r="A1360">
        <v>20303</v>
      </c>
      <c r="B1360" s="1" t="s">
        <v>6</v>
      </c>
      <c r="C1360" s="1" t="s">
        <v>12</v>
      </c>
      <c r="D1360">
        <v>9157</v>
      </c>
      <c r="E1360" s="1" t="s">
        <v>1305</v>
      </c>
      <c r="F1360">
        <v>25</v>
      </c>
      <c r="G1360">
        <v>4</v>
      </c>
      <c r="H1360">
        <v>20</v>
      </c>
      <c r="I1360">
        <v>0</v>
      </c>
      <c r="J1360">
        <f>Tabla1[[#This Row],[VENTAS]]+Tabla1[[#This Row],[DEPOSITO]]+Tabla1[[#This Row],[Existencia]]-Tabla1[[#This Row],[SISTEMA]]</f>
        <v>-1</v>
      </c>
      <c r="K1360" t="s">
        <v>5</v>
      </c>
    </row>
    <row r="1361" spans="1:11" hidden="1" x14ac:dyDescent="0.25">
      <c r="A1361">
        <v>20303</v>
      </c>
      <c r="B1361" s="1" t="s">
        <v>6</v>
      </c>
      <c r="C1361" s="1" t="s">
        <v>12</v>
      </c>
      <c r="D1361">
        <v>9178</v>
      </c>
      <c r="E1361" s="1" t="s">
        <v>1306</v>
      </c>
      <c r="F1361">
        <v>0</v>
      </c>
      <c r="G1361">
        <v>0</v>
      </c>
      <c r="I1361">
        <v>0</v>
      </c>
      <c r="J1361">
        <f>Tabla1[[#This Row],[VENTAS]]+Tabla1[[#This Row],[DEPOSITO]]+Tabla1[[#This Row],[Existencia]]-Tabla1[[#This Row],[SISTEMA]]</f>
        <v>0</v>
      </c>
    </row>
    <row r="1362" spans="1:11" hidden="1" x14ac:dyDescent="0.25">
      <c r="A1362">
        <v>20303</v>
      </c>
      <c r="B1362" s="1" t="s">
        <v>6</v>
      </c>
      <c r="C1362" s="1" t="s">
        <v>12</v>
      </c>
      <c r="D1362">
        <v>9189</v>
      </c>
      <c r="E1362" s="1" t="s">
        <v>1307</v>
      </c>
      <c r="F1362">
        <v>0</v>
      </c>
      <c r="G1362">
        <v>0</v>
      </c>
      <c r="I1362">
        <v>0</v>
      </c>
      <c r="J1362">
        <f>Tabla1[[#This Row],[VENTAS]]+Tabla1[[#This Row],[DEPOSITO]]+Tabla1[[#This Row],[Existencia]]-Tabla1[[#This Row],[SISTEMA]]</f>
        <v>0</v>
      </c>
    </row>
    <row r="1363" spans="1:11" hidden="1" x14ac:dyDescent="0.25">
      <c r="A1363">
        <v>20303</v>
      </c>
      <c r="B1363" s="1" t="s">
        <v>6</v>
      </c>
      <c r="C1363" s="1" t="s">
        <v>12</v>
      </c>
      <c r="D1363">
        <v>9190</v>
      </c>
      <c r="E1363" s="1" t="s">
        <v>1308</v>
      </c>
      <c r="F1363">
        <v>0</v>
      </c>
      <c r="G1363">
        <v>0</v>
      </c>
      <c r="I1363">
        <v>0</v>
      </c>
      <c r="J1363">
        <f>Tabla1[[#This Row],[VENTAS]]+Tabla1[[#This Row],[DEPOSITO]]+Tabla1[[#This Row],[Existencia]]-Tabla1[[#This Row],[SISTEMA]]</f>
        <v>0</v>
      </c>
    </row>
    <row r="1364" spans="1:11" hidden="1" x14ac:dyDescent="0.25">
      <c r="A1364">
        <v>20303</v>
      </c>
      <c r="B1364" s="1" t="s">
        <v>6</v>
      </c>
      <c r="C1364" s="1" t="s">
        <v>12</v>
      </c>
      <c r="D1364">
        <v>9217</v>
      </c>
      <c r="E1364" s="1" t="s">
        <v>1309</v>
      </c>
      <c r="F1364">
        <v>28</v>
      </c>
      <c r="G1364">
        <v>28</v>
      </c>
      <c r="I1364">
        <v>0</v>
      </c>
      <c r="J1364">
        <f>Tabla1[[#This Row],[VENTAS]]+Tabla1[[#This Row],[DEPOSITO]]+Tabla1[[#This Row],[Existencia]]-Tabla1[[#This Row],[SISTEMA]]</f>
        <v>0</v>
      </c>
    </row>
    <row r="1365" spans="1:11" hidden="1" x14ac:dyDescent="0.25">
      <c r="A1365">
        <v>20303</v>
      </c>
      <c r="B1365" s="1" t="s">
        <v>6</v>
      </c>
      <c r="C1365" s="1" t="s">
        <v>12</v>
      </c>
      <c r="D1365">
        <v>9220</v>
      </c>
      <c r="E1365" s="1" t="s">
        <v>1310</v>
      </c>
      <c r="F1365">
        <v>0</v>
      </c>
      <c r="G1365">
        <v>0</v>
      </c>
      <c r="I1365">
        <v>0</v>
      </c>
      <c r="J1365">
        <f>Tabla1[[#This Row],[VENTAS]]+Tabla1[[#This Row],[DEPOSITO]]+Tabla1[[#This Row],[Existencia]]-Tabla1[[#This Row],[SISTEMA]]</f>
        <v>0</v>
      </c>
    </row>
    <row r="1366" spans="1:11" hidden="1" x14ac:dyDescent="0.25">
      <c r="A1366">
        <v>20303</v>
      </c>
      <c r="B1366" s="1" t="s">
        <v>6</v>
      </c>
      <c r="C1366" s="1" t="s">
        <v>12</v>
      </c>
      <c r="D1366">
        <v>9226</v>
      </c>
      <c r="E1366" s="1" t="s">
        <v>141</v>
      </c>
      <c r="F1366">
        <v>0</v>
      </c>
      <c r="G1366">
        <v>0</v>
      </c>
      <c r="I1366">
        <v>0</v>
      </c>
      <c r="J1366">
        <f>Tabla1[[#This Row],[VENTAS]]+Tabla1[[#This Row],[DEPOSITO]]+Tabla1[[#This Row],[Existencia]]-Tabla1[[#This Row],[SISTEMA]]</f>
        <v>0</v>
      </c>
    </row>
    <row r="1367" spans="1:11" hidden="1" x14ac:dyDescent="0.25">
      <c r="A1367">
        <v>20303</v>
      </c>
      <c r="B1367" s="1" t="s">
        <v>6</v>
      </c>
      <c r="C1367" s="1" t="s">
        <v>12</v>
      </c>
      <c r="D1367">
        <v>9227</v>
      </c>
      <c r="E1367" s="1" t="s">
        <v>1311</v>
      </c>
      <c r="F1367">
        <v>0</v>
      </c>
      <c r="G1367">
        <v>0</v>
      </c>
      <c r="I1367">
        <v>0</v>
      </c>
      <c r="J1367">
        <f>Tabla1[[#This Row],[VENTAS]]+Tabla1[[#This Row],[DEPOSITO]]+Tabla1[[#This Row],[Existencia]]-Tabla1[[#This Row],[SISTEMA]]</f>
        <v>0</v>
      </c>
    </row>
    <row r="1368" spans="1:11" hidden="1" x14ac:dyDescent="0.25">
      <c r="A1368">
        <v>20303</v>
      </c>
      <c r="B1368" s="1" t="s">
        <v>6</v>
      </c>
      <c r="C1368" s="1" t="s">
        <v>12</v>
      </c>
      <c r="D1368">
        <v>9228</v>
      </c>
      <c r="E1368" s="1" t="s">
        <v>1312</v>
      </c>
      <c r="F1368">
        <v>3</v>
      </c>
      <c r="G1368">
        <v>9</v>
      </c>
      <c r="I1368">
        <v>0</v>
      </c>
      <c r="J1368">
        <f>Tabla1[[#This Row],[VENTAS]]+Tabla1[[#This Row],[DEPOSITO]]+Tabla1[[#This Row],[Existencia]]-Tabla1[[#This Row],[SISTEMA]]</f>
        <v>6</v>
      </c>
      <c r="K1368" t="s">
        <v>2659</v>
      </c>
    </row>
    <row r="1369" spans="1:11" hidden="1" x14ac:dyDescent="0.25">
      <c r="A1369">
        <v>20303</v>
      </c>
      <c r="B1369" s="1" t="s">
        <v>6</v>
      </c>
      <c r="C1369" s="1" t="s">
        <v>12</v>
      </c>
      <c r="D1369">
        <v>9313</v>
      </c>
      <c r="E1369" s="1" t="s">
        <v>1313</v>
      </c>
      <c r="F1369">
        <v>0</v>
      </c>
      <c r="G1369">
        <v>0</v>
      </c>
      <c r="I1369">
        <v>0</v>
      </c>
      <c r="J1369">
        <f>Tabla1[[#This Row],[VENTAS]]+Tabla1[[#This Row],[DEPOSITO]]+Tabla1[[#This Row],[Existencia]]-Tabla1[[#This Row],[SISTEMA]]</f>
        <v>0</v>
      </c>
    </row>
    <row r="1370" spans="1:11" hidden="1" x14ac:dyDescent="0.25">
      <c r="A1370">
        <v>20303</v>
      </c>
      <c r="B1370" s="1" t="s">
        <v>6</v>
      </c>
      <c r="C1370" s="1" t="s">
        <v>12</v>
      </c>
      <c r="D1370">
        <v>9314</v>
      </c>
      <c r="E1370" s="1" t="s">
        <v>1314</v>
      </c>
      <c r="F1370">
        <v>12</v>
      </c>
      <c r="G1370">
        <v>12</v>
      </c>
      <c r="I1370">
        <v>0</v>
      </c>
      <c r="J1370">
        <f>Tabla1[[#This Row],[VENTAS]]+Tabla1[[#This Row],[DEPOSITO]]+Tabla1[[#This Row],[Existencia]]-Tabla1[[#This Row],[SISTEMA]]</f>
        <v>0</v>
      </c>
    </row>
    <row r="1371" spans="1:11" hidden="1" x14ac:dyDescent="0.25">
      <c r="A1371">
        <v>20303</v>
      </c>
      <c r="B1371" s="1" t="s">
        <v>6</v>
      </c>
      <c r="C1371" s="1" t="s">
        <v>12</v>
      </c>
      <c r="D1371">
        <v>9324</v>
      </c>
      <c r="E1371" s="1" t="s">
        <v>1315</v>
      </c>
      <c r="F1371">
        <v>0</v>
      </c>
      <c r="G1371">
        <v>0</v>
      </c>
      <c r="I1371">
        <v>0</v>
      </c>
      <c r="J1371">
        <f>Tabla1[[#This Row],[VENTAS]]+Tabla1[[#This Row],[DEPOSITO]]+Tabla1[[#This Row],[Existencia]]-Tabla1[[#This Row],[SISTEMA]]</f>
        <v>0</v>
      </c>
    </row>
    <row r="1372" spans="1:11" hidden="1" x14ac:dyDescent="0.25">
      <c r="A1372">
        <v>20303</v>
      </c>
      <c r="B1372" s="1" t="s">
        <v>6</v>
      </c>
      <c r="C1372" s="1" t="s">
        <v>12</v>
      </c>
      <c r="D1372">
        <v>9326</v>
      </c>
      <c r="E1372" s="1" t="s">
        <v>1316</v>
      </c>
      <c r="F1372">
        <v>0</v>
      </c>
      <c r="G1372">
        <v>0</v>
      </c>
      <c r="I1372">
        <v>0</v>
      </c>
      <c r="J1372">
        <f>Tabla1[[#This Row],[VENTAS]]+Tabla1[[#This Row],[DEPOSITO]]+Tabla1[[#This Row],[Existencia]]-Tabla1[[#This Row],[SISTEMA]]</f>
        <v>0</v>
      </c>
    </row>
    <row r="1373" spans="1:11" hidden="1" x14ac:dyDescent="0.25">
      <c r="A1373">
        <v>20303</v>
      </c>
      <c r="B1373" s="1" t="s">
        <v>6</v>
      </c>
      <c r="C1373" s="1" t="s">
        <v>12</v>
      </c>
      <c r="D1373">
        <v>9327</v>
      </c>
      <c r="E1373" s="1" t="s">
        <v>1317</v>
      </c>
      <c r="F1373">
        <v>0</v>
      </c>
      <c r="G1373">
        <v>0</v>
      </c>
      <c r="I1373">
        <v>0</v>
      </c>
      <c r="J1373">
        <f>Tabla1[[#This Row],[VENTAS]]+Tabla1[[#This Row],[DEPOSITO]]+Tabla1[[#This Row],[Existencia]]-Tabla1[[#This Row],[SISTEMA]]</f>
        <v>0</v>
      </c>
    </row>
    <row r="1374" spans="1:11" hidden="1" x14ac:dyDescent="0.25">
      <c r="A1374">
        <v>20303</v>
      </c>
      <c r="B1374" s="1" t="s">
        <v>6</v>
      </c>
      <c r="C1374" s="1" t="s">
        <v>12</v>
      </c>
      <c r="D1374">
        <v>9332</v>
      </c>
      <c r="E1374" s="1" t="s">
        <v>1318</v>
      </c>
      <c r="F1374">
        <v>0</v>
      </c>
      <c r="G1374">
        <v>0</v>
      </c>
      <c r="I1374">
        <v>0</v>
      </c>
      <c r="J1374">
        <f>Tabla1[[#This Row],[VENTAS]]+Tabla1[[#This Row],[DEPOSITO]]+Tabla1[[#This Row],[Existencia]]-Tabla1[[#This Row],[SISTEMA]]</f>
        <v>0</v>
      </c>
    </row>
    <row r="1375" spans="1:11" hidden="1" x14ac:dyDescent="0.25">
      <c r="A1375">
        <v>20303</v>
      </c>
      <c r="B1375" s="1" t="s">
        <v>6</v>
      </c>
      <c r="C1375" s="1" t="s">
        <v>12</v>
      </c>
      <c r="D1375">
        <v>9333</v>
      </c>
      <c r="E1375" s="1" t="s">
        <v>1319</v>
      </c>
      <c r="F1375">
        <v>0</v>
      </c>
      <c r="G1375">
        <v>0</v>
      </c>
      <c r="I1375">
        <v>0</v>
      </c>
      <c r="J1375">
        <f>Tabla1[[#This Row],[VENTAS]]+Tabla1[[#This Row],[DEPOSITO]]+Tabla1[[#This Row],[Existencia]]-Tabla1[[#This Row],[SISTEMA]]</f>
        <v>0</v>
      </c>
    </row>
    <row r="1376" spans="1:11" hidden="1" x14ac:dyDescent="0.25">
      <c r="A1376">
        <v>20303</v>
      </c>
      <c r="B1376" s="1" t="s">
        <v>6</v>
      </c>
      <c r="C1376" s="1" t="s">
        <v>12</v>
      </c>
      <c r="D1376">
        <v>9334</v>
      </c>
      <c r="E1376" s="1" t="s">
        <v>1320</v>
      </c>
      <c r="F1376">
        <v>0</v>
      </c>
      <c r="G1376">
        <v>0</v>
      </c>
      <c r="I1376">
        <v>0</v>
      </c>
      <c r="J1376">
        <f>Tabla1[[#This Row],[VENTAS]]+Tabla1[[#This Row],[DEPOSITO]]+Tabla1[[#This Row],[Existencia]]-Tabla1[[#This Row],[SISTEMA]]</f>
        <v>0</v>
      </c>
    </row>
    <row r="1377" spans="1:10" hidden="1" x14ac:dyDescent="0.25">
      <c r="A1377">
        <v>20303</v>
      </c>
      <c r="B1377" s="1" t="s">
        <v>6</v>
      </c>
      <c r="C1377" s="1" t="s">
        <v>12</v>
      </c>
      <c r="D1377">
        <v>9336</v>
      </c>
      <c r="E1377" s="1" t="s">
        <v>1321</v>
      </c>
      <c r="F1377">
        <v>0</v>
      </c>
      <c r="G1377">
        <v>0</v>
      </c>
      <c r="I1377">
        <v>0</v>
      </c>
      <c r="J1377">
        <f>Tabla1[[#This Row],[VENTAS]]+Tabla1[[#This Row],[DEPOSITO]]+Tabla1[[#This Row],[Existencia]]-Tabla1[[#This Row],[SISTEMA]]</f>
        <v>0</v>
      </c>
    </row>
    <row r="1378" spans="1:10" hidden="1" x14ac:dyDescent="0.25">
      <c r="A1378">
        <v>20303</v>
      </c>
      <c r="B1378" s="1" t="s">
        <v>6</v>
      </c>
      <c r="C1378" s="1" t="s">
        <v>12</v>
      </c>
      <c r="D1378">
        <v>9337</v>
      </c>
      <c r="E1378" s="1" t="s">
        <v>1322</v>
      </c>
      <c r="F1378">
        <v>0</v>
      </c>
      <c r="G1378">
        <v>0</v>
      </c>
      <c r="I1378">
        <v>0</v>
      </c>
      <c r="J1378">
        <f>Tabla1[[#This Row],[VENTAS]]+Tabla1[[#This Row],[DEPOSITO]]+Tabla1[[#This Row],[Existencia]]-Tabla1[[#This Row],[SISTEMA]]</f>
        <v>0</v>
      </c>
    </row>
    <row r="1379" spans="1:10" hidden="1" x14ac:dyDescent="0.25">
      <c r="A1379">
        <v>20303</v>
      </c>
      <c r="B1379" s="1" t="s">
        <v>6</v>
      </c>
      <c r="C1379" s="1" t="s">
        <v>12</v>
      </c>
      <c r="D1379">
        <v>9338</v>
      </c>
      <c r="E1379" s="1" t="s">
        <v>1323</v>
      </c>
      <c r="F1379">
        <v>5</v>
      </c>
      <c r="G1379">
        <v>5</v>
      </c>
      <c r="I1379">
        <v>0</v>
      </c>
      <c r="J1379">
        <f>Tabla1[[#This Row],[VENTAS]]+Tabla1[[#This Row],[DEPOSITO]]+Tabla1[[#This Row],[Existencia]]-Tabla1[[#This Row],[SISTEMA]]</f>
        <v>0</v>
      </c>
    </row>
    <row r="1380" spans="1:10" hidden="1" x14ac:dyDescent="0.25">
      <c r="A1380">
        <v>20303</v>
      </c>
      <c r="B1380" s="1" t="s">
        <v>6</v>
      </c>
      <c r="C1380" s="1" t="s">
        <v>12</v>
      </c>
      <c r="D1380">
        <v>9340</v>
      </c>
      <c r="E1380" s="1" t="s">
        <v>1324</v>
      </c>
      <c r="F1380">
        <v>0</v>
      </c>
      <c r="G1380">
        <v>0</v>
      </c>
      <c r="I1380">
        <v>0</v>
      </c>
      <c r="J1380">
        <f>Tabla1[[#This Row],[VENTAS]]+Tabla1[[#This Row],[DEPOSITO]]+Tabla1[[#This Row],[Existencia]]-Tabla1[[#This Row],[SISTEMA]]</f>
        <v>0</v>
      </c>
    </row>
    <row r="1381" spans="1:10" hidden="1" x14ac:dyDescent="0.25">
      <c r="A1381">
        <v>20303</v>
      </c>
      <c r="B1381" s="1" t="s">
        <v>6</v>
      </c>
      <c r="C1381" s="1" t="s">
        <v>12</v>
      </c>
      <c r="D1381">
        <v>9341</v>
      </c>
      <c r="E1381" s="1" t="s">
        <v>1325</v>
      </c>
      <c r="F1381">
        <v>0</v>
      </c>
      <c r="G1381">
        <v>0</v>
      </c>
      <c r="I1381">
        <v>0</v>
      </c>
      <c r="J1381">
        <f>Tabla1[[#This Row],[VENTAS]]+Tabla1[[#This Row],[DEPOSITO]]+Tabla1[[#This Row],[Existencia]]-Tabla1[[#This Row],[SISTEMA]]</f>
        <v>0</v>
      </c>
    </row>
    <row r="1382" spans="1:10" hidden="1" x14ac:dyDescent="0.25">
      <c r="A1382">
        <v>20303</v>
      </c>
      <c r="B1382" s="1" t="s">
        <v>6</v>
      </c>
      <c r="C1382" s="1" t="s">
        <v>12</v>
      </c>
      <c r="D1382">
        <v>9342</v>
      </c>
      <c r="E1382" s="1" t="s">
        <v>1326</v>
      </c>
      <c r="F1382">
        <v>0</v>
      </c>
      <c r="G1382">
        <v>0</v>
      </c>
      <c r="I1382">
        <v>0</v>
      </c>
      <c r="J1382">
        <f>Tabla1[[#This Row],[VENTAS]]+Tabla1[[#This Row],[DEPOSITO]]+Tabla1[[#This Row],[Existencia]]-Tabla1[[#This Row],[SISTEMA]]</f>
        <v>0</v>
      </c>
    </row>
    <row r="1383" spans="1:10" hidden="1" x14ac:dyDescent="0.25">
      <c r="A1383">
        <v>20303</v>
      </c>
      <c r="B1383" s="1" t="s">
        <v>6</v>
      </c>
      <c r="C1383" s="1" t="s">
        <v>12</v>
      </c>
      <c r="D1383">
        <v>9343</v>
      </c>
      <c r="E1383" s="1" t="s">
        <v>1327</v>
      </c>
      <c r="F1383">
        <v>0</v>
      </c>
      <c r="G1383">
        <v>0</v>
      </c>
      <c r="I1383">
        <v>0</v>
      </c>
      <c r="J1383">
        <f>Tabla1[[#This Row],[VENTAS]]+Tabla1[[#This Row],[DEPOSITO]]+Tabla1[[#This Row],[Existencia]]-Tabla1[[#This Row],[SISTEMA]]</f>
        <v>0</v>
      </c>
    </row>
    <row r="1384" spans="1:10" hidden="1" x14ac:dyDescent="0.25">
      <c r="A1384">
        <v>20303</v>
      </c>
      <c r="B1384" s="1" t="s">
        <v>6</v>
      </c>
      <c r="C1384" s="1" t="s">
        <v>12</v>
      </c>
      <c r="D1384">
        <v>9344</v>
      </c>
      <c r="E1384" s="1" t="s">
        <v>1328</v>
      </c>
      <c r="F1384">
        <v>0</v>
      </c>
      <c r="G1384">
        <v>0</v>
      </c>
      <c r="I1384">
        <v>0</v>
      </c>
      <c r="J1384">
        <f>Tabla1[[#This Row],[VENTAS]]+Tabla1[[#This Row],[DEPOSITO]]+Tabla1[[#This Row],[Existencia]]-Tabla1[[#This Row],[SISTEMA]]</f>
        <v>0</v>
      </c>
    </row>
    <row r="1385" spans="1:10" hidden="1" x14ac:dyDescent="0.25">
      <c r="A1385">
        <v>20303</v>
      </c>
      <c r="B1385" s="1" t="s">
        <v>6</v>
      </c>
      <c r="C1385" s="1" t="s">
        <v>12</v>
      </c>
      <c r="D1385">
        <v>9345</v>
      </c>
      <c r="E1385" s="1" t="s">
        <v>1329</v>
      </c>
      <c r="F1385">
        <v>0</v>
      </c>
      <c r="G1385">
        <v>0</v>
      </c>
      <c r="I1385">
        <v>0</v>
      </c>
      <c r="J1385">
        <f>Tabla1[[#This Row],[VENTAS]]+Tabla1[[#This Row],[DEPOSITO]]+Tabla1[[#This Row],[Existencia]]-Tabla1[[#This Row],[SISTEMA]]</f>
        <v>0</v>
      </c>
    </row>
    <row r="1386" spans="1:10" hidden="1" x14ac:dyDescent="0.25">
      <c r="A1386">
        <v>20303</v>
      </c>
      <c r="B1386" s="1" t="s">
        <v>6</v>
      </c>
      <c r="C1386" s="1" t="s">
        <v>12</v>
      </c>
      <c r="D1386">
        <v>9346</v>
      </c>
      <c r="E1386" s="1" t="s">
        <v>1330</v>
      </c>
      <c r="F1386">
        <v>1</v>
      </c>
      <c r="G1386">
        <v>1</v>
      </c>
      <c r="I1386">
        <v>0</v>
      </c>
      <c r="J1386">
        <f>Tabla1[[#This Row],[VENTAS]]+Tabla1[[#This Row],[DEPOSITO]]+Tabla1[[#This Row],[Existencia]]-Tabla1[[#This Row],[SISTEMA]]</f>
        <v>0</v>
      </c>
    </row>
    <row r="1387" spans="1:10" hidden="1" x14ac:dyDescent="0.25">
      <c r="A1387">
        <v>20303</v>
      </c>
      <c r="B1387" s="1" t="s">
        <v>6</v>
      </c>
      <c r="C1387" s="1" t="s">
        <v>12</v>
      </c>
      <c r="D1387">
        <v>9347</v>
      </c>
      <c r="E1387" s="1" t="s">
        <v>1331</v>
      </c>
      <c r="F1387">
        <v>0</v>
      </c>
      <c r="G1387">
        <v>0</v>
      </c>
      <c r="I1387">
        <v>0</v>
      </c>
      <c r="J1387">
        <f>Tabla1[[#This Row],[VENTAS]]+Tabla1[[#This Row],[DEPOSITO]]+Tabla1[[#This Row],[Existencia]]-Tabla1[[#This Row],[SISTEMA]]</f>
        <v>0</v>
      </c>
    </row>
    <row r="1388" spans="1:10" hidden="1" x14ac:dyDescent="0.25">
      <c r="A1388">
        <v>20303</v>
      </c>
      <c r="B1388" s="1" t="s">
        <v>6</v>
      </c>
      <c r="C1388" s="1" t="s">
        <v>12</v>
      </c>
      <c r="D1388">
        <v>9350</v>
      </c>
      <c r="E1388" s="1" t="s">
        <v>1332</v>
      </c>
      <c r="F1388">
        <v>0</v>
      </c>
      <c r="G1388">
        <v>0</v>
      </c>
      <c r="I1388">
        <v>0</v>
      </c>
      <c r="J1388">
        <f>Tabla1[[#This Row],[VENTAS]]+Tabla1[[#This Row],[DEPOSITO]]+Tabla1[[#This Row],[Existencia]]-Tabla1[[#This Row],[SISTEMA]]</f>
        <v>0</v>
      </c>
    </row>
    <row r="1389" spans="1:10" hidden="1" x14ac:dyDescent="0.25">
      <c r="A1389">
        <v>20303</v>
      </c>
      <c r="B1389" s="1" t="s">
        <v>6</v>
      </c>
      <c r="C1389" s="1" t="s">
        <v>12</v>
      </c>
      <c r="D1389">
        <v>9352</v>
      </c>
      <c r="E1389" s="1" t="s">
        <v>1333</v>
      </c>
      <c r="F1389">
        <v>0</v>
      </c>
      <c r="G1389">
        <v>0</v>
      </c>
      <c r="I1389">
        <v>0</v>
      </c>
      <c r="J1389">
        <f>Tabla1[[#This Row],[VENTAS]]+Tabla1[[#This Row],[DEPOSITO]]+Tabla1[[#This Row],[Existencia]]-Tabla1[[#This Row],[SISTEMA]]</f>
        <v>0</v>
      </c>
    </row>
    <row r="1390" spans="1:10" hidden="1" x14ac:dyDescent="0.25">
      <c r="A1390">
        <v>20303</v>
      </c>
      <c r="B1390" s="1" t="s">
        <v>6</v>
      </c>
      <c r="C1390" s="1" t="s">
        <v>12</v>
      </c>
      <c r="D1390">
        <v>9363</v>
      </c>
      <c r="E1390" s="1" t="s">
        <v>1334</v>
      </c>
      <c r="F1390">
        <v>0</v>
      </c>
      <c r="G1390">
        <v>0</v>
      </c>
      <c r="I1390">
        <v>0</v>
      </c>
      <c r="J1390">
        <f>Tabla1[[#This Row],[VENTAS]]+Tabla1[[#This Row],[DEPOSITO]]+Tabla1[[#This Row],[Existencia]]-Tabla1[[#This Row],[SISTEMA]]</f>
        <v>0</v>
      </c>
    </row>
    <row r="1391" spans="1:10" hidden="1" x14ac:dyDescent="0.25">
      <c r="A1391">
        <v>20303</v>
      </c>
      <c r="B1391" s="1" t="s">
        <v>6</v>
      </c>
      <c r="C1391" s="1" t="s">
        <v>12</v>
      </c>
      <c r="D1391">
        <v>9374</v>
      </c>
      <c r="E1391" s="1" t="s">
        <v>142</v>
      </c>
      <c r="F1391">
        <v>0</v>
      </c>
      <c r="G1391">
        <v>0</v>
      </c>
      <c r="I1391">
        <v>0</v>
      </c>
      <c r="J1391">
        <f>Tabla1[[#This Row],[VENTAS]]+Tabla1[[#This Row],[DEPOSITO]]+Tabla1[[#This Row],[Existencia]]-Tabla1[[#This Row],[SISTEMA]]</f>
        <v>0</v>
      </c>
    </row>
    <row r="1392" spans="1:10" x14ac:dyDescent="0.25">
      <c r="A1392">
        <v>20303</v>
      </c>
      <c r="B1392" s="1" t="s">
        <v>6</v>
      </c>
      <c r="C1392" s="1" t="s">
        <v>12</v>
      </c>
      <c r="D1392">
        <v>9375</v>
      </c>
      <c r="E1392" s="1" t="s">
        <v>1335</v>
      </c>
      <c r="F1392">
        <v>48</v>
      </c>
      <c r="G1392">
        <v>47</v>
      </c>
      <c r="I1392">
        <v>0</v>
      </c>
      <c r="J1392">
        <f>Tabla1[[#This Row],[VENTAS]]+Tabla1[[#This Row],[DEPOSITO]]+Tabla1[[#This Row],[Existencia]]-Tabla1[[#This Row],[SISTEMA]]</f>
        <v>-1</v>
      </c>
    </row>
    <row r="1393" spans="1:11" x14ac:dyDescent="0.25">
      <c r="A1393">
        <v>20303</v>
      </c>
      <c r="B1393" s="1" t="s">
        <v>6</v>
      </c>
      <c r="C1393" s="1" t="s">
        <v>12</v>
      </c>
      <c r="D1393">
        <v>9376</v>
      </c>
      <c r="E1393" s="1" t="s">
        <v>1336</v>
      </c>
      <c r="F1393">
        <v>41</v>
      </c>
      <c r="G1393">
        <v>40</v>
      </c>
      <c r="I1393">
        <v>0</v>
      </c>
      <c r="J1393">
        <f>Tabla1[[#This Row],[VENTAS]]+Tabla1[[#This Row],[DEPOSITO]]+Tabla1[[#This Row],[Existencia]]-Tabla1[[#This Row],[SISTEMA]]</f>
        <v>-1</v>
      </c>
    </row>
    <row r="1394" spans="1:11" hidden="1" x14ac:dyDescent="0.25">
      <c r="A1394">
        <v>20303</v>
      </c>
      <c r="B1394" s="1" t="s">
        <v>6</v>
      </c>
      <c r="C1394" s="1" t="s">
        <v>12</v>
      </c>
      <c r="D1394">
        <v>9378</v>
      </c>
      <c r="E1394" s="1" t="s">
        <v>1337</v>
      </c>
      <c r="F1394">
        <v>0</v>
      </c>
      <c r="G1394">
        <v>0</v>
      </c>
      <c r="I1394">
        <v>0</v>
      </c>
      <c r="J1394">
        <f>Tabla1[[#This Row],[VENTAS]]+Tabla1[[#This Row],[DEPOSITO]]+Tabla1[[#This Row],[Existencia]]-Tabla1[[#This Row],[SISTEMA]]</f>
        <v>0</v>
      </c>
    </row>
    <row r="1395" spans="1:11" hidden="1" x14ac:dyDescent="0.25">
      <c r="A1395">
        <v>20303</v>
      </c>
      <c r="B1395" s="1" t="s">
        <v>6</v>
      </c>
      <c r="C1395" s="1" t="s">
        <v>12</v>
      </c>
      <c r="D1395">
        <v>9379</v>
      </c>
      <c r="E1395" s="1" t="s">
        <v>1338</v>
      </c>
      <c r="F1395">
        <v>0</v>
      </c>
      <c r="G1395">
        <v>0</v>
      </c>
      <c r="I1395">
        <v>0</v>
      </c>
      <c r="J1395">
        <f>Tabla1[[#This Row],[VENTAS]]+Tabla1[[#This Row],[DEPOSITO]]+Tabla1[[#This Row],[Existencia]]-Tabla1[[#This Row],[SISTEMA]]</f>
        <v>0</v>
      </c>
    </row>
    <row r="1396" spans="1:11" hidden="1" x14ac:dyDescent="0.25">
      <c r="A1396">
        <v>20303</v>
      </c>
      <c r="B1396" s="1" t="s">
        <v>6</v>
      </c>
      <c r="C1396" s="1" t="s">
        <v>12</v>
      </c>
      <c r="D1396">
        <v>9380</v>
      </c>
      <c r="E1396" s="1" t="s">
        <v>1339</v>
      </c>
      <c r="F1396">
        <v>0</v>
      </c>
      <c r="G1396">
        <v>0</v>
      </c>
      <c r="I1396">
        <v>0</v>
      </c>
      <c r="J1396">
        <f>Tabla1[[#This Row],[VENTAS]]+Tabla1[[#This Row],[DEPOSITO]]+Tabla1[[#This Row],[Existencia]]-Tabla1[[#This Row],[SISTEMA]]</f>
        <v>0</v>
      </c>
    </row>
    <row r="1397" spans="1:11" hidden="1" x14ac:dyDescent="0.25">
      <c r="A1397">
        <v>20303</v>
      </c>
      <c r="B1397" s="1" t="s">
        <v>6</v>
      </c>
      <c r="C1397" s="1" t="s">
        <v>12</v>
      </c>
      <c r="D1397">
        <v>9438</v>
      </c>
      <c r="E1397" s="1" t="s">
        <v>1340</v>
      </c>
      <c r="F1397">
        <v>19</v>
      </c>
      <c r="G1397">
        <v>19</v>
      </c>
      <c r="I1397">
        <v>0</v>
      </c>
      <c r="J1397">
        <f>Tabla1[[#This Row],[VENTAS]]+Tabla1[[#This Row],[DEPOSITO]]+Tabla1[[#This Row],[Existencia]]-Tabla1[[#This Row],[SISTEMA]]</f>
        <v>0</v>
      </c>
    </row>
    <row r="1398" spans="1:11" x14ac:dyDescent="0.25">
      <c r="A1398">
        <v>20303</v>
      </c>
      <c r="B1398" s="1" t="s">
        <v>6</v>
      </c>
      <c r="C1398" s="1" t="s">
        <v>12</v>
      </c>
      <c r="D1398">
        <v>9439</v>
      </c>
      <c r="E1398" s="1" t="s">
        <v>1341</v>
      </c>
      <c r="F1398">
        <v>62</v>
      </c>
      <c r="G1398">
        <v>55</v>
      </c>
      <c r="H1398">
        <v>1</v>
      </c>
      <c r="I1398">
        <v>0</v>
      </c>
      <c r="J1398">
        <f>Tabla1[[#This Row],[VENTAS]]+Tabla1[[#This Row],[DEPOSITO]]+Tabla1[[#This Row],[Existencia]]-Tabla1[[#This Row],[SISTEMA]]</f>
        <v>-6</v>
      </c>
    </row>
    <row r="1399" spans="1:11" x14ac:dyDescent="0.25">
      <c r="A1399">
        <v>20303</v>
      </c>
      <c r="B1399" s="1" t="s">
        <v>6</v>
      </c>
      <c r="C1399" s="1" t="s">
        <v>12</v>
      </c>
      <c r="D1399">
        <v>9467</v>
      </c>
      <c r="E1399" s="1" t="s">
        <v>1342</v>
      </c>
      <c r="F1399">
        <v>1</v>
      </c>
      <c r="G1399">
        <v>0</v>
      </c>
      <c r="I1399">
        <v>0</v>
      </c>
      <c r="J1399">
        <f>Tabla1[[#This Row],[VENTAS]]+Tabla1[[#This Row],[DEPOSITO]]+Tabla1[[#This Row],[Existencia]]-Tabla1[[#This Row],[SISTEMA]]</f>
        <v>-1</v>
      </c>
    </row>
    <row r="1400" spans="1:11" hidden="1" x14ac:dyDescent="0.25">
      <c r="A1400">
        <v>20303</v>
      </c>
      <c r="B1400" s="1" t="s">
        <v>6</v>
      </c>
      <c r="C1400" s="1" t="s">
        <v>12</v>
      </c>
      <c r="D1400">
        <v>9468</v>
      </c>
      <c r="E1400" s="1" t="s">
        <v>1343</v>
      </c>
      <c r="F1400">
        <v>0</v>
      </c>
      <c r="G1400">
        <v>2</v>
      </c>
      <c r="I1400">
        <v>0</v>
      </c>
      <c r="J1400">
        <f>Tabla1[[#This Row],[VENTAS]]+Tabla1[[#This Row],[DEPOSITO]]+Tabla1[[#This Row],[Existencia]]-Tabla1[[#This Row],[SISTEMA]]</f>
        <v>2</v>
      </c>
      <c r="K1400" t="s">
        <v>2659</v>
      </c>
    </row>
    <row r="1401" spans="1:11" x14ac:dyDescent="0.25">
      <c r="A1401">
        <v>20303</v>
      </c>
      <c r="B1401" s="1" t="s">
        <v>6</v>
      </c>
      <c r="C1401" s="1" t="s">
        <v>12</v>
      </c>
      <c r="D1401">
        <v>9490</v>
      </c>
      <c r="E1401" s="1" t="s">
        <v>1344</v>
      </c>
      <c r="F1401">
        <v>4</v>
      </c>
      <c r="G1401">
        <v>3</v>
      </c>
      <c r="I1401">
        <v>0</v>
      </c>
      <c r="J1401">
        <f>Tabla1[[#This Row],[VENTAS]]+Tabla1[[#This Row],[DEPOSITO]]+Tabla1[[#This Row],[Existencia]]-Tabla1[[#This Row],[SISTEMA]]</f>
        <v>-1</v>
      </c>
    </row>
    <row r="1402" spans="1:11" hidden="1" x14ac:dyDescent="0.25">
      <c r="A1402">
        <v>20303</v>
      </c>
      <c r="B1402" s="1" t="s">
        <v>6</v>
      </c>
      <c r="C1402" s="1" t="s">
        <v>12</v>
      </c>
      <c r="D1402">
        <v>9491</v>
      </c>
      <c r="E1402" s="1" t="s">
        <v>1345</v>
      </c>
      <c r="F1402">
        <v>0</v>
      </c>
      <c r="G1402">
        <v>0</v>
      </c>
      <c r="I1402">
        <v>0</v>
      </c>
      <c r="J1402">
        <f>Tabla1[[#This Row],[VENTAS]]+Tabla1[[#This Row],[DEPOSITO]]+Tabla1[[#This Row],[Existencia]]-Tabla1[[#This Row],[SISTEMA]]</f>
        <v>0</v>
      </c>
    </row>
    <row r="1403" spans="1:11" hidden="1" x14ac:dyDescent="0.25">
      <c r="A1403">
        <v>20303</v>
      </c>
      <c r="B1403" s="1" t="s">
        <v>6</v>
      </c>
      <c r="C1403" s="1" t="s">
        <v>12</v>
      </c>
      <c r="D1403">
        <v>9493</v>
      </c>
      <c r="E1403" s="1" t="s">
        <v>1346</v>
      </c>
      <c r="F1403">
        <v>0</v>
      </c>
      <c r="G1403">
        <v>0</v>
      </c>
      <c r="I1403">
        <v>0</v>
      </c>
      <c r="J1403">
        <f>Tabla1[[#This Row],[VENTAS]]+Tabla1[[#This Row],[DEPOSITO]]+Tabla1[[#This Row],[Existencia]]-Tabla1[[#This Row],[SISTEMA]]</f>
        <v>0</v>
      </c>
    </row>
    <row r="1404" spans="1:11" hidden="1" x14ac:dyDescent="0.25">
      <c r="A1404">
        <v>20303</v>
      </c>
      <c r="B1404" s="1" t="s">
        <v>6</v>
      </c>
      <c r="C1404" s="1" t="s">
        <v>12</v>
      </c>
      <c r="D1404">
        <v>9508</v>
      </c>
      <c r="E1404" s="1" t="s">
        <v>1347</v>
      </c>
      <c r="F1404">
        <v>0</v>
      </c>
      <c r="G1404">
        <v>0</v>
      </c>
      <c r="I1404">
        <v>0</v>
      </c>
      <c r="J1404">
        <f>Tabla1[[#This Row],[VENTAS]]+Tabla1[[#This Row],[DEPOSITO]]+Tabla1[[#This Row],[Existencia]]-Tabla1[[#This Row],[SISTEMA]]</f>
        <v>0</v>
      </c>
    </row>
    <row r="1405" spans="1:11" hidden="1" x14ac:dyDescent="0.25">
      <c r="A1405">
        <v>20303</v>
      </c>
      <c r="B1405" s="1" t="s">
        <v>6</v>
      </c>
      <c r="C1405" s="1" t="s">
        <v>12</v>
      </c>
      <c r="D1405">
        <v>9512</v>
      </c>
      <c r="E1405" s="1" t="s">
        <v>1348</v>
      </c>
      <c r="F1405">
        <v>0</v>
      </c>
      <c r="G1405">
        <v>0</v>
      </c>
      <c r="I1405">
        <v>0</v>
      </c>
      <c r="J1405">
        <f>Tabla1[[#This Row],[VENTAS]]+Tabla1[[#This Row],[DEPOSITO]]+Tabla1[[#This Row],[Existencia]]-Tabla1[[#This Row],[SISTEMA]]</f>
        <v>0</v>
      </c>
    </row>
    <row r="1406" spans="1:11" hidden="1" x14ac:dyDescent="0.25">
      <c r="A1406">
        <v>20303</v>
      </c>
      <c r="B1406" s="1" t="s">
        <v>6</v>
      </c>
      <c r="C1406" s="1" t="s">
        <v>12</v>
      </c>
      <c r="D1406">
        <v>9513</v>
      </c>
      <c r="E1406" s="1" t="s">
        <v>1349</v>
      </c>
      <c r="F1406">
        <v>0</v>
      </c>
      <c r="G1406">
        <v>0</v>
      </c>
      <c r="I1406">
        <v>0</v>
      </c>
      <c r="J1406">
        <f>Tabla1[[#This Row],[VENTAS]]+Tabla1[[#This Row],[DEPOSITO]]+Tabla1[[#This Row],[Existencia]]-Tabla1[[#This Row],[SISTEMA]]</f>
        <v>0</v>
      </c>
    </row>
    <row r="1407" spans="1:11" hidden="1" x14ac:dyDescent="0.25">
      <c r="A1407">
        <v>20303</v>
      </c>
      <c r="B1407" s="1" t="s">
        <v>6</v>
      </c>
      <c r="C1407" s="1" t="s">
        <v>12</v>
      </c>
      <c r="D1407">
        <v>9514</v>
      </c>
      <c r="E1407" s="1" t="s">
        <v>1350</v>
      </c>
      <c r="F1407">
        <v>0</v>
      </c>
      <c r="G1407">
        <v>0</v>
      </c>
      <c r="I1407">
        <v>0</v>
      </c>
      <c r="J1407">
        <f>Tabla1[[#This Row],[VENTAS]]+Tabla1[[#This Row],[DEPOSITO]]+Tabla1[[#This Row],[Existencia]]-Tabla1[[#This Row],[SISTEMA]]</f>
        <v>0</v>
      </c>
    </row>
    <row r="1408" spans="1:11" hidden="1" x14ac:dyDescent="0.25">
      <c r="A1408">
        <v>20303</v>
      </c>
      <c r="B1408" s="1" t="s">
        <v>6</v>
      </c>
      <c r="C1408" s="1" t="s">
        <v>12</v>
      </c>
      <c r="D1408">
        <v>9518</v>
      </c>
      <c r="E1408" s="1" t="s">
        <v>1351</v>
      </c>
      <c r="F1408">
        <v>0</v>
      </c>
      <c r="G1408">
        <v>0</v>
      </c>
      <c r="I1408">
        <v>0</v>
      </c>
      <c r="J1408">
        <f>Tabla1[[#This Row],[VENTAS]]+Tabla1[[#This Row],[DEPOSITO]]+Tabla1[[#This Row],[Existencia]]-Tabla1[[#This Row],[SISTEMA]]</f>
        <v>0</v>
      </c>
    </row>
    <row r="1409" spans="1:10" hidden="1" x14ac:dyDescent="0.25">
      <c r="A1409">
        <v>20303</v>
      </c>
      <c r="B1409" s="1" t="s">
        <v>6</v>
      </c>
      <c r="C1409" s="1" t="s">
        <v>12</v>
      </c>
      <c r="D1409">
        <v>9521</v>
      </c>
      <c r="E1409" s="1" t="s">
        <v>143</v>
      </c>
      <c r="F1409">
        <v>0</v>
      </c>
      <c r="G1409">
        <v>0</v>
      </c>
      <c r="I1409">
        <v>0</v>
      </c>
      <c r="J1409">
        <f>Tabla1[[#This Row],[VENTAS]]+Tabla1[[#This Row],[DEPOSITO]]+Tabla1[[#This Row],[Existencia]]-Tabla1[[#This Row],[SISTEMA]]</f>
        <v>0</v>
      </c>
    </row>
    <row r="1410" spans="1:10" hidden="1" x14ac:dyDescent="0.25">
      <c r="A1410">
        <v>20303</v>
      </c>
      <c r="B1410" s="1" t="s">
        <v>6</v>
      </c>
      <c r="C1410" s="1" t="s">
        <v>12</v>
      </c>
      <c r="D1410">
        <v>9525</v>
      </c>
      <c r="E1410" s="1" t="s">
        <v>1352</v>
      </c>
      <c r="F1410">
        <v>2</v>
      </c>
      <c r="G1410">
        <v>2</v>
      </c>
      <c r="I1410">
        <v>0</v>
      </c>
      <c r="J1410">
        <f>Tabla1[[#This Row],[VENTAS]]+Tabla1[[#This Row],[DEPOSITO]]+Tabla1[[#This Row],[Existencia]]-Tabla1[[#This Row],[SISTEMA]]</f>
        <v>0</v>
      </c>
    </row>
    <row r="1411" spans="1:10" hidden="1" x14ac:dyDescent="0.25">
      <c r="A1411">
        <v>20303</v>
      </c>
      <c r="B1411" s="1" t="s">
        <v>6</v>
      </c>
      <c r="C1411" s="1" t="s">
        <v>12</v>
      </c>
      <c r="D1411">
        <v>9526</v>
      </c>
      <c r="E1411" s="1" t="s">
        <v>1353</v>
      </c>
      <c r="F1411">
        <v>0</v>
      </c>
      <c r="G1411">
        <v>0</v>
      </c>
      <c r="I1411">
        <v>0</v>
      </c>
      <c r="J1411">
        <f>Tabla1[[#This Row],[VENTAS]]+Tabla1[[#This Row],[DEPOSITO]]+Tabla1[[#This Row],[Existencia]]-Tabla1[[#This Row],[SISTEMA]]</f>
        <v>0</v>
      </c>
    </row>
    <row r="1412" spans="1:10" hidden="1" x14ac:dyDescent="0.25">
      <c r="A1412">
        <v>20303</v>
      </c>
      <c r="B1412" s="1" t="s">
        <v>6</v>
      </c>
      <c r="C1412" s="1" t="s">
        <v>12</v>
      </c>
      <c r="D1412">
        <v>9546</v>
      </c>
      <c r="E1412" s="1" t="s">
        <v>1354</v>
      </c>
      <c r="F1412">
        <v>0</v>
      </c>
      <c r="G1412">
        <v>0</v>
      </c>
      <c r="I1412">
        <v>0</v>
      </c>
      <c r="J1412">
        <f>Tabla1[[#This Row],[VENTAS]]+Tabla1[[#This Row],[DEPOSITO]]+Tabla1[[#This Row],[Existencia]]-Tabla1[[#This Row],[SISTEMA]]</f>
        <v>0</v>
      </c>
    </row>
    <row r="1413" spans="1:10" hidden="1" x14ac:dyDescent="0.25">
      <c r="A1413">
        <v>20303</v>
      </c>
      <c r="B1413" s="1" t="s">
        <v>6</v>
      </c>
      <c r="C1413" s="1" t="s">
        <v>12</v>
      </c>
      <c r="D1413">
        <v>9547</v>
      </c>
      <c r="E1413" s="1" t="s">
        <v>1355</v>
      </c>
      <c r="F1413">
        <v>0</v>
      </c>
      <c r="G1413">
        <v>0</v>
      </c>
      <c r="I1413">
        <v>0</v>
      </c>
      <c r="J1413">
        <f>Tabla1[[#This Row],[VENTAS]]+Tabla1[[#This Row],[DEPOSITO]]+Tabla1[[#This Row],[Existencia]]-Tabla1[[#This Row],[SISTEMA]]</f>
        <v>0</v>
      </c>
    </row>
    <row r="1414" spans="1:10" hidden="1" x14ac:dyDescent="0.25">
      <c r="A1414">
        <v>20303</v>
      </c>
      <c r="B1414" s="1" t="s">
        <v>6</v>
      </c>
      <c r="C1414" s="1" t="s">
        <v>12</v>
      </c>
      <c r="D1414">
        <v>9548</v>
      </c>
      <c r="E1414" s="1" t="s">
        <v>1356</v>
      </c>
      <c r="F1414">
        <v>0</v>
      </c>
      <c r="G1414">
        <v>0</v>
      </c>
      <c r="I1414">
        <v>0</v>
      </c>
      <c r="J1414">
        <f>Tabla1[[#This Row],[VENTAS]]+Tabla1[[#This Row],[DEPOSITO]]+Tabla1[[#This Row],[Existencia]]-Tabla1[[#This Row],[SISTEMA]]</f>
        <v>0</v>
      </c>
    </row>
    <row r="1415" spans="1:10" hidden="1" x14ac:dyDescent="0.25">
      <c r="A1415">
        <v>20303</v>
      </c>
      <c r="B1415" s="1" t="s">
        <v>6</v>
      </c>
      <c r="C1415" s="1" t="s">
        <v>12</v>
      </c>
      <c r="D1415">
        <v>9549</v>
      </c>
      <c r="E1415" s="1" t="s">
        <v>1357</v>
      </c>
      <c r="F1415">
        <v>0</v>
      </c>
      <c r="G1415">
        <v>0</v>
      </c>
      <c r="I1415">
        <v>0</v>
      </c>
      <c r="J1415">
        <f>Tabla1[[#This Row],[VENTAS]]+Tabla1[[#This Row],[DEPOSITO]]+Tabla1[[#This Row],[Existencia]]-Tabla1[[#This Row],[SISTEMA]]</f>
        <v>0</v>
      </c>
    </row>
    <row r="1416" spans="1:10" hidden="1" x14ac:dyDescent="0.25">
      <c r="A1416">
        <v>20303</v>
      </c>
      <c r="B1416" s="1" t="s">
        <v>6</v>
      </c>
      <c r="C1416" s="1" t="s">
        <v>12</v>
      </c>
      <c r="D1416">
        <v>9550</v>
      </c>
      <c r="E1416" s="1" t="s">
        <v>1358</v>
      </c>
      <c r="F1416">
        <v>0</v>
      </c>
      <c r="G1416">
        <v>0</v>
      </c>
      <c r="I1416">
        <v>0</v>
      </c>
      <c r="J1416">
        <f>Tabla1[[#This Row],[VENTAS]]+Tabla1[[#This Row],[DEPOSITO]]+Tabla1[[#This Row],[Existencia]]-Tabla1[[#This Row],[SISTEMA]]</f>
        <v>0</v>
      </c>
    </row>
    <row r="1417" spans="1:10" hidden="1" x14ac:dyDescent="0.25">
      <c r="A1417">
        <v>20303</v>
      </c>
      <c r="B1417" s="1" t="s">
        <v>6</v>
      </c>
      <c r="C1417" s="1" t="s">
        <v>12</v>
      </c>
      <c r="D1417">
        <v>9551</v>
      </c>
      <c r="E1417" s="1" t="s">
        <v>1359</v>
      </c>
      <c r="F1417">
        <v>0</v>
      </c>
      <c r="G1417">
        <v>0</v>
      </c>
      <c r="I1417">
        <v>0</v>
      </c>
      <c r="J1417">
        <f>Tabla1[[#This Row],[VENTAS]]+Tabla1[[#This Row],[DEPOSITO]]+Tabla1[[#This Row],[Existencia]]-Tabla1[[#This Row],[SISTEMA]]</f>
        <v>0</v>
      </c>
    </row>
    <row r="1418" spans="1:10" hidden="1" x14ac:dyDescent="0.25">
      <c r="A1418">
        <v>20303</v>
      </c>
      <c r="B1418" s="1" t="s">
        <v>6</v>
      </c>
      <c r="C1418" s="1" t="s">
        <v>12</v>
      </c>
      <c r="D1418">
        <v>9582</v>
      </c>
      <c r="E1418" s="1" t="s">
        <v>1360</v>
      </c>
      <c r="F1418">
        <v>0</v>
      </c>
      <c r="G1418">
        <v>0</v>
      </c>
      <c r="I1418">
        <v>0</v>
      </c>
      <c r="J1418">
        <f>Tabla1[[#This Row],[VENTAS]]+Tabla1[[#This Row],[DEPOSITO]]+Tabla1[[#This Row],[Existencia]]-Tabla1[[#This Row],[SISTEMA]]</f>
        <v>0</v>
      </c>
    </row>
    <row r="1419" spans="1:10" hidden="1" x14ac:dyDescent="0.25">
      <c r="A1419">
        <v>20303</v>
      </c>
      <c r="B1419" s="1" t="s">
        <v>6</v>
      </c>
      <c r="C1419" s="1" t="s">
        <v>12</v>
      </c>
      <c r="D1419">
        <v>9587</v>
      </c>
      <c r="E1419" s="1" t="s">
        <v>1361</v>
      </c>
      <c r="F1419">
        <v>0</v>
      </c>
      <c r="G1419">
        <v>0</v>
      </c>
      <c r="I1419">
        <v>0</v>
      </c>
      <c r="J1419">
        <f>Tabla1[[#This Row],[VENTAS]]+Tabla1[[#This Row],[DEPOSITO]]+Tabla1[[#This Row],[Existencia]]-Tabla1[[#This Row],[SISTEMA]]</f>
        <v>0</v>
      </c>
    </row>
    <row r="1420" spans="1:10" x14ac:dyDescent="0.25">
      <c r="A1420">
        <v>20303</v>
      </c>
      <c r="B1420" s="1" t="s">
        <v>6</v>
      </c>
      <c r="C1420" s="1" t="s">
        <v>12</v>
      </c>
      <c r="D1420">
        <v>9588</v>
      </c>
      <c r="E1420" s="1" t="s">
        <v>1362</v>
      </c>
      <c r="F1420">
        <v>9</v>
      </c>
      <c r="G1420">
        <v>0</v>
      </c>
      <c r="I1420">
        <v>0</v>
      </c>
      <c r="J1420">
        <f>Tabla1[[#This Row],[VENTAS]]+Tabla1[[#This Row],[DEPOSITO]]+Tabla1[[#This Row],[Existencia]]-Tabla1[[#This Row],[SISTEMA]]</f>
        <v>-9</v>
      </c>
    </row>
    <row r="1421" spans="1:10" hidden="1" x14ac:dyDescent="0.25">
      <c r="A1421">
        <v>20303</v>
      </c>
      <c r="B1421" s="1" t="s">
        <v>6</v>
      </c>
      <c r="C1421" s="1" t="s">
        <v>12</v>
      </c>
      <c r="D1421">
        <v>9589</v>
      </c>
      <c r="E1421" s="1" t="s">
        <v>1363</v>
      </c>
      <c r="F1421">
        <v>0</v>
      </c>
      <c r="G1421">
        <v>0</v>
      </c>
      <c r="I1421">
        <v>0</v>
      </c>
      <c r="J1421">
        <f>Tabla1[[#This Row],[VENTAS]]+Tabla1[[#This Row],[DEPOSITO]]+Tabla1[[#This Row],[Existencia]]-Tabla1[[#This Row],[SISTEMA]]</f>
        <v>0</v>
      </c>
    </row>
    <row r="1422" spans="1:10" hidden="1" x14ac:dyDescent="0.25">
      <c r="A1422">
        <v>20303</v>
      </c>
      <c r="B1422" s="1" t="s">
        <v>6</v>
      </c>
      <c r="C1422" s="1" t="s">
        <v>12</v>
      </c>
      <c r="D1422">
        <v>9591</v>
      </c>
      <c r="E1422" s="1" t="s">
        <v>1364</v>
      </c>
      <c r="F1422">
        <v>0</v>
      </c>
      <c r="G1422">
        <v>0</v>
      </c>
      <c r="I1422">
        <v>0</v>
      </c>
      <c r="J1422">
        <f>Tabla1[[#This Row],[VENTAS]]+Tabla1[[#This Row],[DEPOSITO]]+Tabla1[[#This Row],[Existencia]]-Tabla1[[#This Row],[SISTEMA]]</f>
        <v>0</v>
      </c>
    </row>
    <row r="1423" spans="1:10" x14ac:dyDescent="0.25">
      <c r="A1423">
        <v>20303</v>
      </c>
      <c r="B1423" s="1" t="s">
        <v>6</v>
      </c>
      <c r="C1423" s="1" t="s">
        <v>12</v>
      </c>
      <c r="D1423">
        <v>9594</v>
      </c>
      <c r="E1423" s="1" t="s">
        <v>1365</v>
      </c>
      <c r="F1423">
        <v>16</v>
      </c>
      <c r="G1423">
        <v>14</v>
      </c>
      <c r="H1423">
        <v>1</v>
      </c>
      <c r="I1423">
        <v>0</v>
      </c>
      <c r="J1423">
        <f>Tabla1[[#This Row],[VENTAS]]+Tabla1[[#This Row],[DEPOSITO]]+Tabla1[[#This Row],[Existencia]]-Tabla1[[#This Row],[SISTEMA]]</f>
        <v>-1</v>
      </c>
    </row>
    <row r="1424" spans="1:10" x14ac:dyDescent="0.25">
      <c r="A1424">
        <v>20303</v>
      </c>
      <c r="B1424" s="1" t="s">
        <v>6</v>
      </c>
      <c r="C1424" s="1" t="s">
        <v>12</v>
      </c>
      <c r="D1424">
        <v>9598</v>
      </c>
      <c r="E1424" s="1" t="s">
        <v>1366</v>
      </c>
      <c r="F1424">
        <v>70</v>
      </c>
      <c r="G1424">
        <v>69</v>
      </c>
      <c r="I1424">
        <v>0</v>
      </c>
      <c r="J1424">
        <f>Tabla1[[#This Row],[VENTAS]]+Tabla1[[#This Row],[DEPOSITO]]+Tabla1[[#This Row],[Existencia]]-Tabla1[[#This Row],[SISTEMA]]</f>
        <v>-1</v>
      </c>
    </row>
    <row r="1425" spans="1:11" hidden="1" x14ac:dyDescent="0.25">
      <c r="A1425">
        <v>20303</v>
      </c>
      <c r="B1425" s="1" t="s">
        <v>6</v>
      </c>
      <c r="C1425" s="1" t="s">
        <v>12</v>
      </c>
      <c r="D1425">
        <v>9599</v>
      </c>
      <c r="E1425" s="1" t="s">
        <v>1367</v>
      </c>
      <c r="F1425">
        <v>22</v>
      </c>
      <c r="G1425">
        <v>22</v>
      </c>
      <c r="I1425">
        <v>0</v>
      </c>
      <c r="J1425">
        <f>Tabla1[[#This Row],[VENTAS]]+Tabla1[[#This Row],[DEPOSITO]]+Tabla1[[#This Row],[Existencia]]-Tabla1[[#This Row],[SISTEMA]]</f>
        <v>0</v>
      </c>
    </row>
    <row r="1426" spans="1:11" hidden="1" x14ac:dyDescent="0.25">
      <c r="A1426">
        <v>20303</v>
      </c>
      <c r="B1426" s="1" t="s">
        <v>6</v>
      </c>
      <c r="C1426" s="1" t="s">
        <v>12</v>
      </c>
      <c r="D1426">
        <v>9600</v>
      </c>
      <c r="E1426" s="1" t="s">
        <v>1368</v>
      </c>
      <c r="F1426">
        <v>98</v>
      </c>
      <c r="G1426">
        <f>52+48</f>
        <v>100</v>
      </c>
      <c r="I1426">
        <v>0</v>
      </c>
      <c r="J1426">
        <f>Tabla1[[#This Row],[VENTAS]]+Tabla1[[#This Row],[DEPOSITO]]+Tabla1[[#This Row],[Existencia]]-Tabla1[[#This Row],[SISTEMA]]</f>
        <v>2</v>
      </c>
      <c r="K1426" t="s">
        <v>2659</v>
      </c>
    </row>
    <row r="1427" spans="1:11" hidden="1" x14ac:dyDescent="0.25">
      <c r="A1427">
        <v>20303</v>
      </c>
      <c r="B1427" s="1" t="s">
        <v>6</v>
      </c>
      <c r="C1427" s="1" t="s">
        <v>12</v>
      </c>
      <c r="D1427">
        <v>9629</v>
      </c>
      <c r="E1427" s="1" t="s">
        <v>1369</v>
      </c>
      <c r="F1427">
        <v>0</v>
      </c>
      <c r="G1427">
        <v>0</v>
      </c>
      <c r="I1427">
        <v>0</v>
      </c>
      <c r="J1427">
        <f>Tabla1[[#This Row],[VENTAS]]+Tabla1[[#This Row],[DEPOSITO]]+Tabla1[[#This Row],[Existencia]]-Tabla1[[#This Row],[SISTEMA]]</f>
        <v>0</v>
      </c>
    </row>
    <row r="1428" spans="1:11" hidden="1" x14ac:dyDescent="0.25">
      <c r="A1428">
        <v>20303</v>
      </c>
      <c r="B1428" s="1" t="s">
        <v>6</v>
      </c>
      <c r="C1428" s="1" t="s">
        <v>12</v>
      </c>
      <c r="D1428">
        <v>9641</v>
      </c>
      <c r="E1428" s="1" t="s">
        <v>1370</v>
      </c>
      <c r="F1428">
        <v>0</v>
      </c>
      <c r="G1428">
        <v>0</v>
      </c>
      <c r="I1428">
        <v>0</v>
      </c>
      <c r="J1428">
        <f>Tabla1[[#This Row],[VENTAS]]+Tabla1[[#This Row],[DEPOSITO]]+Tabla1[[#This Row],[Existencia]]-Tabla1[[#This Row],[SISTEMA]]</f>
        <v>0</v>
      </c>
    </row>
    <row r="1429" spans="1:11" hidden="1" x14ac:dyDescent="0.25">
      <c r="A1429">
        <v>20303</v>
      </c>
      <c r="B1429" s="1" t="s">
        <v>6</v>
      </c>
      <c r="C1429" s="1" t="s">
        <v>12</v>
      </c>
      <c r="D1429">
        <v>9644</v>
      </c>
      <c r="E1429" s="1" t="s">
        <v>1371</v>
      </c>
      <c r="F1429">
        <v>3</v>
      </c>
      <c r="G1429">
        <v>3</v>
      </c>
      <c r="I1429">
        <v>0</v>
      </c>
      <c r="J1429">
        <f>Tabla1[[#This Row],[VENTAS]]+Tabla1[[#This Row],[DEPOSITO]]+Tabla1[[#This Row],[Existencia]]-Tabla1[[#This Row],[SISTEMA]]</f>
        <v>0</v>
      </c>
    </row>
    <row r="1430" spans="1:11" hidden="1" x14ac:dyDescent="0.25">
      <c r="A1430">
        <v>20303</v>
      </c>
      <c r="B1430" s="1" t="s">
        <v>6</v>
      </c>
      <c r="C1430" s="1" t="s">
        <v>12</v>
      </c>
      <c r="D1430">
        <v>9645</v>
      </c>
      <c r="E1430" s="1" t="s">
        <v>1372</v>
      </c>
      <c r="F1430">
        <v>0</v>
      </c>
      <c r="G1430">
        <v>0</v>
      </c>
      <c r="I1430">
        <v>0</v>
      </c>
      <c r="J1430">
        <f>Tabla1[[#This Row],[VENTAS]]+Tabla1[[#This Row],[DEPOSITO]]+Tabla1[[#This Row],[Existencia]]-Tabla1[[#This Row],[SISTEMA]]</f>
        <v>0</v>
      </c>
    </row>
    <row r="1431" spans="1:11" x14ac:dyDescent="0.25">
      <c r="A1431">
        <v>20303</v>
      </c>
      <c r="B1431" s="1" t="s">
        <v>6</v>
      </c>
      <c r="C1431" s="1" t="s">
        <v>12</v>
      </c>
      <c r="D1431">
        <v>9646</v>
      </c>
      <c r="E1431" s="1" t="s">
        <v>1373</v>
      </c>
      <c r="F1431">
        <v>16</v>
      </c>
      <c r="G1431">
        <v>13</v>
      </c>
      <c r="H1431">
        <v>1</v>
      </c>
      <c r="I1431">
        <v>0</v>
      </c>
      <c r="J1431">
        <f>Tabla1[[#This Row],[VENTAS]]+Tabla1[[#This Row],[DEPOSITO]]+Tabla1[[#This Row],[Existencia]]-Tabla1[[#This Row],[SISTEMA]]</f>
        <v>-2</v>
      </c>
    </row>
    <row r="1432" spans="1:11" hidden="1" x14ac:dyDescent="0.25">
      <c r="A1432">
        <v>20303</v>
      </c>
      <c r="B1432" s="1" t="s">
        <v>6</v>
      </c>
      <c r="C1432" s="1" t="s">
        <v>12</v>
      </c>
      <c r="D1432">
        <v>9649</v>
      </c>
      <c r="E1432" s="1" t="s">
        <v>1374</v>
      </c>
      <c r="F1432">
        <v>19</v>
      </c>
      <c r="G1432">
        <v>19</v>
      </c>
      <c r="I1432">
        <v>0</v>
      </c>
      <c r="J1432">
        <f>Tabla1[[#This Row],[VENTAS]]+Tabla1[[#This Row],[DEPOSITO]]+Tabla1[[#This Row],[Existencia]]-Tabla1[[#This Row],[SISTEMA]]</f>
        <v>0</v>
      </c>
    </row>
    <row r="1433" spans="1:11" hidden="1" x14ac:dyDescent="0.25">
      <c r="A1433">
        <v>20303</v>
      </c>
      <c r="B1433" s="1" t="s">
        <v>6</v>
      </c>
      <c r="C1433" s="1" t="s">
        <v>12</v>
      </c>
      <c r="D1433">
        <v>9656</v>
      </c>
      <c r="E1433" s="1" t="s">
        <v>1375</v>
      </c>
      <c r="F1433">
        <v>0</v>
      </c>
      <c r="G1433">
        <v>0</v>
      </c>
      <c r="I1433">
        <v>0</v>
      </c>
      <c r="J1433">
        <f>Tabla1[[#This Row],[VENTAS]]+Tabla1[[#This Row],[DEPOSITO]]+Tabla1[[#This Row],[Existencia]]-Tabla1[[#This Row],[SISTEMA]]</f>
        <v>0</v>
      </c>
    </row>
    <row r="1434" spans="1:11" hidden="1" x14ac:dyDescent="0.25">
      <c r="A1434">
        <v>20303</v>
      </c>
      <c r="B1434" s="1" t="s">
        <v>6</v>
      </c>
      <c r="C1434" s="1" t="s">
        <v>12</v>
      </c>
      <c r="D1434">
        <v>9657</v>
      </c>
      <c r="E1434" s="1" t="s">
        <v>1376</v>
      </c>
      <c r="F1434">
        <v>0</v>
      </c>
      <c r="G1434">
        <v>0</v>
      </c>
      <c r="I1434">
        <v>0</v>
      </c>
      <c r="J1434">
        <f>Tabla1[[#This Row],[VENTAS]]+Tabla1[[#This Row],[DEPOSITO]]+Tabla1[[#This Row],[Existencia]]-Tabla1[[#This Row],[SISTEMA]]</f>
        <v>0</v>
      </c>
    </row>
    <row r="1435" spans="1:11" x14ac:dyDescent="0.25">
      <c r="A1435">
        <v>20303</v>
      </c>
      <c r="B1435" s="1" t="s">
        <v>6</v>
      </c>
      <c r="C1435" s="1" t="s">
        <v>12</v>
      </c>
      <c r="D1435">
        <v>9661</v>
      </c>
      <c r="E1435" s="1" t="s">
        <v>1377</v>
      </c>
      <c r="F1435">
        <v>3</v>
      </c>
      <c r="G1435">
        <v>1</v>
      </c>
      <c r="I1435">
        <v>0</v>
      </c>
      <c r="J1435">
        <f>Tabla1[[#This Row],[VENTAS]]+Tabla1[[#This Row],[DEPOSITO]]+Tabla1[[#This Row],[Existencia]]-Tabla1[[#This Row],[SISTEMA]]</f>
        <v>-2</v>
      </c>
    </row>
    <row r="1436" spans="1:11" hidden="1" x14ac:dyDescent="0.25">
      <c r="A1436">
        <v>20303</v>
      </c>
      <c r="B1436" s="1" t="s">
        <v>6</v>
      </c>
      <c r="C1436" s="1" t="s">
        <v>12</v>
      </c>
      <c r="D1436">
        <v>9677</v>
      </c>
      <c r="E1436" s="1" t="s">
        <v>1378</v>
      </c>
      <c r="F1436">
        <v>0</v>
      </c>
      <c r="G1436">
        <v>0</v>
      </c>
      <c r="I1436">
        <v>0</v>
      </c>
      <c r="J1436">
        <f>Tabla1[[#This Row],[VENTAS]]+Tabla1[[#This Row],[DEPOSITO]]+Tabla1[[#This Row],[Existencia]]-Tabla1[[#This Row],[SISTEMA]]</f>
        <v>0</v>
      </c>
    </row>
    <row r="1437" spans="1:11" hidden="1" x14ac:dyDescent="0.25">
      <c r="A1437">
        <v>20303</v>
      </c>
      <c r="B1437" s="1" t="s">
        <v>6</v>
      </c>
      <c r="C1437" s="1" t="s">
        <v>12</v>
      </c>
      <c r="D1437">
        <v>9678</v>
      </c>
      <c r="E1437" s="1" t="s">
        <v>1379</v>
      </c>
      <c r="F1437">
        <v>0</v>
      </c>
      <c r="G1437">
        <v>0</v>
      </c>
      <c r="I1437">
        <v>0</v>
      </c>
      <c r="J1437">
        <f>Tabla1[[#This Row],[VENTAS]]+Tabla1[[#This Row],[DEPOSITO]]+Tabla1[[#This Row],[Existencia]]-Tabla1[[#This Row],[SISTEMA]]</f>
        <v>0</v>
      </c>
    </row>
    <row r="1438" spans="1:11" hidden="1" x14ac:dyDescent="0.25">
      <c r="A1438">
        <v>20303</v>
      </c>
      <c r="B1438" s="1" t="s">
        <v>6</v>
      </c>
      <c r="C1438" s="1" t="s">
        <v>12</v>
      </c>
      <c r="D1438">
        <v>9679</v>
      </c>
      <c r="E1438" s="1" t="s">
        <v>1380</v>
      </c>
      <c r="F1438">
        <v>0</v>
      </c>
      <c r="G1438">
        <v>0</v>
      </c>
      <c r="I1438">
        <v>0</v>
      </c>
      <c r="J1438">
        <f>Tabla1[[#This Row],[VENTAS]]+Tabla1[[#This Row],[DEPOSITO]]+Tabla1[[#This Row],[Existencia]]-Tabla1[[#This Row],[SISTEMA]]</f>
        <v>0</v>
      </c>
    </row>
    <row r="1439" spans="1:11" hidden="1" x14ac:dyDescent="0.25">
      <c r="A1439">
        <v>20303</v>
      </c>
      <c r="B1439" s="1" t="s">
        <v>6</v>
      </c>
      <c r="C1439" s="1" t="s">
        <v>12</v>
      </c>
      <c r="D1439">
        <v>9680</v>
      </c>
      <c r="E1439" s="1" t="s">
        <v>144</v>
      </c>
      <c r="F1439">
        <v>0</v>
      </c>
      <c r="G1439">
        <v>0</v>
      </c>
      <c r="I1439">
        <v>0</v>
      </c>
      <c r="J1439">
        <f>Tabla1[[#This Row],[VENTAS]]+Tabla1[[#This Row],[DEPOSITO]]+Tabla1[[#This Row],[Existencia]]-Tabla1[[#This Row],[SISTEMA]]</f>
        <v>0</v>
      </c>
    </row>
    <row r="1440" spans="1:11" hidden="1" x14ac:dyDescent="0.25">
      <c r="A1440">
        <v>20303</v>
      </c>
      <c r="B1440" s="1" t="s">
        <v>6</v>
      </c>
      <c r="C1440" s="1" t="s">
        <v>12</v>
      </c>
      <c r="D1440">
        <v>9681</v>
      </c>
      <c r="E1440" s="1" t="s">
        <v>1381</v>
      </c>
      <c r="F1440">
        <v>0</v>
      </c>
      <c r="G1440">
        <v>0</v>
      </c>
      <c r="I1440">
        <v>0</v>
      </c>
      <c r="J1440">
        <f>Tabla1[[#This Row],[VENTAS]]+Tabla1[[#This Row],[DEPOSITO]]+Tabla1[[#This Row],[Existencia]]-Tabla1[[#This Row],[SISTEMA]]</f>
        <v>0</v>
      </c>
    </row>
    <row r="1441" spans="1:11" hidden="1" x14ac:dyDescent="0.25">
      <c r="A1441">
        <v>20303</v>
      </c>
      <c r="B1441" s="1" t="s">
        <v>6</v>
      </c>
      <c r="C1441" s="1" t="s">
        <v>12</v>
      </c>
      <c r="D1441">
        <v>9682</v>
      </c>
      <c r="E1441" s="1" t="s">
        <v>1382</v>
      </c>
      <c r="F1441">
        <v>0</v>
      </c>
      <c r="G1441">
        <v>0</v>
      </c>
      <c r="I1441">
        <v>0</v>
      </c>
      <c r="J1441">
        <f>Tabla1[[#This Row],[VENTAS]]+Tabla1[[#This Row],[DEPOSITO]]+Tabla1[[#This Row],[Existencia]]-Tabla1[[#This Row],[SISTEMA]]</f>
        <v>0</v>
      </c>
    </row>
    <row r="1442" spans="1:11" hidden="1" x14ac:dyDescent="0.25">
      <c r="A1442">
        <v>20303</v>
      </c>
      <c r="B1442" s="1" t="s">
        <v>6</v>
      </c>
      <c r="C1442" s="1" t="s">
        <v>12</v>
      </c>
      <c r="D1442">
        <v>9684</v>
      </c>
      <c r="E1442" s="1" t="s">
        <v>1383</v>
      </c>
      <c r="F1442">
        <v>0</v>
      </c>
      <c r="G1442">
        <v>0</v>
      </c>
      <c r="I1442">
        <v>0</v>
      </c>
      <c r="J1442">
        <f>Tabla1[[#This Row],[VENTAS]]+Tabla1[[#This Row],[DEPOSITO]]+Tabla1[[#This Row],[Existencia]]-Tabla1[[#This Row],[SISTEMA]]</f>
        <v>0</v>
      </c>
    </row>
    <row r="1443" spans="1:11" hidden="1" x14ac:dyDescent="0.25">
      <c r="A1443">
        <v>20303</v>
      </c>
      <c r="B1443" s="1" t="s">
        <v>6</v>
      </c>
      <c r="C1443" s="1" t="s">
        <v>12</v>
      </c>
      <c r="D1443">
        <v>9685</v>
      </c>
      <c r="E1443" s="1" t="s">
        <v>1384</v>
      </c>
      <c r="F1443">
        <v>0</v>
      </c>
      <c r="G1443">
        <v>0</v>
      </c>
      <c r="I1443">
        <v>0</v>
      </c>
      <c r="J1443">
        <f>Tabla1[[#This Row],[VENTAS]]+Tabla1[[#This Row],[DEPOSITO]]+Tabla1[[#This Row],[Existencia]]-Tabla1[[#This Row],[SISTEMA]]</f>
        <v>0</v>
      </c>
    </row>
    <row r="1444" spans="1:11" hidden="1" x14ac:dyDescent="0.25">
      <c r="A1444">
        <v>20303</v>
      </c>
      <c r="B1444" s="1" t="s">
        <v>6</v>
      </c>
      <c r="C1444" s="1" t="s">
        <v>12</v>
      </c>
      <c r="D1444">
        <v>9686</v>
      </c>
      <c r="E1444" s="1" t="s">
        <v>1385</v>
      </c>
      <c r="F1444">
        <v>0</v>
      </c>
      <c r="G1444">
        <v>0</v>
      </c>
      <c r="I1444">
        <v>0</v>
      </c>
      <c r="J1444">
        <f>Tabla1[[#This Row],[VENTAS]]+Tabla1[[#This Row],[DEPOSITO]]+Tabla1[[#This Row],[Existencia]]-Tabla1[[#This Row],[SISTEMA]]</f>
        <v>0</v>
      </c>
    </row>
    <row r="1445" spans="1:11" hidden="1" x14ac:dyDescent="0.25">
      <c r="A1445">
        <v>20303</v>
      </c>
      <c r="B1445" s="1" t="s">
        <v>6</v>
      </c>
      <c r="C1445" s="1" t="s">
        <v>12</v>
      </c>
      <c r="D1445">
        <v>9687</v>
      </c>
      <c r="E1445" s="1" t="s">
        <v>1386</v>
      </c>
      <c r="F1445">
        <v>31</v>
      </c>
      <c r="G1445">
        <v>39</v>
      </c>
      <c r="I1445">
        <v>0</v>
      </c>
      <c r="J1445">
        <f>Tabla1[[#This Row],[VENTAS]]+Tabla1[[#This Row],[DEPOSITO]]+Tabla1[[#This Row],[Existencia]]-Tabla1[[#This Row],[SISTEMA]]</f>
        <v>8</v>
      </c>
      <c r="K1445" t="s">
        <v>2659</v>
      </c>
    </row>
    <row r="1446" spans="1:11" hidden="1" x14ac:dyDescent="0.25">
      <c r="A1446">
        <v>20303</v>
      </c>
      <c r="B1446" s="1" t="s">
        <v>6</v>
      </c>
      <c r="C1446" s="1" t="s">
        <v>12</v>
      </c>
      <c r="D1446">
        <v>9702</v>
      </c>
      <c r="E1446" s="1" t="s">
        <v>1387</v>
      </c>
      <c r="F1446">
        <v>0</v>
      </c>
      <c r="G1446">
        <v>0</v>
      </c>
      <c r="I1446">
        <v>0</v>
      </c>
      <c r="J1446">
        <f>Tabla1[[#This Row],[VENTAS]]+Tabla1[[#This Row],[DEPOSITO]]+Tabla1[[#This Row],[Existencia]]-Tabla1[[#This Row],[SISTEMA]]</f>
        <v>0</v>
      </c>
    </row>
    <row r="1447" spans="1:11" hidden="1" x14ac:dyDescent="0.25">
      <c r="A1447">
        <v>20303</v>
      </c>
      <c r="B1447" s="1" t="s">
        <v>6</v>
      </c>
      <c r="C1447" s="1" t="s">
        <v>12</v>
      </c>
      <c r="D1447">
        <v>9703</v>
      </c>
      <c r="E1447" s="1" t="s">
        <v>1388</v>
      </c>
      <c r="F1447">
        <v>0</v>
      </c>
      <c r="G1447">
        <v>0</v>
      </c>
      <c r="I1447">
        <v>0</v>
      </c>
      <c r="J1447">
        <f>Tabla1[[#This Row],[VENTAS]]+Tabla1[[#This Row],[DEPOSITO]]+Tabla1[[#This Row],[Existencia]]-Tabla1[[#This Row],[SISTEMA]]</f>
        <v>0</v>
      </c>
    </row>
    <row r="1448" spans="1:11" hidden="1" x14ac:dyDescent="0.25">
      <c r="A1448">
        <v>20303</v>
      </c>
      <c r="B1448" s="1" t="s">
        <v>6</v>
      </c>
      <c r="C1448" s="1" t="s">
        <v>12</v>
      </c>
      <c r="D1448">
        <v>9707</v>
      </c>
      <c r="E1448" s="1" t="s">
        <v>1389</v>
      </c>
      <c r="F1448">
        <v>0</v>
      </c>
      <c r="G1448">
        <v>0</v>
      </c>
      <c r="I1448">
        <v>0</v>
      </c>
      <c r="J1448">
        <f>Tabla1[[#This Row],[VENTAS]]+Tabla1[[#This Row],[DEPOSITO]]+Tabla1[[#This Row],[Existencia]]-Tabla1[[#This Row],[SISTEMA]]</f>
        <v>0</v>
      </c>
    </row>
    <row r="1449" spans="1:11" x14ac:dyDescent="0.25">
      <c r="A1449">
        <v>20303</v>
      </c>
      <c r="B1449" s="1" t="s">
        <v>6</v>
      </c>
      <c r="C1449" s="1" t="s">
        <v>12</v>
      </c>
      <c r="D1449">
        <v>9738</v>
      </c>
      <c r="E1449" s="1" t="s">
        <v>1390</v>
      </c>
      <c r="F1449">
        <v>37</v>
      </c>
      <c r="G1449">
        <v>33</v>
      </c>
      <c r="I1449">
        <v>3</v>
      </c>
      <c r="J1449">
        <f>Tabla1[[#This Row],[VENTAS]]+Tabla1[[#This Row],[DEPOSITO]]+Tabla1[[#This Row],[Existencia]]-Tabla1[[#This Row],[SISTEMA]]</f>
        <v>-1</v>
      </c>
    </row>
    <row r="1450" spans="1:11" hidden="1" x14ac:dyDescent="0.25">
      <c r="A1450">
        <v>20303</v>
      </c>
      <c r="B1450" s="1" t="s">
        <v>6</v>
      </c>
      <c r="C1450" s="1" t="s">
        <v>12</v>
      </c>
      <c r="D1450">
        <v>9754</v>
      </c>
      <c r="E1450" s="1" t="s">
        <v>1391</v>
      </c>
      <c r="F1450">
        <v>0</v>
      </c>
      <c r="G1450">
        <v>0</v>
      </c>
      <c r="I1450">
        <v>0</v>
      </c>
      <c r="J1450">
        <f>Tabla1[[#This Row],[VENTAS]]+Tabla1[[#This Row],[DEPOSITO]]+Tabla1[[#This Row],[Existencia]]-Tabla1[[#This Row],[SISTEMA]]</f>
        <v>0</v>
      </c>
    </row>
    <row r="1451" spans="1:11" hidden="1" x14ac:dyDescent="0.25">
      <c r="A1451">
        <v>20303</v>
      </c>
      <c r="B1451" s="1" t="s">
        <v>6</v>
      </c>
      <c r="C1451" s="1" t="s">
        <v>12</v>
      </c>
      <c r="D1451">
        <v>9758</v>
      </c>
      <c r="E1451" s="1" t="s">
        <v>145</v>
      </c>
      <c r="F1451">
        <v>0</v>
      </c>
      <c r="G1451">
        <v>0</v>
      </c>
      <c r="I1451">
        <v>0</v>
      </c>
      <c r="J1451">
        <f>Tabla1[[#This Row],[VENTAS]]+Tabla1[[#This Row],[DEPOSITO]]+Tabla1[[#This Row],[Existencia]]-Tabla1[[#This Row],[SISTEMA]]</f>
        <v>0</v>
      </c>
    </row>
    <row r="1452" spans="1:11" hidden="1" x14ac:dyDescent="0.25">
      <c r="A1452">
        <v>20303</v>
      </c>
      <c r="B1452" s="1" t="s">
        <v>6</v>
      </c>
      <c r="C1452" s="1" t="s">
        <v>12</v>
      </c>
      <c r="D1452">
        <v>9759</v>
      </c>
      <c r="E1452" s="1" t="s">
        <v>1392</v>
      </c>
      <c r="F1452">
        <v>0</v>
      </c>
      <c r="G1452">
        <v>0</v>
      </c>
      <c r="I1452">
        <v>0</v>
      </c>
      <c r="J1452">
        <f>Tabla1[[#This Row],[VENTAS]]+Tabla1[[#This Row],[DEPOSITO]]+Tabla1[[#This Row],[Existencia]]-Tabla1[[#This Row],[SISTEMA]]</f>
        <v>0</v>
      </c>
    </row>
    <row r="1453" spans="1:11" hidden="1" x14ac:dyDescent="0.25">
      <c r="A1453">
        <v>20303</v>
      </c>
      <c r="B1453" s="1" t="s">
        <v>6</v>
      </c>
      <c r="C1453" s="1" t="s">
        <v>12</v>
      </c>
      <c r="D1453">
        <v>9761</v>
      </c>
      <c r="E1453" s="1" t="s">
        <v>146</v>
      </c>
      <c r="F1453">
        <v>0</v>
      </c>
      <c r="G1453">
        <v>0</v>
      </c>
      <c r="I1453">
        <v>0</v>
      </c>
      <c r="J1453">
        <f>Tabla1[[#This Row],[VENTAS]]+Tabla1[[#This Row],[DEPOSITO]]+Tabla1[[#This Row],[Existencia]]-Tabla1[[#This Row],[SISTEMA]]</f>
        <v>0</v>
      </c>
    </row>
    <row r="1454" spans="1:11" hidden="1" x14ac:dyDescent="0.25">
      <c r="A1454">
        <v>20303</v>
      </c>
      <c r="B1454" s="1" t="s">
        <v>6</v>
      </c>
      <c r="C1454" s="1" t="s">
        <v>12</v>
      </c>
      <c r="D1454">
        <v>9762</v>
      </c>
      <c r="E1454" s="1" t="s">
        <v>147</v>
      </c>
      <c r="F1454">
        <v>0</v>
      </c>
      <c r="G1454">
        <v>0</v>
      </c>
      <c r="I1454">
        <v>0</v>
      </c>
      <c r="J1454">
        <f>Tabla1[[#This Row],[VENTAS]]+Tabla1[[#This Row],[DEPOSITO]]+Tabla1[[#This Row],[Existencia]]-Tabla1[[#This Row],[SISTEMA]]</f>
        <v>0</v>
      </c>
    </row>
    <row r="1455" spans="1:11" hidden="1" x14ac:dyDescent="0.25">
      <c r="A1455">
        <v>20303</v>
      </c>
      <c r="B1455" s="1" t="s">
        <v>6</v>
      </c>
      <c r="C1455" s="1" t="s">
        <v>12</v>
      </c>
      <c r="D1455">
        <v>9773</v>
      </c>
      <c r="E1455" s="1" t="s">
        <v>1393</v>
      </c>
      <c r="F1455">
        <v>0</v>
      </c>
      <c r="G1455">
        <v>0</v>
      </c>
      <c r="I1455">
        <v>0</v>
      </c>
      <c r="J1455">
        <f>Tabla1[[#This Row],[VENTAS]]+Tabla1[[#This Row],[DEPOSITO]]+Tabla1[[#This Row],[Existencia]]-Tabla1[[#This Row],[SISTEMA]]</f>
        <v>0</v>
      </c>
    </row>
    <row r="1456" spans="1:11" hidden="1" x14ac:dyDescent="0.25">
      <c r="A1456">
        <v>20303</v>
      </c>
      <c r="B1456" s="1" t="s">
        <v>6</v>
      </c>
      <c r="C1456" s="1" t="s">
        <v>12</v>
      </c>
      <c r="D1456">
        <v>9784</v>
      </c>
      <c r="E1456" s="1" t="s">
        <v>148</v>
      </c>
      <c r="F1456">
        <v>0</v>
      </c>
      <c r="G1456">
        <v>0</v>
      </c>
      <c r="I1456">
        <v>0</v>
      </c>
      <c r="J1456">
        <f>Tabla1[[#This Row],[VENTAS]]+Tabla1[[#This Row],[DEPOSITO]]+Tabla1[[#This Row],[Existencia]]-Tabla1[[#This Row],[SISTEMA]]</f>
        <v>0</v>
      </c>
    </row>
    <row r="1457" spans="1:11" hidden="1" x14ac:dyDescent="0.25">
      <c r="A1457">
        <v>20303</v>
      </c>
      <c r="B1457" s="1" t="s">
        <v>6</v>
      </c>
      <c r="C1457" s="1" t="s">
        <v>12</v>
      </c>
      <c r="D1457">
        <v>9807</v>
      </c>
      <c r="E1457" s="1" t="s">
        <v>1394</v>
      </c>
      <c r="F1457">
        <v>1</v>
      </c>
      <c r="G1457">
        <v>1</v>
      </c>
      <c r="I1457">
        <v>0</v>
      </c>
      <c r="J1457">
        <f>Tabla1[[#This Row],[VENTAS]]+Tabla1[[#This Row],[DEPOSITO]]+Tabla1[[#This Row],[Existencia]]-Tabla1[[#This Row],[SISTEMA]]</f>
        <v>0</v>
      </c>
    </row>
    <row r="1458" spans="1:11" hidden="1" x14ac:dyDescent="0.25">
      <c r="A1458">
        <v>20303</v>
      </c>
      <c r="B1458" s="1" t="s">
        <v>6</v>
      </c>
      <c r="C1458" s="1" t="s">
        <v>12</v>
      </c>
      <c r="D1458">
        <v>9808</v>
      </c>
      <c r="E1458" s="1" t="s">
        <v>1395</v>
      </c>
      <c r="F1458">
        <v>2</v>
      </c>
      <c r="G1458">
        <v>2</v>
      </c>
      <c r="I1458">
        <v>0</v>
      </c>
      <c r="J1458">
        <f>Tabla1[[#This Row],[VENTAS]]+Tabla1[[#This Row],[DEPOSITO]]+Tabla1[[#This Row],[Existencia]]-Tabla1[[#This Row],[SISTEMA]]</f>
        <v>0</v>
      </c>
    </row>
    <row r="1459" spans="1:11" hidden="1" x14ac:dyDescent="0.25">
      <c r="A1459">
        <v>20303</v>
      </c>
      <c r="B1459" s="1" t="s">
        <v>6</v>
      </c>
      <c r="C1459" s="1" t="s">
        <v>12</v>
      </c>
      <c r="D1459">
        <v>9809</v>
      </c>
      <c r="E1459" s="1" t="s">
        <v>1396</v>
      </c>
      <c r="F1459">
        <v>0</v>
      </c>
      <c r="G1459">
        <v>0</v>
      </c>
      <c r="I1459">
        <v>0</v>
      </c>
      <c r="J1459">
        <f>Tabla1[[#This Row],[VENTAS]]+Tabla1[[#This Row],[DEPOSITO]]+Tabla1[[#This Row],[Existencia]]-Tabla1[[#This Row],[SISTEMA]]</f>
        <v>0</v>
      </c>
    </row>
    <row r="1460" spans="1:11" x14ac:dyDescent="0.25">
      <c r="A1460">
        <v>20303</v>
      </c>
      <c r="B1460" s="1" t="s">
        <v>6</v>
      </c>
      <c r="C1460" s="1" t="s">
        <v>12</v>
      </c>
      <c r="D1460">
        <v>9820</v>
      </c>
      <c r="E1460" s="1" t="s">
        <v>149</v>
      </c>
      <c r="F1460">
        <v>19</v>
      </c>
      <c r="G1460">
        <v>2</v>
      </c>
      <c r="I1460">
        <v>10</v>
      </c>
      <c r="J1460">
        <f>Tabla1[[#This Row],[VENTAS]]+Tabla1[[#This Row],[DEPOSITO]]+Tabla1[[#This Row],[Existencia]]-Tabla1[[#This Row],[SISTEMA]]</f>
        <v>-7</v>
      </c>
    </row>
    <row r="1461" spans="1:11" hidden="1" x14ac:dyDescent="0.25">
      <c r="A1461">
        <v>20303</v>
      </c>
      <c r="B1461" s="1" t="s">
        <v>6</v>
      </c>
      <c r="C1461" s="1" t="s">
        <v>12</v>
      </c>
      <c r="D1461">
        <v>9821</v>
      </c>
      <c r="E1461" s="1" t="s">
        <v>1397</v>
      </c>
      <c r="F1461">
        <v>0</v>
      </c>
      <c r="G1461">
        <v>0</v>
      </c>
      <c r="I1461">
        <v>0</v>
      </c>
      <c r="J1461">
        <f>Tabla1[[#This Row],[VENTAS]]+Tabla1[[#This Row],[DEPOSITO]]+Tabla1[[#This Row],[Existencia]]-Tabla1[[#This Row],[SISTEMA]]</f>
        <v>0</v>
      </c>
    </row>
    <row r="1462" spans="1:11" x14ac:dyDescent="0.25">
      <c r="A1462">
        <v>20303</v>
      </c>
      <c r="B1462" s="1" t="s">
        <v>6</v>
      </c>
      <c r="C1462" s="1" t="s">
        <v>12</v>
      </c>
      <c r="D1462">
        <v>9925</v>
      </c>
      <c r="E1462" s="1" t="s">
        <v>150</v>
      </c>
      <c r="F1462">
        <v>11</v>
      </c>
      <c r="G1462">
        <v>10</v>
      </c>
      <c r="I1462">
        <v>0</v>
      </c>
      <c r="J1462">
        <f>Tabla1[[#This Row],[VENTAS]]+Tabla1[[#This Row],[DEPOSITO]]+Tabla1[[#This Row],[Existencia]]-Tabla1[[#This Row],[SISTEMA]]</f>
        <v>-1</v>
      </c>
    </row>
    <row r="1463" spans="1:11" hidden="1" x14ac:dyDescent="0.25">
      <c r="A1463">
        <v>20303</v>
      </c>
      <c r="B1463" s="1" t="s">
        <v>6</v>
      </c>
      <c r="C1463" s="1" t="s">
        <v>12</v>
      </c>
      <c r="D1463">
        <v>9930</v>
      </c>
      <c r="E1463" s="1" t="s">
        <v>151</v>
      </c>
      <c r="F1463">
        <v>0</v>
      </c>
      <c r="G1463">
        <v>0</v>
      </c>
      <c r="I1463">
        <v>0</v>
      </c>
      <c r="J1463">
        <f>Tabla1[[#This Row],[VENTAS]]+Tabla1[[#This Row],[DEPOSITO]]+Tabla1[[#This Row],[Existencia]]-Tabla1[[#This Row],[SISTEMA]]</f>
        <v>0</v>
      </c>
    </row>
    <row r="1464" spans="1:11" hidden="1" x14ac:dyDescent="0.25">
      <c r="A1464">
        <v>20303</v>
      </c>
      <c r="B1464" s="1" t="s">
        <v>6</v>
      </c>
      <c r="C1464" s="1" t="s">
        <v>12</v>
      </c>
      <c r="D1464">
        <v>9946</v>
      </c>
      <c r="E1464" s="1" t="s">
        <v>1398</v>
      </c>
      <c r="F1464">
        <v>0</v>
      </c>
      <c r="G1464">
        <v>0</v>
      </c>
      <c r="I1464">
        <v>0</v>
      </c>
      <c r="J1464">
        <f>Tabla1[[#This Row],[VENTAS]]+Tabla1[[#This Row],[DEPOSITO]]+Tabla1[[#This Row],[Existencia]]-Tabla1[[#This Row],[SISTEMA]]</f>
        <v>0</v>
      </c>
    </row>
    <row r="1465" spans="1:11" hidden="1" x14ac:dyDescent="0.25">
      <c r="A1465">
        <v>20303</v>
      </c>
      <c r="B1465" s="1" t="s">
        <v>6</v>
      </c>
      <c r="C1465" s="1" t="s">
        <v>12</v>
      </c>
      <c r="D1465">
        <v>9954</v>
      </c>
      <c r="E1465" s="1" t="s">
        <v>1399</v>
      </c>
      <c r="F1465">
        <v>7</v>
      </c>
      <c r="G1465">
        <v>7</v>
      </c>
      <c r="I1465">
        <v>0</v>
      </c>
      <c r="J1465">
        <f>Tabla1[[#This Row],[VENTAS]]+Tabla1[[#This Row],[DEPOSITO]]+Tabla1[[#This Row],[Existencia]]-Tabla1[[#This Row],[SISTEMA]]</f>
        <v>0</v>
      </c>
    </row>
    <row r="1466" spans="1:11" hidden="1" x14ac:dyDescent="0.25">
      <c r="A1466">
        <v>20303</v>
      </c>
      <c r="B1466" s="1" t="s">
        <v>6</v>
      </c>
      <c r="C1466" s="1" t="s">
        <v>12</v>
      </c>
      <c r="D1466">
        <v>9962</v>
      </c>
      <c r="E1466" s="1" t="s">
        <v>1400</v>
      </c>
      <c r="F1466">
        <v>7</v>
      </c>
      <c r="G1466">
        <f>3+4</f>
        <v>7</v>
      </c>
      <c r="I1466">
        <v>0</v>
      </c>
      <c r="J1466">
        <f>Tabla1[[#This Row],[VENTAS]]+Tabla1[[#This Row],[DEPOSITO]]+Tabla1[[#This Row],[Existencia]]-Tabla1[[#This Row],[SISTEMA]]</f>
        <v>0</v>
      </c>
    </row>
    <row r="1467" spans="1:11" hidden="1" x14ac:dyDescent="0.25">
      <c r="A1467">
        <v>20303</v>
      </c>
      <c r="B1467" s="1" t="s">
        <v>6</v>
      </c>
      <c r="C1467" s="1" t="s">
        <v>12</v>
      </c>
      <c r="D1467">
        <v>9993</v>
      </c>
      <c r="E1467" s="1" t="s">
        <v>1401</v>
      </c>
      <c r="F1467">
        <v>17</v>
      </c>
      <c r="G1467">
        <v>18</v>
      </c>
      <c r="I1467">
        <v>0</v>
      </c>
      <c r="J1467">
        <f>Tabla1[[#This Row],[VENTAS]]+Tabla1[[#This Row],[DEPOSITO]]+Tabla1[[#This Row],[Existencia]]-Tabla1[[#This Row],[SISTEMA]]</f>
        <v>1</v>
      </c>
      <c r="K1467" t="s">
        <v>2659</v>
      </c>
    </row>
    <row r="1468" spans="1:11" hidden="1" x14ac:dyDescent="0.25">
      <c r="A1468">
        <v>20303</v>
      </c>
      <c r="B1468" s="1" t="s">
        <v>6</v>
      </c>
      <c r="C1468" s="1" t="s">
        <v>12</v>
      </c>
      <c r="D1468">
        <v>10038</v>
      </c>
      <c r="E1468" s="1" t="s">
        <v>1402</v>
      </c>
      <c r="F1468">
        <v>1</v>
      </c>
      <c r="G1468">
        <v>1</v>
      </c>
      <c r="I1468">
        <v>0</v>
      </c>
      <c r="J1468">
        <f>Tabla1[[#This Row],[VENTAS]]+Tabla1[[#This Row],[DEPOSITO]]+Tabla1[[#This Row],[Existencia]]-Tabla1[[#This Row],[SISTEMA]]</f>
        <v>0</v>
      </c>
    </row>
    <row r="1469" spans="1:11" hidden="1" x14ac:dyDescent="0.25">
      <c r="A1469">
        <v>20303</v>
      </c>
      <c r="B1469" s="1" t="s">
        <v>6</v>
      </c>
      <c r="C1469" s="1" t="s">
        <v>12</v>
      </c>
      <c r="D1469">
        <v>10039</v>
      </c>
      <c r="E1469" s="1" t="s">
        <v>1403</v>
      </c>
      <c r="F1469">
        <v>8</v>
      </c>
      <c r="G1469">
        <v>8</v>
      </c>
      <c r="I1469">
        <v>0</v>
      </c>
      <c r="J1469">
        <f>Tabla1[[#This Row],[VENTAS]]+Tabla1[[#This Row],[DEPOSITO]]+Tabla1[[#This Row],[Existencia]]-Tabla1[[#This Row],[SISTEMA]]</f>
        <v>0</v>
      </c>
    </row>
    <row r="1470" spans="1:11" hidden="1" x14ac:dyDescent="0.25">
      <c r="A1470">
        <v>20303</v>
      </c>
      <c r="B1470" s="1" t="s">
        <v>6</v>
      </c>
      <c r="C1470" s="1" t="s">
        <v>12</v>
      </c>
      <c r="D1470">
        <v>10126</v>
      </c>
      <c r="E1470" s="1" t="s">
        <v>1404</v>
      </c>
      <c r="F1470">
        <v>0</v>
      </c>
      <c r="G1470">
        <v>0</v>
      </c>
      <c r="I1470">
        <v>0</v>
      </c>
      <c r="J1470">
        <f>Tabla1[[#This Row],[VENTAS]]+Tabla1[[#This Row],[DEPOSITO]]+Tabla1[[#This Row],[Existencia]]-Tabla1[[#This Row],[SISTEMA]]</f>
        <v>0</v>
      </c>
    </row>
    <row r="1471" spans="1:11" hidden="1" x14ac:dyDescent="0.25">
      <c r="A1471">
        <v>20303</v>
      </c>
      <c r="B1471" s="1" t="s">
        <v>6</v>
      </c>
      <c r="C1471" s="1" t="s">
        <v>12</v>
      </c>
      <c r="D1471">
        <v>10140</v>
      </c>
      <c r="E1471" s="1" t="s">
        <v>1405</v>
      </c>
      <c r="F1471">
        <v>0</v>
      </c>
      <c r="G1471">
        <v>0</v>
      </c>
      <c r="I1471">
        <v>0</v>
      </c>
      <c r="J1471">
        <f>Tabla1[[#This Row],[VENTAS]]+Tabla1[[#This Row],[DEPOSITO]]+Tabla1[[#This Row],[Existencia]]-Tabla1[[#This Row],[SISTEMA]]</f>
        <v>0</v>
      </c>
    </row>
    <row r="1472" spans="1:11" hidden="1" x14ac:dyDescent="0.25">
      <c r="A1472">
        <v>20303</v>
      </c>
      <c r="B1472" s="1" t="s">
        <v>6</v>
      </c>
      <c r="C1472" s="1" t="s">
        <v>12</v>
      </c>
      <c r="D1472">
        <v>10141</v>
      </c>
      <c r="E1472" s="1" t="s">
        <v>1406</v>
      </c>
      <c r="F1472">
        <v>0</v>
      </c>
      <c r="G1472">
        <v>0</v>
      </c>
      <c r="I1472">
        <v>0</v>
      </c>
      <c r="J1472">
        <f>Tabla1[[#This Row],[VENTAS]]+Tabla1[[#This Row],[DEPOSITO]]+Tabla1[[#This Row],[Existencia]]-Tabla1[[#This Row],[SISTEMA]]</f>
        <v>0</v>
      </c>
    </row>
    <row r="1473" spans="1:11" x14ac:dyDescent="0.25">
      <c r="A1473">
        <v>20303</v>
      </c>
      <c r="B1473" s="1" t="s">
        <v>6</v>
      </c>
      <c r="C1473" s="1" t="s">
        <v>12</v>
      </c>
      <c r="D1473">
        <v>10143</v>
      </c>
      <c r="E1473" s="1" t="s">
        <v>1407</v>
      </c>
      <c r="F1473">
        <v>18</v>
      </c>
      <c r="G1473">
        <v>17</v>
      </c>
      <c r="I1473">
        <v>0</v>
      </c>
      <c r="J1473">
        <f>Tabla1[[#This Row],[VENTAS]]+Tabla1[[#This Row],[DEPOSITO]]+Tabla1[[#This Row],[Existencia]]-Tabla1[[#This Row],[SISTEMA]]</f>
        <v>-1</v>
      </c>
    </row>
    <row r="1474" spans="1:11" hidden="1" x14ac:dyDescent="0.25">
      <c r="A1474">
        <v>20303</v>
      </c>
      <c r="B1474" s="1" t="s">
        <v>6</v>
      </c>
      <c r="C1474" s="1" t="s">
        <v>12</v>
      </c>
      <c r="D1474">
        <v>10167</v>
      </c>
      <c r="E1474" s="1" t="s">
        <v>1408</v>
      </c>
      <c r="F1474">
        <v>6</v>
      </c>
      <c r="G1474">
        <v>6</v>
      </c>
      <c r="I1474">
        <v>0</v>
      </c>
      <c r="J1474">
        <f>Tabla1[[#This Row],[VENTAS]]+Tabla1[[#This Row],[DEPOSITO]]+Tabla1[[#This Row],[Existencia]]-Tabla1[[#This Row],[SISTEMA]]</f>
        <v>0</v>
      </c>
    </row>
    <row r="1475" spans="1:11" hidden="1" x14ac:dyDescent="0.25">
      <c r="A1475">
        <v>20303</v>
      </c>
      <c r="B1475" s="1" t="s">
        <v>6</v>
      </c>
      <c r="C1475" s="1" t="s">
        <v>12</v>
      </c>
      <c r="D1475">
        <v>10171</v>
      </c>
      <c r="E1475" s="1" t="s">
        <v>1409</v>
      </c>
      <c r="F1475">
        <v>10</v>
      </c>
      <c r="G1475">
        <v>10</v>
      </c>
      <c r="I1475">
        <v>0</v>
      </c>
      <c r="J1475">
        <f>Tabla1[[#This Row],[VENTAS]]+Tabla1[[#This Row],[DEPOSITO]]+Tabla1[[#This Row],[Existencia]]-Tabla1[[#This Row],[SISTEMA]]</f>
        <v>0</v>
      </c>
    </row>
    <row r="1476" spans="1:11" hidden="1" x14ac:dyDescent="0.25">
      <c r="A1476">
        <v>20303</v>
      </c>
      <c r="B1476" s="1" t="s">
        <v>6</v>
      </c>
      <c r="C1476" s="1" t="s">
        <v>12</v>
      </c>
      <c r="D1476">
        <v>10179</v>
      </c>
      <c r="E1476" s="1" t="s">
        <v>1410</v>
      </c>
      <c r="F1476">
        <v>0</v>
      </c>
      <c r="G1476">
        <v>0</v>
      </c>
      <c r="I1476">
        <v>0</v>
      </c>
      <c r="J1476">
        <f>Tabla1[[#This Row],[VENTAS]]+Tabla1[[#This Row],[DEPOSITO]]+Tabla1[[#This Row],[Existencia]]-Tabla1[[#This Row],[SISTEMA]]</f>
        <v>0</v>
      </c>
    </row>
    <row r="1477" spans="1:11" hidden="1" x14ac:dyDescent="0.25">
      <c r="A1477">
        <v>20303</v>
      </c>
      <c r="B1477" s="1" t="s">
        <v>6</v>
      </c>
      <c r="C1477" s="1" t="s">
        <v>12</v>
      </c>
      <c r="D1477">
        <v>10190</v>
      </c>
      <c r="E1477" s="1" t="s">
        <v>1411</v>
      </c>
      <c r="F1477">
        <v>21</v>
      </c>
      <c r="G1477">
        <v>24</v>
      </c>
      <c r="I1477">
        <v>0</v>
      </c>
      <c r="J1477">
        <f>Tabla1[[#This Row],[VENTAS]]+Tabla1[[#This Row],[DEPOSITO]]+Tabla1[[#This Row],[Existencia]]-Tabla1[[#This Row],[SISTEMA]]</f>
        <v>3</v>
      </c>
      <c r="K1477" t="s">
        <v>2659</v>
      </c>
    </row>
    <row r="1478" spans="1:11" hidden="1" x14ac:dyDescent="0.25">
      <c r="A1478">
        <v>20303</v>
      </c>
      <c r="B1478" s="1" t="s">
        <v>6</v>
      </c>
      <c r="C1478" s="1" t="s">
        <v>12</v>
      </c>
      <c r="D1478">
        <v>10226</v>
      </c>
      <c r="E1478" s="1" t="s">
        <v>1412</v>
      </c>
      <c r="F1478">
        <v>0</v>
      </c>
      <c r="G1478">
        <v>0</v>
      </c>
      <c r="I1478">
        <v>0</v>
      </c>
      <c r="J1478">
        <f>Tabla1[[#This Row],[VENTAS]]+Tabla1[[#This Row],[DEPOSITO]]+Tabla1[[#This Row],[Existencia]]-Tabla1[[#This Row],[SISTEMA]]</f>
        <v>0</v>
      </c>
    </row>
    <row r="1479" spans="1:11" hidden="1" x14ac:dyDescent="0.25">
      <c r="A1479">
        <v>20303</v>
      </c>
      <c r="B1479" s="1" t="s">
        <v>6</v>
      </c>
      <c r="C1479" s="1" t="s">
        <v>12</v>
      </c>
      <c r="D1479">
        <v>10233</v>
      </c>
      <c r="E1479" s="1" t="s">
        <v>1413</v>
      </c>
      <c r="F1479">
        <v>1</v>
      </c>
      <c r="G1479">
        <v>1</v>
      </c>
      <c r="I1479">
        <v>0</v>
      </c>
      <c r="J1479">
        <f>Tabla1[[#This Row],[VENTAS]]+Tabla1[[#This Row],[DEPOSITO]]+Tabla1[[#This Row],[Existencia]]-Tabla1[[#This Row],[SISTEMA]]</f>
        <v>0</v>
      </c>
    </row>
    <row r="1480" spans="1:11" x14ac:dyDescent="0.25">
      <c r="A1480">
        <v>20303</v>
      </c>
      <c r="B1480" s="1" t="s">
        <v>6</v>
      </c>
      <c r="C1480" s="1" t="s">
        <v>12</v>
      </c>
      <c r="D1480">
        <v>10238</v>
      </c>
      <c r="E1480" s="1" t="s">
        <v>1414</v>
      </c>
      <c r="F1480">
        <v>36</v>
      </c>
      <c r="G1480">
        <v>21</v>
      </c>
      <c r="I1480">
        <v>1</v>
      </c>
      <c r="J1480">
        <f>Tabla1[[#This Row],[VENTAS]]+Tabla1[[#This Row],[DEPOSITO]]+Tabla1[[#This Row],[Existencia]]-Tabla1[[#This Row],[SISTEMA]]</f>
        <v>-14</v>
      </c>
    </row>
    <row r="1481" spans="1:11" hidden="1" x14ac:dyDescent="0.25">
      <c r="A1481">
        <v>20303</v>
      </c>
      <c r="B1481" s="1" t="s">
        <v>6</v>
      </c>
      <c r="C1481" s="1" t="s">
        <v>12</v>
      </c>
      <c r="D1481">
        <v>10243</v>
      </c>
      <c r="E1481" s="1" t="s">
        <v>1415</v>
      </c>
      <c r="F1481">
        <v>18</v>
      </c>
      <c r="G1481">
        <v>18</v>
      </c>
      <c r="I1481">
        <v>0</v>
      </c>
      <c r="J1481">
        <f>Tabla1[[#This Row],[VENTAS]]+Tabla1[[#This Row],[DEPOSITO]]+Tabla1[[#This Row],[Existencia]]-Tabla1[[#This Row],[SISTEMA]]</f>
        <v>0</v>
      </c>
    </row>
    <row r="1482" spans="1:11" hidden="1" x14ac:dyDescent="0.25">
      <c r="A1482">
        <v>20303</v>
      </c>
      <c r="B1482" s="1" t="s">
        <v>6</v>
      </c>
      <c r="C1482" s="1" t="s">
        <v>12</v>
      </c>
      <c r="D1482">
        <v>10249</v>
      </c>
      <c r="E1482" s="1" t="s">
        <v>1416</v>
      </c>
      <c r="F1482">
        <v>0</v>
      </c>
      <c r="G1482">
        <v>0</v>
      </c>
      <c r="I1482">
        <v>0</v>
      </c>
      <c r="J1482">
        <f>Tabla1[[#This Row],[VENTAS]]+Tabla1[[#This Row],[DEPOSITO]]+Tabla1[[#This Row],[Existencia]]-Tabla1[[#This Row],[SISTEMA]]</f>
        <v>0</v>
      </c>
    </row>
    <row r="1483" spans="1:11" hidden="1" x14ac:dyDescent="0.25">
      <c r="A1483">
        <v>20303</v>
      </c>
      <c r="B1483" s="1" t="s">
        <v>6</v>
      </c>
      <c r="C1483" s="1" t="s">
        <v>12</v>
      </c>
      <c r="D1483">
        <v>10250</v>
      </c>
      <c r="E1483" s="1" t="s">
        <v>1417</v>
      </c>
      <c r="F1483">
        <v>0</v>
      </c>
      <c r="G1483">
        <v>0</v>
      </c>
      <c r="I1483">
        <v>0</v>
      </c>
      <c r="J1483">
        <f>Tabla1[[#This Row],[VENTAS]]+Tabla1[[#This Row],[DEPOSITO]]+Tabla1[[#This Row],[Existencia]]-Tabla1[[#This Row],[SISTEMA]]</f>
        <v>0</v>
      </c>
    </row>
    <row r="1484" spans="1:11" x14ac:dyDescent="0.25">
      <c r="A1484">
        <v>20303</v>
      </c>
      <c r="B1484" s="1" t="s">
        <v>6</v>
      </c>
      <c r="C1484" s="1" t="s">
        <v>12</v>
      </c>
      <c r="D1484">
        <v>10252</v>
      </c>
      <c r="E1484" s="1" t="s">
        <v>1418</v>
      </c>
      <c r="F1484">
        <v>12</v>
      </c>
      <c r="G1484">
        <v>0</v>
      </c>
      <c r="I1484">
        <v>0</v>
      </c>
      <c r="J1484">
        <f>Tabla1[[#This Row],[VENTAS]]+Tabla1[[#This Row],[DEPOSITO]]+Tabla1[[#This Row],[Existencia]]-Tabla1[[#This Row],[SISTEMA]]</f>
        <v>-12</v>
      </c>
    </row>
    <row r="1485" spans="1:11" hidden="1" x14ac:dyDescent="0.25">
      <c r="A1485">
        <v>20303</v>
      </c>
      <c r="B1485" s="1" t="s">
        <v>6</v>
      </c>
      <c r="C1485" s="1" t="s">
        <v>12</v>
      </c>
      <c r="D1485">
        <v>10253</v>
      </c>
      <c r="E1485" s="1" t="s">
        <v>1419</v>
      </c>
      <c r="F1485">
        <v>0</v>
      </c>
      <c r="G1485">
        <v>0</v>
      </c>
      <c r="I1485">
        <v>0</v>
      </c>
      <c r="J1485">
        <f>Tabla1[[#This Row],[VENTAS]]+Tabla1[[#This Row],[DEPOSITO]]+Tabla1[[#This Row],[Existencia]]-Tabla1[[#This Row],[SISTEMA]]</f>
        <v>0</v>
      </c>
    </row>
    <row r="1486" spans="1:11" x14ac:dyDescent="0.25">
      <c r="A1486">
        <v>20303</v>
      </c>
      <c r="B1486" s="1" t="s">
        <v>6</v>
      </c>
      <c r="C1486" s="1" t="s">
        <v>12</v>
      </c>
      <c r="D1486">
        <v>10254</v>
      </c>
      <c r="E1486" s="1" t="s">
        <v>1420</v>
      </c>
      <c r="F1486">
        <v>4</v>
      </c>
      <c r="G1486">
        <v>0</v>
      </c>
      <c r="I1486">
        <v>0</v>
      </c>
      <c r="J1486">
        <f>Tabla1[[#This Row],[VENTAS]]+Tabla1[[#This Row],[DEPOSITO]]+Tabla1[[#This Row],[Existencia]]-Tabla1[[#This Row],[SISTEMA]]</f>
        <v>-4</v>
      </c>
    </row>
    <row r="1487" spans="1:11" hidden="1" x14ac:dyDescent="0.25">
      <c r="A1487">
        <v>20303</v>
      </c>
      <c r="B1487" s="1" t="s">
        <v>6</v>
      </c>
      <c r="C1487" s="1" t="s">
        <v>12</v>
      </c>
      <c r="D1487">
        <v>10280</v>
      </c>
      <c r="E1487" s="1" t="s">
        <v>1421</v>
      </c>
      <c r="F1487">
        <v>0</v>
      </c>
      <c r="G1487">
        <v>0</v>
      </c>
      <c r="I1487">
        <v>0</v>
      </c>
      <c r="J1487">
        <f>Tabla1[[#This Row],[VENTAS]]+Tabla1[[#This Row],[DEPOSITO]]+Tabla1[[#This Row],[Existencia]]-Tabla1[[#This Row],[SISTEMA]]</f>
        <v>0</v>
      </c>
    </row>
    <row r="1488" spans="1:11" hidden="1" x14ac:dyDescent="0.25">
      <c r="A1488">
        <v>20303</v>
      </c>
      <c r="B1488" s="1" t="s">
        <v>6</v>
      </c>
      <c r="C1488" s="1" t="s">
        <v>12</v>
      </c>
      <c r="D1488">
        <v>10293</v>
      </c>
      <c r="E1488" s="1" t="s">
        <v>1422</v>
      </c>
      <c r="F1488">
        <v>10</v>
      </c>
      <c r="G1488">
        <v>10</v>
      </c>
      <c r="I1488">
        <v>0</v>
      </c>
      <c r="J1488">
        <f>Tabla1[[#This Row],[VENTAS]]+Tabla1[[#This Row],[DEPOSITO]]+Tabla1[[#This Row],[Existencia]]-Tabla1[[#This Row],[SISTEMA]]</f>
        <v>0</v>
      </c>
    </row>
    <row r="1489" spans="1:11" hidden="1" x14ac:dyDescent="0.25">
      <c r="A1489">
        <v>20303</v>
      </c>
      <c r="B1489" s="1" t="s">
        <v>6</v>
      </c>
      <c r="C1489" s="1" t="s">
        <v>12</v>
      </c>
      <c r="D1489">
        <v>10311</v>
      </c>
      <c r="E1489" s="1" t="s">
        <v>1423</v>
      </c>
      <c r="F1489">
        <v>11</v>
      </c>
      <c r="G1489">
        <v>12</v>
      </c>
      <c r="I1489">
        <v>0</v>
      </c>
      <c r="J1489">
        <f>Tabla1[[#This Row],[VENTAS]]+Tabla1[[#This Row],[DEPOSITO]]+Tabla1[[#This Row],[Existencia]]-Tabla1[[#This Row],[SISTEMA]]</f>
        <v>1</v>
      </c>
      <c r="K1489" t="s">
        <v>2659</v>
      </c>
    </row>
    <row r="1490" spans="1:11" hidden="1" x14ac:dyDescent="0.25">
      <c r="A1490">
        <v>20303</v>
      </c>
      <c r="B1490" s="1" t="s">
        <v>6</v>
      </c>
      <c r="C1490" s="1" t="s">
        <v>12</v>
      </c>
      <c r="D1490">
        <v>10312</v>
      </c>
      <c r="E1490" s="1" t="s">
        <v>1424</v>
      </c>
      <c r="F1490">
        <v>0</v>
      </c>
      <c r="G1490">
        <v>0</v>
      </c>
      <c r="I1490">
        <v>0</v>
      </c>
      <c r="J1490">
        <f>Tabla1[[#This Row],[VENTAS]]+Tabla1[[#This Row],[DEPOSITO]]+Tabla1[[#This Row],[Existencia]]-Tabla1[[#This Row],[SISTEMA]]</f>
        <v>0</v>
      </c>
    </row>
    <row r="1491" spans="1:11" hidden="1" x14ac:dyDescent="0.25">
      <c r="A1491">
        <v>20303</v>
      </c>
      <c r="B1491" s="1" t="s">
        <v>6</v>
      </c>
      <c r="C1491" s="1" t="s">
        <v>12</v>
      </c>
      <c r="D1491">
        <v>10327</v>
      </c>
      <c r="E1491" s="1" t="s">
        <v>1425</v>
      </c>
      <c r="F1491">
        <v>1</v>
      </c>
      <c r="G1491">
        <v>1</v>
      </c>
      <c r="I1491">
        <v>0</v>
      </c>
      <c r="J1491">
        <f>Tabla1[[#This Row],[VENTAS]]+Tabla1[[#This Row],[DEPOSITO]]+Tabla1[[#This Row],[Existencia]]-Tabla1[[#This Row],[SISTEMA]]</f>
        <v>0</v>
      </c>
    </row>
    <row r="1492" spans="1:11" hidden="1" x14ac:dyDescent="0.25">
      <c r="A1492">
        <v>20303</v>
      </c>
      <c r="B1492" s="1" t="s">
        <v>6</v>
      </c>
      <c r="C1492" s="1" t="s">
        <v>12</v>
      </c>
      <c r="D1492">
        <v>10345</v>
      </c>
      <c r="E1492" s="1" t="s">
        <v>1426</v>
      </c>
      <c r="F1492">
        <v>17</v>
      </c>
      <c r="G1492">
        <v>19</v>
      </c>
      <c r="I1492">
        <v>0</v>
      </c>
      <c r="J1492">
        <f>Tabla1[[#This Row],[VENTAS]]+Tabla1[[#This Row],[DEPOSITO]]+Tabla1[[#This Row],[Existencia]]-Tabla1[[#This Row],[SISTEMA]]</f>
        <v>2</v>
      </c>
      <c r="K1492" t="s">
        <v>2659</v>
      </c>
    </row>
    <row r="1493" spans="1:11" hidden="1" x14ac:dyDescent="0.25">
      <c r="A1493">
        <v>20303</v>
      </c>
      <c r="B1493" s="1" t="s">
        <v>6</v>
      </c>
      <c r="C1493" s="1" t="s">
        <v>12</v>
      </c>
      <c r="D1493">
        <v>10353</v>
      </c>
      <c r="E1493" s="1" t="s">
        <v>1427</v>
      </c>
      <c r="F1493">
        <v>0</v>
      </c>
      <c r="G1493">
        <v>0</v>
      </c>
      <c r="I1493">
        <v>0</v>
      </c>
      <c r="J1493">
        <f>Tabla1[[#This Row],[VENTAS]]+Tabla1[[#This Row],[DEPOSITO]]+Tabla1[[#This Row],[Existencia]]-Tabla1[[#This Row],[SISTEMA]]</f>
        <v>0</v>
      </c>
    </row>
    <row r="1494" spans="1:11" hidden="1" x14ac:dyDescent="0.25">
      <c r="A1494">
        <v>20303</v>
      </c>
      <c r="B1494" s="1" t="s">
        <v>6</v>
      </c>
      <c r="C1494" s="1" t="s">
        <v>12</v>
      </c>
      <c r="D1494">
        <v>10400</v>
      </c>
      <c r="E1494" s="1" t="s">
        <v>1428</v>
      </c>
      <c r="F1494">
        <v>0</v>
      </c>
      <c r="G1494">
        <v>0</v>
      </c>
      <c r="I1494">
        <v>0</v>
      </c>
      <c r="J1494">
        <f>Tabla1[[#This Row],[VENTAS]]+Tabla1[[#This Row],[DEPOSITO]]+Tabla1[[#This Row],[Existencia]]-Tabla1[[#This Row],[SISTEMA]]</f>
        <v>0</v>
      </c>
    </row>
    <row r="1495" spans="1:11" hidden="1" x14ac:dyDescent="0.25">
      <c r="A1495">
        <v>20303</v>
      </c>
      <c r="B1495" s="1" t="s">
        <v>6</v>
      </c>
      <c r="C1495" s="1" t="s">
        <v>12</v>
      </c>
      <c r="D1495">
        <v>10404</v>
      </c>
      <c r="E1495" s="1" t="s">
        <v>1429</v>
      </c>
      <c r="F1495">
        <v>0</v>
      </c>
      <c r="G1495">
        <v>0</v>
      </c>
      <c r="I1495">
        <v>0</v>
      </c>
      <c r="J1495">
        <f>Tabla1[[#This Row],[VENTAS]]+Tabla1[[#This Row],[DEPOSITO]]+Tabla1[[#This Row],[Existencia]]-Tabla1[[#This Row],[SISTEMA]]</f>
        <v>0</v>
      </c>
    </row>
    <row r="1496" spans="1:11" hidden="1" x14ac:dyDescent="0.25">
      <c r="A1496">
        <v>20303</v>
      </c>
      <c r="B1496" s="1" t="s">
        <v>6</v>
      </c>
      <c r="C1496" s="1" t="s">
        <v>12</v>
      </c>
      <c r="D1496">
        <v>10409</v>
      </c>
      <c r="E1496" s="1" t="s">
        <v>1430</v>
      </c>
      <c r="F1496">
        <v>0</v>
      </c>
      <c r="G1496">
        <v>0</v>
      </c>
      <c r="I1496">
        <v>0</v>
      </c>
      <c r="J1496">
        <f>Tabla1[[#This Row],[VENTAS]]+Tabla1[[#This Row],[DEPOSITO]]+Tabla1[[#This Row],[Existencia]]-Tabla1[[#This Row],[SISTEMA]]</f>
        <v>0</v>
      </c>
    </row>
    <row r="1497" spans="1:11" x14ac:dyDescent="0.25">
      <c r="A1497">
        <v>20303</v>
      </c>
      <c r="B1497" s="1" t="s">
        <v>6</v>
      </c>
      <c r="C1497" s="1" t="s">
        <v>12</v>
      </c>
      <c r="D1497">
        <v>10411</v>
      </c>
      <c r="E1497" s="1" t="s">
        <v>1431</v>
      </c>
      <c r="F1497">
        <v>27</v>
      </c>
      <c r="G1497">
        <v>20</v>
      </c>
      <c r="I1497">
        <v>1</v>
      </c>
      <c r="J1497">
        <f>Tabla1[[#This Row],[VENTAS]]+Tabla1[[#This Row],[DEPOSITO]]+Tabla1[[#This Row],[Existencia]]-Tabla1[[#This Row],[SISTEMA]]</f>
        <v>-6</v>
      </c>
    </row>
    <row r="1498" spans="1:11" hidden="1" x14ac:dyDescent="0.25">
      <c r="A1498">
        <v>20303</v>
      </c>
      <c r="B1498" s="1" t="s">
        <v>6</v>
      </c>
      <c r="C1498" s="1" t="s">
        <v>12</v>
      </c>
      <c r="D1498">
        <v>10448</v>
      </c>
      <c r="E1498" s="1" t="s">
        <v>1432</v>
      </c>
      <c r="F1498">
        <v>0</v>
      </c>
      <c r="G1498">
        <v>0</v>
      </c>
      <c r="I1498">
        <v>0</v>
      </c>
      <c r="J1498">
        <f>Tabla1[[#This Row],[VENTAS]]+Tabla1[[#This Row],[DEPOSITO]]+Tabla1[[#This Row],[Existencia]]-Tabla1[[#This Row],[SISTEMA]]</f>
        <v>0</v>
      </c>
    </row>
    <row r="1499" spans="1:11" hidden="1" x14ac:dyDescent="0.25">
      <c r="A1499">
        <v>20303</v>
      </c>
      <c r="B1499" s="1" t="s">
        <v>6</v>
      </c>
      <c r="C1499" s="1" t="s">
        <v>12</v>
      </c>
      <c r="D1499">
        <v>10449</v>
      </c>
      <c r="E1499" s="1" t="s">
        <v>1433</v>
      </c>
      <c r="F1499">
        <v>0</v>
      </c>
      <c r="G1499">
        <v>0</v>
      </c>
      <c r="I1499">
        <v>0</v>
      </c>
      <c r="J1499">
        <f>Tabla1[[#This Row],[VENTAS]]+Tabla1[[#This Row],[DEPOSITO]]+Tabla1[[#This Row],[Existencia]]-Tabla1[[#This Row],[SISTEMA]]</f>
        <v>0</v>
      </c>
    </row>
    <row r="1500" spans="1:11" hidden="1" x14ac:dyDescent="0.25">
      <c r="A1500">
        <v>20303</v>
      </c>
      <c r="B1500" s="1" t="s">
        <v>6</v>
      </c>
      <c r="C1500" s="1" t="s">
        <v>12</v>
      </c>
      <c r="D1500">
        <v>10450</v>
      </c>
      <c r="E1500" s="1" t="s">
        <v>1434</v>
      </c>
      <c r="F1500">
        <v>0</v>
      </c>
      <c r="G1500">
        <v>0</v>
      </c>
      <c r="I1500">
        <v>0</v>
      </c>
      <c r="J1500">
        <f>Tabla1[[#This Row],[VENTAS]]+Tabla1[[#This Row],[DEPOSITO]]+Tabla1[[#This Row],[Existencia]]-Tabla1[[#This Row],[SISTEMA]]</f>
        <v>0</v>
      </c>
    </row>
    <row r="1501" spans="1:11" hidden="1" x14ac:dyDescent="0.25">
      <c r="A1501">
        <v>20303</v>
      </c>
      <c r="B1501" s="1" t="s">
        <v>6</v>
      </c>
      <c r="C1501" s="1" t="s">
        <v>12</v>
      </c>
      <c r="D1501">
        <v>10451</v>
      </c>
      <c r="E1501" s="1" t="s">
        <v>1435</v>
      </c>
      <c r="F1501">
        <v>0</v>
      </c>
      <c r="G1501">
        <v>0</v>
      </c>
      <c r="I1501">
        <v>0</v>
      </c>
      <c r="J1501">
        <f>Tabla1[[#This Row],[VENTAS]]+Tabla1[[#This Row],[DEPOSITO]]+Tabla1[[#This Row],[Existencia]]-Tabla1[[#This Row],[SISTEMA]]</f>
        <v>0</v>
      </c>
    </row>
    <row r="1502" spans="1:11" x14ac:dyDescent="0.25">
      <c r="A1502">
        <v>20303</v>
      </c>
      <c r="B1502" s="1" t="s">
        <v>6</v>
      </c>
      <c r="C1502" s="1" t="s">
        <v>12</v>
      </c>
      <c r="D1502">
        <v>10460</v>
      </c>
      <c r="E1502" s="1" t="s">
        <v>1436</v>
      </c>
      <c r="F1502">
        <v>49</v>
      </c>
      <c r="G1502">
        <v>23</v>
      </c>
      <c r="H1502">
        <v>21</v>
      </c>
      <c r="I1502">
        <v>0</v>
      </c>
      <c r="J1502">
        <f>Tabla1[[#This Row],[VENTAS]]+Tabla1[[#This Row],[DEPOSITO]]+Tabla1[[#This Row],[Existencia]]-Tabla1[[#This Row],[SISTEMA]]</f>
        <v>-5</v>
      </c>
    </row>
    <row r="1503" spans="1:11" hidden="1" x14ac:dyDescent="0.25">
      <c r="A1503">
        <v>20303</v>
      </c>
      <c r="B1503" s="1" t="s">
        <v>6</v>
      </c>
      <c r="C1503" s="1" t="s">
        <v>12</v>
      </c>
      <c r="D1503">
        <v>10461</v>
      </c>
      <c r="E1503" s="1" t="s">
        <v>1437</v>
      </c>
      <c r="F1503">
        <v>0</v>
      </c>
      <c r="G1503">
        <v>0</v>
      </c>
      <c r="I1503">
        <v>0</v>
      </c>
      <c r="J1503">
        <f>Tabla1[[#This Row],[VENTAS]]+Tabla1[[#This Row],[DEPOSITO]]+Tabla1[[#This Row],[Existencia]]-Tabla1[[#This Row],[SISTEMA]]</f>
        <v>0</v>
      </c>
    </row>
    <row r="1504" spans="1:11" x14ac:dyDescent="0.25">
      <c r="A1504">
        <v>20303</v>
      </c>
      <c r="B1504" s="1" t="s">
        <v>6</v>
      </c>
      <c r="C1504" s="1" t="s">
        <v>12</v>
      </c>
      <c r="D1504">
        <v>10465</v>
      </c>
      <c r="E1504" s="1" t="s">
        <v>1438</v>
      </c>
      <c r="F1504">
        <v>11</v>
      </c>
      <c r="G1504">
        <v>6</v>
      </c>
      <c r="I1504">
        <v>0</v>
      </c>
      <c r="J1504">
        <f>Tabla1[[#This Row],[VENTAS]]+Tabla1[[#This Row],[DEPOSITO]]+Tabla1[[#This Row],[Existencia]]-Tabla1[[#This Row],[SISTEMA]]</f>
        <v>-5</v>
      </c>
    </row>
    <row r="1505" spans="1:11" hidden="1" x14ac:dyDescent="0.25">
      <c r="A1505">
        <v>20303</v>
      </c>
      <c r="B1505" s="1" t="s">
        <v>6</v>
      </c>
      <c r="C1505" s="1" t="s">
        <v>12</v>
      </c>
      <c r="D1505">
        <v>10536</v>
      </c>
      <c r="E1505" s="1" t="s">
        <v>1439</v>
      </c>
      <c r="F1505">
        <v>0</v>
      </c>
      <c r="G1505">
        <v>0</v>
      </c>
      <c r="I1505">
        <v>0</v>
      </c>
      <c r="J1505">
        <f>Tabla1[[#This Row],[VENTAS]]+Tabla1[[#This Row],[DEPOSITO]]+Tabla1[[#This Row],[Existencia]]-Tabla1[[#This Row],[SISTEMA]]</f>
        <v>0</v>
      </c>
    </row>
    <row r="1506" spans="1:11" hidden="1" x14ac:dyDescent="0.25">
      <c r="A1506">
        <v>20303</v>
      </c>
      <c r="B1506" s="1" t="s">
        <v>6</v>
      </c>
      <c r="C1506" s="1" t="s">
        <v>12</v>
      </c>
      <c r="D1506">
        <v>10537</v>
      </c>
      <c r="E1506" s="1" t="s">
        <v>1440</v>
      </c>
      <c r="F1506">
        <v>0</v>
      </c>
      <c r="G1506">
        <v>0</v>
      </c>
      <c r="I1506">
        <v>0</v>
      </c>
      <c r="J1506">
        <f>Tabla1[[#This Row],[VENTAS]]+Tabla1[[#This Row],[DEPOSITO]]+Tabla1[[#This Row],[Existencia]]-Tabla1[[#This Row],[SISTEMA]]</f>
        <v>0</v>
      </c>
    </row>
    <row r="1507" spans="1:11" hidden="1" x14ac:dyDescent="0.25">
      <c r="A1507">
        <v>20303</v>
      </c>
      <c r="B1507" s="1" t="s">
        <v>6</v>
      </c>
      <c r="C1507" s="1" t="s">
        <v>12</v>
      </c>
      <c r="D1507">
        <v>10538</v>
      </c>
      <c r="E1507" s="1" t="s">
        <v>1441</v>
      </c>
      <c r="F1507">
        <v>0</v>
      </c>
      <c r="G1507">
        <v>0</v>
      </c>
      <c r="I1507">
        <v>0</v>
      </c>
      <c r="J1507">
        <f>Tabla1[[#This Row],[VENTAS]]+Tabla1[[#This Row],[DEPOSITO]]+Tabla1[[#This Row],[Existencia]]-Tabla1[[#This Row],[SISTEMA]]</f>
        <v>0</v>
      </c>
    </row>
    <row r="1508" spans="1:11" hidden="1" x14ac:dyDescent="0.25">
      <c r="A1508">
        <v>20303</v>
      </c>
      <c r="B1508" s="1" t="s">
        <v>6</v>
      </c>
      <c r="C1508" s="1" t="s">
        <v>12</v>
      </c>
      <c r="D1508">
        <v>10539</v>
      </c>
      <c r="E1508" s="1" t="s">
        <v>1442</v>
      </c>
      <c r="F1508">
        <v>0</v>
      </c>
      <c r="G1508">
        <v>0</v>
      </c>
      <c r="I1508">
        <v>0</v>
      </c>
      <c r="J1508">
        <f>Tabla1[[#This Row],[VENTAS]]+Tabla1[[#This Row],[DEPOSITO]]+Tabla1[[#This Row],[Existencia]]-Tabla1[[#This Row],[SISTEMA]]</f>
        <v>0</v>
      </c>
    </row>
    <row r="1509" spans="1:11" hidden="1" x14ac:dyDescent="0.25">
      <c r="A1509">
        <v>20303</v>
      </c>
      <c r="B1509" s="1" t="s">
        <v>6</v>
      </c>
      <c r="C1509" s="1" t="s">
        <v>12</v>
      </c>
      <c r="D1509">
        <v>10540</v>
      </c>
      <c r="E1509" s="1" t="s">
        <v>1443</v>
      </c>
      <c r="F1509">
        <v>0</v>
      </c>
      <c r="G1509">
        <v>0</v>
      </c>
      <c r="I1509">
        <v>0</v>
      </c>
      <c r="J1509">
        <f>Tabla1[[#This Row],[VENTAS]]+Tabla1[[#This Row],[DEPOSITO]]+Tabla1[[#This Row],[Existencia]]-Tabla1[[#This Row],[SISTEMA]]</f>
        <v>0</v>
      </c>
    </row>
    <row r="1510" spans="1:11" hidden="1" x14ac:dyDescent="0.25">
      <c r="A1510">
        <v>20303</v>
      </c>
      <c r="B1510" s="1" t="s">
        <v>6</v>
      </c>
      <c r="C1510" s="1" t="s">
        <v>12</v>
      </c>
      <c r="D1510">
        <v>10544</v>
      </c>
      <c r="E1510" s="1" t="s">
        <v>1444</v>
      </c>
      <c r="F1510">
        <v>7</v>
      </c>
      <c r="G1510">
        <v>5</v>
      </c>
      <c r="I1510">
        <v>2</v>
      </c>
      <c r="J1510">
        <f>Tabla1[[#This Row],[VENTAS]]+Tabla1[[#This Row],[DEPOSITO]]+Tabla1[[#This Row],[Existencia]]-Tabla1[[#This Row],[SISTEMA]]</f>
        <v>0</v>
      </c>
    </row>
    <row r="1511" spans="1:11" hidden="1" x14ac:dyDescent="0.25">
      <c r="A1511">
        <v>20303</v>
      </c>
      <c r="B1511" s="1" t="s">
        <v>6</v>
      </c>
      <c r="C1511" s="1" t="s">
        <v>12</v>
      </c>
      <c r="D1511">
        <v>10545</v>
      </c>
      <c r="E1511" s="1" t="s">
        <v>1445</v>
      </c>
      <c r="F1511">
        <v>0</v>
      </c>
      <c r="G1511">
        <v>0</v>
      </c>
      <c r="I1511">
        <v>0</v>
      </c>
      <c r="J1511">
        <f>Tabla1[[#This Row],[VENTAS]]+Tabla1[[#This Row],[DEPOSITO]]+Tabla1[[#This Row],[Existencia]]-Tabla1[[#This Row],[SISTEMA]]</f>
        <v>0</v>
      </c>
    </row>
    <row r="1512" spans="1:11" hidden="1" x14ac:dyDescent="0.25">
      <c r="A1512">
        <v>20303</v>
      </c>
      <c r="B1512" s="1" t="s">
        <v>6</v>
      </c>
      <c r="C1512" s="1" t="s">
        <v>12</v>
      </c>
      <c r="D1512">
        <v>10546</v>
      </c>
      <c r="E1512" s="1" t="s">
        <v>1446</v>
      </c>
      <c r="F1512">
        <v>0</v>
      </c>
      <c r="G1512">
        <v>0</v>
      </c>
      <c r="I1512">
        <v>0</v>
      </c>
      <c r="J1512">
        <f>Tabla1[[#This Row],[VENTAS]]+Tabla1[[#This Row],[DEPOSITO]]+Tabla1[[#This Row],[Existencia]]-Tabla1[[#This Row],[SISTEMA]]</f>
        <v>0</v>
      </c>
    </row>
    <row r="1513" spans="1:11" hidden="1" x14ac:dyDescent="0.25">
      <c r="A1513">
        <v>20303</v>
      </c>
      <c r="B1513" s="1" t="s">
        <v>6</v>
      </c>
      <c r="C1513" s="1" t="s">
        <v>12</v>
      </c>
      <c r="D1513">
        <v>10547</v>
      </c>
      <c r="E1513" s="1" t="s">
        <v>1447</v>
      </c>
      <c r="F1513">
        <v>0</v>
      </c>
      <c r="G1513">
        <v>0</v>
      </c>
      <c r="I1513">
        <v>0</v>
      </c>
      <c r="J1513">
        <f>Tabla1[[#This Row],[VENTAS]]+Tabla1[[#This Row],[DEPOSITO]]+Tabla1[[#This Row],[Existencia]]-Tabla1[[#This Row],[SISTEMA]]</f>
        <v>0</v>
      </c>
    </row>
    <row r="1514" spans="1:11" hidden="1" x14ac:dyDescent="0.25">
      <c r="A1514">
        <v>20303</v>
      </c>
      <c r="B1514" s="1" t="s">
        <v>6</v>
      </c>
      <c r="C1514" s="1" t="s">
        <v>12</v>
      </c>
      <c r="D1514">
        <v>10548</v>
      </c>
      <c r="E1514" s="1" t="s">
        <v>1448</v>
      </c>
      <c r="F1514">
        <v>11</v>
      </c>
      <c r="G1514">
        <v>17</v>
      </c>
      <c r="I1514">
        <v>0</v>
      </c>
      <c r="J1514">
        <f>Tabla1[[#This Row],[VENTAS]]+Tabla1[[#This Row],[DEPOSITO]]+Tabla1[[#This Row],[Existencia]]-Tabla1[[#This Row],[SISTEMA]]</f>
        <v>6</v>
      </c>
      <c r="K1514" t="s">
        <v>2659</v>
      </c>
    </row>
    <row r="1515" spans="1:11" hidden="1" x14ac:dyDescent="0.25">
      <c r="A1515">
        <v>20303</v>
      </c>
      <c r="B1515" s="1" t="s">
        <v>6</v>
      </c>
      <c r="C1515" s="1" t="s">
        <v>12</v>
      </c>
      <c r="D1515">
        <v>10552</v>
      </c>
      <c r="E1515" s="1" t="s">
        <v>1449</v>
      </c>
      <c r="F1515">
        <v>2</v>
      </c>
      <c r="G1515">
        <v>2</v>
      </c>
      <c r="I1515">
        <v>0</v>
      </c>
      <c r="J1515">
        <f>Tabla1[[#This Row],[VENTAS]]+Tabla1[[#This Row],[DEPOSITO]]+Tabla1[[#This Row],[Existencia]]-Tabla1[[#This Row],[SISTEMA]]</f>
        <v>0</v>
      </c>
    </row>
    <row r="1516" spans="1:11" x14ac:dyDescent="0.25">
      <c r="A1516">
        <v>20303</v>
      </c>
      <c r="B1516" s="1" t="s">
        <v>6</v>
      </c>
      <c r="C1516" s="1" t="s">
        <v>12</v>
      </c>
      <c r="D1516">
        <v>10576</v>
      </c>
      <c r="E1516" s="1" t="s">
        <v>1450</v>
      </c>
      <c r="F1516">
        <v>27</v>
      </c>
      <c r="G1516">
        <v>11</v>
      </c>
      <c r="I1516">
        <v>5</v>
      </c>
      <c r="J1516">
        <f>Tabla1[[#This Row],[VENTAS]]+Tabla1[[#This Row],[DEPOSITO]]+Tabla1[[#This Row],[Existencia]]-Tabla1[[#This Row],[SISTEMA]]</f>
        <v>-11</v>
      </c>
    </row>
    <row r="1517" spans="1:11" x14ac:dyDescent="0.25">
      <c r="A1517">
        <v>20303</v>
      </c>
      <c r="B1517" s="1" t="s">
        <v>6</v>
      </c>
      <c r="C1517" s="1" t="s">
        <v>12</v>
      </c>
      <c r="D1517">
        <v>10582</v>
      </c>
      <c r="E1517" s="1" t="s">
        <v>1451</v>
      </c>
      <c r="F1517">
        <v>9</v>
      </c>
      <c r="G1517">
        <v>4</v>
      </c>
      <c r="I1517">
        <v>0</v>
      </c>
      <c r="J1517">
        <f>Tabla1[[#This Row],[VENTAS]]+Tabla1[[#This Row],[DEPOSITO]]+Tabla1[[#This Row],[Existencia]]-Tabla1[[#This Row],[SISTEMA]]</f>
        <v>-5</v>
      </c>
    </row>
    <row r="1518" spans="1:11" hidden="1" x14ac:dyDescent="0.25">
      <c r="A1518">
        <v>20303</v>
      </c>
      <c r="B1518" s="1" t="s">
        <v>6</v>
      </c>
      <c r="C1518" s="1" t="s">
        <v>12</v>
      </c>
      <c r="D1518">
        <v>10597</v>
      </c>
      <c r="E1518" s="1" t="s">
        <v>1452</v>
      </c>
      <c r="F1518">
        <v>0</v>
      </c>
      <c r="G1518">
        <v>0</v>
      </c>
      <c r="I1518">
        <v>0</v>
      </c>
      <c r="J1518">
        <f>Tabla1[[#This Row],[VENTAS]]+Tabla1[[#This Row],[DEPOSITO]]+Tabla1[[#This Row],[Existencia]]-Tabla1[[#This Row],[SISTEMA]]</f>
        <v>0</v>
      </c>
    </row>
    <row r="1519" spans="1:11" hidden="1" x14ac:dyDescent="0.25">
      <c r="A1519">
        <v>20303</v>
      </c>
      <c r="B1519" s="1" t="s">
        <v>6</v>
      </c>
      <c r="C1519" s="1" t="s">
        <v>12</v>
      </c>
      <c r="D1519">
        <v>10598</v>
      </c>
      <c r="E1519" s="1" t="s">
        <v>1453</v>
      </c>
      <c r="F1519">
        <v>0</v>
      </c>
      <c r="G1519">
        <v>0</v>
      </c>
      <c r="I1519">
        <v>0</v>
      </c>
      <c r="J1519">
        <f>Tabla1[[#This Row],[VENTAS]]+Tabla1[[#This Row],[DEPOSITO]]+Tabla1[[#This Row],[Existencia]]-Tabla1[[#This Row],[SISTEMA]]</f>
        <v>0</v>
      </c>
    </row>
    <row r="1520" spans="1:11" hidden="1" x14ac:dyDescent="0.25">
      <c r="A1520">
        <v>20303</v>
      </c>
      <c r="B1520" s="1" t="s">
        <v>6</v>
      </c>
      <c r="C1520" s="1" t="s">
        <v>12</v>
      </c>
      <c r="D1520">
        <v>10608</v>
      </c>
      <c r="E1520" s="1" t="s">
        <v>1454</v>
      </c>
      <c r="F1520">
        <v>0</v>
      </c>
      <c r="G1520">
        <v>0</v>
      </c>
      <c r="I1520">
        <v>0</v>
      </c>
      <c r="J1520">
        <f>Tabla1[[#This Row],[VENTAS]]+Tabla1[[#This Row],[DEPOSITO]]+Tabla1[[#This Row],[Existencia]]-Tabla1[[#This Row],[SISTEMA]]</f>
        <v>0</v>
      </c>
    </row>
    <row r="1521" spans="1:11" hidden="1" x14ac:dyDescent="0.25">
      <c r="A1521">
        <v>20303</v>
      </c>
      <c r="B1521" s="1" t="s">
        <v>6</v>
      </c>
      <c r="C1521" s="1" t="s">
        <v>12</v>
      </c>
      <c r="D1521">
        <v>10609</v>
      </c>
      <c r="E1521" s="1" t="s">
        <v>1455</v>
      </c>
      <c r="F1521">
        <v>0</v>
      </c>
      <c r="G1521">
        <v>0</v>
      </c>
      <c r="I1521">
        <v>0</v>
      </c>
      <c r="J1521">
        <f>Tabla1[[#This Row],[VENTAS]]+Tabla1[[#This Row],[DEPOSITO]]+Tabla1[[#This Row],[Existencia]]-Tabla1[[#This Row],[SISTEMA]]</f>
        <v>0</v>
      </c>
    </row>
    <row r="1522" spans="1:11" hidden="1" x14ac:dyDescent="0.25">
      <c r="A1522">
        <v>20303</v>
      </c>
      <c r="B1522" s="1" t="s">
        <v>6</v>
      </c>
      <c r="C1522" s="1" t="s">
        <v>12</v>
      </c>
      <c r="D1522">
        <v>10610</v>
      </c>
      <c r="E1522" s="1" t="s">
        <v>1456</v>
      </c>
      <c r="F1522">
        <v>0</v>
      </c>
      <c r="G1522">
        <v>0</v>
      </c>
      <c r="I1522">
        <v>0</v>
      </c>
      <c r="J1522">
        <f>Tabla1[[#This Row],[VENTAS]]+Tabla1[[#This Row],[DEPOSITO]]+Tabla1[[#This Row],[Existencia]]-Tabla1[[#This Row],[SISTEMA]]</f>
        <v>0</v>
      </c>
    </row>
    <row r="1523" spans="1:11" hidden="1" x14ac:dyDescent="0.25">
      <c r="A1523">
        <v>20303</v>
      </c>
      <c r="B1523" s="1" t="s">
        <v>6</v>
      </c>
      <c r="C1523" s="1" t="s">
        <v>12</v>
      </c>
      <c r="D1523">
        <v>10612</v>
      </c>
      <c r="E1523" s="1" t="s">
        <v>1457</v>
      </c>
      <c r="F1523">
        <v>0</v>
      </c>
      <c r="G1523">
        <v>0</v>
      </c>
      <c r="I1523">
        <v>0</v>
      </c>
      <c r="J1523">
        <f>Tabla1[[#This Row],[VENTAS]]+Tabla1[[#This Row],[DEPOSITO]]+Tabla1[[#This Row],[Existencia]]-Tabla1[[#This Row],[SISTEMA]]</f>
        <v>0</v>
      </c>
    </row>
    <row r="1524" spans="1:11" hidden="1" x14ac:dyDescent="0.25">
      <c r="A1524">
        <v>20303</v>
      </c>
      <c r="B1524" s="1" t="s">
        <v>6</v>
      </c>
      <c r="C1524" s="1" t="s">
        <v>12</v>
      </c>
      <c r="D1524">
        <v>10623</v>
      </c>
      <c r="E1524" s="1" t="s">
        <v>1458</v>
      </c>
      <c r="F1524">
        <v>0</v>
      </c>
      <c r="G1524">
        <v>0</v>
      </c>
      <c r="I1524">
        <v>0</v>
      </c>
      <c r="J1524">
        <f>Tabla1[[#This Row],[VENTAS]]+Tabla1[[#This Row],[DEPOSITO]]+Tabla1[[#This Row],[Existencia]]-Tabla1[[#This Row],[SISTEMA]]</f>
        <v>0</v>
      </c>
    </row>
    <row r="1525" spans="1:11" hidden="1" x14ac:dyDescent="0.25">
      <c r="A1525">
        <v>20303</v>
      </c>
      <c r="B1525" s="1" t="s">
        <v>6</v>
      </c>
      <c r="C1525" s="1" t="s">
        <v>12</v>
      </c>
      <c r="D1525">
        <v>10641</v>
      </c>
      <c r="E1525" s="1" t="s">
        <v>1459</v>
      </c>
      <c r="F1525">
        <v>5</v>
      </c>
      <c r="G1525">
        <v>5</v>
      </c>
      <c r="I1525">
        <v>0</v>
      </c>
      <c r="J1525">
        <f>Tabla1[[#This Row],[VENTAS]]+Tabla1[[#This Row],[DEPOSITO]]+Tabla1[[#This Row],[Existencia]]-Tabla1[[#This Row],[SISTEMA]]</f>
        <v>0</v>
      </c>
    </row>
    <row r="1526" spans="1:11" hidden="1" x14ac:dyDescent="0.25">
      <c r="A1526">
        <v>20303</v>
      </c>
      <c r="B1526" s="1" t="s">
        <v>6</v>
      </c>
      <c r="C1526" s="1" t="s">
        <v>12</v>
      </c>
      <c r="D1526">
        <v>10717</v>
      </c>
      <c r="E1526" s="1" t="s">
        <v>1460</v>
      </c>
      <c r="F1526">
        <v>0</v>
      </c>
      <c r="G1526">
        <v>0</v>
      </c>
      <c r="I1526">
        <v>0</v>
      </c>
      <c r="J1526">
        <f>Tabla1[[#This Row],[VENTAS]]+Tabla1[[#This Row],[DEPOSITO]]+Tabla1[[#This Row],[Existencia]]-Tabla1[[#This Row],[SISTEMA]]</f>
        <v>0</v>
      </c>
    </row>
    <row r="1527" spans="1:11" hidden="1" x14ac:dyDescent="0.25">
      <c r="A1527">
        <v>20303</v>
      </c>
      <c r="B1527" s="1" t="s">
        <v>6</v>
      </c>
      <c r="C1527" s="1" t="s">
        <v>12</v>
      </c>
      <c r="D1527">
        <v>10718</v>
      </c>
      <c r="E1527" s="1" t="s">
        <v>1461</v>
      </c>
      <c r="F1527">
        <v>0</v>
      </c>
      <c r="G1527">
        <v>0</v>
      </c>
      <c r="I1527">
        <v>0</v>
      </c>
      <c r="J1527">
        <f>Tabla1[[#This Row],[VENTAS]]+Tabla1[[#This Row],[DEPOSITO]]+Tabla1[[#This Row],[Existencia]]-Tabla1[[#This Row],[SISTEMA]]</f>
        <v>0</v>
      </c>
    </row>
    <row r="1528" spans="1:11" hidden="1" x14ac:dyDescent="0.25">
      <c r="A1528">
        <v>20303</v>
      </c>
      <c r="B1528" s="1" t="s">
        <v>6</v>
      </c>
      <c r="C1528" s="1" t="s">
        <v>12</v>
      </c>
      <c r="D1528">
        <v>10719</v>
      </c>
      <c r="E1528" s="1" t="s">
        <v>1462</v>
      </c>
      <c r="F1528">
        <v>83</v>
      </c>
      <c r="G1528">
        <f>9+58+16</f>
        <v>83</v>
      </c>
      <c r="I1528">
        <v>0</v>
      </c>
      <c r="J1528">
        <f>Tabla1[[#This Row],[VENTAS]]+Tabla1[[#This Row],[DEPOSITO]]+Tabla1[[#This Row],[Existencia]]-Tabla1[[#This Row],[SISTEMA]]</f>
        <v>0</v>
      </c>
    </row>
    <row r="1529" spans="1:11" hidden="1" x14ac:dyDescent="0.25">
      <c r="A1529">
        <v>20303</v>
      </c>
      <c r="B1529" s="1" t="s">
        <v>6</v>
      </c>
      <c r="C1529" s="1" t="s">
        <v>12</v>
      </c>
      <c r="D1529">
        <v>10721</v>
      </c>
      <c r="E1529" s="1" t="s">
        <v>1463</v>
      </c>
      <c r="F1529">
        <v>0</v>
      </c>
      <c r="G1529">
        <v>0</v>
      </c>
      <c r="I1529">
        <v>0</v>
      </c>
      <c r="J1529">
        <f>Tabla1[[#This Row],[VENTAS]]+Tabla1[[#This Row],[DEPOSITO]]+Tabla1[[#This Row],[Existencia]]-Tabla1[[#This Row],[SISTEMA]]</f>
        <v>0</v>
      </c>
    </row>
    <row r="1530" spans="1:11" hidden="1" x14ac:dyDescent="0.25">
      <c r="A1530">
        <v>20303</v>
      </c>
      <c r="B1530" s="1" t="s">
        <v>6</v>
      </c>
      <c r="C1530" s="1" t="s">
        <v>12</v>
      </c>
      <c r="D1530">
        <v>10722</v>
      </c>
      <c r="E1530" s="1" t="s">
        <v>1464</v>
      </c>
      <c r="F1530">
        <v>0</v>
      </c>
      <c r="G1530">
        <v>0</v>
      </c>
      <c r="I1530">
        <v>0</v>
      </c>
      <c r="J1530">
        <f>Tabla1[[#This Row],[VENTAS]]+Tabla1[[#This Row],[DEPOSITO]]+Tabla1[[#This Row],[Existencia]]-Tabla1[[#This Row],[SISTEMA]]</f>
        <v>0</v>
      </c>
    </row>
    <row r="1531" spans="1:11" x14ac:dyDescent="0.25">
      <c r="A1531">
        <v>20303</v>
      </c>
      <c r="B1531" s="1" t="s">
        <v>6</v>
      </c>
      <c r="C1531" s="1" t="s">
        <v>12</v>
      </c>
      <c r="D1531">
        <v>10735</v>
      </c>
      <c r="E1531" s="1" t="s">
        <v>1465</v>
      </c>
      <c r="F1531">
        <v>165</v>
      </c>
      <c r="G1531">
        <v>42</v>
      </c>
      <c r="H1531">
        <v>108</v>
      </c>
      <c r="I1531">
        <v>3</v>
      </c>
      <c r="J1531">
        <f>Tabla1[[#This Row],[VENTAS]]+Tabla1[[#This Row],[DEPOSITO]]+Tabla1[[#This Row],[Existencia]]-Tabla1[[#This Row],[SISTEMA]]</f>
        <v>-12</v>
      </c>
    </row>
    <row r="1532" spans="1:11" hidden="1" x14ac:dyDescent="0.25">
      <c r="A1532">
        <v>20303</v>
      </c>
      <c r="B1532" s="1" t="s">
        <v>6</v>
      </c>
      <c r="C1532" s="1" t="s">
        <v>12</v>
      </c>
      <c r="D1532">
        <v>10736</v>
      </c>
      <c r="E1532" s="1" t="s">
        <v>1466</v>
      </c>
      <c r="F1532">
        <v>741</v>
      </c>
      <c r="G1532">
        <v>22</v>
      </c>
      <c r="H1532">
        <v>150</v>
      </c>
      <c r="I1532">
        <v>3</v>
      </c>
      <c r="J1532">
        <f>Tabla1[[#This Row],[VENTAS]]+Tabla1[[#This Row],[DEPOSITO]]+Tabla1[[#This Row],[Existencia]]-Tabla1[[#This Row],[SISTEMA]]</f>
        <v>-566</v>
      </c>
      <c r="K1532" t="s">
        <v>2658</v>
      </c>
    </row>
    <row r="1533" spans="1:11" hidden="1" x14ac:dyDescent="0.25">
      <c r="A1533">
        <v>20303</v>
      </c>
      <c r="B1533" s="1" t="s">
        <v>6</v>
      </c>
      <c r="C1533" s="1" t="s">
        <v>12</v>
      </c>
      <c r="D1533">
        <v>10737</v>
      </c>
      <c r="E1533" s="1" t="s">
        <v>1467</v>
      </c>
      <c r="F1533">
        <v>74</v>
      </c>
      <c r="H1533">
        <v>18</v>
      </c>
      <c r="I1533">
        <v>0</v>
      </c>
      <c r="J1533">
        <f>Tabla1[[#This Row],[VENTAS]]+Tabla1[[#This Row],[DEPOSITO]]+Tabla1[[#This Row],[Existencia]]-Tabla1[[#This Row],[SISTEMA]]</f>
        <v>-56</v>
      </c>
      <c r="K1533" t="s">
        <v>2651</v>
      </c>
    </row>
    <row r="1534" spans="1:11" hidden="1" x14ac:dyDescent="0.25">
      <c r="A1534">
        <v>20303</v>
      </c>
      <c r="B1534" s="1" t="s">
        <v>6</v>
      </c>
      <c r="C1534" s="1" t="s">
        <v>12</v>
      </c>
      <c r="D1534">
        <v>10738</v>
      </c>
      <c r="E1534" s="1" t="s">
        <v>1468</v>
      </c>
      <c r="F1534">
        <v>0</v>
      </c>
      <c r="G1534">
        <v>0</v>
      </c>
      <c r="I1534">
        <v>0</v>
      </c>
      <c r="J1534">
        <f>Tabla1[[#This Row],[VENTAS]]+Tabla1[[#This Row],[DEPOSITO]]+Tabla1[[#This Row],[Existencia]]-Tabla1[[#This Row],[SISTEMA]]</f>
        <v>0</v>
      </c>
    </row>
    <row r="1535" spans="1:11" hidden="1" x14ac:dyDescent="0.25">
      <c r="A1535">
        <v>20303</v>
      </c>
      <c r="B1535" s="1" t="s">
        <v>6</v>
      </c>
      <c r="C1535" s="1" t="s">
        <v>12</v>
      </c>
      <c r="D1535">
        <v>10740</v>
      </c>
      <c r="E1535" s="1" t="s">
        <v>1469</v>
      </c>
      <c r="F1535">
        <v>1</v>
      </c>
      <c r="I1535">
        <v>0</v>
      </c>
      <c r="J1535">
        <f>Tabla1[[#This Row],[VENTAS]]+Tabla1[[#This Row],[DEPOSITO]]+Tabla1[[#This Row],[Existencia]]-Tabla1[[#This Row],[SISTEMA]]</f>
        <v>-1</v>
      </c>
      <c r="K1535" t="s">
        <v>2646</v>
      </c>
    </row>
    <row r="1536" spans="1:11" hidden="1" x14ac:dyDescent="0.25">
      <c r="A1536">
        <v>20303</v>
      </c>
      <c r="B1536" s="1" t="s">
        <v>6</v>
      </c>
      <c r="C1536" s="1" t="s">
        <v>12</v>
      </c>
      <c r="D1536">
        <v>10755</v>
      </c>
      <c r="E1536" s="1" t="s">
        <v>1470</v>
      </c>
      <c r="F1536">
        <v>0</v>
      </c>
      <c r="G1536">
        <v>0</v>
      </c>
      <c r="I1536">
        <v>0</v>
      </c>
      <c r="J1536">
        <f>Tabla1[[#This Row],[VENTAS]]+Tabla1[[#This Row],[DEPOSITO]]+Tabla1[[#This Row],[Existencia]]-Tabla1[[#This Row],[SISTEMA]]</f>
        <v>0</v>
      </c>
    </row>
    <row r="1537" spans="1:11" x14ac:dyDescent="0.25">
      <c r="A1537">
        <v>20303</v>
      </c>
      <c r="B1537" s="1" t="s">
        <v>6</v>
      </c>
      <c r="C1537" s="1" t="s">
        <v>12</v>
      </c>
      <c r="D1537">
        <v>10756</v>
      </c>
      <c r="E1537" s="1" t="s">
        <v>1471</v>
      </c>
      <c r="F1537">
        <v>37</v>
      </c>
      <c r="G1537">
        <v>34</v>
      </c>
      <c r="I1537">
        <v>1</v>
      </c>
      <c r="J1537">
        <f>Tabla1[[#This Row],[VENTAS]]+Tabla1[[#This Row],[DEPOSITO]]+Tabla1[[#This Row],[Existencia]]-Tabla1[[#This Row],[SISTEMA]]</f>
        <v>-2</v>
      </c>
    </row>
    <row r="1538" spans="1:11" hidden="1" x14ac:dyDescent="0.25">
      <c r="A1538">
        <v>20303</v>
      </c>
      <c r="B1538" s="1" t="s">
        <v>6</v>
      </c>
      <c r="C1538" s="1" t="s">
        <v>12</v>
      </c>
      <c r="D1538">
        <v>10757</v>
      </c>
      <c r="E1538" s="1" t="s">
        <v>1472</v>
      </c>
      <c r="F1538">
        <v>0</v>
      </c>
      <c r="G1538">
        <v>0</v>
      </c>
      <c r="I1538">
        <v>0</v>
      </c>
      <c r="J1538">
        <f>Tabla1[[#This Row],[VENTAS]]+Tabla1[[#This Row],[DEPOSITO]]+Tabla1[[#This Row],[Existencia]]-Tabla1[[#This Row],[SISTEMA]]</f>
        <v>0</v>
      </c>
    </row>
    <row r="1539" spans="1:11" hidden="1" x14ac:dyDescent="0.25">
      <c r="A1539">
        <v>20303</v>
      </c>
      <c r="B1539" s="1" t="s">
        <v>6</v>
      </c>
      <c r="C1539" s="1" t="s">
        <v>12</v>
      </c>
      <c r="D1539">
        <v>10758</v>
      </c>
      <c r="E1539" s="1" t="s">
        <v>1473</v>
      </c>
      <c r="F1539">
        <v>0</v>
      </c>
      <c r="G1539">
        <v>0</v>
      </c>
      <c r="I1539">
        <v>0</v>
      </c>
      <c r="J1539">
        <f>Tabla1[[#This Row],[VENTAS]]+Tabla1[[#This Row],[DEPOSITO]]+Tabla1[[#This Row],[Existencia]]-Tabla1[[#This Row],[SISTEMA]]</f>
        <v>0</v>
      </c>
    </row>
    <row r="1540" spans="1:11" x14ac:dyDescent="0.25">
      <c r="A1540">
        <v>20303</v>
      </c>
      <c r="B1540" s="1" t="s">
        <v>6</v>
      </c>
      <c r="C1540" s="1" t="s">
        <v>12</v>
      </c>
      <c r="D1540">
        <v>10780</v>
      </c>
      <c r="E1540" s="1" t="s">
        <v>1474</v>
      </c>
      <c r="F1540">
        <v>1</v>
      </c>
      <c r="G1540">
        <v>0</v>
      </c>
      <c r="I1540">
        <v>0</v>
      </c>
      <c r="J1540">
        <f>Tabla1[[#This Row],[VENTAS]]+Tabla1[[#This Row],[DEPOSITO]]+Tabla1[[#This Row],[Existencia]]-Tabla1[[#This Row],[SISTEMA]]</f>
        <v>-1</v>
      </c>
    </row>
    <row r="1541" spans="1:11" hidden="1" x14ac:dyDescent="0.25">
      <c r="A1541">
        <v>20303</v>
      </c>
      <c r="B1541" s="1" t="s">
        <v>6</v>
      </c>
      <c r="C1541" s="1" t="s">
        <v>12</v>
      </c>
      <c r="D1541">
        <v>10781</v>
      </c>
      <c r="E1541" s="1" t="s">
        <v>1475</v>
      </c>
      <c r="F1541">
        <v>0</v>
      </c>
      <c r="G1541">
        <v>0</v>
      </c>
      <c r="I1541">
        <v>0</v>
      </c>
      <c r="J1541">
        <f>Tabla1[[#This Row],[VENTAS]]+Tabla1[[#This Row],[DEPOSITO]]+Tabla1[[#This Row],[Existencia]]-Tabla1[[#This Row],[SISTEMA]]</f>
        <v>0</v>
      </c>
    </row>
    <row r="1542" spans="1:11" hidden="1" x14ac:dyDescent="0.25">
      <c r="A1542">
        <v>20303</v>
      </c>
      <c r="B1542" s="1" t="s">
        <v>6</v>
      </c>
      <c r="C1542" s="1" t="s">
        <v>12</v>
      </c>
      <c r="D1542">
        <v>10783</v>
      </c>
      <c r="E1542" s="1" t="s">
        <v>1476</v>
      </c>
      <c r="F1542">
        <v>12</v>
      </c>
      <c r="G1542">
        <v>0</v>
      </c>
      <c r="I1542">
        <v>0</v>
      </c>
      <c r="J1542">
        <f>Tabla1[[#This Row],[VENTAS]]+Tabla1[[#This Row],[DEPOSITO]]+Tabla1[[#This Row],[Existencia]]-Tabla1[[#This Row],[SISTEMA]]</f>
        <v>-12</v>
      </c>
      <c r="K1542" t="s">
        <v>2644</v>
      </c>
    </row>
    <row r="1543" spans="1:11" hidden="1" x14ac:dyDescent="0.25">
      <c r="A1543">
        <v>20303</v>
      </c>
      <c r="B1543" s="1" t="s">
        <v>6</v>
      </c>
      <c r="C1543" s="1" t="s">
        <v>12</v>
      </c>
      <c r="D1543">
        <v>10798</v>
      </c>
      <c r="E1543" s="1" t="s">
        <v>1477</v>
      </c>
      <c r="F1543">
        <v>0</v>
      </c>
      <c r="G1543">
        <v>0</v>
      </c>
      <c r="I1543">
        <v>0</v>
      </c>
      <c r="J1543">
        <f>Tabla1[[#This Row],[VENTAS]]+Tabla1[[#This Row],[DEPOSITO]]+Tabla1[[#This Row],[Existencia]]-Tabla1[[#This Row],[SISTEMA]]</f>
        <v>0</v>
      </c>
    </row>
    <row r="1544" spans="1:11" hidden="1" x14ac:dyDescent="0.25">
      <c r="A1544">
        <v>20303</v>
      </c>
      <c r="B1544" s="1" t="s">
        <v>6</v>
      </c>
      <c r="C1544" s="1" t="s">
        <v>12</v>
      </c>
      <c r="D1544">
        <v>10799</v>
      </c>
      <c r="E1544" s="1" t="s">
        <v>1478</v>
      </c>
      <c r="F1544">
        <v>0</v>
      </c>
      <c r="G1544">
        <v>0</v>
      </c>
      <c r="I1544">
        <v>0</v>
      </c>
      <c r="J1544">
        <f>Tabla1[[#This Row],[VENTAS]]+Tabla1[[#This Row],[DEPOSITO]]+Tabla1[[#This Row],[Existencia]]-Tabla1[[#This Row],[SISTEMA]]</f>
        <v>0</v>
      </c>
    </row>
    <row r="1545" spans="1:11" hidden="1" x14ac:dyDescent="0.25">
      <c r="A1545">
        <v>20303</v>
      </c>
      <c r="B1545" s="1" t="s">
        <v>6</v>
      </c>
      <c r="C1545" s="1" t="s">
        <v>12</v>
      </c>
      <c r="D1545">
        <v>10800</v>
      </c>
      <c r="E1545" s="1" t="s">
        <v>1479</v>
      </c>
      <c r="F1545">
        <v>0</v>
      </c>
      <c r="G1545">
        <v>0</v>
      </c>
      <c r="I1545">
        <v>0</v>
      </c>
      <c r="J1545">
        <f>Tabla1[[#This Row],[VENTAS]]+Tabla1[[#This Row],[DEPOSITO]]+Tabla1[[#This Row],[Existencia]]-Tabla1[[#This Row],[SISTEMA]]</f>
        <v>0</v>
      </c>
    </row>
    <row r="1546" spans="1:11" hidden="1" x14ac:dyDescent="0.25">
      <c r="A1546">
        <v>20303</v>
      </c>
      <c r="B1546" s="1" t="s">
        <v>6</v>
      </c>
      <c r="C1546" s="1" t="s">
        <v>12</v>
      </c>
      <c r="D1546">
        <v>10821</v>
      </c>
      <c r="E1546" s="1" t="s">
        <v>1480</v>
      </c>
      <c r="F1546">
        <v>0</v>
      </c>
      <c r="G1546">
        <v>0</v>
      </c>
      <c r="I1546">
        <v>0</v>
      </c>
      <c r="J1546">
        <f>Tabla1[[#This Row],[VENTAS]]+Tabla1[[#This Row],[DEPOSITO]]+Tabla1[[#This Row],[Existencia]]-Tabla1[[#This Row],[SISTEMA]]</f>
        <v>0</v>
      </c>
    </row>
    <row r="1547" spans="1:11" hidden="1" x14ac:dyDescent="0.25">
      <c r="A1547">
        <v>20303</v>
      </c>
      <c r="B1547" s="1" t="s">
        <v>6</v>
      </c>
      <c r="C1547" s="1" t="s">
        <v>12</v>
      </c>
      <c r="D1547">
        <v>10822</v>
      </c>
      <c r="E1547" s="1" t="s">
        <v>1481</v>
      </c>
      <c r="F1547">
        <v>22</v>
      </c>
      <c r="G1547">
        <v>22</v>
      </c>
      <c r="I1547">
        <v>0</v>
      </c>
      <c r="J1547">
        <f>Tabla1[[#This Row],[VENTAS]]+Tabla1[[#This Row],[DEPOSITO]]+Tabla1[[#This Row],[Existencia]]-Tabla1[[#This Row],[SISTEMA]]</f>
        <v>0</v>
      </c>
    </row>
    <row r="1548" spans="1:11" hidden="1" x14ac:dyDescent="0.25">
      <c r="A1548">
        <v>20303</v>
      </c>
      <c r="B1548" s="1" t="s">
        <v>6</v>
      </c>
      <c r="C1548" s="1" t="s">
        <v>12</v>
      </c>
      <c r="D1548">
        <v>10824</v>
      </c>
      <c r="E1548" s="1" t="s">
        <v>1482</v>
      </c>
      <c r="F1548">
        <v>0</v>
      </c>
      <c r="G1548">
        <v>0</v>
      </c>
      <c r="I1548">
        <v>0</v>
      </c>
      <c r="J1548">
        <f>Tabla1[[#This Row],[VENTAS]]+Tabla1[[#This Row],[DEPOSITO]]+Tabla1[[#This Row],[Existencia]]-Tabla1[[#This Row],[SISTEMA]]</f>
        <v>0</v>
      </c>
    </row>
    <row r="1549" spans="1:11" hidden="1" x14ac:dyDescent="0.25">
      <c r="A1549">
        <v>20303</v>
      </c>
      <c r="B1549" s="1" t="s">
        <v>6</v>
      </c>
      <c r="C1549" s="1" t="s">
        <v>12</v>
      </c>
      <c r="D1549">
        <v>10849</v>
      </c>
      <c r="E1549" s="1" t="s">
        <v>1483</v>
      </c>
      <c r="F1549">
        <v>0</v>
      </c>
      <c r="G1549">
        <v>0</v>
      </c>
      <c r="I1549">
        <v>0</v>
      </c>
      <c r="J1549">
        <f>Tabla1[[#This Row],[VENTAS]]+Tabla1[[#This Row],[DEPOSITO]]+Tabla1[[#This Row],[Existencia]]-Tabla1[[#This Row],[SISTEMA]]</f>
        <v>0</v>
      </c>
    </row>
    <row r="1550" spans="1:11" hidden="1" x14ac:dyDescent="0.25">
      <c r="A1550">
        <v>20303</v>
      </c>
      <c r="B1550" s="1" t="s">
        <v>6</v>
      </c>
      <c r="C1550" s="1" t="s">
        <v>12</v>
      </c>
      <c r="D1550">
        <v>10862</v>
      </c>
      <c r="E1550" s="1" t="s">
        <v>1484</v>
      </c>
      <c r="F1550">
        <v>0</v>
      </c>
      <c r="G1550">
        <v>0</v>
      </c>
      <c r="I1550">
        <v>0</v>
      </c>
      <c r="J1550">
        <f>Tabla1[[#This Row],[VENTAS]]+Tabla1[[#This Row],[DEPOSITO]]+Tabla1[[#This Row],[Existencia]]-Tabla1[[#This Row],[SISTEMA]]</f>
        <v>0</v>
      </c>
    </row>
    <row r="1551" spans="1:11" hidden="1" x14ac:dyDescent="0.25">
      <c r="A1551">
        <v>20303</v>
      </c>
      <c r="B1551" s="1" t="s">
        <v>6</v>
      </c>
      <c r="C1551" s="1" t="s">
        <v>12</v>
      </c>
      <c r="D1551">
        <v>10909</v>
      </c>
      <c r="E1551" s="1" t="s">
        <v>1485</v>
      </c>
      <c r="F1551">
        <v>0</v>
      </c>
      <c r="G1551">
        <v>0</v>
      </c>
      <c r="I1551">
        <v>0</v>
      </c>
      <c r="J1551">
        <f>Tabla1[[#This Row],[VENTAS]]+Tabla1[[#This Row],[DEPOSITO]]+Tabla1[[#This Row],[Existencia]]-Tabla1[[#This Row],[SISTEMA]]</f>
        <v>0</v>
      </c>
    </row>
    <row r="1552" spans="1:11" hidden="1" x14ac:dyDescent="0.25">
      <c r="A1552">
        <v>20303</v>
      </c>
      <c r="B1552" s="1" t="s">
        <v>6</v>
      </c>
      <c r="C1552" s="1" t="s">
        <v>12</v>
      </c>
      <c r="D1552">
        <v>10929</v>
      </c>
      <c r="E1552" s="1" t="s">
        <v>1486</v>
      </c>
      <c r="F1552">
        <v>3</v>
      </c>
      <c r="G1552">
        <v>3</v>
      </c>
      <c r="I1552">
        <v>0</v>
      </c>
      <c r="J1552">
        <f>Tabla1[[#This Row],[VENTAS]]+Tabla1[[#This Row],[DEPOSITO]]+Tabla1[[#This Row],[Existencia]]-Tabla1[[#This Row],[SISTEMA]]</f>
        <v>0</v>
      </c>
    </row>
    <row r="1553" spans="1:11" hidden="1" x14ac:dyDescent="0.25">
      <c r="A1553">
        <v>20303</v>
      </c>
      <c r="B1553" s="1" t="s">
        <v>6</v>
      </c>
      <c r="C1553" s="1" t="s">
        <v>12</v>
      </c>
      <c r="D1553">
        <v>10984</v>
      </c>
      <c r="E1553" s="1" t="s">
        <v>1487</v>
      </c>
      <c r="F1553">
        <v>0</v>
      </c>
      <c r="G1553">
        <v>0</v>
      </c>
      <c r="I1553">
        <v>0</v>
      </c>
      <c r="J1553">
        <f>Tabla1[[#This Row],[VENTAS]]+Tabla1[[#This Row],[DEPOSITO]]+Tabla1[[#This Row],[Existencia]]-Tabla1[[#This Row],[SISTEMA]]</f>
        <v>0</v>
      </c>
    </row>
    <row r="1554" spans="1:11" hidden="1" x14ac:dyDescent="0.25">
      <c r="A1554">
        <v>20303</v>
      </c>
      <c r="B1554" s="1" t="s">
        <v>6</v>
      </c>
      <c r="C1554" s="1" t="s">
        <v>12</v>
      </c>
      <c r="D1554">
        <v>10985</v>
      </c>
      <c r="E1554" s="1" t="s">
        <v>1488</v>
      </c>
      <c r="F1554">
        <v>0</v>
      </c>
      <c r="G1554">
        <v>0</v>
      </c>
      <c r="I1554">
        <v>0</v>
      </c>
      <c r="J1554">
        <f>Tabla1[[#This Row],[VENTAS]]+Tabla1[[#This Row],[DEPOSITO]]+Tabla1[[#This Row],[Existencia]]-Tabla1[[#This Row],[SISTEMA]]</f>
        <v>0</v>
      </c>
    </row>
    <row r="1555" spans="1:11" hidden="1" x14ac:dyDescent="0.25">
      <c r="A1555">
        <v>20303</v>
      </c>
      <c r="B1555" s="1" t="s">
        <v>6</v>
      </c>
      <c r="C1555" s="1" t="s">
        <v>12</v>
      </c>
      <c r="D1555">
        <v>10989</v>
      </c>
      <c r="E1555" s="1" t="s">
        <v>1489</v>
      </c>
      <c r="F1555">
        <v>0</v>
      </c>
      <c r="G1555">
        <v>0</v>
      </c>
      <c r="I1555">
        <v>0</v>
      </c>
      <c r="J1555">
        <f>Tabla1[[#This Row],[VENTAS]]+Tabla1[[#This Row],[DEPOSITO]]+Tabla1[[#This Row],[Existencia]]-Tabla1[[#This Row],[SISTEMA]]</f>
        <v>0</v>
      </c>
    </row>
    <row r="1556" spans="1:11" hidden="1" x14ac:dyDescent="0.25">
      <c r="A1556">
        <v>20303</v>
      </c>
      <c r="B1556" s="1" t="s">
        <v>6</v>
      </c>
      <c r="C1556" s="1" t="s">
        <v>12</v>
      </c>
      <c r="D1556">
        <v>10993</v>
      </c>
      <c r="E1556" s="1" t="s">
        <v>1490</v>
      </c>
      <c r="F1556">
        <v>0</v>
      </c>
      <c r="G1556">
        <v>0</v>
      </c>
      <c r="I1556">
        <v>0</v>
      </c>
      <c r="J1556">
        <f>Tabla1[[#This Row],[VENTAS]]+Tabla1[[#This Row],[DEPOSITO]]+Tabla1[[#This Row],[Existencia]]-Tabla1[[#This Row],[SISTEMA]]</f>
        <v>0</v>
      </c>
    </row>
    <row r="1557" spans="1:11" hidden="1" x14ac:dyDescent="0.25">
      <c r="A1557">
        <v>20303</v>
      </c>
      <c r="B1557" s="1" t="s">
        <v>6</v>
      </c>
      <c r="C1557" s="1" t="s">
        <v>12</v>
      </c>
      <c r="D1557">
        <v>10995</v>
      </c>
      <c r="E1557" s="1" t="s">
        <v>1491</v>
      </c>
      <c r="F1557">
        <v>0</v>
      </c>
      <c r="G1557">
        <v>0</v>
      </c>
      <c r="I1557">
        <v>0</v>
      </c>
      <c r="J1557">
        <f>Tabla1[[#This Row],[VENTAS]]+Tabla1[[#This Row],[DEPOSITO]]+Tabla1[[#This Row],[Existencia]]-Tabla1[[#This Row],[SISTEMA]]</f>
        <v>0</v>
      </c>
    </row>
    <row r="1558" spans="1:11" hidden="1" x14ac:dyDescent="0.25">
      <c r="A1558">
        <v>20303</v>
      </c>
      <c r="B1558" s="1" t="s">
        <v>6</v>
      </c>
      <c r="C1558" s="1" t="s">
        <v>12</v>
      </c>
      <c r="D1558">
        <v>11025</v>
      </c>
      <c r="E1558" s="1" t="s">
        <v>1492</v>
      </c>
      <c r="F1558">
        <v>0</v>
      </c>
      <c r="G1558">
        <v>0</v>
      </c>
      <c r="I1558">
        <v>0</v>
      </c>
      <c r="J1558">
        <f>Tabla1[[#This Row],[VENTAS]]+Tabla1[[#This Row],[DEPOSITO]]+Tabla1[[#This Row],[Existencia]]-Tabla1[[#This Row],[SISTEMA]]</f>
        <v>0</v>
      </c>
    </row>
    <row r="1559" spans="1:11" x14ac:dyDescent="0.25">
      <c r="A1559">
        <v>20303</v>
      </c>
      <c r="B1559" s="1" t="s">
        <v>6</v>
      </c>
      <c r="C1559" s="1" t="s">
        <v>12</v>
      </c>
      <c r="D1559">
        <v>11041</v>
      </c>
      <c r="E1559" s="1" t="s">
        <v>1493</v>
      </c>
      <c r="F1559">
        <v>70</v>
      </c>
      <c r="G1559">
        <v>65</v>
      </c>
      <c r="H1559">
        <v>3</v>
      </c>
      <c r="I1559">
        <v>1</v>
      </c>
      <c r="J1559">
        <f>Tabla1[[#This Row],[VENTAS]]+Tabla1[[#This Row],[DEPOSITO]]+Tabla1[[#This Row],[Existencia]]-Tabla1[[#This Row],[SISTEMA]]</f>
        <v>-1</v>
      </c>
    </row>
    <row r="1560" spans="1:11" hidden="1" x14ac:dyDescent="0.25">
      <c r="A1560">
        <v>20303</v>
      </c>
      <c r="B1560" s="1" t="s">
        <v>6</v>
      </c>
      <c r="C1560" s="1" t="s">
        <v>12</v>
      </c>
      <c r="D1560">
        <v>11042</v>
      </c>
      <c r="E1560" s="1" t="s">
        <v>1494</v>
      </c>
      <c r="F1560">
        <v>66</v>
      </c>
      <c r="G1560">
        <v>63</v>
      </c>
      <c r="H1560">
        <v>5</v>
      </c>
      <c r="I1560">
        <v>0</v>
      </c>
      <c r="J1560">
        <f>Tabla1[[#This Row],[VENTAS]]+Tabla1[[#This Row],[DEPOSITO]]+Tabla1[[#This Row],[Existencia]]-Tabla1[[#This Row],[SISTEMA]]</f>
        <v>2</v>
      </c>
      <c r="K1560" t="s">
        <v>2659</v>
      </c>
    </row>
    <row r="1561" spans="1:11" x14ac:dyDescent="0.25">
      <c r="A1561">
        <v>20303</v>
      </c>
      <c r="B1561" s="1" t="s">
        <v>6</v>
      </c>
      <c r="C1561" s="1" t="s">
        <v>12</v>
      </c>
      <c r="D1561">
        <v>11043</v>
      </c>
      <c r="E1561" s="1" t="s">
        <v>1495</v>
      </c>
      <c r="F1561">
        <v>56</v>
      </c>
      <c r="G1561">
        <v>47</v>
      </c>
      <c r="H1561">
        <v>6</v>
      </c>
      <c r="I1561">
        <v>1</v>
      </c>
      <c r="J1561">
        <f>Tabla1[[#This Row],[VENTAS]]+Tabla1[[#This Row],[DEPOSITO]]+Tabla1[[#This Row],[Existencia]]-Tabla1[[#This Row],[SISTEMA]]</f>
        <v>-2</v>
      </c>
    </row>
    <row r="1562" spans="1:11" hidden="1" x14ac:dyDescent="0.25">
      <c r="A1562">
        <v>20303</v>
      </c>
      <c r="B1562" s="1" t="s">
        <v>6</v>
      </c>
      <c r="C1562" s="1" t="s">
        <v>12</v>
      </c>
      <c r="D1562">
        <v>11044</v>
      </c>
      <c r="E1562" s="1" t="s">
        <v>1496</v>
      </c>
      <c r="F1562">
        <v>0</v>
      </c>
      <c r="G1562">
        <v>0</v>
      </c>
      <c r="I1562">
        <v>0</v>
      </c>
      <c r="J1562">
        <f>Tabla1[[#This Row],[VENTAS]]+Tabla1[[#This Row],[DEPOSITO]]+Tabla1[[#This Row],[Existencia]]-Tabla1[[#This Row],[SISTEMA]]</f>
        <v>0</v>
      </c>
    </row>
    <row r="1563" spans="1:11" hidden="1" x14ac:dyDescent="0.25">
      <c r="A1563">
        <v>20303</v>
      </c>
      <c r="B1563" s="1" t="s">
        <v>6</v>
      </c>
      <c r="C1563" s="1" t="s">
        <v>12</v>
      </c>
      <c r="D1563">
        <v>11045</v>
      </c>
      <c r="E1563" s="1" t="s">
        <v>1497</v>
      </c>
      <c r="F1563">
        <v>0</v>
      </c>
      <c r="G1563">
        <v>0</v>
      </c>
      <c r="I1563">
        <v>0</v>
      </c>
      <c r="J1563">
        <f>Tabla1[[#This Row],[VENTAS]]+Tabla1[[#This Row],[DEPOSITO]]+Tabla1[[#This Row],[Existencia]]-Tabla1[[#This Row],[SISTEMA]]</f>
        <v>0</v>
      </c>
    </row>
    <row r="1564" spans="1:11" hidden="1" x14ac:dyDescent="0.25">
      <c r="A1564">
        <v>20303</v>
      </c>
      <c r="B1564" s="1" t="s">
        <v>6</v>
      </c>
      <c r="C1564" s="1" t="s">
        <v>12</v>
      </c>
      <c r="D1564">
        <v>11054</v>
      </c>
      <c r="E1564" s="1" t="s">
        <v>1498</v>
      </c>
      <c r="F1564">
        <v>0</v>
      </c>
      <c r="G1564">
        <v>0</v>
      </c>
      <c r="I1564">
        <v>0</v>
      </c>
      <c r="J1564">
        <f>Tabla1[[#This Row],[VENTAS]]+Tabla1[[#This Row],[DEPOSITO]]+Tabla1[[#This Row],[Existencia]]-Tabla1[[#This Row],[SISTEMA]]</f>
        <v>0</v>
      </c>
    </row>
    <row r="1565" spans="1:11" hidden="1" x14ac:dyDescent="0.25">
      <c r="A1565">
        <v>20303</v>
      </c>
      <c r="B1565" s="1" t="s">
        <v>6</v>
      </c>
      <c r="C1565" s="1" t="s">
        <v>12</v>
      </c>
      <c r="D1565">
        <v>11055</v>
      </c>
      <c r="E1565" s="1" t="s">
        <v>1499</v>
      </c>
      <c r="F1565">
        <v>0</v>
      </c>
      <c r="G1565">
        <v>0</v>
      </c>
      <c r="I1565">
        <v>0</v>
      </c>
      <c r="J1565">
        <f>Tabla1[[#This Row],[VENTAS]]+Tabla1[[#This Row],[DEPOSITO]]+Tabla1[[#This Row],[Existencia]]-Tabla1[[#This Row],[SISTEMA]]</f>
        <v>0</v>
      </c>
    </row>
    <row r="1566" spans="1:11" hidden="1" x14ac:dyDescent="0.25">
      <c r="A1566">
        <v>20303</v>
      </c>
      <c r="B1566" s="1" t="s">
        <v>6</v>
      </c>
      <c r="C1566" s="1" t="s">
        <v>12</v>
      </c>
      <c r="D1566">
        <v>11071</v>
      </c>
      <c r="E1566" s="1" t="s">
        <v>1500</v>
      </c>
      <c r="F1566">
        <v>5</v>
      </c>
      <c r="G1566">
        <v>4</v>
      </c>
      <c r="H1566">
        <v>1</v>
      </c>
      <c r="I1566">
        <v>0</v>
      </c>
      <c r="J1566">
        <f>Tabla1[[#This Row],[VENTAS]]+Tabla1[[#This Row],[DEPOSITO]]+Tabla1[[#This Row],[Existencia]]-Tabla1[[#This Row],[SISTEMA]]</f>
        <v>0</v>
      </c>
    </row>
    <row r="1567" spans="1:11" hidden="1" x14ac:dyDescent="0.25">
      <c r="A1567">
        <v>20303</v>
      </c>
      <c r="B1567" s="1" t="s">
        <v>6</v>
      </c>
      <c r="C1567" s="1" t="s">
        <v>12</v>
      </c>
      <c r="D1567">
        <v>11251</v>
      </c>
      <c r="E1567" s="1" t="s">
        <v>1501</v>
      </c>
      <c r="F1567">
        <v>316</v>
      </c>
      <c r="G1567">
        <v>0</v>
      </c>
      <c r="I1567">
        <v>0</v>
      </c>
      <c r="J1567">
        <f>Tabla1[[#This Row],[VENTAS]]+Tabla1[[#This Row],[DEPOSITO]]+Tabla1[[#This Row],[Existencia]]-Tabla1[[#This Row],[SISTEMA]]</f>
        <v>-316</v>
      </c>
      <c r="K1567" t="s">
        <v>2646</v>
      </c>
    </row>
    <row r="1568" spans="1:11" hidden="1" x14ac:dyDescent="0.25">
      <c r="A1568">
        <v>20303</v>
      </c>
      <c r="B1568" s="1" t="s">
        <v>6</v>
      </c>
      <c r="C1568" s="1" t="s">
        <v>12</v>
      </c>
      <c r="D1568">
        <v>11378</v>
      </c>
      <c r="E1568" s="1" t="s">
        <v>1502</v>
      </c>
      <c r="F1568">
        <v>15</v>
      </c>
      <c r="G1568">
        <v>15</v>
      </c>
      <c r="I1568">
        <v>0</v>
      </c>
      <c r="J1568">
        <f>Tabla1[[#This Row],[VENTAS]]+Tabla1[[#This Row],[DEPOSITO]]+Tabla1[[#This Row],[Existencia]]-Tabla1[[#This Row],[SISTEMA]]</f>
        <v>0</v>
      </c>
    </row>
    <row r="1569" spans="1:11" hidden="1" x14ac:dyDescent="0.25">
      <c r="A1569">
        <v>20303</v>
      </c>
      <c r="B1569" s="1" t="s">
        <v>6</v>
      </c>
      <c r="C1569" s="1" t="s">
        <v>12</v>
      </c>
      <c r="D1569">
        <v>11379</v>
      </c>
      <c r="E1569" s="1" t="s">
        <v>1503</v>
      </c>
      <c r="F1569">
        <v>0</v>
      </c>
      <c r="G1569">
        <v>0</v>
      </c>
      <c r="I1569">
        <v>0</v>
      </c>
      <c r="J1569">
        <f>Tabla1[[#This Row],[VENTAS]]+Tabla1[[#This Row],[DEPOSITO]]+Tabla1[[#This Row],[Existencia]]-Tabla1[[#This Row],[SISTEMA]]</f>
        <v>0</v>
      </c>
    </row>
    <row r="1570" spans="1:11" hidden="1" x14ac:dyDescent="0.25">
      <c r="A1570">
        <v>20303</v>
      </c>
      <c r="B1570" s="1" t="s">
        <v>6</v>
      </c>
      <c r="C1570" s="1" t="s">
        <v>12</v>
      </c>
      <c r="D1570">
        <v>11380</v>
      </c>
      <c r="E1570" s="1" t="s">
        <v>1504</v>
      </c>
      <c r="F1570">
        <v>0</v>
      </c>
      <c r="G1570">
        <v>0</v>
      </c>
      <c r="I1570">
        <v>0</v>
      </c>
      <c r="J1570">
        <f>Tabla1[[#This Row],[VENTAS]]+Tabla1[[#This Row],[DEPOSITO]]+Tabla1[[#This Row],[Existencia]]-Tabla1[[#This Row],[SISTEMA]]</f>
        <v>0</v>
      </c>
    </row>
    <row r="1571" spans="1:11" hidden="1" x14ac:dyDescent="0.25">
      <c r="A1571">
        <v>20303</v>
      </c>
      <c r="B1571" s="1" t="s">
        <v>6</v>
      </c>
      <c r="C1571" s="1" t="s">
        <v>12</v>
      </c>
      <c r="D1571">
        <v>11382</v>
      </c>
      <c r="E1571" s="1" t="s">
        <v>1505</v>
      </c>
      <c r="F1571">
        <v>73</v>
      </c>
      <c r="G1571">
        <v>74</v>
      </c>
      <c r="I1571">
        <v>0</v>
      </c>
      <c r="J1571">
        <f>Tabla1[[#This Row],[VENTAS]]+Tabla1[[#This Row],[DEPOSITO]]+Tabla1[[#This Row],[Existencia]]-Tabla1[[#This Row],[SISTEMA]]</f>
        <v>1</v>
      </c>
      <c r="K1571" t="s">
        <v>2659</v>
      </c>
    </row>
    <row r="1572" spans="1:11" hidden="1" x14ac:dyDescent="0.25">
      <c r="A1572">
        <v>20303</v>
      </c>
      <c r="B1572" s="1" t="s">
        <v>6</v>
      </c>
      <c r="C1572" s="1" t="s">
        <v>12</v>
      </c>
      <c r="D1572">
        <v>11399</v>
      </c>
      <c r="E1572" s="1" t="s">
        <v>1506</v>
      </c>
      <c r="F1572">
        <v>0</v>
      </c>
      <c r="G1572">
        <v>0</v>
      </c>
      <c r="I1572">
        <v>0</v>
      </c>
      <c r="J1572">
        <f>Tabla1[[#This Row],[VENTAS]]+Tabla1[[#This Row],[DEPOSITO]]+Tabla1[[#This Row],[Existencia]]-Tabla1[[#This Row],[SISTEMA]]</f>
        <v>0</v>
      </c>
    </row>
    <row r="1573" spans="1:11" hidden="1" x14ac:dyDescent="0.25">
      <c r="A1573">
        <v>20303</v>
      </c>
      <c r="B1573" s="1" t="s">
        <v>6</v>
      </c>
      <c r="C1573" s="1" t="s">
        <v>12</v>
      </c>
      <c r="D1573">
        <v>11400</v>
      </c>
      <c r="E1573" s="1" t="s">
        <v>1507</v>
      </c>
      <c r="F1573">
        <v>0</v>
      </c>
      <c r="G1573">
        <v>0</v>
      </c>
      <c r="I1573">
        <v>0</v>
      </c>
      <c r="J1573">
        <f>Tabla1[[#This Row],[VENTAS]]+Tabla1[[#This Row],[DEPOSITO]]+Tabla1[[#This Row],[Existencia]]-Tabla1[[#This Row],[SISTEMA]]</f>
        <v>0</v>
      </c>
    </row>
    <row r="1574" spans="1:11" hidden="1" x14ac:dyDescent="0.25">
      <c r="A1574">
        <v>20303</v>
      </c>
      <c r="B1574" s="1" t="s">
        <v>6</v>
      </c>
      <c r="C1574" s="1" t="s">
        <v>12</v>
      </c>
      <c r="D1574">
        <v>11430</v>
      </c>
      <c r="E1574" s="1" t="s">
        <v>1508</v>
      </c>
      <c r="F1574">
        <v>10</v>
      </c>
      <c r="G1574">
        <v>8</v>
      </c>
      <c r="I1574">
        <v>0</v>
      </c>
      <c r="J1574">
        <f>Tabla1[[#This Row],[VENTAS]]+Tabla1[[#This Row],[DEPOSITO]]+Tabla1[[#This Row],[Existencia]]-Tabla1[[#This Row],[SISTEMA]]</f>
        <v>-2</v>
      </c>
      <c r="K1574" t="s">
        <v>2646</v>
      </c>
    </row>
    <row r="1575" spans="1:11" hidden="1" x14ac:dyDescent="0.25">
      <c r="A1575">
        <v>20303</v>
      </c>
      <c r="B1575" s="1" t="s">
        <v>6</v>
      </c>
      <c r="C1575" s="1" t="s">
        <v>12</v>
      </c>
      <c r="D1575">
        <v>11431</v>
      </c>
      <c r="E1575" s="1" t="s">
        <v>1509</v>
      </c>
      <c r="F1575">
        <v>0</v>
      </c>
      <c r="G1575">
        <v>0</v>
      </c>
      <c r="I1575">
        <v>0</v>
      </c>
      <c r="J1575">
        <f>Tabla1[[#This Row],[VENTAS]]+Tabla1[[#This Row],[DEPOSITO]]+Tabla1[[#This Row],[Existencia]]-Tabla1[[#This Row],[SISTEMA]]</f>
        <v>0</v>
      </c>
    </row>
    <row r="1576" spans="1:11" hidden="1" x14ac:dyDescent="0.25">
      <c r="A1576">
        <v>20303</v>
      </c>
      <c r="B1576" s="1" t="s">
        <v>6</v>
      </c>
      <c r="C1576" s="1" t="s">
        <v>12</v>
      </c>
      <c r="D1576">
        <v>11473</v>
      </c>
      <c r="E1576" s="1" t="s">
        <v>1510</v>
      </c>
      <c r="F1576">
        <v>0</v>
      </c>
      <c r="G1576">
        <v>0</v>
      </c>
      <c r="I1576">
        <v>0</v>
      </c>
      <c r="J1576">
        <f>Tabla1[[#This Row],[VENTAS]]+Tabla1[[#This Row],[DEPOSITO]]+Tabla1[[#This Row],[Existencia]]-Tabla1[[#This Row],[SISTEMA]]</f>
        <v>0</v>
      </c>
    </row>
    <row r="1577" spans="1:11" hidden="1" x14ac:dyDescent="0.25">
      <c r="A1577">
        <v>20303</v>
      </c>
      <c r="B1577" s="1" t="s">
        <v>6</v>
      </c>
      <c r="C1577" s="1" t="s">
        <v>12</v>
      </c>
      <c r="D1577">
        <v>11620</v>
      </c>
      <c r="E1577" s="1" t="s">
        <v>1511</v>
      </c>
      <c r="F1577">
        <v>0</v>
      </c>
      <c r="G1577">
        <v>0</v>
      </c>
      <c r="I1577">
        <v>0</v>
      </c>
      <c r="J1577">
        <f>Tabla1[[#This Row],[VENTAS]]+Tabla1[[#This Row],[DEPOSITO]]+Tabla1[[#This Row],[Existencia]]-Tabla1[[#This Row],[SISTEMA]]</f>
        <v>0</v>
      </c>
    </row>
    <row r="1578" spans="1:11" x14ac:dyDescent="0.25">
      <c r="A1578">
        <v>20303</v>
      </c>
      <c r="B1578" s="1" t="s">
        <v>6</v>
      </c>
      <c r="C1578" s="1" t="s">
        <v>12</v>
      </c>
      <c r="D1578">
        <v>11621</v>
      </c>
      <c r="E1578" s="1" t="s">
        <v>1512</v>
      </c>
      <c r="F1578">
        <v>28</v>
      </c>
      <c r="G1578">
        <v>26</v>
      </c>
      <c r="I1578">
        <v>1</v>
      </c>
      <c r="J1578">
        <f>Tabla1[[#This Row],[VENTAS]]+Tabla1[[#This Row],[DEPOSITO]]+Tabla1[[#This Row],[Existencia]]-Tabla1[[#This Row],[SISTEMA]]</f>
        <v>-1</v>
      </c>
    </row>
    <row r="1579" spans="1:11" hidden="1" x14ac:dyDescent="0.25">
      <c r="A1579">
        <v>20303</v>
      </c>
      <c r="B1579" s="1" t="s">
        <v>6</v>
      </c>
      <c r="C1579" s="1" t="s">
        <v>12</v>
      </c>
      <c r="D1579">
        <v>11681</v>
      </c>
      <c r="E1579" s="1" t="s">
        <v>1513</v>
      </c>
      <c r="F1579">
        <v>0</v>
      </c>
      <c r="G1579">
        <v>0</v>
      </c>
      <c r="I1579">
        <v>0</v>
      </c>
      <c r="J1579">
        <f>Tabla1[[#This Row],[VENTAS]]+Tabla1[[#This Row],[DEPOSITO]]+Tabla1[[#This Row],[Existencia]]-Tabla1[[#This Row],[SISTEMA]]</f>
        <v>0</v>
      </c>
    </row>
    <row r="1580" spans="1:11" hidden="1" x14ac:dyDescent="0.25">
      <c r="A1580">
        <v>20303</v>
      </c>
      <c r="B1580" s="1" t="s">
        <v>6</v>
      </c>
      <c r="C1580" s="1" t="s">
        <v>12</v>
      </c>
      <c r="D1580">
        <v>11731</v>
      </c>
      <c r="E1580" s="1" t="s">
        <v>1514</v>
      </c>
      <c r="F1580">
        <v>0</v>
      </c>
      <c r="G1580">
        <v>0</v>
      </c>
      <c r="I1580">
        <v>0</v>
      </c>
      <c r="J1580">
        <f>Tabla1[[#This Row],[VENTAS]]+Tabla1[[#This Row],[DEPOSITO]]+Tabla1[[#This Row],[Existencia]]-Tabla1[[#This Row],[SISTEMA]]</f>
        <v>0</v>
      </c>
    </row>
    <row r="1581" spans="1:11" hidden="1" x14ac:dyDescent="0.25">
      <c r="A1581">
        <v>20303</v>
      </c>
      <c r="B1581" s="1" t="s">
        <v>6</v>
      </c>
      <c r="C1581" s="1" t="s">
        <v>12</v>
      </c>
      <c r="D1581">
        <v>11756</v>
      </c>
      <c r="E1581" s="1" t="s">
        <v>1515</v>
      </c>
      <c r="F1581">
        <v>0</v>
      </c>
      <c r="G1581">
        <v>0</v>
      </c>
      <c r="I1581">
        <v>0</v>
      </c>
      <c r="J1581">
        <f>Tabla1[[#This Row],[VENTAS]]+Tabla1[[#This Row],[DEPOSITO]]+Tabla1[[#This Row],[Existencia]]-Tabla1[[#This Row],[SISTEMA]]</f>
        <v>0</v>
      </c>
    </row>
    <row r="1582" spans="1:11" hidden="1" x14ac:dyDescent="0.25">
      <c r="A1582">
        <v>20303</v>
      </c>
      <c r="B1582" s="1" t="s">
        <v>6</v>
      </c>
      <c r="C1582" s="1" t="s">
        <v>12</v>
      </c>
      <c r="D1582">
        <v>11849</v>
      </c>
      <c r="E1582" s="1" t="s">
        <v>1516</v>
      </c>
      <c r="F1582">
        <v>0</v>
      </c>
      <c r="G1582">
        <v>0</v>
      </c>
      <c r="I1582">
        <v>0</v>
      </c>
      <c r="J1582">
        <f>Tabla1[[#This Row],[VENTAS]]+Tabla1[[#This Row],[DEPOSITO]]+Tabla1[[#This Row],[Existencia]]-Tabla1[[#This Row],[SISTEMA]]</f>
        <v>0</v>
      </c>
    </row>
    <row r="1583" spans="1:11" hidden="1" x14ac:dyDescent="0.25">
      <c r="A1583">
        <v>20303</v>
      </c>
      <c r="B1583" s="1" t="s">
        <v>6</v>
      </c>
      <c r="C1583" s="1" t="s">
        <v>12</v>
      </c>
      <c r="D1583">
        <v>11850</v>
      </c>
      <c r="E1583" s="1" t="s">
        <v>1517</v>
      </c>
      <c r="F1583">
        <v>0</v>
      </c>
      <c r="G1583">
        <v>0</v>
      </c>
      <c r="I1583">
        <v>0</v>
      </c>
      <c r="J1583">
        <f>Tabla1[[#This Row],[VENTAS]]+Tabla1[[#This Row],[DEPOSITO]]+Tabla1[[#This Row],[Existencia]]-Tabla1[[#This Row],[SISTEMA]]</f>
        <v>0</v>
      </c>
    </row>
    <row r="1584" spans="1:11" x14ac:dyDescent="0.25">
      <c r="A1584">
        <v>20303</v>
      </c>
      <c r="B1584" s="1" t="s">
        <v>6</v>
      </c>
      <c r="C1584" s="1" t="s">
        <v>12</v>
      </c>
      <c r="D1584">
        <v>11851</v>
      </c>
      <c r="E1584" s="1" t="s">
        <v>1518</v>
      </c>
      <c r="F1584">
        <v>10</v>
      </c>
      <c r="G1584">
        <v>8</v>
      </c>
      <c r="I1584">
        <v>0</v>
      </c>
      <c r="J1584">
        <f>Tabla1[[#This Row],[VENTAS]]+Tabla1[[#This Row],[DEPOSITO]]+Tabla1[[#This Row],[Existencia]]-Tabla1[[#This Row],[SISTEMA]]</f>
        <v>-2</v>
      </c>
    </row>
    <row r="1585" spans="1:10" hidden="1" x14ac:dyDescent="0.25">
      <c r="A1585">
        <v>20303</v>
      </c>
      <c r="B1585" s="1" t="s">
        <v>6</v>
      </c>
      <c r="C1585" s="1" t="s">
        <v>12</v>
      </c>
      <c r="D1585">
        <v>11875</v>
      </c>
      <c r="E1585" s="1" t="s">
        <v>1519</v>
      </c>
      <c r="F1585">
        <v>0</v>
      </c>
      <c r="G1585">
        <v>0</v>
      </c>
      <c r="I1585">
        <v>0</v>
      </c>
      <c r="J1585">
        <f>Tabla1[[#This Row],[VENTAS]]+Tabla1[[#This Row],[DEPOSITO]]+Tabla1[[#This Row],[Existencia]]-Tabla1[[#This Row],[SISTEMA]]</f>
        <v>0</v>
      </c>
    </row>
    <row r="1586" spans="1:10" hidden="1" x14ac:dyDescent="0.25">
      <c r="A1586">
        <v>20303</v>
      </c>
      <c r="B1586" s="1" t="s">
        <v>6</v>
      </c>
      <c r="C1586" s="1" t="s">
        <v>12</v>
      </c>
      <c r="D1586">
        <v>11877</v>
      </c>
      <c r="E1586" s="1" t="s">
        <v>1520</v>
      </c>
      <c r="F1586">
        <v>0</v>
      </c>
      <c r="G1586">
        <v>0</v>
      </c>
      <c r="I1586">
        <v>0</v>
      </c>
      <c r="J1586">
        <f>Tabla1[[#This Row],[VENTAS]]+Tabla1[[#This Row],[DEPOSITO]]+Tabla1[[#This Row],[Existencia]]-Tabla1[[#This Row],[SISTEMA]]</f>
        <v>0</v>
      </c>
    </row>
    <row r="1587" spans="1:10" x14ac:dyDescent="0.25">
      <c r="A1587">
        <v>20303</v>
      </c>
      <c r="B1587" s="1" t="s">
        <v>6</v>
      </c>
      <c r="C1587" s="1" t="s">
        <v>12</v>
      </c>
      <c r="D1587">
        <v>11885</v>
      </c>
      <c r="E1587" s="1" t="s">
        <v>1521</v>
      </c>
      <c r="F1587">
        <v>21</v>
      </c>
      <c r="G1587">
        <v>20</v>
      </c>
      <c r="I1587">
        <v>0</v>
      </c>
      <c r="J1587">
        <f>Tabla1[[#This Row],[VENTAS]]+Tabla1[[#This Row],[DEPOSITO]]+Tabla1[[#This Row],[Existencia]]-Tabla1[[#This Row],[SISTEMA]]</f>
        <v>-1</v>
      </c>
    </row>
    <row r="1588" spans="1:10" x14ac:dyDescent="0.25">
      <c r="A1588">
        <v>20303</v>
      </c>
      <c r="B1588" s="1" t="s">
        <v>6</v>
      </c>
      <c r="C1588" s="1" t="s">
        <v>12</v>
      </c>
      <c r="D1588">
        <v>11927</v>
      </c>
      <c r="E1588" s="1" t="s">
        <v>1522</v>
      </c>
      <c r="F1588">
        <v>3</v>
      </c>
      <c r="G1588">
        <v>0</v>
      </c>
      <c r="I1588">
        <v>0</v>
      </c>
      <c r="J1588">
        <f>Tabla1[[#This Row],[VENTAS]]+Tabla1[[#This Row],[DEPOSITO]]+Tabla1[[#This Row],[Existencia]]-Tabla1[[#This Row],[SISTEMA]]</f>
        <v>-3</v>
      </c>
    </row>
    <row r="1589" spans="1:10" hidden="1" x14ac:dyDescent="0.25">
      <c r="A1589">
        <v>20303</v>
      </c>
      <c r="B1589" s="1" t="s">
        <v>6</v>
      </c>
      <c r="C1589" s="1" t="s">
        <v>12</v>
      </c>
      <c r="D1589">
        <v>11928</v>
      </c>
      <c r="E1589" s="1" t="s">
        <v>1523</v>
      </c>
      <c r="F1589">
        <v>0</v>
      </c>
      <c r="G1589">
        <v>0</v>
      </c>
      <c r="I1589">
        <v>0</v>
      </c>
      <c r="J1589">
        <f>Tabla1[[#This Row],[VENTAS]]+Tabla1[[#This Row],[DEPOSITO]]+Tabla1[[#This Row],[Existencia]]-Tabla1[[#This Row],[SISTEMA]]</f>
        <v>0</v>
      </c>
    </row>
    <row r="1590" spans="1:10" hidden="1" x14ac:dyDescent="0.25">
      <c r="A1590">
        <v>20303</v>
      </c>
      <c r="B1590" s="1" t="s">
        <v>6</v>
      </c>
      <c r="C1590" s="1" t="s">
        <v>12</v>
      </c>
      <c r="D1590">
        <v>11938</v>
      </c>
      <c r="E1590" s="1" t="s">
        <v>1524</v>
      </c>
      <c r="F1590">
        <v>24</v>
      </c>
      <c r="G1590">
        <v>24</v>
      </c>
      <c r="I1590">
        <v>0</v>
      </c>
      <c r="J1590">
        <f>Tabla1[[#This Row],[VENTAS]]+Tabla1[[#This Row],[DEPOSITO]]+Tabla1[[#This Row],[Existencia]]-Tabla1[[#This Row],[SISTEMA]]</f>
        <v>0</v>
      </c>
    </row>
    <row r="1591" spans="1:10" hidden="1" x14ac:dyDescent="0.25">
      <c r="A1591">
        <v>20303</v>
      </c>
      <c r="B1591" s="1" t="s">
        <v>6</v>
      </c>
      <c r="C1591" s="1" t="s">
        <v>12</v>
      </c>
      <c r="D1591">
        <v>11944</v>
      </c>
      <c r="E1591" s="1" t="s">
        <v>1525</v>
      </c>
      <c r="F1591">
        <v>0</v>
      </c>
      <c r="G1591">
        <v>0</v>
      </c>
      <c r="I1591">
        <v>0</v>
      </c>
      <c r="J1591">
        <f>Tabla1[[#This Row],[VENTAS]]+Tabla1[[#This Row],[DEPOSITO]]+Tabla1[[#This Row],[Existencia]]-Tabla1[[#This Row],[SISTEMA]]</f>
        <v>0</v>
      </c>
    </row>
    <row r="1592" spans="1:10" hidden="1" x14ac:dyDescent="0.25">
      <c r="A1592">
        <v>20303</v>
      </c>
      <c r="B1592" s="1" t="s">
        <v>6</v>
      </c>
      <c r="C1592" s="1" t="s">
        <v>12</v>
      </c>
      <c r="D1592">
        <v>11945</v>
      </c>
      <c r="E1592" s="1" t="s">
        <v>1526</v>
      </c>
      <c r="F1592">
        <v>0</v>
      </c>
      <c r="G1592">
        <v>0</v>
      </c>
      <c r="I1592">
        <v>0</v>
      </c>
      <c r="J1592">
        <f>Tabla1[[#This Row],[VENTAS]]+Tabla1[[#This Row],[DEPOSITO]]+Tabla1[[#This Row],[Existencia]]-Tabla1[[#This Row],[SISTEMA]]</f>
        <v>0</v>
      </c>
    </row>
    <row r="1593" spans="1:10" hidden="1" x14ac:dyDescent="0.25">
      <c r="A1593">
        <v>20303</v>
      </c>
      <c r="B1593" s="1" t="s">
        <v>6</v>
      </c>
      <c r="C1593" s="1" t="s">
        <v>12</v>
      </c>
      <c r="D1593">
        <v>11946</v>
      </c>
      <c r="E1593" s="1" t="s">
        <v>1527</v>
      </c>
      <c r="F1593">
        <v>0</v>
      </c>
      <c r="G1593">
        <v>0</v>
      </c>
      <c r="I1593">
        <v>0</v>
      </c>
      <c r="J1593">
        <f>Tabla1[[#This Row],[VENTAS]]+Tabla1[[#This Row],[DEPOSITO]]+Tabla1[[#This Row],[Existencia]]-Tabla1[[#This Row],[SISTEMA]]</f>
        <v>0</v>
      </c>
    </row>
    <row r="1594" spans="1:10" x14ac:dyDescent="0.25">
      <c r="A1594">
        <v>20303</v>
      </c>
      <c r="B1594" s="1" t="s">
        <v>6</v>
      </c>
      <c r="C1594" s="1" t="s">
        <v>12</v>
      </c>
      <c r="D1594">
        <v>11947</v>
      </c>
      <c r="E1594" s="1" t="s">
        <v>1528</v>
      </c>
      <c r="F1594">
        <v>27</v>
      </c>
      <c r="G1594">
        <f>11+15</f>
        <v>26</v>
      </c>
      <c r="I1594">
        <v>0</v>
      </c>
      <c r="J1594">
        <f>Tabla1[[#This Row],[VENTAS]]+Tabla1[[#This Row],[DEPOSITO]]+Tabla1[[#This Row],[Existencia]]-Tabla1[[#This Row],[SISTEMA]]</f>
        <v>-1</v>
      </c>
    </row>
    <row r="1595" spans="1:10" x14ac:dyDescent="0.25">
      <c r="A1595">
        <v>20303</v>
      </c>
      <c r="B1595" s="1" t="s">
        <v>6</v>
      </c>
      <c r="C1595" s="1" t="s">
        <v>12</v>
      </c>
      <c r="D1595">
        <v>11948</v>
      </c>
      <c r="E1595" s="1" t="s">
        <v>1529</v>
      </c>
      <c r="F1595">
        <v>4</v>
      </c>
      <c r="G1595">
        <v>0</v>
      </c>
      <c r="I1595">
        <v>0</v>
      </c>
      <c r="J1595">
        <f>Tabla1[[#This Row],[VENTAS]]+Tabla1[[#This Row],[DEPOSITO]]+Tabla1[[#This Row],[Existencia]]-Tabla1[[#This Row],[SISTEMA]]</f>
        <v>-4</v>
      </c>
    </row>
    <row r="1596" spans="1:10" hidden="1" x14ac:dyDescent="0.25">
      <c r="A1596">
        <v>20303</v>
      </c>
      <c r="B1596" s="1" t="s">
        <v>6</v>
      </c>
      <c r="C1596" s="1" t="s">
        <v>12</v>
      </c>
      <c r="D1596">
        <v>11949</v>
      </c>
      <c r="E1596" s="1" t="s">
        <v>1530</v>
      </c>
      <c r="F1596">
        <v>0</v>
      </c>
      <c r="G1596">
        <v>0</v>
      </c>
      <c r="I1596">
        <v>0</v>
      </c>
      <c r="J1596">
        <f>Tabla1[[#This Row],[VENTAS]]+Tabla1[[#This Row],[DEPOSITO]]+Tabla1[[#This Row],[Existencia]]-Tabla1[[#This Row],[SISTEMA]]</f>
        <v>0</v>
      </c>
    </row>
    <row r="1597" spans="1:10" x14ac:dyDescent="0.25">
      <c r="A1597">
        <v>20303</v>
      </c>
      <c r="B1597" s="1" t="s">
        <v>6</v>
      </c>
      <c r="C1597" s="1" t="s">
        <v>12</v>
      </c>
      <c r="D1597">
        <v>11951</v>
      </c>
      <c r="E1597" s="1" t="s">
        <v>1531</v>
      </c>
      <c r="F1597">
        <v>4</v>
      </c>
      <c r="G1597">
        <v>0</v>
      </c>
      <c r="I1597">
        <v>0</v>
      </c>
      <c r="J1597">
        <f>Tabla1[[#This Row],[VENTAS]]+Tabla1[[#This Row],[DEPOSITO]]+Tabla1[[#This Row],[Existencia]]-Tabla1[[#This Row],[SISTEMA]]</f>
        <v>-4</v>
      </c>
    </row>
    <row r="1598" spans="1:10" x14ac:dyDescent="0.25">
      <c r="A1598">
        <v>20303</v>
      </c>
      <c r="B1598" s="1" t="s">
        <v>6</v>
      </c>
      <c r="C1598" s="1" t="s">
        <v>12</v>
      </c>
      <c r="D1598">
        <v>12178</v>
      </c>
      <c r="E1598" s="1" t="s">
        <v>1532</v>
      </c>
      <c r="F1598">
        <v>36</v>
      </c>
      <c r="G1598">
        <v>33</v>
      </c>
      <c r="H1598">
        <v>1</v>
      </c>
      <c r="I1598">
        <v>0</v>
      </c>
      <c r="J1598">
        <f>Tabla1[[#This Row],[VENTAS]]+Tabla1[[#This Row],[DEPOSITO]]+Tabla1[[#This Row],[Existencia]]-Tabla1[[#This Row],[SISTEMA]]</f>
        <v>-2</v>
      </c>
    </row>
    <row r="1599" spans="1:10" x14ac:dyDescent="0.25">
      <c r="A1599">
        <v>20303</v>
      </c>
      <c r="B1599" s="1" t="s">
        <v>6</v>
      </c>
      <c r="C1599" s="1" t="s">
        <v>12</v>
      </c>
      <c r="D1599">
        <v>12179</v>
      </c>
      <c r="E1599" s="1" t="s">
        <v>1533</v>
      </c>
      <c r="F1599">
        <v>31</v>
      </c>
      <c r="G1599">
        <v>30</v>
      </c>
      <c r="I1599">
        <v>0</v>
      </c>
      <c r="J1599">
        <f>Tabla1[[#This Row],[VENTAS]]+Tabla1[[#This Row],[DEPOSITO]]+Tabla1[[#This Row],[Existencia]]-Tabla1[[#This Row],[SISTEMA]]</f>
        <v>-1</v>
      </c>
    </row>
    <row r="1600" spans="1:10" hidden="1" x14ac:dyDescent="0.25">
      <c r="A1600">
        <v>20303</v>
      </c>
      <c r="B1600" s="1" t="s">
        <v>6</v>
      </c>
      <c r="C1600" s="1" t="s">
        <v>12</v>
      </c>
      <c r="D1600">
        <v>12180</v>
      </c>
      <c r="E1600" s="1" t="s">
        <v>1534</v>
      </c>
      <c r="F1600">
        <v>0</v>
      </c>
      <c r="G1600">
        <v>0</v>
      </c>
      <c r="I1600">
        <v>0</v>
      </c>
      <c r="J1600">
        <f>Tabla1[[#This Row],[VENTAS]]+Tabla1[[#This Row],[DEPOSITO]]+Tabla1[[#This Row],[Existencia]]-Tabla1[[#This Row],[SISTEMA]]</f>
        <v>0</v>
      </c>
    </row>
    <row r="1601" spans="1:11" hidden="1" x14ac:dyDescent="0.25">
      <c r="A1601">
        <v>20303</v>
      </c>
      <c r="B1601" s="1" t="s">
        <v>6</v>
      </c>
      <c r="C1601" s="1" t="s">
        <v>12</v>
      </c>
      <c r="D1601">
        <v>12191</v>
      </c>
      <c r="E1601" s="1" t="s">
        <v>1535</v>
      </c>
      <c r="F1601">
        <v>0</v>
      </c>
      <c r="G1601">
        <v>0</v>
      </c>
      <c r="I1601">
        <v>0</v>
      </c>
      <c r="J1601">
        <f>Tabla1[[#This Row],[VENTAS]]+Tabla1[[#This Row],[DEPOSITO]]+Tabla1[[#This Row],[Existencia]]-Tabla1[[#This Row],[SISTEMA]]</f>
        <v>0</v>
      </c>
    </row>
    <row r="1602" spans="1:11" x14ac:dyDescent="0.25">
      <c r="A1602">
        <v>20303</v>
      </c>
      <c r="B1602" s="1" t="s">
        <v>6</v>
      </c>
      <c r="C1602" s="1" t="s">
        <v>12</v>
      </c>
      <c r="D1602">
        <v>12193</v>
      </c>
      <c r="E1602" s="1" t="s">
        <v>1536</v>
      </c>
      <c r="F1602">
        <v>250</v>
      </c>
      <c r="G1602">
        <v>16</v>
      </c>
      <c r="I1602">
        <v>7</v>
      </c>
      <c r="J1602">
        <f>Tabla1[[#This Row],[VENTAS]]+Tabla1[[#This Row],[DEPOSITO]]+Tabla1[[#This Row],[Existencia]]-Tabla1[[#This Row],[SISTEMA]]</f>
        <v>-227</v>
      </c>
    </row>
    <row r="1603" spans="1:11" hidden="1" x14ac:dyDescent="0.25">
      <c r="A1603">
        <v>20303</v>
      </c>
      <c r="B1603" s="1" t="s">
        <v>6</v>
      </c>
      <c r="C1603" s="1" t="s">
        <v>12</v>
      </c>
      <c r="D1603">
        <v>12194</v>
      </c>
      <c r="E1603" s="1" t="s">
        <v>1537</v>
      </c>
      <c r="F1603">
        <v>0</v>
      </c>
      <c r="G1603">
        <v>0</v>
      </c>
      <c r="I1603">
        <v>0</v>
      </c>
      <c r="J1603">
        <f>Tabla1[[#This Row],[VENTAS]]+Tabla1[[#This Row],[DEPOSITO]]+Tabla1[[#This Row],[Existencia]]-Tabla1[[#This Row],[SISTEMA]]</f>
        <v>0</v>
      </c>
    </row>
    <row r="1604" spans="1:11" hidden="1" x14ac:dyDescent="0.25">
      <c r="A1604">
        <v>20303</v>
      </c>
      <c r="B1604" s="1" t="s">
        <v>6</v>
      </c>
      <c r="C1604" s="1" t="s">
        <v>12</v>
      </c>
      <c r="D1604">
        <v>12195</v>
      </c>
      <c r="E1604" s="1" t="s">
        <v>1538</v>
      </c>
      <c r="F1604">
        <v>0</v>
      </c>
      <c r="G1604">
        <v>0</v>
      </c>
      <c r="I1604">
        <v>0</v>
      </c>
      <c r="J1604">
        <f>Tabla1[[#This Row],[VENTAS]]+Tabla1[[#This Row],[DEPOSITO]]+Tabla1[[#This Row],[Existencia]]-Tabla1[[#This Row],[SISTEMA]]</f>
        <v>0</v>
      </c>
    </row>
    <row r="1605" spans="1:11" hidden="1" x14ac:dyDescent="0.25">
      <c r="A1605">
        <v>20303</v>
      </c>
      <c r="B1605" s="1" t="s">
        <v>6</v>
      </c>
      <c r="C1605" s="1" t="s">
        <v>12</v>
      </c>
      <c r="D1605">
        <v>12196</v>
      </c>
      <c r="E1605" s="1" t="s">
        <v>1539</v>
      </c>
      <c r="F1605">
        <v>0</v>
      </c>
      <c r="G1605">
        <v>0</v>
      </c>
      <c r="I1605">
        <v>0</v>
      </c>
      <c r="J1605">
        <f>Tabla1[[#This Row],[VENTAS]]+Tabla1[[#This Row],[DEPOSITO]]+Tabla1[[#This Row],[Existencia]]-Tabla1[[#This Row],[SISTEMA]]</f>
        <v>0</v>
      </c>
    </row>
    <row r="1606" spans="1:11" hidden="1" x14ac:dyDescent="0.25">
      <c r="A1606">
        <v>20303</v>
      </c>
      <c r="B1606" s="1" t="s">
        <v>6</v>
      </c>
      <c r="C1606" s="1" t="s">
        <v>12</v>
      </c>
      <c r="D1606">
        <v>12355</v>
      </c>
      <c r="E1606" s="1" t="s">
        <v>1540</v>
      </c>
      <c r="F1606">
        <v>0</v>
      </c>
      <c r="G1606">
        <v>0</v>
      </c>
      <c r="I1606">
        <v>0</v>
      </c>
      <c r="J1606">
        <f>Tabla1[[#This Row],[VENTAS]]+Tabla1[[#This Row],[DEPOSITO]]+Tabla1[[#This Row],[Existencia]]-Tabla1[[#This Row],[SISTEMA]]</f>
        <v>0</v>
      </c>
    </row>
    <row r="1607" spans="1:11" x14ac:dyDescent="0.25">
      <c r="A1607">
        <v>20303</v>
      </c>
      <c r="B1607" s="1" t="s">
        <v>6</v>
      </c>
      <c r="C1607" s="1" t="s">
        <v>12</v>
      </c>
      <c r="D1607">
        <v>12437</v>
      </c>
      <c r="E1607" s="1" t="s">
        <v>1541</v>
      </c>
      <c r="F1607">
        <v>1</v>
      </c>
      <c r="G1607">
        <v>0</v>
      </c>
      <c r="I1607">
        <v>0</v>
      </c>
      <c r="J1607">
        <f>Tabla1[[#This Row],[VENTAS]]+Tabla1[[#This Row],[DEPOSITO]]+Tabla1[[#This Row],[Existencia]]-Tabla1[[#This Row],[SISTEMA]]</f>
        <v>-1</v>
      </c>
    </row>
    <row r="1608" spans="1:11" hidden="1" x14ac:dyDescent="0.25">
      <c r="A1608">
        <v>20303</v>
      </c>
      <c r="B1608" s="1" t="s">
        <v>6</v>
      </c>
      <c r="C1608" s="1" t="s">
        <v>12</v>
      </c>
      <c r="D1608">
        <v>12445</v>
      </c>
      <c r="E1608" s="1" t="s">
        <v>1542</v>
      </c>
      <c r="F1608">
        <v>23</v>
      </c>
      <c r="G1608">
        <v>19</v>
      </c>
      <c r="I1608">
        <v>0</v>
      </c>
      <c r="J1608">
        <f>Tabla1[[#This Row],[VENTAS]]+Tabla1[[#This Row],[DEPOSITO]]+Tabla1[[#This Row],[Existencia]]-Tabla1[[#This Row],[SISTEMA]]</f>
        <v>-4</v>
      </c>
      <c r="K1608" t="s">
        <v>2644</v>
      </c>
    </row>
    <row r="1609" spans="1:11" hidden="1" x14ac:dyDescent="0.25">
      <c r="A1609">
        <v>20303</v>
      </c>
      <c r="B1609" s="1" t="s">
        <v>6</v>
      </c>
      <c r="C1609" s="1" t="s">
        <v>12</v>
      </c>
      <c r="D1609">
        <v>12531</v>
      </c>
      <c r="E1609" s="1" t="s">
        <v>1543</v>
      </c>
      <c r="F1609">
        <v>12</v>
      </c>
      <c r="G1609">
        <v>12</v>
      </c>
      <c r="I1609">
        <v>0</v>
      </c>
      <c r="J1609">
        <f>Tabla1[[#This Row],[VENTAS]]+Tabla1[[#This Row],[DEPOSITO]]+Tabla1[[#This Row],[Existencia]]-Tabla1[[#This Row],[SISTEMA]]</f>
        <v>0</v>
      </c>
    </row>
    <row r="1610" spans="1:11" x14ac:dyDescent="0.25">
      <c r="A1610">
        <v>20303</v>
      </c>
      <c r="B1610" s="1" t="s">
        <v>6</v>
      </c>
      <c r="C1610" s="1" t="s">
        <v>12</v>
      </c>
      <c r="D1610">
        <v>12594</v>
      </c>
      <c r="E1610" s="1" t="s">
        <v>1544</v>
      </c>
      <c r="F1610">
        <v>75</v>
      </c>
      <c r="G1610">
        <v>56</v>
      </c>
      <c r="I1610">
        <v>0</v>
      </c>
      <c r="J1610">
        <f>Tabla1[[#This Row],[VENTAS]]+Tabla1[[#This Row],[DEPOSITO]]+Tabla1[[#This Row],[Existencia]]-Tabla1[[#This Row],[SISTEMA]]</f>
        <v>-19</v>
      </c>
    </row>
    <row r="1611" spans="1:11" x14ac:dyDescent="0.25">
      <c r="A1611">
        <v>20303</v>
      </c>
      <c r="B1611" s="1" t="s">
        <v>6</v>
      </c>
      <c r="C1611" s="1" t="s">
        <v>12</v>
      </c>
      <c r="D1611">
        <v>12617</v>
      </c>
      <c r="E1611" s="1" t="s">
        <v>1545</v>
      </c>
      <c r="F1611">
        <v>58</v>
      </c>
      <c r="G1611">
        <v>12</v>
      </c>
      <c r="I1611">
        <v>0</v>
      </c>
      <c r="J1611">
        <f>Tabla1[[#This Row],[VENTAS]]+Tabla1[[#This Row],[DEPOSITO]]+Tabla1[[#This Row],[Existencia]]-Tabla1[[#This Row],[SISTEMA]]</f>
        <v>-46</v>
      </c>
    </row>
    <row r="1612" spans="1:11" hidden="1" x14ac:dyDescent="0.25">
      <c r="A1612">
        <v>20303</v>
      </c>
      <c r="B1612" s="1" t="s">
        <v>6</v>
      </c>
      <c r="C1612" s="1" t="s">
        <v>12</v>
      </c>
      <c r="D1612">
        <v>12618</v>
      </c>
      <c r="E1612" s="1" t="s">
        <v>1546</v>
      </c>
      <c r="F1612">
        <v>37</v>
      </c>
      <c r="G1612">
        <v>24</v>
      </c>
      <c r="H1612">
        <v>9</v>
      </c>
      <c r="I1612">
        <v>3</v>
      </c>
      <c r="J1612">
        <f>Tabla1[[#This Row],[VENTAS]]+Tabla1[[#This Row],[DEPOSITO]]+Tabla1[[#This Row],[Existencia]]-Tabla1[[#This Row],[SISTEMA]]</f>
        <v>-1</v>
      </c>
      <c r="K1612" t="s">
        <v>2646</v>
      </c>
    </row>
    <row r="1613" spans="1:11" hidden="1" x14ac:dyDescent="0.25">
      <c r="A1613">
        <v>20303</v>
      </c>
      <c r="B1613" s="1" t="s">
        <v>6</v>
      </c>
      <c r="C1613" s="1" t="s">
        <v>12</v>
      </c>
      <c r="D1613">
        <v>12641</v>
      </c>
      <c r="E1613" s="1" t="s">
        <v>1547</v>
      </c>
      <c r="F1613">
        <v>39</v>
      </c>
      <c r="G1613">
        <v>15</v>
      </c>
      <c r="H1613">
        <f>9+15</f>
        <v>24</v>
      </c>
      <c r="I1613">
        <v>0</v>
      </c>
      <c r="J1613">
        <f>Tabla1[[#This Row],[VENTAS]]+Tabla1[[#This Row],[DEPOSITO]]+Tabla1[[#This Row],[Existencia]]-Tabla1[[#This Row],[SISTEMA]]</f>
        <v>0</v>
      </c>
    </row>
    <row r="1614" spans="1:11" hidden="1" x14ac:dyDescent="0.25">
      <c r="A1614">
        <v>20303</v>
      </c>
      <c r="B1614" s="1" t="s">
        <v>6</v>
      </c>
      <c r="C1614" s="1" t="s">
        <v>12</v>
      </c>
      <c r="D1614">
        <v>12642</v>
      </c>
      <c r="E1614" s="1" t="s">
        <v>1548</v>
      </c>
      <c r="F1614">
        <v>23</v>
      </c>
      <c r="G1614">
        <f>14+9</f>
        <v>23</v>
      </c>
      <c r="I1614">
        <v>0</v>
      </c>
      <c r="J1614">
        <f>Tabla1[[#This Row],[VENTAS]]+Tabla1[[#This Row],[DEPOSITO]]+Tabla1[[#This Row],[Existencia]]-Tabla1[[#This Row],[SISTEMA]]</f>
        <v>0</v>
      </c>
    </row>
    <row r="1615" spans="1:11" hidden="1" x14ac:dyDescent="0.25">
      <c r="A1615">
        <v>20303</v>
      </c>
      <c r="B1615" s="1" t="s">
        <v>6</v>
      </c>
      <c r="C1615" s="1" t="s">
        <v>12</v>
      </c>
      <c r="D1615">
        <v>12649</v>
      </c>
      <c r="E1615" s="1" t="s">
        <v>1549</v>
      </c>
      <c r="F1615">
        <v>0</v>
      </c>
      <c r="G1615">
        <v>0</v>
      </c>
      <c r="I1615">
        <v>0</v>
      </c>
      <c r="J1615">
        <f>Tabla1[[#This Row],[VENTAS]]+Tabla1[[#This Row],[DEPOSITO]]+Tabla1[[#This Row],[Existencia]]-Tabla1[[#This Row],[SISTEMA]]</f>
        <v>0</v>
      </c>
    </row>
    <row r="1616" spans="1:11" hidden="1" x14ac:dyDescent="0.25">
      <c r="A1616">
        <v>20303</v>
      </c>
      <c r="B1616" s="1" t="s">
        <v>6</v>
      </c>
      <c r="C1616" s="1" t="s">
        <v>12</v>
      </c>
      <c r="D1616">
        <v>12650</v>
      </c>
      <c r="E1616" s="1" t="s">
        <v>1550</v>
      </c>
      <c r="F1616">
        <v>0</v>
      </c>
      <c r="G1616">
        <v>0</v>
      </c>
      <c r="I1616">
        <v>0</v>
      </c>
      <c r="J1616">
        <f>Tabla1[[#This Row],[VENTAS]]+Tabla1[[#This Row],[DEPOSITO]]+Tabla1[[#This Row],[Existencia]]-Tabla1[[#This Row],[SISTEMA]]</f>
        <v>0</v>
      </c>
    </row>
    <row r="1617" spans="1:11" hidden="1" x14ac:dyDescent="0.25">
      <c r="A1617">
        <v>20303</v>
      </c>
      <c r="B1617" s="1" t="s">
        <v>6</v>
      </c>
      <c r="C1617" s="1" t="s">
        <v>12</v>
      </c>
      <c r="D1617">
        <v>12679</v>
      </c>
      <c r="E1617" s="1" t="s">
        <v>1551</v>
      </c>
      <c r="F1617">
        <v>0</v>
      </c>
      <c r="G1617">
        <v>0</v>
      </c>
      <c r="I1617">
        <v>0</v>
      </c>
      <c r="J1617">
        <f>Tabla1[[#This Row],[VENTAS]]+Tabla1[[#This Row],[DEPOSITO]]+Tabla1[[#This Row],[Existencia]]-Tabla1[[#This Row],[SISTEMA]]</f>
        <v>0</v>
      </c>
    </row>
    <row r="1618" spans="1:11" x14ac:dyDescent="0.25">
      <c r="A1618">
        <v>20303</v>
      </c>
      <c r="B1618" s="1" t="s">
        <v>6</v>
      </c>
      <c r="C1618" s="1" t="s">
        <v>12</v>
      </c>
      <c r="D1618">
        <v>12686</v>
      </c>
      <c r="E1618" s="1" t="s">
        <v>1552</v>
      </c>
      <c r="F1618">
        <v>12</v>
      </c>
      <c r="G1618">
        <v>0</v>
      </c>
      <c r="I1618">
        <v>0</v>
      </c>
      <c r="J1618">
        <f>Tabla1[[#This Row],[VENTAS]]+Tabla1[[#This Row],[DEPOSITO]]+Tabla1[[#This Row],[Existencia]]-Tabla1[[#This Row],[SISTEMA]]</f>
        <v>-12</v>
      </c>
    </row>
    <row r="1619" spans="1:11" hidden="1" x14ac:dyDescent="0.25">
      <c r="A1619">
        <v>20303</v>
      </c>
      <c r="B1619" s="1" t="s">
        <v>6</v>
      </c>
      <c r="C1619" s="1" t="s">
        <v>12</v>
      </c>
      <c r="D1619">
        <v>12699</v>
      </c>
      <c r="E1619" s="1" t="s">
        <v>1553</v>
      </c>
      <c r="F1619">
        <v>51</v>
      </c>
      <c r="G1619">
        <v>56</v>
      </c>
      <c r="I1619">
        <v>0</v>
      </c>
      <c r="J1619">
        <f>Tabla1[[#This Row],[VENTAS]]+Tabla1[[#This Row],[DEPOSITO]]+Tabla1[[#This Row],[Existencia]]-Tabla1[[#This Row],[SISTEMA]]</f>
        <v>5</v>
      </c>
      <c r="K1619" t="s">
        <v>2659</v>
      </c>
    </row>
    <row r="1620" spans="1:11" hidden="1" x14ac:dyDescent="0.25">
      <c r="A1620">
        <v>20303</v>
      </c>
      <c r="B1620" s="1" t="s">
        <v>6</v>
      </c>
      <c r="C1620" s="1" t="s">
        <v>12</v>
      </c>
      <c r="D1620">
        <v>12705</v>
      </c>
      <c r="E1620" s="1" t="s">
        <v>1554</v>
      </c>
      <c r="F1620">
        <v>0</v>
      </c>
      <c r="G1620">
        <v>0</v>
      </c>
      <c r="I1620">
        <v>0</v>
      </c>
      <c r="J1620">
        <f>Tabla1[[#This Row],[VENTAS]]+Tabla1[[#This Row],[DEPOSITO]]+Tabla1[[#This Row],[Existencia]]-Tabla1[[#This Row],[SISTEMA]]</f>
        <v>0</v>
      </c>
    </row>
    <row r="1621" spans="1:11" hidden="1" x14ac:dyDescent="0.25">
      <c r="A1621">
        <v>20303</v>
      </c>
      <c r="B1621" s="1" t="s">
        <v>6</v>
      </c>
      <c r="C1621" s="1" t="s">
        <v>12</v>
      </c>
      <c r="D1621">
        <v>12721</v>
      </c>
      <c r="E1621" s="1" t="s">
        <v>1555</v>
      </c>
      <c r="F1621">
        <v>57</v>
      </c>
      <c r="G1621">
        <v>56</v>
      </c>
      <c r="I1621">
        <v>1</v>
      </c>
      <c r="J1621">
        <f>Tabla1[[#This Row],[VENTAS]]+Tabla1[[#This Row],[DEPOSITO]]+Tabla1[[#This Row],[Existencia]]-Tabla1[[#This Row],[SISTEMA]]</f>
        <v>0</v>
      </c>
    </row>
    <row r="1622" spans="1:11" hidden="1" x14ac:dyDescent="0.25">
      <c r="A1622">
        <v>20303</v>
      </c>
      <c r="B1622" s="1" t="s">
        <v>6</v>
      </c>
      <c r="C1622" s="1" t="s">
        <v>12</v>
      </c>
      <c r="D1622">
        <v>12739</v>
      </c>
      <c r="E1622" s="1" t="s">
        <v>1556</v>
      </c>
      <c r="F1622">
        <v>0</v>
      </c>
      <c r="G1622">
        <v>0</v>
      </c>
      <c r="I1622">
        <v>0</v>
      </c>
      <c r="J1622">
        <f>Tabla1[[#This Row],[VENTAS]]+Tabla1[[#This Row],[DEPOSITO]]+Tabla1[[#This Row],[Existencia]]-Tabla1[[#This Row],[SISTEMA]]</f>
        <v>0</v>
      </c>
    </row>
    <row r="1623" spans="1:11" hidden="1" x14ac:dyDescent="0.25">
      <c r="A1623">
        <v>20303</v>
      </c>
      <c r="B1623" s="1" t="s">
        <v>6</v>
      </c>
      <c r="C1623" s="1" t="s">
        <v>12</v>
      </c>
      <c r="D1623">
        <v>12748</v>
      </c>
      <c r="E1623" s="1" t="s">
        <v>1557</v>
      </c>
      <c r="F1623">
        <v>0</v>
      </c>
      <c r="G1623">
        <v>0</v>
      </c>
      <c r="I1623">
        <v>0</v>
      </c>
      <c r="J1623">
        <f>Tabla1[[#This Row],[VENTAS]]+Tabla1[[#This Row],[DEPOSITO]]+Tabla1[[#This Row],[Existencia]]-Tabla1[[#This Row],[SISTEMA]]</f>
        <v>0</v>
      </c>
    </row>
    <row r="1624" spans="1:11" x14ac:dyDescent="0.25">
      <c r="A1624">
        <v>20303</v>
      </c>
      <c r="B1624" s="1" t="s">
        <v>6</v>
      </c>
      <c r="C1624" s="1" t="s">
        <v>12</v>
      </c>
      <c r="D1624">
        <v>12798</v>
      </c>
      <c r="E1624" s="1" t="s">
        <v>1558</v>
      </c>
      <c r="F1624">
        <v>24</v>
      </c>
      <c r="G1624">
        <v>0</v>
      </c>
      <c r="I1624">
        <v>0</v>
      </c>
      <c r="J1624">
        <f>Tabla1[[#This Row],[VENTAS]]+Tabla1[[#This Row],[DEPOSITO]]+Tabla1[[#This Row],[Existencia]]-Tabla1[[#This Row],[SISTEMA]]</f>
        <v>-24</v>
      </c>
    </row>
    <row r="1625" spans="1:11" hidden="1" x14ac:dyDescent="0.25">
      <c r="A1625">
        <v>20303</v>
      </c>
      <c r="B1625" s="1" t="s">
        <v>6</v>
      </c>
      <c r="C1625" s="1" t="s">
        <v>12</v>
      </c>
      <c r="D1625">
        <v>12799</v>
      </c>
      <c r="E1625" s="1" t="s">
        <v>1559</v>
      </c>
      <c r="F1625">
        <v>0</v>
      </c>
      <c r="G1625">
        <v>0</v>
      </c>
      <c r="I1625">
        <v>0</v>
      </c>
      <c r="J1625">
        <f>Tabla1[[#This Row],[VENTAS]]+Tabla1[[#This Row],[DEPOSITO]]+Tabla1[[#This Row],[Existencia]]-Tabla1[[#This Row],[SISTEMA]]</f>
        <v>0</v>
      </c>
    </row>
    <row r="1626" spans="1:11" hidden="1" x14ac:dyDescent="0.25">
      <c r="A1626">
        <v>20303</v>
      </c>
      <c r="B1626" s="1" t="s">
        <v>6</v>
      </c>
      <c r="C1626" s="1" t="s">
        <v>12</v>
      </c>
      <c r="D1626">
        <v>12801</v>
      </c>
      <c r="E1626" s="1" t="s">
        <v>1560</v>
      </c>
      <c r="F1626">
        <v>0</v>
      </c>
      <c r="G1626">
        <v>0</v>
      </c>
      <c r="I1626">
        <v>0</v>
      </c>
      <c r="J1626">
        <f>Tabla1[[#This Row],[VENTAS]]+Tabla1[[#This Row],[DEPOSITO]]+Tabla1[[#This Row],[Existencia]]-Tabla1[[#This Row],[SISTEMA]]</f>
        <v>0</v>
      </c>
    </row>
    <row r="1627" spans="1:11" x14ac:dyDescent="0.25">
      <c r="A1627">
        <v>20303</v>
      </c>
      <c r="B1627" s="1" t="s">
        <v>6</v>
      </c>
      <c r="C1627" s="1" t="s">
        <v>12</v>
      </c>
      <c r="D1627">
        <v>12837</v>
      </c>
      <c r="E1627" s="1" t="s">
        <v>1561</v>
      </c>
      <c r="F1627">
        <v>68</v>
      </c>
      <c r="G1627">
        <v>59</v>
      </c>
      <c r="I1627">
        <v>0</v>
      </c>
      <c r="J1627">
        <f>Tabla1[[#This Row],[VENTAS]]+Tabla1[[#This Row],[DEPOSITO]]+Tabla1[[#This Row],[Existencia]]-Tabla1[[#This Row],[SISTEMA]]</f>
        <v>-9</v>
      </c>
    </row>
    <row r="1628" spans="1:11" hidden="1" x14ac:dyDescent="0.25">
      <c r="A1628">
        <v>20303</v>
      </c>
      <c r="B1628" s="1" t="s">
        <v>6</v>
      </c>
      <c r="C1628" s="1" t="s">
        <v>12</v>
      </c>
      <c r="D1628">
        <v>12898</v>
      </c>
      <c r="E1628" s="1" t="s">
        <v>1562</v>
      </c>
      <c r="F1628">
        <v>0</v>
      </c>
      <c r="G1628">
        <v>0</v>
      </c>
      <c r="I1628">
        <v>0</v>
      </c>
      <c r="J1628">
        <f>Tabla1[[#This Row],[VENTAS]]+Tabla1[[#This Row],[DEPOSITO]]+Tabla1[[#This Row],[Existencia]]-Tabla1[[#This Row],[SISTEMA]]</f>
        <v>0</v>
      </c>
    </row>
    <row r="1629" spans="1:11" hidden="1" x14ac:dyDescent="0.25">
      <c r="A1629">
        <v>20303</v>
      </c>
      <c r="B1629" s="1" t="s">
        <v>6</v>
      </c>
      <c r="C1629" s="1" t="s">
        <v>12</v>
      </c>
      <c r="D1629">
        <v>12899</v>
      </c>
      <c r="E1629" s="1" t="s">
        <v>1563</v>
      </c>
      <c r="F1629">
        <v>0</v>
      </c>
      <c r="G1629">
        <v>0</v>
      </c>
      <c r="I1629">
        <v>0</v>
      </c>
      <c r="J1629">
        <f>Tabla1[[#This Row],[VENTAS]]+Tabla1[[#This Row],[DEPOSITO]]+Tabla1[[#This Row],[Existencia]]-Tabla1[[#This Row],[SISTEMA]]</f>
        <v>0</v>
      </c>
    </row>
    <row r="1630" spans="1:11" hidden="1" x14ac:dyDescent="0.25">
      <c r="A1630">
        <v>20303</v>
      </c>
      <c r="B1630" s="1" t="s">
        <v>6</v>
      </c>
      <c r="C1630" s="1" t="s">
        <v>12</v>
      </c>
      <c r="D1630">
        <v>12900</v>
      </c>
      <c r="E1630" s="1" t="s">
        <v>1564</v>
      </c>
      <c r="F1630">
        <v>0</v>
      </c>
      <c r="G1630">
        <v>0</v>
      </c>
      <c r="I1630">
        <v>0</v>
      </c>
      <c r="J1630">
        <f>Tabla1[[#This Row],[VENTAS]]+Tabla1[[#This Row],[DEPOSITO]]+Tabla1[[#This Row],[Existencia]]-Tabla1[[#This Row],[SISTEMA]]</f>
        <v>0</v>
      </c>
    </row>
    <row r="1631" spans="1:11" hidden="1" x14ac:dyDescent="0.25">
      <c r="A1631">
        <v>20303</v>
      </c>
      <c r="B1631" s="1" t="s">
        <v>6</v>
      </c>
      <c r="C1631" s="1" t="s">
        <v>12</v>
      </c>
      <c r="D1631">
        <v>12950</v>
      </c>
      <c r="E1631" s="1" t="s">
        <v>1565</v>
      </c>
      <c r="F1631">
        <v>0</v>
      </c>
      <c r="G1631">
        <v>0</v>
      </c>
      <c r="I1631">
        <v>0</v>
      </c>
      <c r="J1631">
        <f>Tabla1[[#This Row],[VENTAS]]+Tabla1[[#This Row],[DEPOSITO]]+Tabla1[[#This Row],[Existencia]]-Tabla1[[#This Row],[SISTEMA]]</f>
        <v>0</v>
      </c>
    </row>
    <row r="1632" spans="1:11" hidden="1" x14ac:dyDescent="0.25">
      <c r="A1632">
        <v>20303</v>
      </c>
      <c r="B1632" s="1" t="s">
        <v>6</v>
      </c>
      <c r="C1632" s="1" t="s">
        <v>12</v>
      </c>
      <c r="D1632">
        <v>13052</v>
      </c>
      <c r="E1632" s="1" t="s">
        <v>1566</v>
      </c>
      <c r="F1632">
        <v>24</v>
      </c>
      <c r="G1632">
        <v>24</v>
      </c>
      <c r="I1632">
        <v>0</v>
      </c>
      <c r="J1632">
        <f>Tabla1[[#This Row],[VENTAS]]+Tabla1[[#This Row],[DEPOSITO]]+Tabla1[[#This Row],[Existencia]]-Tabla1[[#This Row],[SISTEMA]]</f>
        <v>0</v>
      </c>
    </row>
    <row r="1633" spans="1:11" hidden="1" x14ac:dyDescent="0.25">
      <c r="A1633">
        <v>20303</v>
      </c>
      <c r="B1633" s="1" t="s">
        <v>6</v>
      </c>
      <c r="C1633" s="1" t="s">
        <v>12</v>
      </c>
      <c r="D1633">
        <v>13053</v>
      </c>
      <c r="E1633" s="1" t="s">
        <v>1567</v>
      </c>
      <c r="F1633">
        <v>10</v>
      </c>
      <c r="G1633">
        <v>10</v>
      </c>
      <c r="I1633">
        <v>0</v>
      </c>
      <c r="J1633">
        <f>Tabla1[[#This Row],[VENTAS]]+Tabla1[[#This Row],[DEPOSITO]]+Tabla1[[#This Row],[Existencia]]-Tabla1[[#This Row],[SISTEMA]]</f>
        <v>0</v>
      </c>
    </row>
    <row r="1634" spans="1:11" x14ac:dyDescent="0.25">
      <c r="A1634">
        <v>20303</v>
      </c>
      <c r="B1634" s="1" t="s">
        <v>6</v>
      </c>
      <c r="C1634" s="1" t="s">
        <v>12</v>
      </c>
      <c r="D1634">
        <v>13056</v>
      </c>
      <c r="E1634" s="1" t="s">
        <v>1568</v>
      </c>
      <c r="F1634">
        <v>2</v>
      </c>
      <c r="G1634">
        <v>1</v>
      </c>
      <c r="I1634">
        <v>0</v>
      </c>
      <c r="J1634">
        <f>Tabla1[[#This Row],[VENTAS]]+Tabla1[[#This Row],[DEPOSITO]]+Tabla1[[#This Row],[Existencia]]-Tabla1[[#This Row],[SISTEMA]]</f>
        <v>-1</v>
      </c>
    </row>
    <row r="1635" spans="1:11" x14ac:dyDescent="0.25">
      <c r="A1635">
        <v>20303</v>
      </c>
      <c r="B1635" s="1" t="s">
        <v>6</v>
      </c>
      <c r="C1635" s="1" t="s">
        <v>12</v>
      </c>
      <c r="D1635">
        <v>13095</v>
      </c>
      <c r="E1635" s="1" t="s">
        <v>1569</v>
      </c>
      <c r="F1635">
        <v>54</v>
      </c>
      <c r="G1635">
        <v>4</v>
      </c>
      <c r="I1635">
        <v>36</v>
      </c>
      <c r="J1635">
        <f>Tabla1[[#This Row],[VENTAS]]+Tabla1[[#This Row],[DEPOSITO]]+Tabla1[[#This Row],[Existencia]]-Tabla1[[#This Row],[SISTEMA]]</f>
        <v>-14</v>
      </c>
    </row>
    <row r="1636" spans="1:11" x14ac:dyDescent="0.25">
      <c r="A1636">
        <v>20303</v>
      </c>
      <c r="B1636" s="1" t="s">
        <v>6</v>
      </c>
      <c r="C1636" s="1" t="s">
        <v>12</v>
      </c>
      <c r="D1636">
        <v>13163</v>
      </c>
      <c r="E1636" s="1" t="s">
        <v>1570</v>
      </c>
      <c r="F1636">
        <v>50</v>
      </c>
      <c r="G1636">
        <v>45</v>
      </c>
      <c r="I1636">
        <v>2</v>
      </c>
      <c r="J1636">
        <f>Tabla1[[#This Row],[VENTAS]]+Tabla1[[#This Row],[DEPOSITO]]+Tabla1[[#This Row],[Existencia]]-Tabla1[[#This Row],[SISTEMA]]</f>
        <v>-3</v>
      </c>
    </row>
    <row r="1637" spans="1:11" x14ac:dyDescent="0.25">
      <c r="A1637">
        <v>20303</v>
      </c>
      <c r="B1637" s="1" t="s">
        <v>6</v>
      </c>
      <c r="C1637" s="1" t="s">
        <v>12</v>
      </c>
      <c r="D1637">
        <v>13164</v>
      </c>
      <c r="E1637" s="1" t="s">
        <v>1571</v>
      </c>
      <c r="F1637">
        <v>46</v>
      </c>
      <c r="G1637">
        <v>43</v>
      </c>
      <c r="I1637">
        <v>0</v>
      </c>
      <c r="J1637">
        <f>Tabla1[[#This Row],[VENTAS]]+Tabla1[[#This Row],[DEPOSITO]]+Tabla1[[#This Row],[Existencia]]-Tabla1[[#This Row],[SISTEMA]]</f>
        <v>-3</v>
      </c>
    </row>
    <row r="1638" spans="1:11" x14ac:dyDescent="0.25">
      <c r="A1638">
        <v>20303</v>
      </c>
      <c r="B1638" s="1" t="s">
        <v>6</v>
      </c>
      <c r="C1638" s="1" t="s">
        <v>12</v>
      </c>
      <c r="D1638">
        <v>13165</v>
      </c>
      <c r="E1638" s="1" t="s">
        <v>1572</v>
      </c>
      <c r="F1638">
        <v>29</v>
      </c>
      <c r="G1638">
        <v>28</v>
      </c>
      <c r="I1638">
        <v>0</v>
      </c>
      <c r="J1638">
        <f>Tabla1[[#This Row],[VENTAS]]+Tabla1[[#This Row],[DEPOSITO]]+Tabla1[[#This Row],[Existencia]]-Tabla1[[#This Row],[SISTEMA]]</f>
        <v>-1</v>
      </c>
    </row>
    <row r="1639" spans="1:11" hidden="1" x14ac:dyDescent="0.25">
      <c r="A1639">
        <v>20303</v>
      </c>
      <c r="B1639" s="1" t="s">
        <v>6</v>
      </c>
      <c r="C1639" s="1" t="s">
        <v>12</v>
      </c>
      <c r="D1639">
        <v>13166</v>
      </c>
      <c r="E1639" s="1" t="s">
        <v>1573</v>
      </c>
      <c r="F1639">
        <v>17</v>
      </c>
      <c r="G1639">
        <v>15</v>
      </c>
      <c r="I1639">
        <v>1</v>
      </c>
      <c r="J1639">
        <f>Tabla1[[#This Row],[VENTAS]]+Tabla1[[#This Row],[DEPOSITO]]+Tabla1[[#This Row],[Existencia]]-Tabla1[[#This Row],[SISTEMA]]</f>
        <v>-1</v>
      </c>
      <c r="K1639" t="s">
        <v>5</v>
      </c>
    </row>
    <row r="1640" spans="1:11" x14ac:dyDescent="0.25">
      <c r="A1640">
        <v>20303</v>
      </c>
      <c r="B1640" s="1" t="s">
        <v>6</v>
      </c>
      <c r="C1640" s="1" t="s">
        <v>12</v>
      </c>
      <c r="D1640">
        <v>13167</v>
      </c>
      <c r="E1640" s="1" t="s">
        <v>1574</v>
      </c>
      <c r="F1640">
        <v>5</v>
      </c>
      <c r="G1640">
        <v>4</v>
      </c>
      <c r="I1640">
        <v>0</v>
      </c>
      <c r="J1640">
        <f>Tabla1[[#This Row],[VENTAS]]+Tabla1[[#This Row],[DEPOSITO]]+Tabla1[[#This Row],[Existencia]]-Tabla1[[#This Row],[SISTEMA]]</f>
        <v>-1</v>
      </c>
    </row>
    <row r="1641" spans="1:11" hidden="1" x14ac:dyDescent="0.25">
      <c r="A1641">
        <v>20303</v>
      </c>
      <c r="B1641" s="1" t="s">
        <v>6</v>
      </c>
      <c r="C1641" s="1" t="s">
        <v>12</v>
      </c>
      <c r="D1641">
        <v>13168</v>
      </c>
      <c r="E1641" s="1" t="s">
        <v>1575</v>
      </c>
      <c r="F1641">
        <v>15</v>
      </c>
      <c r="G1641">
        <v>14</v>
      </c>
      <c r="I1641">
        <v>1</v>
      </c>
      <c r="J1641">
        <f>Tabla1[[#This Row],[VENTAS]]+Tabla1[[#This Row],[DEPOSITO]]+Tabla1[[#This Row],[Existencia]]-Tabla1[[#This Row],[SISTEMA]]</f>
        <v>0</v>
      </c>
    </row>
    <row r="1642" spans="1:11" x14ac:dyDescent="0.25">
      <c r="A1642">
        <v>20303</v>
      </c>
      <c r="B1642" s="1" t="s">
        <v>6</v>
      </c>
      <c r="C1642" s="1" t="s">
        <v>12</v>
      </c>
      <c r="D1642">
        <v>13169</v>
      </c>
      <c r="E1642" s="1" t="s">
        <v>1576</v>
      </c>
      <c r="F1642">
        <v>56</v>
      </c>
      <c r="G1642">
        <v>30</v>
      </c>
      <c r="H1642">
        <v>23</v>
      </c>
      <c r="I1642">
        <v>0</v>
      </c>
      <c r="J1642">
        <f>Tabla1[[#This Row],[VENTAS]]+Tabla1[[#This Row],[DEPOSITO]]+Tabla1[[#This Row],[Existencia]]-Tabla1[[#This Row],[SISTEMA]]</f>
        <v>-3</v>
      </c>
    </row>
    <row r="1643" spans="1:11" hidden="1" x14ac:dyDescent="0.25">
      <c r="A1643">
        <v>20303</v>
      </c>
      <c r="B1643" s="1" t="s">
        <v>6</v>
      </c>
      <c r="C1643" s="1" t="s">
        <v>12</v>
      </c>
      <c r="D1643">
        <v>13196</v>
      </c>
      <c r="E1643" s="1" t="s">
        <v>1577</v>
      </c>
      <c r="F1643">
        <v>4</v>
      </c>
      <c r="I1643">
        <v>0</v>
      </c>
      <c r="J1643">
        <f>Tabla1[[#This Row],[VENTAS]]+Tabla1[[#This Row],[DEPOSITO]]+Tabla1[[#This Row],[Existencia]]-Tabla1[[#This Row],[SISTEMA]]</f>
        <v>-4</v>
      </c>
      <c r="K1643" t="s">
        <v>2646</v>
      </c>
    </row>
    <row r="1644" spans="1:11" hidden="1" x14ac:dyDescent="0.25">
      <c r="A1644">
        <v>20303</v>
      </c>
      <c r="B1644" s="1" t="s">
        <v>6</v>
      </c>
      <c r="C1644" s="1" t="s">
        <v>12</v>
      </c>
      <c r="D1644">
        <v>13226</v>
      </c>
      <c r="E1644" s="1" t="s">
        <v>1578</v>
      </c>
      <c r="F1644">
        <v>6</v>
      </c>
      <c r="G1644">
        <v>6</v>
      </c>
      <c r="I1644">
        <v>0</v>
      </c>
      <c r="J1644">
        <f>Tabla1[[#This Row],[VENTAS]]+Tabla1[[#This Row],[DEPOSITO]]+Tabla1[[#This Row],[Existencia]]-Tabla1[[#This Row],[SISTEMA]]</f>
        <v>0</v>
      </c>
    </row>
    <row r="1645" spans="1:11" x14ac:dyDescent="0.25">
      <c r="A1645">
        <v>20303</v>
      </c>
      <c r="B1645" s="1" t="s">
        <v>6</v>
      </c>
      <c r="C1645" s="1" t="s">
        <v>12</v>
      </c>
      <c r="D1645">
        <v>13230</v>
      </c>
      <c r="E1645" s="1" t="s">
        <v>1579</v>
      </c>
      <c r="F1645">
        <v>15</v>
      </c>
      <c r="G1645">
        <v>13</v>
      </c>
      <c r="I1645">
        <v>0</v>
      </c>
      <c r="J1645">
        <f>Tabla1[[#This Row],[VENTAS]]+Tabla1[[#This Row],[DEPOSITO]]+Tabla1[[#This Row],[Existencia]]-Tabla1[[#This Row],[SISTEMA]]</f>
        <v>-2</v>
      </c>
    </row>
    <row r="1646" spans="1:11" hidden="1" x14ac:dyDescent="0.25">
      <c r="A1646">
        <v>20303</v>
      </c>
      <c r="B1646" s="1" t="s">
        <v>6</v>
      </c>
      <c r="C1646" s="1" t="s">
        <v>12</v>
      </c>
      <c r="D1646">
        <v>13364</v>
      </c>
      <c r="E1646" s="1" t="s">
        <v>1580</v>
      </c>
      <c r="F1646">
        <v>0</v>
      </c>
      <c r="G1646">
        <v>0</v>
      </c>
      <c r="I1646">
        <v>0</v>
      </c>
      <c r="J1646">
        <f>Tabla1[[#This Row],[VENTAS]]+Tabla1[[#This Row],[DEPOSITO]]+Tabla1[[#This Row],[Existencia]]-Tabla1[[#This Row],[SISTEMA]]</f>
        <v>0</v>
      </c>
    </row>
    <row r="1647" spans="1:11" x14ac:dyDescent="0.25">
      <c r="A1647">
        <v>20303</v>
      </c>
      <c r="B1647" s="1" t="s">
        <v>6</v>
      </c>
      <c r="C1647" s="1" t="s">
        <v>12</v>
      </c>
      <c r="D1647">
        <v>13370</v>
      </c>
      <c r="E1647" s="1" t="s">
        <v>1581</v>
      </c>
      <c r="F1647">
        <v>8</v>
      </c>
      <c r="G1647">
        <v>6</v>
      </c>
      <c r="I1647">
        <v>1</v>
      </c>
      <c r="J1647">
        <f>Tabla1[[#This Row],[VENTAS]]+Tabla1[[#This Row],[DEPOSITO]]+Tabla1[[#This Row],[Existencia]]-Tabla1[[#This Row],[SISTEMA]]</f>
        <v>-1</v>
      </c>
    </row>
    <row r="1648" spans="1:11" hidden="1" x14ac:dyDescent="0.25">
      <c r="A1648">
        <v>20303</v>
      </c>
      <c r="B1648" s="1" t="s">
        <v>6</v>
      </c>
      <c r="C1648" s="1" t="s">
        <v>12</v>
      </c>
      <c r="D1648">
        <v>13379</v>
      </c>
      <c r="E1648" s="41" t="s">
        <v>1582</v>
      </c>
      <c r="F1648" s="42">
        <v>141</v>
      </c>
      <c r="G1648" s="42">
        <v>44</v>
      </c>
      <c r="H1648" s="42">
        <v>43</v>
      </c>
      <c r="I1648" s="42">
        <v>0</v>
      </c>
      <c r="J1648" s="42">
        <f>Tabla1[[#This Row],[VENTAS]]+Tabla1[[#This Row],[DEPOSITO]]+Tabla1[[#This Row],[Existencia]]-Tabla1[[#This Row],[SISTEMA]]</f>
        <v>-54</v>
      </c>
      <c r="K1648" s="42" t="s">
        <v>2659</v>
      </c>
    </row>
    <row r="1649" spans="1:11" hidden="1" x14ac:dyDescent="0.25">
      <c r="A1649">
        <v>20303</v>
      </c>
      <c r="B1649" s="1" t="s">
        <v>6</v>
      </c>
      <c r="C1649" s="1" t="s">
        <v>12</v>
      </c>
      <c r="D1649">
        <v>13384</v>
      </c>
      <c r="E1649" s="1" t="s">
        <v>1583</v>
      </c>
      <c r="F1649">
        <v>29</v>
      </c>
      <c r="G1649">
        <v>29</v>
      </c>
      <c r="I1649">
        <v>0</v>
      </c>
      <c r="J1649">
        <f>Tabla1[[#This Row],[VENTAS]]+Tabla1[[#This Row],[DEPOSITO]]+Tabla1[[#This Row],[Existencia]]-Tabla1[[#This Row],[SISTEMA]]</f>
        <v>0</v>
      </c>
    </row>
    <row r="1650" spans="1:11" hidden="1" x14ac:dyDescent="0.25">
      <c r="A1650">
        <v>20303</v>
      </c>
      <c r="B1650" s="1" t="s">
        <v>6</v>
      </c>
      <c r="C1650" s="1" t="s">
        <v>12</v>
      </c>
      <c r="D1650">
        <v>13411</v>
      </c>
      <c r="E1650" s="1" t="s">
        <v>1584</v>
      </c>
      <c r="F1650">
        <v>1</v>
      </c>
      <c r="G1650">
        <v>1</v>
      </c>
      <c r="I1650">
        <v>0</v>
      </c>
      <c r="J1650">
        <f>Tabla1[[#This Row],[VENTAS]]+Tabla1[[#This Row],[DEPOSITO]]+Tabla1[[#This Row],[Existencia]]-Tabla1[[#This Row],[SISTEMA]]</f>
        <v>0</v>
      </c>
    </row>
    <row r="1651" spans="1:11" x14ac:dyDescent="0.25">
      <c r="A1651">
        <v>20303</v>
      </c>
      <c r="B1651" s="1" t="s">
        <v>6</v>
      </c>
      <c r="C1651" s="1" t="s">
        <v>12</v>
      </c>
      <c r="D1651">
        <v>13412</v>
      </c>
      <c r="E1651" s="1" t="s">
        <v>1585</v>
      </c>
      <c r="F1651">
        <v>2</v>
      </c>
      <c r="G1651">
        <v>0</v>
      </c>
      <c r="I1651">
        <v>0</v>
      </c>
      <c r="J1651">
        <f>Tabla1[[#This Row],[VENTAS]]+Tabla1[[#This Row],[DEPOSITO]]+Tabla1[[#This Row],[Existencia]]-Tabla1[[#This Row],[SISTEMA]]</f>
        <v>-2</v>
      </c>
    </row>
    <row r="1652" spans="1:11" x14ac:dyDescent="0.25">
      <c r="A1652">
        <v>20303</v>
      </c>
      <c r="B1652" s="1" t="s">
        <v>6</v>
      </c>
      <c r="C1652" s="1" t="s">
        <v>12</v>
      </c>
      <c r="D1652">
        <v>13413</v>
      </c>
      <c r="E1652" s="1" t="s">
        <v>1586</v>
      </c>
      <c r="F1652">
        <v>12</v>
      </c>
      <c r="G1652">
        <v>5</v>
      </c>
      <c r="H1652">
        <v>1</v>
      </c>
      <c r="I1652">
        <v>0</v>
      </c>
      <c r="J1652">
        <f>Tabla1[[#This Row],[VENTAS]]+Tabla1[[#This Row],[DEPOSITO]]+Tabla1[[#This Row],[Existencia]]-Tabla1[[#This Row],[SISTEMA]]</f>
        <v>-6</v>
      </c>
    </row>
    <row r="1653" spans="1:11" x14ac:dyDescent="0.25">
      <c r="A1653">
        <v>20303</v>
      </c>
      <c r="B1653" s="1" t="s">
        <v>6</v>
      </c>
      <c r="C1653" s="1" t="s">
        <v>12</v>
      </c>
      <c r="D1653">
        <v>13416</v>
      </c>
      <c r="E1653" s="1" t="s">
        <v>1587</v>
      </c>
      <c r="F1653">
        <v>23</v>
      </c>
      <c r="G1653">
        <f>7+13</f>
        <v>20</v>
      </c>
      <c r="I1653">
        <v>0</v>
      </c>
      <c r="J1653">
        <f>Tabla1[[#This Row],[VENTAS]]+Tabla1[[#This Row],[DEPOSITO]]+Tabla1[[#This Row],[Existencia]]-Tabla1[[#This Row],[SISTEMA]]</f>
        <v>-3</v>
      </c>
    </row>
    <row r="1654" spans="1:11" hidden="1" x14ac:dyDescent="0.25">
      <c r="A1654">
        <v>20303</v>
      </c>
      <c r="B1654" s="1" t="s">
        <v>6</v>
      </c>
      <c r="C1654" s="1" t="s">
        <v>12</v>
      </c>
      <c r="D1654">
        <v>13427</v>
      </c>
      <c r="E1654" s="1" t="s">
        <v>1588</v>
      </c>
      <c r="F1654">
        <v>24</v>
      </c>
      <c r="G1654">
        <f>15+9</f>
        <v>24</v>
      </c>
      <c r="I1654">
        <v>0</v>
      </c>
      <c r="J1654">
        <f>Tabla1[[#This Row],[VENTAS]]+Tabla1[[#This Row],[DEPOSITO]]+Tabla1[[#This Row],[Existencia]]-Tabla1[[#This Row],[SISTEMA]]</f>
        <v>0</v>
      </c>
    </row>
    <row r="1655" spans="1:11" hidden="1" x14ac:dyDescent="0.25">
      <c r="A1655">
        <v>20303</v>
      </c>
      <c r="B1655" s="1" t="s">
        <v>6</v>
      </c>
      <c r="C1655" s="1" t="s">
        <v>12</v>
      </c>
      <c r="D1655">
        <v>13428</v>
      </c>
      <c r="E1655" s="1" t="s">
        <v>1589</v>
      </c>
      <c r="F1655">
        <v>23</v>
      </c>
      <c r="G1655">
        <f>13+9</f>
        <v>22</v>
      </c>
      <c r="H1655">
        <v>1</v>
      </c>
      <c r="I1655">
        <v>0</v>
      </c>
      <c r="J1655">
        <f>Tabla1[[#This Row],[VENTAS]]+Tabla1[[#This Row],[DEPOSITO]]+Tabla1[[#This Row],[Existencia]]-Tabla1[[#This Row],[SISTEMA]]</f>
        <v>0</v>
      </c>
    </row>
    <row r="1656" spans="1:11" hidden="1" x14ac:dyDescent="0.25">
      <c r="A1656">
        <v>20303</v>
      </c>
      <c r="B1656" s="1" t="s">
        <v>6</v>
      </c>
      <c r="C1656" s="1" t="s">
        <v>12</v>
      </c>
      <c r="D1656">
        <v>13568</v>
      </c>
      <c r="E1656" s="1" t="s">
        <v>1590</v>
      </c>
      <c r="F1656">
        <v>0</v>
      </c>
      <c r="G1656">
        <v>0</v>
      </c>
      <c r="I1656">
        <v>0</v>
      </c>
      <c r="J1656">
        <f>Tabla1[[#This Row],[VENTAS]]+Tabla1[[#This Row],[DEPOSITO]]+Tabla1[[#This Row],[Existencia]]-Tabla1[[#This Row],[SISTEMA]]</f>
        <v>0</v>
      </c>
    </row>
    <row r="1657" spans="1:11" x14ac:dyDescent="0.25">
      <c r="A1657">
        <v>20303</v>
      </c>
      <c r="B1657" s="1" t="s">
        <v>6</v>
      </c>
      <c r="C1657" s="1" t="s">
        <v>12</v>
      </c>
      <c r="D1657">
        <v>13663</v>
      </c>
      <c r="E1657" s="1" t="s">
        <v>1591</v>
      </c>
      <c r="F1657">
        <v>81</v>
      </c>
      <c r="G1657">
        <v>23</v>
      </c>
      <c r="I1657">
        <v>0</v>
      </c>
      <c r="J1657">
        <f>Tabla1[[#This Row],[VENTAS]]+Tabla1[[#This Row],[DEPOSITO]]+Tabla1[[#This Row],[Existencia]]-Tabla1[[#This Row],[SISTEMA]]</f>
        <v>-58</v>
      </c>
    </row>
    <row r="1658" spans="1:11" hidden="1" x14ac:dyDescent="0.25">
      <c r="A1658">
        <v>20303</v>
      </c>
      <c r="B1658" s="1" t="s">
        <v>6</v>
      </c>
      <c r="C1658" s="1" t="s">
        <v>12</v>
      </c>
      <c r="D1658">
        <v>13679</v>
      </c>
      <c r="E1658" s="1" t="s">
        <v>1592</v>
      </c>
      <c r="F1658">
        <v>0</v>
      </c>
      <c r="G1658">
        <v>0</v>
      </c>
      <c r="I1658">
        <v>0</v>
      </c>
      <c r="J1658">
        <f>Tabla1[[#This Row],[VENTAS]]+Tabla1[[#This Row],[DEPOSITO]]+Tabla1[[#This Row],[Existencia]]-Tabla1[[#This Row],[SISTEMA]]</f>
        <v>0</v>
      </c>
    </row>
    <row r="1659" spans="1:11" x14ac:dyDescent="0.25">
      <c r="A1659">
        <v>20303</v>
      </c>
      <c r="B1659" s="1" t="s">
        <v>6</v>
      </c>
      <c r="C1659" s="1" t="s">
        <v>12</v>
      </c>
      <c r="D1659">
        <v>13694</v>
      </c>
      <c r="E1659" s="1" t="s">
        <v>1593</v>
      </c>
      <c r="F1659">
        <v>36</v>
      </c>
      <c r="G1659">
        <f>15+3+9</f>
        <v>27</v>
      </c>
      <c r="I1659">
        <v>0</v>
      </c>
      <c r="J1659">
        <f>Tabla1[[#This Row],[VENTAS]]+Tabla1[[#This Row],[DEPOSITO]]+Tabla1[[#This Row],[Existencia]]-Tabla1[[#This Row],[SISTEMA]]</f>
        <v>-9</v>
      </c>
    </row>
    <row r="1660" spans="1:11" hidden="1" x14ac:dyDescent="0.25">
      <c r="A1660">
        <v>20303</v>
      </c>
      <c r="B1660" s="1" t="s">
        <v>6</v>
      </c>
      <c r="C1660" s="1" t="s">
        <v>12</v>
      </c>
      <c r="D1660">
        <v>13746</v>
      </c>
      <c r="E1660" s="1" t="s">
        <v>1594</v>
      </c>
      <c r="F1660">
        <v>42</v>
      </c>
      <c r="G1660">
        <f>27+11</f>
        <v>38</v>
      </c>
      <c r="I1660">
        <v>5</v>
      </c>
      <c r="J1660">
        <f>Tabla1[[#This Row],[VENTAS]]+Tabla1[[#This Row],[DEPOSITO]]+Tabla1[[#This Row],[Existencia]]-Tabla1[[#This Row],[SISTEMA]]</f>
        <v>1</v>
      </c>
      <c r="K1660" t="s">
        <v>2659</v>
      </c>
    </row>
    <row r="1661" spans="1:11" x14ac:dyDescent="0.25">
      <c r="A1661">
        <v>20303</v>
      </c>
      <c r="B1661" s="1" t="s">
        <v>6</v>
      </c>
      <c r="C1661" s="1" t="s">
        <v>12</v>
      </c>
      <c r="D1661">
        <v>13791</v>
      </c>
      <c r="E1661" s="1" t="s">
        <v>1595</v>
      </c>
      <c r="F1661">
        <v>33</v>
      </c>
      <c r="G1661">
        <f>17+7+7</f>
        <v>31</v>
      </c>
      <c r="I1661">
        <v>0</v>
      </c>
      <c r="J1661">
        <f>Tabla1[[#This Row],[VENTAS]]+Tabla1[[#This Row],[DEPOSITO]]+Tabla1[[#This Row],[Existencia]]-Tabla1[[#This Row],[SISTEMA]]</f>
        <v>-2</v>
      </c>
    </row>
    <row r="1662" spans="1:11" hidden="1" x14ac:dyDescent="0.25">
      <c r="A1662">
        <v>20303</v>
      </c>
      <c r="B1662" s="1" t="s">
        <v>6</v>
      </c>
      <c r="C1662" s="1" t="s">
        <v>12</v>
      </c>
      <c r="D1662">
        <v>13792</v>
      </c>
      <c r="E1662" s="1" t="s">
        <v>1596</v>
      </c>
      <c r="F1662">
        <v>32</v>
      </c>
      <c r="G1662">
        <f>9+15+6</f>
        <v>30</v>
      </c>
      <c r="I1662">
        <v>0</v>
      </c>
      <c r="J1662">
        <f>Tabla1[[#This Row],[VENTAS]]+Tabla1[[#This Row],[DEPOSITO]]+Tabla1[[#This Row],[Existencia]]-Tabla1[[#This Row],[SISTEMA]]</f>
        <v>-2</v>
      </c>
      <c r="K1662" t="s">
        <v>2652</v>
      </c>
    </row>
    <row r="1663" spans="1:11" hidden="1" x14ac:dyDescent="0.25">
      <c r="A1663">
        <v>20303</v>
      </c>
      <c r="B1663" s="1" t="s">
        <v>6</v>
      </c>
      <c r="C1663" s="1" t="s">
        <v>12</v>
      </c>
      <c r="D1663">
        <v>13802</v>
      </c>
      <c r="E1663" s="1" t="s">
        <v>1597</v>
      </c>
      <c r="F1663">
        <v>11</v>
      </c>
      <c r="G1663">
        <v>9</v>
      </c>
      <c r="H1663">
        <v>2</v>
      </c>
      <c r="I1663">
        <v>0</v>
      </c>
      <c r="J1663">
        <f>Tabla1[[#This Row],[VENTAS]]+Tabla1[[#This Row],[DEPOSITO]]+Tabla1[[#This Row],[Existencia]]-Tabla1[[#This Row],[SISTEMA]]</f>
        <v>0</v>
      </c>
    </row>
    <row r="1664" spans="1:11" hidden="1" x14ac:dyDescent="0.25">
      <c r="A1664">
        <v>20303</v>
      </c>
      <c r="B1664" s="1" t="s">
        <v>6</v>
      </c>
      <c r="C1664" s="1" t="s">
        <v>12</v>
      </c>
      <c r="D1664">
        <v>13914</v>
      </c>
      <c r="E1664" s="1" t="s">
        <v>1598</v>
      </c>
      <c r="F1664">
        <v>7</v>
      </c>
      <c r="G1664">
        <v>6</v>
      </c>
      <c r="I1664">
        <v>1</v>
      </c>
      <c r="J1664">
        <f>Tabla1[[#This Row],[VENTAS]]+Tabla1[[#This Row],[DEPOSITO]]+Tabla1[[#This Row],[Existencia]]-Tabla1[[#This Row],[SISTEMA]]</f>
        <v>0</v>
      </c>
    </row>
    <row r="1665" spans="1:11" hidden="1" x14ac:dyDescent="0.25">
      <c r="A1665">
        <v>20303</v>
      </c>
      <c r="B1665" s="1" t="s">
        <v>6</v>
      </c>
      <c r="C1665" s="1" t="s">
        <v>12</v>
      </c>
      <c r="D1665">
        <v>13915</v>
      </c>
      <c r="E1665" s="1" t="s">
        <v>1599</v>
      </c>
      <c r="F1665">
        <v>8</v>
      </c>
      <c r="G1665">
        <v>8</v>
      </c>
      <c r="I1665">
        <v>0</v>
      </c>
      <c r="J1665">
        <f>Tabla1[[#This Row],[VENTAS]]+Tabla1[[#This Row],[DEPOSITO]]+Tabla1[[#This Row],[Existencia]]-Tabla1[[#This Row],[SISTEMA]]</f>
        <v>0</v>
      </c>
    </row>
    <row r="1666" spans="1:11" x14ac:dyDescent="0.25">
      <c r="A1666">
        <v>20303</v>
      </c>
      <c r="B1666" s="1" t="s">
        <v>6</v>
      </c>
      <c r="C1666" s="1" t="s">
        <v>12</v>
      </c>
      <c r="D1666">
        <v>13917</v>
      </c>
      <c r="E1666" s="1" t="s">
        <v>1600</v>
      </c>
      <c r="F1666">
        <v>1</v>
      </c>
      <c r="G1666">
        <v>0</v>
      </c>
      <c r="I1666">
        <v>0</v>
      </c>
      <c r="J1666">
        <f>Tabla1[[#This Row],[VENTAS]]+Tabla1[[#This Row],[DEPOSITO]]+Tabla1[[#This Row],[Existencia]]-Tabla1[[#This Row],[SISTEMA]]</f>
        <v>-1</v>
      </c>
    </row>
    <row r="1667" spans="1:11" x14ac:dyDescent="0.25">
      <c r="A1667">
        <v>20303</v>
      </c>
      <c r="B1667" s="1" t="s">
        <v>6</v>
      </c>
      <c r="C1667" s="1" t="s">
        <v>12</v>
      </c>
      <c r="D1667">
        <v>13924</v>
      </c>
      <c r="E1667" s="1" t="s">
        <v>1601</v>
      </c>
      <c r="F1667">
        <v>1</v>
      </c>
      <c r="G1667">
        <v>0</v>
      </c>
      <c r="I1667">
        <v>0</v>
      </c>
      <c r="J1667">
        <f>Tabla1[[#This Row],[VENTAS]]+Tabla1[[#This Row],[DEPOSITO]]+Tabla1[[#This Row],[Existencia]]-Tabla1[[#This Row],[SISTEMA]]</f>
        <v>-1</v>
      </c>
    </row>
    <row r="1668" spans="1:11" x14ac:dyDescent="0.25">
      <c r="A1668">
        <v>20303</v>
      </c>
      <c r="B1668" s="1" t="s">
        <v>6</v>
      </c>
      <c r="C1668" s="1" t="s">
        <v>12</v>
      </c>
      <c r="D1668">
        <v>13926</v>
      </c>
      <c r="E1668" s="1" t="s">
        <v>1602</v>
      </c>
      <c r="F1668">
        <v>3</v>
      </c>
      <c r="G1668">
        <v>0</v>
      </c>
      <c r="I1668">
        <v>2</v>
      </c>
      <c r="J1668">
        <f>Tabla1[[#This Row],[VENTAS]]+Tabla1[[#This Row],[DEPOSITO]]+Tabla1[[#This Row],[Existencia]]-Tabla1[[#This Row],[SISTEMA]]</f>
        <v>-1</v>
      </c>
    </row>
    <row r="1669" spans="1:11" hidden="1" x14ac:dyDescent="0.25">
      <c r="A1669">
        <v>20303</v>
      </c>
      <c r="B1669" s="1" t="s">
        <v>6</v>
      </c>
      <c r="C1669" s="1" t="s">
        <v>12</v>
      </c>
      <c r="D1669">
        <v>13928</v>
      </c>
      <c r="E1669" s="1" t="s">
        <v>1603</v>
      </c>
      <c r="F1669">
        <v>-1</v>
      </c>
      <c r="G1669">
        <v>50</v>
      </c>
      <c r="I1669">
        <v>0</v>
      </c>
      <c r="J1669">
        <f>Tabla1[[#This Row],[VENTAS]]+Tabla1[[#This Row],[DEPOSITO]]+Tabla1[[#This Row],[Existencia]]-Tabla1[[#This Row],[SISTEMA]]</f>
        <v>51</v>
      </c>
      <c r="K1669" t="s">
        <v>2659</v>
      </c>
    </row>
    <row r="1670" spans="1:11" hidden="1" x14ac:dyDescent="0.25">
      <c r="A1670">
        <v>20303</v>
      </c>
      <c r="B1670" s="1" t="s">
        <v>6</v>
      </c>
      <c r="C1670" s="1" t="s">
        <v>12</v>
      </c>
      <c r="D1670">
        <v>13932</v>
      </c>
      <c r="E1670" s="1" t="s">
        <v>1604</v>
      </c>
      <c r="F1670">
        <v>19</v>
      </c>
      <c r="G1670">
        <v>19</v>
      </c>
      <c r="I1670">
        <v>0</v>
      </c>
      <c r="J1670">
        <f>Tabla1[[#This Row],[VENTAS]]+Tabla1[[#This Row],[DEPOSITO]]+Tabla1[[#This Row],[Existencia]]-Tabla1[[#This Row],[SISTEMA]]</f>
        <v>0</v>
      </c>
    </row>
    <row r="1671" spans="1:11" x14ac:dyDescent="0.25">
      <c r="A1671">
        <v>20303</v>
      </c>
      <c r="B1671" s="1" t="s">
        <v>6</v>
      </c>
      <c r="C1671" s="1" t="s">
        <v>12</v>
      </c>
      <c r="D1671">
        <v>14039</v>
      </c>
      <c r="E1671" s="1" t="s">
        <v>1605</v>
      </c>
      <c r="F1671">
        <v>57</v>
      </c>
      <c r="G1671">
        <v>11</v>
      </c>
      <c r="I1671">
        <v>3</v>
      </c>
      <c r="J1671">
        <f>Tabla1[[#This Row],[VENTAS]]+Tabla1[[#This Row],[DEPOSITO]]+Tabla1[[#This Row],[Existencia]]-Tabla1[[#This Row],[SISTEMA]]</f>
        <v>-43</v>
      </c>
    </row>
    <row r="1672" spans="1:11" hidden="1" x14ac:dyDescent="0.25">
      <c r="A1672">
        <v>20303</v>
      </c>
      <c r="B1672" s="1" t="s">
        <v>6</v>
      </c>
      <c r="C1672" s="1" t="s">
        <v>12</v>
      </c>
      <c r="D1672">
        <v>14046</v>
      </c>
      <c r="E1672" s="1" t="s">
        <v>1606</v>
      </c>
      <c r="F1672">
        <v>0</v>
      </c>
      <c r="G1672">
        <v>0</v>
      </c>
      <c r="I1672">
        <v>0</v>
      </c>
      <c r="J1672">
        <f>Tabla1[[#This Row],[VENTAS]]+Tabla1[[#This Row],[DEPOSITO]]+Tabla1[[#This Row],[Existencia]]-Tabla1[[#This Row],[SISTEMA]]</f>
        <v>0</v>
      </c>
    </row>
    <row r="1673" spans="1:11" hidden="1" x14ac:dyDescent="0.25">
      <c r="A1673">
        <v>20303</v>
      </c>
      <c r="B1673" s="1" t="s">
        <v>6</v>
      </c>
      <c r="C1673" s="1" t="s">
        <v>12</v>
      </c>
      <c r="D1673">
        <v>14056</v>
      </c>
      <c r="E1673" s="1" t="s">
        <v>1607</v>
      </c>
      <c r="F1673">
        <v>18</v>
      </c>
      <c r="G1673">
        <v>17</v>
      </c>
      <c r="H1673">
        <v>1</v>
      </c>
      <c r="I1673">
        <v>0</v>
      </c>
      <c r="J1673">
        <f>Tabla1[[#This Row],[VENTAS]]+Tabla1[[#This Row],[DEPOSITO]]+Tabla1[[#This Row],[Existencia]]-Tabla1[[#This Row],[SISTEMA]]</f>
        <v>0</v>
      </c>
    </row>
    <row r="1674" spans="1:11" hidden="1" x14ac:dyDescent="0.25">
      <c r="A1674">
        <v>20303</v>
      </c>
      <c r="B1674" s="1" t="s">
        <v>6</v>
      </c>
      <c r="C1674" s="1" t="s">
        <v>12</v>
      </c>
      <c r="D1674">
        <v>14147</v>
      </c>
      <c r="E1674" s="1" t="s">
        <v>1608</v>
      </c>
      <c r="F1674">
        <v>0</v>
      </c>
      <c r="G1674">
        <v>0</v>
      </c>
      <c r="I1674">
        <v>0</v>
      </c>
      <c r="J1674">
        <f>Tabla1[[#This Row],[VENTAS]]+Tabla1[[#This Row],[DEPOSITO]]+Tabla1[[#This Row],[Existencia]]-Tabla1[[#This Row],[SISTEMA]]</f>
        <v>0</v>
      </c>
    </row>
    <row r="1675" spans="1:11" hidden="1" x14ac:dyDescent="0.25">
      <c r="A1675">
        <v>20303</v>
      </c>
      <c r="B1675" s="1" t="s">
        <v>6</v>
      </c>
      <c r="C1675" s="1" t="s">
        <v>12</v>
      </c>
      <c r="D1675">
        <v>14202</v>
      </c>
      <c r="E1675" s="1" t="s">
        <v>1609</v>
      </c>
      <c r="F1675">
        <v>0</v>
      </c>
      <c r="G1675">
        <v>0</v>
      </c>
      <c r="I1675">
        <v>0</v>
      </c>
      <c r="J1675">
        <f>Tabla1[[#This Row],[VENTAS]]+Tabla1[[#This Row],[DEPOSITO]]+Tabla1[[#This Row],[Existencia]]-Tabla1[[#This Row],[SISTEMA]]</f>
        <v>0</v>
      </c>
    </row>
    <row r="1676" spans="1:11" hidden="1" x14ac:dyDescent="0.25">
      <c r="A1676">
        <v>20303</v>
      </c>
      <c r="B1676" s="1" t="s">
        <v>6</v>
      </c>
      <c r="C1676" s="1" t="s">
        <v>12</v>
      </c>
      <c r="D1676">
        <v>14204</v>
      </c>
      <c r="E1676" s="41" t="s">
        <v>1610</v>
      </c>
      <c r="F1676" s="42">
        <v>10</v>
      </c>
      <c r="G1676" s="42">
        <f>42+23</f>
        <v>65</v>
      </c>
      <c r="H1676" s="42">
        <v>1</v>
      </c>
      <c r="I1676" s="42"/>
      <c r="J1676" s="42">
        <f>Tabla1[[#This Row],[VENTAS]]+Tabla1[[#This Row],[DEPOSITO]]+Tabla1[[#This Row],[Existencia]]-Tabla1[[#This Row],[SISTEMA]]</f>
        <v>56</v>
      </c>
      <c r="K1676" s="42" t="s">
        <v>2571</v>
      </c>
    </row>
    <row r="1677" spans="1:11" x14ac:dyDescent="0.25">
      <c r="A1677">
        <v>20303</v>
      </c>
      <c r="B1677" s="1" t="s">
        <v>6</v>
      </c>
      <c r="C1677" s="1" t="s">
        <v>12</v>
      </c>
      <c r="D1677">
        <v>14209</v>
      </c>
      <c r="E1677" s="1" t="s">
        <v>1611</v>
      </c>
      <c r="F1677">
        <v>23</v>
      </c>
      <c r="G1677">
        <v>0</v>
      </c>
      <c r="I1677">
        <v>0</v>
      </c>
      <c r="J1677">
        <f>Tabla1[[#This Row],[VENTAS]]+Tabla1[[#This Row],[DEPOSITO]]+Tabla1[[#This Row],[Existencia]]-Tabla1[[#This Row],[SISTEMA]]</f>
        <v>-23</v>
      </c>
    </row>
    <row r="1678" spans="1:11" hidden="1" x14ac:dyDescent="0.25">
      <c r="A1678">
        <v>20303</v>
      </c>
      <c r="B1678" s="1" t="s">
        <v>6</v>
      </c>
      <c r="C1678" s="1" t="s">
        <v>12</v>
      </c>
      <c r="D1678">
        <v>14310</v>
      </c>
      <c r="E1678" s="1" t="s">
        <v>1612</v>
      </c>
      <c r="F1678">
        <v>147</v>
      </c>
      <c r="G1678">
        <v>119</v>
      </c>
      <c r="H1678">
        <v>19</v>
      </c>
      <c r="I1678">
        <v>1</v>
      </c>
      <c r="J1678">
        <f>Tabla1[[#This Row],[VENTAS]]+Tabla1[[#This Row],[DEPOSITO]]+Tabla1[[#This Row],[Existencia]]-Tabla1[[#This Row],[SISTEMA]]</f>
        <v>-8</v>
      </c>
      <c r="K1678" t="s">
        <v>2570</v>
      </c>
    </row>
    <row r="1679" spans="1:11" x14ac:dyDescent="0.25">
      <c r="A1679">
        <v>20303</v>
      </c>
      <c r="B1679" s="1" t="s">
        <v>6</v>
      </c>
      <c r="C1679" s="1" t="s">
        <v>12</v>
      </c>
      <c r="D1679">
        <v>14311</v>
      </c>
      <c r="E1679" s="1" t="s">
        <v>1613</v>
      </c>
      <c r="F1679">
        <v>1</v>
      </c>
      <c r="G1679">
        <v>0</v>
      </c>
      <c r="I1679">
        <v>0</v>
      </c>
      <c r="J1679">
        <f>Tabla1[[#This Row],[VENTAS]]+Tabla1[[#This Row],[DEPOSITO]]+Tabla1[[#This Row],[Existencia]]-Tabla1[[#This Row],[SISTEMA]]</f>
        <v>-1</v>
      </c>
    </row>
    <row r="1680" spans="1:11" hidden="1" x14ac:dyDescent="0.25">
      <c r="A1680">
        <v>20303</v>
      </c>
      <c r="B1680" s="1" t="s">
        <v>6</v>
      </c>
      <c r="C1680" s="1" t="s">
        <v>12</v>
      </c>
      <c r="D1680">
        <v>14312</v>
      </c>
      <c r="E1680" s="1" t="s">
        <v>1614</v>
      </c>
      <c r="F1680">
        <v>63</v>
      </c>
      <c r="G1680">
        <v>61</v>
      </c>
      <c r="I1680">
        <v>2</v>
      </c>
      <c r="J1680">
        <f>Tabla1[[#This Row],[VENTAS]]+Tabla1[[#This Row],[DEPOSITO]]+Tabla1[[#This Row],[Existencia]]-Tabla1[[#This Row],[SISTEMA]]</f>
        <v>0</v>
      </c>
    </row>
    <row r="1681" spans="1:11" hidden="1" x14ac:dyDescent="0.25">
      <c r="A1681">
        <v>20303</v>
      </c>
      <c r="B1681" s="1" t="s">
        <v>6</v>
      </c>
      <c r="C1681" s="1" t="s">
        <v>12</v>
      </c>
      <c r="D1681">
        <v>14313</v>
      </c>
      <c r="E1681" s="1" t="s">
        <v>1615</v>
      </c>
      <c r="F1681">
        <v>0</v>
      </c>
      <c r="G1681">
        <v>0</v>
      </c>
      <c r="I1681">
        <v>0</v>
      </c>
      <c r="J1681">
        <f>Tabla1[[#This Row],[VENTAS]]+Tabla1[[#This Row],[DEPOSITO]]+Tabla1[[#This Row],[Existencia]]-Tabla1[[#This Row],[SISTEMA]]</f>
        <v>0</v>
      </c>
    </row>
    <row r="1682" spans="1:11" x14ac:dyDescent="0.25">
      <c r="A1682">
        <v>20303</v>
      </c>
      <c r="B1682" s="1" t="s">
        <v>6</v>
      </c>
      <c r="C1682" s="1" t="s">
        <v>12</v>
      </c>
      <c r="D1682">
        <v>14327</v>
      </c>
      <c r="E1682" s="1" t="s">
        <v>1616</v>
      </c>
      <c r="F1682">
        <v>2</v>
      </c>
      <c r="G1682">
        <v>0</v>
      </c>
      <c r="I1682">
        <v>0</v>
      </c>
      <c r="J1682">
        <f>Tabla1[[#This Row],[VENTAS]]+Tabla1[[#This Row],[DEPOSITO]]+Tabla1[[#This Row],[Existencia]]-Tabla1[[#This Row],[SISTEMA]]</f>
        <v>-2</v>
      </c>
    </row>
    <row r="1683" spans="1:11" hidden="1" x14ac:dyDescent="0.25">
      <c r="A1683">
        <v>20303</v>
      </c>
      <c r="B1683" s="1" t="s">
        <v>6</v>
      </c>
      <c r="C1683" s="1" t="s">
        <v>12</v>
      </c>
      <c r="D1683">
        <v>14328</v>
      </c>
      <c r="E1683" s="1" t="s">
        <v>58</v>
      </c>
      <c r="F1683">
        <v>0</v>
      </c>
      <c r="G1683">
        <v>0</v>
      </c>
      <c r="I1683">
        <v>0</v>
      </c>
      <c r="J1683">
        <f>Tabla1[[#This Row],[VENTAS]]+Tabla1[[#This Row],[DEPOSITO]]+Tabla1[[#This Row],[Existencia]]-Tabla1[[#This Row],[SISTEMA]]</f>
        <v>0</v>
      </c>
    </row>
    <row r="1684" spans="1:11" hidden="1" x14ac:dyDescent="0.25">
      <c r="A1684">
        <v>20303</v>
      </c>
      <c r="B1684" s="1" t="s">
        <v>6</v>
      </c>
      <c r="C1684" s="1" t="s">
        <v>12</v>
      </c>
      <c r="D1684">
        <v>14363</v>
      </c>
      <c r="E1684" s="1" t="s">
        <v>1617</v>
      </c>
      <c r="F1684">
        <v>0</v>
      </c>
      <c r="G1684">
        <v>0</v>
      </c>
      <c r="I1684">
        <v>0</v>
      </c>
      <c r="J1684">
        <f>Tabla1[[#This Row],[VENTAS]]+Tabla1[[#This Row],[DEPOSITO]]+Tabla1[[#This Row],[Existencia]]-Tabla1[[#This Row],[SISTEMA]]</f>
        <v>0</v>
      </c>
    </row>
    <row r="1685" spans="1:11" hidden="1" x14ac:dyDescent="0.25">
      <c r="A1685">
        <v>20303</v>
      </c>
      <c r="B1685" s="1" t="s">
        <v>6</v>
      </c>
      <c r="C1685" s="1" t="s">
        <v>12</v>
      </c>
      <c r="D1685">
        <v>14437</v>
      </c>
      <c r="E1685" s="1" t="s">
        <v>1618</v>
      </c>
      <c r="F1685">
        <v>0</v>
      </c>
      <c r="G1685">
        <v>0</v>
      </c>
      <c r="I1685">
        <v>0</v>
      </c>
      <c r="J1685">
        <f>Tabla1[[#This Row],[VENTAS]]+Tabla1[[#This Row],[DEPOSITO]]+Tabla1[[#This Row],[Existencia]]-Tabla1[[#This Row],[SISTEMA]]</f>
        <v>0</v>
      </c>
    </row>
    <row r="1686" spans="1:11" hidden="1" x14ac:dyDescent="0.25">
      <c r="A1686">
        <v>20303</v>
      </c>
      <c r="B1686" s="1" t="s">
        <v>6</v>
      </c>
      <c r="C1686" s="1" t="s">
        <v>12</v>
      </c>
      <c r="D1686">
        <v>14448</v>
      </c>
      <c r="E1686" s="1" t="s">
        <v>1619</v>
      </c>
      <c r="F1686">
        <v>67</v>
      </c>
      <c r="G1686">
        <v>67</v>
      </c>
      <c r="I1686">
        <v>0</v>
      </c>
      <c r="J1686">
        <f>Tabla1[[#This Row],[VENTAS]]+Tabla1[[#This Row],[DEPOSITO]]+Tabla1[[#This Row],[Existencia]]-Tabla1[[#This Row],[SISTEMA]]</f>
        <v>0</v>
      </c>
    </row>
    <row r="1687" spans="1:11" x14ac:dyDescent="0.25">
      <c r="A1687">
        <v>20303</v>
      </c>
      <c r="B1687" s="1" t="s">
        <v>6</v>
      </c>
      <c r="C1687" s="1" t="s">
        <v>12</v>
      </c>
      <c r="D1687">
        <v>14456</v>
      </c>
      <c r="E1687" s="1" t="s">
        <v>1620</v>
      </c>
      <c r="F1687">
        <v>1</v>
      </c>
      <c r="G1687">
        <v>0</v>
      </c>
      <c r="I1687">
        <v>0</v>
      </c>
      <c r="J1687">
        <f>Tabla1[[#This Row],[VENTAS]]+Tabla1[[#This Row],[DEPOSITO]]+Tabla1[[#This Row],[Existencia]]-Tabla1[[#This Row],[SISTEMA]]</f>
        <v>-1</v>
      </c>
    </row>
    <row r="1688" spans="1:11" hidden="1" x14ac:dyDescent="0.25">
      <c r="A1688">
        <v>20303</v>
      </c>
      <c r="B1688" s="1" t="s">
        <v>6</v>
      </c>
      <c r="C1688" s="1" t="s">
        <v>12</v>
      </c>
      <c r="D1688">
        <v>14465</v>
      </c>
      <c r="E1688" s="1" t="s">
        <v>1621</v>
      </c>
      <c r="F1688">
        <v>10</v>
      </c>
      <c r="G1688">
        <v>10</v>
      </c>
      <c r="I1688">
        <v>0</v>
      </c>
      <c r="J1688">
        <f>Tabla1[[#This Row],[VENTAS]]+Tabla1[[#This Row],[DEPOSITO]]+Tabla1[[#This Row],[Existencia]]-Tabla1[[#This Row],[SISTEMA]]</f>
        <v>0</v>
      </c>
    </row>
    <row r="1689" spans="1:11" hidden="1" x14ac:dyDescent="0.25">
      <c r="A1689">
        <v>20303</v>
      </c>
      <c r="B1689" s="1" t="s">
        <v>6</v>
      </c>
      <c r="C1689" s="1" t="s">
        <v>12</v>
      </c>
      <c r="D1689">
        <v>14477</v>
      </c>
      <c r="E1689" s="1" t="s">
        <v>1622</v>
      </c>
      <c r="F1689">
        <v>6</v>
      </c>
      <c r="G1689">
        <v>6</v>
      </c>
      <c r="I1689">
        <v>0</v>
      </c>
      <c r="J1689">
        <f>Tabla1[[#This Row],[VENTAS]]+Tabla1[[#This Row],[DEPOSITO]]+Tabla1[[#This Row],[Existencia]]-Tabla1[[#This Row],[SISTEMA]]</f>
        <v>0</v>
      </c>
    </row>
    <row r="1690" spans="1:11" hidden="1" x14ac:dyDescent="0.25">
      <c r="A1690">
        <v>20303</v>
      </c>
      <c r="B1690" s="1" t="s">
        <v>6</v>
      </c>
      <c r="C1690" s="1" t="s">
        <v>12</v>
      </c>
      <c r="D1690">
        <v>14490</v>
      </c>
      <c r="E1690" s="1" t="s">
        <v>1623</v>
      </c>
      <c r="F1690">
        <v>5</v>
      </c>
      <c r="G1690">
        <v>5</v>
      </c>
      <c r="I1690">
        <v>0</v>
      </c>
      <c r="J1690">
        <f>Tabla1[[#This Row],[VENTAS]]+Tabla1[[#This Row],[DEPOSITO]]+Tabla1[[#This Row],[Existencia]]-Tabla1[[#This Row],[SISTEMA]]</f>
        <v>0</v>
      </c>
    </row>
    <row r="1691" spans="1:11" hidden="1" x14ac:dyDescent="0.25">
      <c r="A1691">
        <v>20303</v>
      </c>
      <c r="B1691" s="1" t="s">
        <v>6</v>
      </c>
      <c r="C1691" s="1" t="s">
        <v>12</v>
      </c>
      <c r="D1691">
        <v>14495</v>
      </c>
      <c r="E1691" s="1" t="s">
        <v>1624</v>
      </c>
      <c r="F1691">
        <v>0</v>
      </c>
      <c r="G1691">
        <v>0</v>
      </c>
      <c r="I1691">
        <v>0</v>
      </c>
      <c r="J1691">
        <f>Tabla1[[#This Row],[VENTAS]]+Tabla1[[#This Row],[DEPOSITO]]+Tabla1[[#This Row],[Existencia]]-Tabla1[[#This Row],[SISTEMA]]</f>
        <v>0</v>
      </c>
    </row>
    <row r="1692" spans="1:11" hidden="1" x14ac:dyDescent="0.25">
      <c r="A1692">
        <v>20303</v>
      </c>
      <c r="B1692" s="1" t="s">
        <v>6</v>
      </c>
      <c r="C1692" s="1" t="s">
        <v>12</v>
      </c>
      <c r="D1692">
        <v>14496</v>
      </c>
      <c r="E1692" s="1" t="s">
        <v>1625</v>
      </c>
      <c r="F1692">
        <v>10</v>
      </c>
      <c r="G1692">
        <v>10</v>
      </c>
      <c r="I1692">
        <v>0</v>
      </c>
      <c r="J1692">
        <f>Tabla1[[#This Row],[VENTAS]]+Tabla1[[#This Row],[DEPOSITO]]+Tabla1[[#This Row],[Existencia]]-Tabla1[[#This Row],[SISTEMA]]</f>
        <v>0</v>
      </c>
    </row>
    <row r="1693" spans="1:11" x14ac:dyDescent="0.25">
      <c r="A1693">
        <v>20303</v>
      </c>
      <c r="B1693" s="1" t="s">
        <v>6</v>
      </c>
      <c r="C1693" s="1" t="s">
        <v>12</v>
      </c>
      <c r="D1693">
        <v>14497</v>
      </c>
      <c r="E1693" s="1" t="s">
        <v>1626</v>
      </c>
      <c r="F1693">
        <v>8</v>
      </c>
      <c r="G1693">
        <v>7</v>
      </c>
      <c r="I1693">
        <v>0</v>
      </c>
      <c r="J1693">
        <f>Tabla1[[#This Row],[VENTAS]]+Tabla1[[#This Row],[DEPOSITO]]+Tabla1[[#This Row],[Existencia]]-Tabla1[[#This Row],[SISTEMA]]</f>
        <v>-1</v>
      </c>
    </row>
    <row r="1694" spans="1:11" hidden="1" x14ac:dyDescent="0.25">
      <c r="A1694">
        <v>20303</v>
      </c>
      <c r="B1694" s="1" t="s">
        <v>6</v>
      </c>
      <c r="C1694" s="1" t="s">
        <v>12</v>
      </c>
      <c r="D1694">
        <v>14670</v>
      </c>
      <c r="E1694" s="1" t="s">
        <v>1627</v>
      </c>
      <c r="F1694">
        <v>11</v>
      </c>
      <c r="G1694">
        <v>11</v>
      </c>
      <c r="I1694">
        <v>0</v>
      </c>
      <c r="J1694">
        <f>Tabla1[[#This Row],[VENTAS]]+Tabla1[[#This Row],[DEPOSITO]]+Tabla1[[#This Row],[Existencia]]-Tabla1[[#This Row],[SISTEMA]]</f>
        <v>0</v>
      </c>
    </row>
    <row r="1695" spans="1:11" x14ac:dyDescent="0.25">
      <c r="A1695">
        <v>20303</v>
      </c>
      <c r="B1695" s="1" t="s">
        <v>6</v>
      </c>
      <c r="C1695" s="1" t="s">
        <v>12</v>
      </c>
      <c r="D1695">
        <v>14682</v>
      </c>
      <c r="E1695" s="1" t="s">
        <v>1628</v>
      </c>
      <c r="F1695">
        <v>6</v>
      </c>
      <c r="G1695">
        <v>0</v>
      </c>
      <c r="I1695">
        <v>0</v>
      </c>
      <c r="J1695">
        <f>Tabla1[[#This Row],[VENTAS]]+Tabla1[[#This Row],[DEPOSITO]]+Tabla1[[#This Row],[Existencia]]-Tabla1[[#This Row],[SISTEMA]]</f>
        <v>-6</v>
      </c>
    </row>
    <row r="1696" spans="1:11" hidden="1" x14ac:dyDescent="0.25">
      <c r="A1696">
        <v>20303</v>
      </c>
      <c r="B1696" s="1" t="s">
        <v>6</v>
      </c>
      <c r="C1696" s="1" t="s">
        <v>12</v>
      </c>
      <c r="D1696">
        <v>14757</v>
      </c>
      <c r="E1696" s="1" t="s">
        <v>1629</v>
      </c>
      <c r="F1696">
        <v>2</v>
      </c>
      <c r="G1696">
        <v>0</v>
      </c>
      <c r="I1696">
        <v>0</v>
      </c>
      <c r="J1696">
        <f>Tabla1[[#This Row],[VENTAS]]+Tabla1[[#This Row],[DEPOSITO]]+Tabla1[[#This Row],[Existencia]]-Tabla1[[#This Row],[SISTEMA]]</f>
        <v>-2</v>
      </c>
      <c r="K1696" t="s">
        <v>2570</v>
      </c>
    </row>
    <row r="1697" spans="1:11" hidden="1" x14ac:dyDescent="0.25">
      <c r="A1697">
        <v>20303</v>
      </c>
      <c r="B1697" s="1" t="s">
        <v>6</v>
      </c>
      <c r="C1697" s="1" t="s">
        <v>12</v>
      </c>
      <c r="D1697">
        <v>14770</v>
      </c>
      <c r="E1697" s="1" t="s">
        <v>1630</v>
      </c>
      <c r="F1697">
        <v>0</v>
      </c>
      <c r="I1697">
        <v>0</v>
      </c>
      <c r="J1697">
        <f>Tabla1[[#This Row],[VENTAS]]+Tabla1[[#This Row],[DEPOSITO]]+Tabla1[[#This Row],[Existencia]]-Tabla1[[#This Row],[SISTEMA]]</f>
        <v>0</v>
      </c>
    </row>
    <row r="1698" spans="1:11" hidden="1" x14ac:dyDescent="0.25">
      <c r="A1698">
        <v>20303</v>
      </c>
      <c r="B1698" s="1" t="s">
        <v>6</v>
      </c>
      <c r="C1698" s="1" t="s">
        <v>12</v>
      </c>
      <c r="D1698">
        <v>14813</v>
      </c>
      <c r="E1698" s="1" t="s">
        <v>1631</v>
      </c>
      <c r="F1698">
        <v>24</v>
      </c>
      <c r="G1698">
        <f>15+9</f>
        <v>24</v>
      </c>
      <c r="I1698">
        <v>0</v>
      </c>
      <c r="J1698">
        <f>Tabla1[[#This Row],[VENTAS]]+Tabla1[[#This Row],[DEPOSITO]]+Tabla1[[#This Row],[Existencia]]-Tabla1[[#This Row],[SISTEMA]]</f>
        <v>0</v>
      </c>
    </row>
    <row r="1699" spans="1:11" hidden="1" x14ac:dyDescent="0.25">
      <c r="A1699">
        <v>20303</v>
      </c>
      <c r="B1699" s="1" t="s">
        <v>6</v>
      </c>
      <c r="C1699" s="1" t="s">
        <v>12</v>
      </c>
      <c r="D1699">
        <v>14828</v>
      </c>
      <c r="E1699" s="1" t="s">
        <v>1632</v>
      </c>
      <c r="F1699">
        <v>23</v>
      </c>
      <c r="G1699">
        <f>15+8</f>
        <v>23</v>
      </c>
      <c r="I1699">
        <v>0</v>
      </c>
      <c r="J1699">
        <f>Tabla1[[#This Row],[VENTAS]]+Tabla1[[#This Row],[DEPOSITO]]+Tabla1[[#This Row],[Existencia]]-Tabla1[[#This Row],[SISTEMA]]</f>
        <v>0</v>
      </c>
    </row>
    <row r="1700" spans="1:11" x14ac:dyDescent="0.25">
      <c r="A1700">
        <v>20303</v>
      </c>
      <c r="B1700" s="1" t="s">
        <v>6</v>
      </c>
      <c r="C1700" s="1" t="s">
        <v>12</v>
      </c>
      <c r="D1700">
        <v>14832</v>
      </c>
      <c r="E1700" s="1" t="s">
        <v>1633</v>
      </c>
      <c r="F1700">
        <v>3</v>
      </c>
      <c r="G1700">
        <v>2</v>
      </c>
      <c r="I1700">
        <v>0</v>
      </c>
      <c r="J1700">
        <f>Tabla1[[#This Row],[VENTAS]]+Tabla1[[#This Row],[DEPOSITO]]+Tabla1[[#This Row],[Existencia]]-Tabla1[[#This Row],[SISTEMA]]</f>
        <v>-1</v>
      </c>
    </row>
    <row r="1701" spans="1:11" hidden="1" x14ac:dyDescent="0.25">
      <c r="A1701">
        <v>20303</v>
      </c>
      <c r="B1701" s="1" t="s">
        <v>6</v>
      </c>
      <c r="C1701" s="1" t="s">
        <v>12</v>
      </c>
      <c r="D1701">
        <v>14833</v>
      </c>
      <c r="E1701" s="1" t="s">
        <v>1634</v>
      </c>
      <c r="F1701">
        <v>0</v>
      </c>
      <c r="G1701">
        <v>0</v>
      </c>
      <c r="I1701">
        <v>0</v>
      </c>
      <c r="J1701">
        <f>Tabla1[[#This Row],[VENTAS]]+Tabla1[[#This Row],[DEPOSITO]]+Tabla1[[#This Row],[Existencia]]-Tabla1[[#This Row],[SISTEMA]]</f>
        <v>0</v>
      </c>
    </row>
    <row r="1702" spans="1:11" hidden="1" x14ac:dyDescent="0.25">
      <c r="A1702">
        <v>20303</v>
      </c>
      <c r="B1702" s="1" t="s">
        <v>6</v>
      </c>
      <c r="C1702" s="1" t="s">
        <v>12</v>
      </c>
      <c r="D1702">
        <v>14834</v>
      </c>
      <c r="E1702" s="1" t="s">
        <v>1635</v>
      </c>
      <c r="F1702">
        <v>1</v>
      </c>
      <c r="G1702">
        <v>1</v>
      </c>
      <c r="I1702">
        <v>0</v>
      </c>
      <c r="J1702">
        <f>Tabla1[[#This Row],[VENTAS]]+Tabla1[[#This Row],[DEPOSITO]]+Tabla1[[#This Row],[Existencia]]-Tabla1[[#This Row],[SISTEMA]]</f>
        <v>0</v>
      </c>
    </row>
    <row r="1703" spans="1:11" hidden="1" x14ac:dyDescent="0.25">
      <c r="A1703">
        <v>20303</v>
      </c>
      <c r="B1703" s="1" t="s">
        <v>6</v>
      </c>
      <c r="C1703" s="1" t="s">
        <v>12</v>
      </c>
      <c r="D1703">
        <v>14835</v>
      </c>
      <c r="E1703" s="1" t="s">
        <v>1636</v>
      </c>
      <c r="F1703">
        <v>0</v>
      </c>
      <c r="G1703">
        <v>0</v>
      </c>
      <c r="I1703">
        <v>0</v>
      </c>
      <c r="J1703">
        <f>Tabla1[[#This Row],[VENTAS]]+Tabla1[[#This Row],[DEPOSITO]]+Tabla1[[#This Row],[Existencia]]-Tabla1[[#This Row],[SISTEMA]]</f>
        <v>0</v>
      </c>
    </row>
    <row r="1704" spans="1:11" hidden="1" x14ac:dyDescent="0.25">
      <c r="A1704">
        <v>20303</v>
      </c>
      <c r="B1704" s="1" t="s">
        <v>6</v>
      </c>
      <c r="C1704" s="1" t="s">
        <v>12</v>
      </c>
      <c r="D1704">
        <v>14836</v>
      </c>
      <c r="E1704" s="1" t="s">
        <v>1637</v>
      </c>
      <c r="F1704">
        <v>0</v>
      </c>
      <c r="G1704">
        <v>0</v>
      </c>
      <c r="I1704">
        <v>0</v>
      </c>
      <c r="J1704">
        <f>Tabla1[[#This Row],[VENTAS]]+Tabla1[[#This Row],[DEPOSITO]]+Tabla1[[#This Row],[Existencia]]-Tabla1[[#This Row],[SISTEMA]]</f>
        <v>0</v>
      </c>
    </row>
    <row r="1705" spans="1:11" hidden="1" x14ac:dyDescent="0.25">
      <c r="A1705">
        <v>20303</v>
      </c>
      <c r="B1705" s="1" t="s">
        <v>6</v>
      </c>
      <c r="C1705" s="1" t="s">
        <v>12</v>
      </c>
      <c r="D1705">
        <v>14877</v>
      </c>
      <c r="E1705" s="1" t="s">
        <v>1638</v>
      </c>
      <c r="F1705">
        <v>-3</v>
      </c>
      <c r="G1705">
        <v>6</v>
      </c>
      <c r="I1705">
        <v>0</v>
      </c>
      <c r="J1705">
        <f>Tabla1[[#This Row],[VENTAS]]+Tabla1[[#This Row],[DEPOSITO]]+Tabla1[[#This Row],[Existencia]]-Tabla1[[#This Row],[SISTEMA]]</f>
        <v>9</v>
      </c>
      <c r="K1705" t="s">
        <v>2659</v>
      </c>
    </row>
    <row r="1706" spans="1:11" hidden="1" x14ac:dyDescent="0.25">
      <c r="A1706">
        <v>20303</v>
      </c>
      <c r="B1706" s="1" t="s">
        <v>6</v>
      </c>
      <c r="C1706" s="1" t="s">
        <v>12</v>
      </c>
      <c r="D1706">
        <v>14895</v>
      </c>
      <c r="E1706" s="1" t="s">
        <v>1639</v>
      </c>
      <c r="F1706">
        <v>24</v>
      </c>
      <c r="G1706">
        <v>24</v>
      </c>
      <c r="I1706">
        <v>0</v>
      </c>
      <c r="J1706">
        <f>Tabla1[[#This Row],[VENTAS]]+Tabla1[[#This Row],[DEPOSITO]]+Tabla1[[#This Row],[Existencia]]-Tabla1[[#This Row],[SISTEMA]]</f>
        <v>0</v>
      </c>
    </row>
    <row r="1707" spans="1:11" hidden="1" x14ac:dyDescent="0.25">
      <c r="A1707">
        <v>20303</v>
      </c>
      <c r="B1707" s="1" t="s">
        <v>6</v>
      </c>
      <c r="C1707" s="1" t="s">
        <v>12</v>
      </c>
      <c r="D1707">
        <v>14898</v>
      </c>
      <c r="E1707" s="1" t="s">
        <v>1640</v>
      </c>
      <c r="F1707">
        <v>0</v>
      </c>
      <c r="G1707">
        <v>0</v>
      </c>
      <c r="I1707">
        <v>0</v>
      </c>
      <c r="J1707">
        <f>Tabla1[[#This Row],[VENTAS]]+Tabla1[[#This Row],[DEPOSITO]]+Tabla1[[#This Row],[Existencia]]-Tabla1[[#This Row],[SISTEMA]]</f>
        <v>0</v>
      </c>
    </row>
    <row r="1708" spans="1:11" hidden="1" x14ac:dyDescent="0.25">
      <c r="A1708">
        <v>20303</v>
      </c>
      <c r="B1708" s="1" t="s">
        <v>6</v>
      </c>
      <c r="C1708" s="1" t="s">
        <v>12</v>
      </c>
      <c r="D1708">
        <v>14908</v>
      </c>
      <c r="E1708" s="1" t="s">
        <v>1641</v>
      </c>
      <c r="F1708">
        <v>12</v>
      </c>
      <c r="G1708">
        <v>10</v>
      </c>
      <c r="I1708">
        <v>2</v>
      </c>
      <c r="J1708">
        <f>Tabla1[[#This Row],[VENTAS]]+Tabla1[[#This Row],[DEPOSITO]]+Tabla1[[#This Row],[Existencia]]-Tabla1[[#This Row],[SISTEMA]]</f>
        <v>0</v>
      </c>
    </row>
    <row r="1709" spans="1:11" hidden="1" x14ac:dyDescent="0.25">
      <c r="A1709">
        <v>20303</v>
      </c>
      <c r="B1709" s="1" t="s">
        <v>6</v>
      </c>
      <c r="C1709" s="1" t="s">
        <v>12</v>
      </c>
      <c r="D1709">
        <v>15003</v>
      </c>
      <c r="E1709" s="1" t="s">
        <v>1642</v>
      </c>
      <c r="F1709">
        <v>17</v>
      </c>
      <c r="G1709">
        <v>16</v>
      </c>
      <c r="I1709">
        <v>4</v>
      </c>
      <c r="J1709">
        <f>Tabla1[[#This Row],[VENTAS]]+Tabla1[[#This Row],[DEPOSITO]]+Tabla1[[#This Row],[Existencia]]-Tabla1[[#This Row],[SISTEMA]]</f>
        <v>3</v>
      </c>
      <c r="K1709" t="s">
        <v>2659</v>
      </c>
    </row>
    <row r="1710" spans="1:11" hidden="1" x14ac:dyDescent="0.25">
      <c r="A1710">
        <v>20303</v>
      </c>
      <c r="B1710" s="1" t="s">
        <v>6</v>
      </c>
      <c r="C1710" s="1" t="s">
        <v>12</v>
      </c>
      <c r="D1710">
        <v>15026</v>
      </c>
      <c r="E1710" s="1" t="s">
        <v>1643</v>
      </c>
      <c r="F1710">
        <v>7</v>
      </c>
      <c r="G1710">
        <v>7</v>
      </c>
      <c r="I1710">
        <v>0</v>
      </c>
      <c r="J1710">
        <f>Tabla1[[#This Row],[VENTAS]]+Tabla1[[#This Row],[DEPOSITO]]+Tabla1[[#This Row],[Existencia]]-Tabla1[[#This Row],[SISTEMA]]</f>
        <v>0</v>
      </c>
    </row>
    <row r="1711" spans="1:11" hidden="1" x14ac:dyDescent="0.25">
      <c r="A1711">
        <v>20303</v>
      </c>
      <c r="B1711" s="1" t="s">
        <v>6</v>
      </c>
      <c r="C1711" s="1" t="s">
        <v>12</v>
      </c>
      <c r="D1711">
        <v>15134</v>
      </c>
      <c r="E1711" s="1" t="s">
        <v>1644</v>
      </c>
      <c r="F1711">
        <v>6</v>
      </c>
      <c r="G1711">
        <v>6</v>
      </c>
      <c r="I1711">
        <v>0</v>
      </c>
      <c r="J1711">
        <f>Tabla1[[#This Row],[VENTAS]]+Tabla1[[#This Row],[DEPOSITO]]+Tabla1[[#This Row],[Existencia]]-Tabla1[[#This Row],[SISTEMA]]</f>
        <v>0</v>
      </c>
    </row>
    <row r="1712" spans="1:11" hidden="1" x14ac:dyDescent="0.25">
      <c r="A1712">
        <v>20303</v>
      </c>
      <c r="B1712" s="1" t="s">
        <v>6</v>
      </c>
      <c r="C1712" s="1" t="s">
        <v>12</v>
      </c>
      <c r="D1712">
        <v>15135</v>
      </c>
      <c r="E1712" s="1" t="s">
        <v>1645</v>
      </c>
      <c r="F1712">
        <v>6</v>
      </c>
      <c r="G1712">
        <v>6</v>
      </c>
      <c r="I1712">
        <v>0</v>
      </c>
      <c r="J1712">
        <f>Tabla1[[#This Row],[VENTAS]]+Tabla1[[#This Row],[DEPOSITO]]+Tabla1[[#This Row],[Existencia]]-Tabla1[[#This Row],[SISTEMA]]</f>
        <v>0</v>
      </c>
    </row>
    <row r="1713" spans="1:11" hidden="1" x14ac:dyDescent="0.25">
      <c r="A1713">
        <v>20303</v>
      </c>
      <c r="B1713" s="1" t="s">
        <v>6</v>
      </c>
      <c r="C1713" s="1" t="s">
        <v>12</v>
      </c>
      <c r="D1713">
        <v>15249</v>
      </c>
      <c r="E1713" s="1" t="s">
        <v>1646</v>
      </c>
      <c r="F1713">
        <v>9</v>
      </c>
      <c r="G1713">
        <v>8</v>
      </c>
      <c r="H1713">
        <v>1</v>
      </c>
      <c r="I1713">
        <v>0</v>
      </c>
      <c r="J1713">
        <f>Tabla1[[#This Row],[VENTAS]]+Tabla1[[#This Row],[DEPOSITO]]+Tabla1[[#This Row],[Existencia]]-Tabla1[[#This Row],[SISTEMA]]</f>
        <v>0</v>
      </c>
    </row>
    <row r="1714" spans="1:11" x14ac:dyDescent="0.25">
      <c r="A1714">
        <v>20303</v>
      </c>
      <c r="B1714" s="1" t="s">
        <v>6</v>
      </c>
      <c r="C1714" s="1" t="s">
        <v>12</v>
      </c>
      <c r="D1714">
        <v>15327</v>
      </c>
      <c r="E1714" s="1" t="s">
        <v>1647</v>
      </c>
      <c r="F1714">
        <v>6</v>
      </c>
      <c r="G1714">
        <v>0</v>
      </c>
      <c r="I1714">
        <v>0</v>
      </c>
      <c r="J1714">
        <f>Tabla1[[#This Row],[VENTAS]]+Tabla1[[#This Row],[DEPOSITO]]+Tabla1[[#This Row],[Existencia]]-Tabla1[[#This Row],[SISTEMA]]</f>
        <v>-6</v>
      </c>
    </row>
    <row r="1715" spans="1:11" x14ac:dyDescent="0.25">
      <c r="A1715">
        <v>20303</v>
      </c>
      <c r="B1715" s="1" t="s">
        <v>6</v>
      </c>
      <c r="C1715" s="1" t="s">
        <v>12</v>
      </c>
      <c r="D1715">
        <v>15364</v>
      </c>
      <c r="E1715" s="1" t="s">
        <v>1648</v>
      </c>
      <c r="F1715">
        <v>75</v>
      </c>
      <c r="G1715">
        <v>45</v>
      </c>
      <c r="I1715">
        <v>5</v>
      </c>
      <c r="J1715">
        <f>Tabla1[[#This Row],[VENTAS]]+Tabla1[[#This Row],[DEPOSITO]]+Tabla1[[#This Row],[Existencia]]-Tabla1[[#This Row],[SISTEMA]]</f>
        <v>-25</v>
      </c>
    </row>
    <row r="1716" spans="1:11" hidden="1" x14ac:dyDescent="0.25">
      <c r="A1716">
        <v>20303</v>
      </c>
      <c r="B1716" s="1" t="s">
        <v>6</v>
      </c>
      <c r="C1716" s="1" t="s">
        <v>12</v>
      </c>
      <c r="D1716">
        <v>15421</v>
      </c>
      <c r="E1716" s="1" t="s">
        <v>1649</v>
      </c>
      <c r="F1716">
        <v>5</v>
      </c>
      <c r="G1716">
        <v>6</v>
      </c>
      <c r="I1716">
        <v>0</v>
      </c>
      <c r="J1716">
        <f>Tabla1[[#This Row],[VENTAS]]+Tabla1[[#This Row],[DEPOSITO]]+Tabla1[[#This Row],[Existencia]]-Tabla1[[#This Row],[SISTEMA]]</f>
        <v>1</v>
      </c>
      <c r="K1716" t="s">
        <v>2659</v>
      </c>
    </row>
    <row r="1717" spans="1:11" x14ac:dyDescent="0.25">
      <c r="A1717">
        <v>20303</v>
      </c>
      <c r="B1717" s="1" t="s">
        <v>6</v>
      </c>
      <c r="C1717" s="1" t="s">
        <v>12</v>
      </c>
      <c r="D1717">
        <v>15489</v>
      </c>
      <c r="E1717" s="1" t="s">
        <v>1650</v>
      </c>
      <c r="F1717">
        <v>31</v>
      </c>
      <c r="G1717">
        <v>11</v>
      </c>
      <c r="I1717">
        <v>0</v>
      </c>
      <c r="J1717">
        <f>Tabla1[[#This Row],[VENTAS]]+Tabla1[[#This Row],[DEPOSITO]]+Tabla1[[#This Row],[Existencia]]-Tabla1[[#This Row],[SISTEMA]]</f>
        <v>-20</v>
      </c>
    </row>
    <row r="1718" spans="1:11" hidden="1" x14ac:dyDescent="0.25">
      <c r="A1718">
        <v>20303</v>
      </c>
      <c r="B1718" s="1" t="s">
        <v>6</v>
      </c>
      <c r="C1718" s="1" t="s">
        <v>12</v>
      </c>
      <c r="D1718">
        <v>15495</v>
      </c>
      <c r="E1718" s="1" t="s">
        <v>1651</v>
      </c>
      <c r="F1718">
        <v>24</v>
      </c>
      <c r="G1718">
        <f>11+13</f>
        <v>24</v>
      </c>
      <c r="I1718">
        <v>0</v>
      </c>
      <c r="J1718">
        <f>Tabla1[[#This Row],[VENTAS]]+Tabla1[[#This Row],[DEPOSITO]]+Tabla1[[#This Row],[Existencia]]-Tabla1[[#This Row],[SISTEMA]]</f>
        <v>0</v>
      </c>
    </row>
    <row r="1719" spans="1:11" hidden="1" x14ac:dyDescent="0.25">
      <c r="A1719">
        <v>20303</v>
      </c>
      <c r="B1719" s="1" t="s">
        <v>6</v>
      </c>
      <c r="C1719" s="1" t="s">
        <v>12</v>
      </c>
      <c r="D1719">
        <v>15496</v>
      </c>
      <c r="E1719" s="1" t="s">
        <v>1652</v>
      </c>
      <c r="F1719">
        <v>11</v>
      </c>
      <c r="G1719">
        <f>4+7</f>
        <v>11</v>
      </c>
      <c r="I1719">
        <v>0</v>
      </c>
      <c r="J1719">
        <f>Tabla1[[#This Row],[VENTAS]]+Tabla1[[#This Row],[DEPOSITO]]+Tabla1[[#This Row],[Existencia]]-Tabla1[[#This Row],[SISTEMA]]</f>
        <v>0</v>
      </c>
    </row>
    <row r="1720" spans="1:11" hidden="1" x14ac:dyDescent="0.25">
      <c r="A1720">
        <v>20303</v>
      </c>
      <c r="B1720" s="1" t="s">
        <v>6</v>
      </c>
      <c r="C1720" s="1" t="s">
        <v>12</v>
      </c>
      <c r="D1720">
        <v>15497</v>
      </c>
      <c r="E1720" s="1" t="s">
        <v>1653</v>
      </c>
      <c r="F1720">
        <v>24</v>
      </c>
      <c r="G1720">
        <f>16+7</f>
        <v>23</v>
      </c>
      <c r="H1720">
        <v>1</v>
      </c>
      <c r="I1720">
        <v>0</v>
      </c>
      <c r="J1720">
        <f>Tabla1[[#This Row],[VENTAS]]+Tabla1[[#This Row],[DEPOSITO]]+Tabla1[[#This Row],[Existencia]]-Tabla1[[#This Row],[SISTEMA]]</f>
        <v>0</v>
      </c>
    </row>
    <row r="1721" spans="1:11" hidden="1" x14ac:dyDescent="0.25">
      <c r="A1721">
        <v>20303</v>
      </c>
      <c r="B1721" s="1" t="s">
        <v>6</v>
      </c>
      <c r="C1721" s="1" t="s">
        <v>12</v>
      </c>
      <c r="D1721">
        <v>15503</v>
      </c>
      <c r="E1721" s="1" t="s">
        <v>1654</v>
      </c>
      <c r="F1721">
        <v>24</v>
      </c>
      <c r="G1721">
        <f>13+12</f>
        <v>25</v>
      </c>
      <c r="I1721">
        <v>0</v>
      </c>
      <c r="J1721">
        <f>Tabla1[[#This Row],[VENTAS]]+Tabla1[[#This Row],[DEPOSITO]]+Tabla1[[#This Row],[Existencia]]-Tabla1[[#This Row],[SISTEMA]]</f>
        <v>1</v>
      </c>
      <c r="K1721" t="s">
        <v>2659</v>
      </c>
    </row>
    <row r="1722" spans="1:11" x14ac:dyDescent="0.25">
      <c r="A1722">
        <v>20303</v>
      </c>
      <c r="B1722" s="1" t="s">
        <v>6</v>
      </c>
      <c r="C1722" s="1" t="s">
        <v>12</v>
      </c>
      <c r="D1722">
        <v>15513</v>
      </c>
      <c r="E1722" s="1" t="s">
        <v>1655</v>
      </c>
      <c r="F1722">
        <v>23</v>
      </c>
      <c r="G1722">
        <v>14</v>
      </c>
      <c r="H1722">
        <v>8</v>
      </c>
      <c r="I1722">
        <v>0</v>
      </c>
      <c r="J1722">
        <f>Tabla1[[#This Row],[VENTAS]]+Tabla1[[#This Row],[DEPOSITO]]+Tabla1[[#This Row],[Existencia]]-Tabla1[[#This Row],[SISTEMA]]</f>
        <v>-1</v>
      </c>
    </row>
    <row r="1723" spans="1:11" x14ac:dyDescent="0.25">
      <c r="A1723">
        <v>20303</v>
      </c>
      <c r="B1723" s="1" t="s">
        <v>6</v>
      </c>
      <c r="C1723" s="1" t="s">
        <v>12</v>
      </c>
      <c r="D1723">
        <v>15514</v>
      </c>
      <c r="E1723" s="1" t="s">
        <v>1656</v>
      </c>
      <c r="F1723">
        <v>24</v>
      </c>
      <c r="G1723">
        <f>13+9</f>
        <v>22</v>
      </c>
      <c r="I1723">
        <v>0</v>
      </c>
      <c r="J1723">
        <f>Tabla1[[#This Row],[VENTAS]]+Tabla1[[#This Row],[DEPOSITO]]+Tabla1[[#This Row],[Existencia]]-Tabla1[[#This Row],[SISTEMA]]</f>
        <v>-2</v>
      </c>
    </row>
    <row r="1724" spans="1:11" hidden="1" x14ac:dyDescent="0.25">
      <c r="A1724">
        <v>20303</v>
      </c>
      <c r="B1724" s="1" t="s">
        <v>6</v>
      </c>
      <c r="C1724" s="1" t="s">
        <v>12</v>
      </c>
      <c r="D1724">
        <v>15515</v>
      </c>
      <c r="E1724" s="1" t="s">
        <v>1657</v>
      </c>
      <c r="F1724">
        <v>36</v>
      </c>
      <c r="G1724">
        <v>24</v>
      </c>
      <c r="H1724">
        <v>13</v>
      </c>
      <c r="I1724">
        <v>0</v>
      </c>
      <c r="J1724">
        <f>Tabla1[[#This Row],[VENTAS]]+Tabla1[[#This Row],[DEPOSITO]]+Tabla1[[#This Row],[Existencia]]-Tabla1[[#This Row],[SISTEMA]]</f>
        <v>1</v>
      </c>
      <c r="K1724" t="s">
        <v>2659</v>
      </c>
    </row>
    <row r="1725" spans="1:11" hidden="1" x14ac:dyDescent="0.25">
      <c r="A1725">
        <v>20303</v>
      </c>
      <c r="B1725" s="1" t="s">
        <v>6</v>
      </c>
      <c r="C1725" s="1" t="s">
        <v>12</v>
      </c>
      <c r="D1725">
        <v>15547</v>
      </c>
      <c r="E1725" s="1" t="s">
        <v>1658</v>
      </c>
      <c r="F1725">
        <v>53</v>
      </c>
      <c r="G1725">
        <v>51</v>
      </c>
      <c r="I1725">
        <v>2</v>
      </c>
      <c r="J1725">
        <f>Tabla1[[#This Row],[VENTAS]]+Tabla1[[#This Row],[DEPOSITO]]+Tabla1[[#This Row],[Existencia]]-Tabla1[[#This Row],[SISTEMA]]</f>
        <v>0</v>
      </c>
    </row>
    <row r="1726" spans="1:11" hidden="1" x14ac:dyDescent="0.25">
      <c r="A1726">
        <v>20303</v>
      </c>
      <c r="B1726" s="1" t="s">
        <v>6</v>
      </c>
      <c r="C1726" s="1" t="s">
        <v>12</v>
      </c>
      <c r="D1726">
        <v>1011000002</v>
      </c>
      <c r="E1726" s="1" t="s">
        <v>615</v>
      </c>
      <c r="F1726">
        <v>0</v>
      </c>
      <c r="G1726">
        <v>0</v>
      </c>
      <c r="I1726">
        <v>0</v>
      </c>
      <c r="J1726">
        <f>Tabla1[[#This Row],[VENTAS]]+Tabla1[[#This Row],[DEPOSITO]]+Tabla1[[#This Row],[Existencia]]-Tabla1[[#This Row],[SISTEMA]]</f>
        <v>0</v>
      </c>
    </row>
    <row r="1727" spans="1:11" hidden="1" x14ac:dyDescent="0.25">
      <c r="A1727">
        <v>20303</v>
      </c>
      <c r="B1727" s="1" t="s">
        <v>6</v>
      </c>
      <c r="C1727" s="1" t="s">
        <v>12</v>
      </c>
      <c r="D1727">
        <v>1011000006</v>
      </c>
      <c r="E1727" s="1" t="s">
        <v>1659</v>
      </c>
      <c r="F1727">
        <v>0</v>
      </c>
      <c r="G1727">
        <v>0</v>
      </c>
      <c r="I1727">
        <v>0</v>
      </c>
      <c r="J1727">
        <f>Tabla1[[#This Row],[VENTAS]]+Tabla1[[#This Row],[DEPOSITO]]+Tabla1[[#This Row],[Existencia]]-Tabla1[[#This Row],[SISTEMA]]</f>
        <v>0</v>
      </c>
    </row>
    <row r="1728" spans="1:11" x14ac:dyDescent="0.25">
      <c r="A1728">
        <v>20303</v>
      </c>
      <c r="B1728" s="1" t="s">
        <v>6</v>
      </c>
      <c r="C1728" s="1" t="s">
        <v>12</v>
      </c>
      <c r="D1728">
        <v>1011000008</v>
      </c>
      <c r="E1728" s="1" t="s">
        <v>1660</v>
      </c>
      <c r="F1728">
        <v>41</v>
      </c>
      <c r="G1728">
        <v>0</v>
      </c>
      <c r="I1728">
        <v>0</v>
      </c>
      <c r="J1728">
        <f>Tabla1[[#This Row],[VENTAS]]+Tabla1[[#This Row],[DEPOSITO]]+Tabla1[[#This Row],[Existencia]]-Tabla1[[#This Row],[SISTEMA]]</f>
        <v>-41</v>
      </c>
    </row>
    <row r="1729" spans="1:10" x14ac:dyDescent="0.25">
      <c r="A1729">
        <v>20303</v>
      </c>
      <c r="B1729" s="1" t="s">
        <v>6</v>
      </c>
      <c r="C1729" s="1" t="s">
        <v>12</v>
      </c>
      <c r="D1729">
        <v>1011000009</v>
      </c>
      <c r="E1729" s="1" t="s">
        <v>1660</v>
      </c>
      <c r="F1729">
        <v>115</v>
      </c>
      <c r="G1729">
        <v>0</v>
      </c>
      <c r="I1729">
        <v>0</v>
      </c>
      <c r="J1729">
        <f>Tabla1[[#This Row],[VENTAS]]+Tabla1[[#This Row],[DEPOSITO]]+Tabla1[[#This Row],[Existencia]]-Tabla1[[#This Row],[SISTEMA]]</f>
        <v>-115</v>
      </c>
    </row>
    <row r="1730" spans="1:10" x14ac:dyDescent="0.25">
      <c r="A1730">
        <v>20303</v>
      </c>
      <c r="B1730" s="1" t="s">
        <v>6</v>
      </c>
      <c r="C1730" s="1" t="s">
        <v>12</v>
      </c>
      <c r="D1730">
        <v>1011000012</v>
      </c>
      <c r="E1730" s="1" t="s">
        <v>1661</v>
      </c>
      <c r="F1730">
        <v>1</v>
      </c>
      <c r="G1730">
        <v>0</v>
      </c>
      <c r="I1730">
        <v>0</v>
      </c>
      <c r="J1730">
        <f>Tabla1[[#This Row],[VENTAS]]+Tabla1[[#This Row],[DEPOSITO]]+Tabla1[[#This Row],[Existencia]]-Tabla1[[#This Row],[SISTEMA]]</f>
        <v>-1</v>
      </c>
    </row>
    <row r="1731" spans="1:10" hidden="1" x14ac:dyDescent="0.25">
      <c r="A1731">
        <v>20303</v>
      </c>
      <c r="B1731" s="1" t="s">
        <v>6</v>
      </c>
      <c r="C1731" s="1" t="s">
        <v>12</v>
      </c>
      <c r="D1731">
        <v>1011000013</v>
      </c>
      <c r="E1731" s="1" t="s">
        <v>1662</v>
      </c>
      <c r="F1731">
        <v>0</v>
      </c>
      <c r="G1731">
        <v>0</v>
      </c>
      <c r="I1731">
        <v>0</v>
      </c>
      <c r="J1731">
        <f>Tabla1[[#This Row],[VENTAS]]+Tabla1[[#This Row],[DEPOSITO]]+Tabla1[[#This Row],[Existencia]]-Tabla1[[#This Row],[SISTEMA]]</f>
        <v>0</v>
      </c>
    </row>
    <row r="1732" spans="1:10" hidden="1" x14ac:dyDescent="0.25">
      <c r="A1732">
        <v>20303</v>
      </c>
      <c r="B1732" s="1" t="s">
        <v>6</v>
      </c>
      <c r="C1732" s="1" t="s">
        <v>12</v>
      </c>
      <c r="D1732">
        <v>1011000014</v>
      </c>
      <c r="E1732" s="1" t="s">
        <v>152</v>
      </c>
      <c r="F1732">
        <v>0</v>
      </c>
      <c r="G1732">
        <v>0</v>
      </c>
      <c r="I1732">
        <v>0</v>
      </c>
      <c r="J1732">
        <f>Tabla1[[#This Row],[VENTAS]]+Tabla1[[#This Row],[DEPOSITO]]+Tabla1[[#This Row],[Existencia]]-Tabla1[[#This Row],[SISTEMA]]</f>
        <v>0</v>
      </c>
    </row>
    <row r="1733" spans="1:10" hidden="1" x14ac:dyDescent="0.25">
      <c r="A1733">
        <v>20303</v>
      </c>
      <c r="B1733" s="1" t="s">
        <v>6</v>
      </c>
      <c r="C1733" s="1" t="s">
        <v>12</v>
      </c>
      <c r="D1733">
        <v>1011000016</v>
      </c>
      <c r="E1733" s="1" t="s">
        <v>1663</v>
      </c>
      <c r="F1733">
        <v>0</v>
      </c>
      <c r="G1733">
        <v>0</v>
      </c>
      <c r="I1733">
        <v>0</v>
      </c>
      <c r="J1733">
        <f>Tabla1[[#This Row],[VENTAS]]+Tabla1[[#This Row],[DEPOSITO]]+Tabla1[[#This Row],[Existencia]]-Tabla1[[#This Row],[SISTEMA]]</f>
        <v>0</v>
      </c>
    </row>
    <row r="1734" spans="1:10" hidden="1" x14ac:dyDescent="0.25">
      <c r="A1734">
        <v>20303</v>
      </c>
      <c r="B1734" s="1" t="s">
        <v>6</v>
      </c>
      <c r="C1734" s="1" t="s">
        <v>12</v>
      </c>
      <c r="D1734">
        <v>1011000019</v>
      </c>
      <c r="E1734" s="1" t="s">
        <v>1664</v>
      </c>
      <c r="F1734">
        <v>0</v>
      </c>
      <c r="G1734">
        <v>0</v>
      </c>
      <c r="I1734">
        <v>0</v>
      </c>
      <c r="J1734">
        <f>Tabla1[[#This Row],[VENTAS]]+Tabla1[[#This Row],[DEPOSITO]]+Tabla1[[#This Row],[Existencia]]-Tabla1[[#This Row],[SISTEMA]]</f>
        <v>0</v>
      </c>
    </row>
    <row r="1735" spans="1:10" hidden="1" x14ac:dyDescent="0.25">
      <c r="A1735">
        <v>20303</v>
      </c>
      <c r="B1735" s="1" t="s">
        <v>6</v>
      </c>
      <c r="C1735" s="1" t="s">
        <v>12</v>
      </c>
      <c r="D1735">
        <v>1011000021</v>
      </c>
      <c r="E1735" s="1" t="s">
        <v>1665</v>
      </c>
      <c r="F1735">
        <v>0</v>
      </c>
      <c r="G1735">
        <v>0</v>
      </c>
      <c r="I1735">
        <v>0</v>
      </c>
      <c r="J1735">
        <f>Tabla1[[#This Row],[VENTAS]]+Tabla1[[#This Row],[DEPOSITO]]+Tabla1[[#This Row],[Existencia]]-Tabla1[[#This Row],[SISTEMA]]</f>
        <v>0</v>
      </c>
    </row>
    <row r="1736" spans="1:10" hidden="1" x14ac:dyDescent="0.25">
      <c r="A1736">
        <v>20303</v>
      </c>
      <c r="B1736" s="1" t="s">
        <v>6</v>
      </c>
      <c r="C1736" s="1" t="s">
        <v>12</v>
      </c>
      <c r="D1736">
        <v>1011000022</v>
      </c>
      <c r="E1736" s="1" t="s">
        <v>1666</v>
      </c>
      <c r="F1736">
        <v>0</v>
      </c>
      <c r="G1736">
        <v>0</v>
      </c>
      <c r="I1736">
        <v>0</v>
      </c>
      <c r="J1736">
        <f>Tabla1[[#This Row],[VENTAS]]+Tabla1[[#This Row],[DEPOSITO]]+Tabla1[[#This Row],[Existencia]]-Tabla1[[#This Row],[SISTEMA]]</f>
        <v>0</v>
      </c>
    </row>
    <row r="1737" spans="1:10" hidden="1" x14ac:dyDescent="0.25">
      <c r="A1737">
        <v>20303</v>
      </c>
      <c r="B1737" s="1" t="s">
        <v>6</v>
      </c>
      <c r="C1737" s="1" t="s">
        <v>12</v>
      </c>
      <c r="D1737">
        <v>1011000023</v>
      </c>
      <c r="E1737" s="1" t="s">
        <v>1667</v>
      </c>
      <c r="F1737">
        <v>0</v>
      </c>
      <c r="G1737">
        <v>0</v>
      </c>
      <c r="I1737">
        <v>0</v>
      </c>
      <c r="J1737">
        <f>Tabla1[[#This Row],[VENTAS]]+Tabla1[[#This Row],[DEPOSITO]]+Tabla1[[#This Row],[Existencia]]-Tabla1[[#This Row],[SISTEMA]]</f>
        <v>0</v>
      </c>
    </row>
    <row r="1738" spans="1:10" hidden="1" x14ac:dyDescent="0.25">
      <c r="A1738">
        <v>20303</v>
      </c>
      <c r="B1738" s="1" t="s">
        <v>6</v>
      </c>
      <c r="C1738" s="1" t="s">
        <v>12</v>
      </c>
      <c r="D1738">
        <v>1011000024</v>
      </c>
      <c r="E1738" s="1" t="s">
        <v>1668</v>
      </c>
      <c r="F1738">
        <v>0</v>
      </c>
      <c r="G1738">
        <v>0</v>
      </c>
      <c r="I1738">
        <v>0</v>
      </c>
      <c r="J1738">
        <f>Tabla1[[#This Row],[VENTAS]]+Tabla1[[#This Row],[DEPOSITO]]+Tabla1[[#This Row],[Existencia]]-Tabla1[[#This Row],[SISTEMA]]</f>
        <v>0</v>
      </c>
    </row>
    <row r="1739" spans="1:10" hidden="1" x14ac:dyDescent="0.25">
      <c r="A1739">
        <v>20303</v>
      </c>
      <c r="B1739" s="1" t="s">
        <v>6</v>
      </c>
      <c r="C1739" s="1" t="s">
        <v>12</v>
      </c>
      <c r="D1739">
        <v>1011000025</v>
      </c>
      <c r="E1739" s="1" t="s">
        <v>1669</v>
      </c>
      <c r="F1739">
        <v>0</v>
      </c>
      <c r="G1739">
        <v>0</v>
      </c>
      <c r="I1739">
        <v>0</v>
      </c>
      <c r="J1739">
        <f>Tabla1[[#This Row],[VENTAS]]+Tabla1[[#This Row],[DEPOSITO]]+Tabla1[[#This Row],[Existencia]]-Tabla1[[#This Row],[SISTEMA]]</f>
        <v>0</v>
      </c>
    </row>
    <row r="1740" spans="1:10" hidden="1" x14ac:dyDescent="0.25">
      <c r="A1740">
        <v>20303</v>
      </c>
      <c r="B1740" s="1" t="s">
        <v>6</v>
      </c>
      <c r="C1740" s="1" t="s">
        <v>12</v>
      </c>
      <c r="D1740">
        <v>1011000031</v>
      </c>
      <c r="E1740" s="1" t="s">
        <v>1670</v>
      </c>
      <c r="F1740">
        <v>0</v>
      </c>
      <c r="G1740">
        <v>0</v>
      </c>
      <c r="I1740">
        <v>0</v>
      </c>
      <c r="J1740">
        <f>Tabla1[[#This Row],[VENTAS]]+Tabla1[[#This Row],[DEPOSITO]]+Tabla1[[#This Row],[Existencia]]-Tabla1[[#This Row],[SISTEMA]]</f>
        <v>0</v>
      </c>
    </row>
    <row r="1741" spans="1:10" hidden="1" x14ac:dyDescent="0.25">
      <c r="A1741">
        <v>20303</v>
      </c>
      <c r="B1741" s="1" t="s">
        <v>6</v>
      </c>
      <c r="C1741" s="1" t="s">
        <v>12</v>
      </c>
      <c r="D1741">
        <v>1011000033</v>
      </c>
      <c r="E1741" s="1" t="s">
        <v>1671</v>
      </c>
      <c r="F1741">
        <v>0</v>
      </c>
      <c r="G1741">
        <v>0</v>
      </c>
      <c r="I1741">
        <v>0</v>
      </c>
      <c r="J1741">
        <f>Tabla1[[#This Row],[VENTAS]]+Tabla1[[#This Row],[DEPOSITO]]+Tabla1[[#This Row],[Existencia]]-Tabla1[[#This Row],[SISTEMA]]</f>
        <v>0</v>
      </c>
    </row>
    <row r="1742" spans="1:10" hidden="1" x14ac:dyDescent="0.25">
      <c r="A1742">
        <v>20303</v>
      </c>
      <c r="B1742" s="1" t="s">
        <v>6</v>
      </c>
      <c r="C1742" s="1" t="s">
        <v>12</v>
      </c>
      <c r="D1742">
        <v>1011000035</v>
      </c>
      <c r="E1742" s="1" t="s">
        <v>615</v>
      </c>
      <c r="F1742">
        <v>0</v>
      </c>
      <c r="G1742">
        <v>0</v>
      </c>
      <c r="I1742">
        <v>0</v>
      </c>
      <c r="J1742">
        <f>Tabla1[[#This Row],[VENTAS]]+Tabla1[[#This Row],[DEPOSITO]]+Tabla1[[#This Row],[Existencia]]-Tabla1[[#This Row],[SISTEMA]]</f>
        <v>0</v>
      </c>
    </row>
    <row r="1743" spans="1:10" hidden="1" x14ac:dyDescent="0.25">
      <c r="A1743">
        <v>20303</v>
      </c>
      <c r="B1743" s="1" t="s">
        <v>6</v>
      </c>
      <c r="C1743" s="1" t="s">
        <v>12</v>
      </c>
      <c r="D1743">
        <v>1011000036</v>
      </c>
      <c r="E1743" s="1" t="s">
        <v>1672</v>
      </c>
      <c r="F1743">
        <v>0</v>
      </c>
      <c r="G1743">
        <v>0</v>
      </c>
      <c r="I1743">
        <v>0</v>
      </c>
      <c r="J1743">
        <f>Tabla1[[#This Row],[VENTAS]]+Tabla1[[#This Row],[DEPOSITO]]+Tabla1[[#This Row],[Existencia]]-Tabla1[[#This Row],[SISTEMA]]</f>
        <v>0</v>
      </c>
    </row>
    <row r="1744" spans="1:10" hidden="1" x14ac:dyDescent="0.25">
      <c r="A1744">
        <v>20303</v>
      </c>
      <c r="B1744" s="1" t="s">
        <v>6</v>
      </c>
      <c r="C1744" s="1" t="s">
        <v>12</v>
      </c>
      <c r="D1744">
        <v>1011000039</v>
      </c>
      <c r="E1744" s="1" t="s">
        <v>1673</v>
      </c>
      <c r="F1744">
        <v>0</v>
      </c>
      <c r="G1744">
        <v>0</v>
      </c>
      <c r="I1744">
        <v>0</v>
      </c>
      <c r="J1744">
        <f>Tabla1[[#This Row],[VENTAS]]+Tabla1[[#This Row],[DEPOSITO]]+Tabla1[[#This Row],[Existencia]]-Tabla1[[#This Row],[SISTEMA]]</f>
        <v>0</v>
      </c>
    </row>
    <row r="1745" spans="1:11" hidden="1" x14ac:dyDescent="0.25">
      <c r="A1745">
        <v>20303</v>
      </c>
      <c r="B1745" s="1" t="s">
        <v>6</v>
      </c>
      <c r="C1745" s="1" t="s">
        <v>12</v>
      </c>
      <c r="D1745">
        <v>1011000040</v>
      </c>
      <c r="E1745" s="1" t="s">
        <v>1674</v>
      </c>
      <c r="F1745">
        <v>0</v>
      </c>
      <c r="G1745">
        <v>0</v>
      </c>
      <c r="I1745">
        <v>0</v>
      </c>
      <c r="J1745">
        <f>Tabla1[[#This Row],[VENTAS]]+Tabla1[[#This Row],[DEPOSITO]]+Tabla1[[#This Row],[Existencia]]-Tabla1[[#This Row],[SISTEMA]]</f>
        <v>0</v>
      </c>
    </row>
    <row r="1746" spans="1:11" hidden="1" x14ac:dyDescent="0.25">
      <c r="A1746">
        <v>20303</v>
      </c>
      <c r="B1746" s="1" t="s">
        <v>6</v>
      </c>
      <c r="C1746" s="1" t="s">
        <v>12</v>
      </c>
      <c r="D1746">
        <v>1011000045</v>
      </c>
      <c r="E1746" s="1" t="s">
        <v>1675</v>
      </c>
      <c r="F1746">
        <v>0</v>
      </c>
      <c r="G1746">
        <v>0</v>
      </c>
      <c r="I1746">
        <v>0</v>
      </c>
      <c r="J1746">
        <f>Tabla1[[#This Row],[VENTAS]]+Tabla1[[#This Row],[DEPOSITO]]+Tabla1[[#This Row],[Existencia]]-Tabla1[[#This Row],[SISTEMA]]</f>
        <v>0</v>
      </c>
    </row>
    <row r="1747" spans="1:11" hidden="1" x14ac:dyDescent="0.25">
      <c r="A1747">
        <v>20303</v>
      </c>
      <c r="B1747" s="1" t="s">
        <v>6</v>
      </c>
      <c r="C1747" s="1" t="s">
        <v>12</v>
      </c>
      <c r="D1747">
        <v>1011000046</v>
      </c>
      <c r="E1747" s="1" t="s">
        <v>1676</v>
      </c>
      <c r="F1747">
        <v>0</v>
      </c>
      <c r="G1747">
        <v>0</v>
      </c>
      <c r="I1747">
        <v>0</v>
      </c>
      <c r="J1747">
        <f>Tabla1[[#This Row],[VENTAS]]+Tabla1[[#This Row],[DEPOSITO]]+Tabla1[[#This Row],[Existencia]]-Tabla1[[#This Row],[SISTEMA]]</f>
        <v>0</v>
      </c>
    </row>
    <row r="1748" spans="1:11" hidden="1" x14ac:dyDescent="0.25">
      <c r="A1748">
        <v>20303</v>
      </c>
      <c r="B1748" s="1" t="s">
        <v>6</v>
      </c>
      <c r="C1748" s="1" t="s">
        <v>12</v>
      </c>
      <c r="D1748">
        <v>1011000051</v>
      </c>
      <c r="E1748" s="1" t="s">
        <v>615</v>
      </c>
      <c r="F1748">
        <v>0</v>
      </c>
      <c r="G1748">
        <v>0</v>
      </c>
      <c r="I1748">
        <v>0</v>
      </c>
      <c r="J1748">
        <f>Tabla1[[#This Row],[VENTAS]]+Tabla1[[#This Row],[DEPOSITO]]+Tabla1[[#This Row],[Existencia]]-Tabla1[[#This Row],[SISTEMA]]</f>
        <v>0</v>
      </c>
    </row>
    <row r="1749" spans="1:11" hidden="1" x14ac:dyDescent="0.25">
      <c r="A1749">
        <v>20303</v>
      </c>
      <c r="B1749" s="1" t="s">
        <v>6</v>
      </c>
      <c r="C1749" s="1" t="s">
        <v>12</v>
      </c>
      <c r="D1749">
        <v>1011000052</v>
      </c>
      <c r="E1749" s="1" t="s">
        <v>1677</v>
      </c>
      <c r="F1749">
        <v>0</v>
      </c>
      <c r="G1749">
        <v>0</v>
      </c>
      <c r="I1749">
        <v>0</v>
      </c>
      <c r="J1749">
        <f>Tabla1[[#This Row],[VENTAS]]+Tabla1[[#This Row],[DEPOSITO]]+Tabla1[[#This Row],[Existencia]]-Tabla1[[#This Row],[SISTEMA]]</f>
        <v>0</v>
      </c>
    </row>
    <row r="1750" spans="1:11" hidden="1" x14ac:dyDescent="0.25">
      <c r="A1750">
        <v>20303</v>
      </c>
      <c r="B1750" s="1" t="s">
        <v>6</v>
      </c>
      <c r="C1750" s="1" t="s">
        <v>12</v>
      </c>
      <c r="D1750">
        <v>1011000053</v>
      </c>
      <c r="E1750" s="1" t="s">
        <v>1678</v>
      </c>
      <c r="F1750">
        <v>0</v>
      </c>
      <c r="G1750">
        <v>0</v>
      </c>
      <c r="I1750">
        <v>0</v>
      </c>
      <c r="J1750">
        <f>Tabla1[[#This Row],[VENTAS]]+Tabla1[[#This Row],[DEPOSITO]]+Tabla1[[#This Row],[Existencia]]-Tabla1[[#This Row],[SISTEMA]]</f>
        <v>0</v>
      </c>
    </row>
    <row r="1751" spans="1:11" hidden="1" x14ac:dyDescent="0.25">
      <c r="A1751">
        <v>20303</v>
      </c>
      <c r="B1751" s="1" t="s">
        <v>6</v>
      </c>
      <c r="C1751" s="1" t="s">
        <v>12</v>
      </c>
      <c r="D1751">
        <v>1011000056</v>
      </c>
      <c r="E1751" s="1" t="s">
        <v>1679</v>
      </c>
      <c r="F1751">
        <v>3</v>
      </c>
      <c r="G1751">
        <v>0</v>
      </c>
      <c r="I1751">
        <v>0</v>
      </c>
      <c r="J1751">
        <f>Tabla1[[#This Row],[VENTAS]]+Tabla1[[#This Row],[DEPOSITO]]+Tabla1[[#This Row],[Existencia]]-Tabla1[[#This Row],[SISTEMA]]</f>
        <v>-3</v>
      </c>
      <c r="K1751" t="s">
        <v>2646</v>
      </c>
    </row>
    <row r="1752" spans="1:11" x14ac:dyDescent="0.25">
      <c r="A1752">
        <v>20303</v>
      </c>
      <c r="B1752" s="1" t="s">
        <v>6</v>
      </c>
      <c r="C1752" s="1" t="s">
        <v>12</v>
      </c>
      <c r="D1752">
        <v>1011000057</v>
      </c>
      <c r="E1752" s="1" t="s">
        <v>58</v>
      </c>
      <c r="F1752">
        <v>23</v>
      </c>
      <c r="G1752">
        <v>0</v>
      </c>
      <c r="I1752">
        <v>0</v>
      </c>
      <c r="J1752">
        <f>Tabla1[[#This Row],[VENTAS]]+Tabla1[[#This Row],[DEPOSITO]]+Tabla1[[#This Row],[Existencia]]-Tabla1[[#This Row],[SISTEMA]]</f>
        <v>-23</v>
      </c>
    </row>
    <row r="1753" spans="1:11" hidden="1" x14ac:dyDescent="0.25">
      <c r="A1753">
        <v>20303</v>
      </c>
      <c r="B1753" s="1" t="s">
        <v>6</v>
      </c>
      <c r="C1753" s="1" t="s">
        <v>12</v>
      </c>
      <c r="D1753">
        <v>1011000061</v>
      </c>
      <c r="E1753" s="1" t="s">
        <v>153</v>
      </c>
      <c r="F1753">
        <v>0</v>
      </c>
      <c r="G1753">
        <v>0</v>
      </c>
      <c r="I1753">
        <v>0</v>
      </c>
      <c r="J1753">
        <f>Tabla1[[#This Row],[VENTAS]]+Tabla1[[#This Row],[DEPOSITO]]+Tabla1[[#This Row],[Existencia]]-Tabla1[[#This Row],[SISTEMA]]</f>
        <v>0</v>
      </c>
    </row>
    <row r="1754" spans="1:11" hidden="1" x14ac:dyDescent="0.25">
      <c r="A1754">
        <v>20303</v>
      </c>
      <c r="B1754" s="1" t="s">
        <v>6</v>
      </c>
      <c r="C1754" s="1" t="s">
        <v>12</v>
      </c>
      <c r="D1754">
        <v>1011000062</v>
      </c>
      <c r="E1754" s="1" t="s">
        <v>154</v>
      </c>
      <c r="F1754">
        <v>0</v>
      </c>
      <c r="G1754">
        <v>0</v>
      </c>
      <c r="I1754">
        <v>0</v>
      </c>
      <c r="J1754">
        <f>Tabla1[[#This Row],[VENTAS]]+Tabla1[[#This Row],[DEPOSITO]]+Tabla1[[#This Row],[Existencia]]-Tabla1[[#This Row],[SISTEMA]]</f>
        <v>0</v>
      </c>
    </row>
    <row r="1755" spans="1:11" hidden="1" x14ac:dyDescent="0.25">
      <c r="A1755">
        <v>20303</v>
      </c>
      <c r="B1755" s="1" t="s">
        <v>6</v>
      </c>
      <c r="C1755" s="1" t="s">
        <v>12</v>
      </c>
      <c r="D1755">
        <v>1011000063</v>
      </c>
      <c r="E1755" s="1" t="s">
        <v>155</v>
      </c>
      <c r="F1755">
        <v>0</v>
      </c>
      <c r="G1755">
        <v>0</v>
      </c>
      <c r="I1755">
        <v>0</v>
      </c>
      <c r="J1755">
        <f>Tabla1[[#This Row],[VENTAS]]+Tabla1[[#This Row],[DEPOSITO]]+Tabla1[[#This Row],[Existencia]]-Tabla1[[#This Row],[SISTEMA]]</f>
        <v>0</v>
      </c>
    </row>
    <row r="1756" spans="1:11" hidden="1" x14ac:dyDescent="0.25">
      <c r="A1756">
        <v>20303</v>
      </c>
      <c r="B1756" s="1" t="s">
        <v>6</v>
      </c>
      <c r="C1756" s="1" t="s">
        <v>12</v>
      </c>
      <c r="D1756">
        <v>1011000064</v>
      </c>
      <c r="E1756" s="1" t="s">
        <v>156</v>
      </c>
      <c r="F1756">
        <v>3</v>
      </c>
      <c r="G1756">
        <v>3</v>
      </c>
      <c r="I1756">
        <v>0</v>
      </c>
      <c r="J1756">
        <f>Tabla1[[#This Row],[VENTAS]]+Tabla1[[#This Row],[DEPOSITO]]+Tabla1[[#This Row],[Existencia]]-Tabla1[[#This Row],[SISTEMA]]</f>
        <v>0</v>
      </c>
    </row>
    <row r="1757" spans="1:11" x14ac:dyDescent="0.25">
      <c r="A1757">
        <v>20303</v>
      </c>
      <c r="B1757" s="1" t="s">
        <v>6</v>
      </c>
      <c r="C1757" s="1" t="s">
        <v>12</v>
      </c>
      <c r="D1757">
        <v>1011000066</v>
      </c>
      <c r="E1757" s="1" t="s">
        <v>1680</v>
      </c>
      <c r="F1757">
        <v>16</v>
      </c>
      <c r="G1757">
        <v>14</v>
      </c>
      <c r="I1757">
        <v>0</v>
      </c>
      <c r="J1757">
        <f>Tabla1[[#This Row],[VENTAS]]+Tabla1[[#This Row],[DEPOSITO]]+Tabla1[[#This Row],[Existencia]]-Tabla1[[#This Row],[SISTEMA]]</f>
        <v>-2</v>
      </c>
    </row>
    <row r="1758" spans="1:11" hidden="1" x14ac:dyDescent="0.25">
      <c r="A1758">
        <v>20303</v>
      </c>
      <c r="B1758" s="1" t="s">
        <v>6</v>
      </c>
      <c r="C1758" s="1" t="s">
        <v>12</v>
      </c>
      <c r="D1758">
        <v>1011000068</v>
      </c>
      <c r="E1758" s="1" t="s">
        <v>615</v>
      </c>
      <c r="F1758">
        <v>0</v>
      </c>
      <c r="G1758">
        <v>0</v>
      </c>
      <c r="I1758">
        <v>0</v>
      </c>
      <c r="J1758">
        <f>Tabla1[[#This Row],[VENTAS]]+Tabla1[[#This Row],[DEPOSITO]]+Tabla1[[#This Row],[Existencia]]-Tabla1[[#This Row],[SISTEMA]]</f>
        <v>0</v>
      </c>
    </row>
    <row r="1759" spans="1:11" hidden="1" x14ac:dyDescent="0.25">
      <c r="A1759">
        <v>20303</v>
      </c>
      <c r="B1759" s="1" t="s">
        <v>6</v>
      </c>
      <c r="C1759" s="1" t="s">
        <v>12</v>
      </c>
      <c r="D1759">
        <v>1011000069</v>
      </c>
      <c r="E1759" s="1" t="s">
        <v>615</v>
      </c>
      <c r="F1759">
        <v>0</v>
      </c>
      <c r="G1759">
        <v>0</v>
      </c>
      <c r="I1759">
        <v>0</v>
      </c>
      <c r="J1759">
        <f>Tabla1[[#This Row],[VENTAS]]+Tabla1[[#This Row],[DEPOSITO]]+Tabla1[[#This Row],[Existencia]]-Tabla1[[#This Row],[SISTEMA]]</f>
        <v>0</v>
      </c>
    </row>
    <row r="1760" spans="1:11" hidden="1" x14ac:dyDescent="0.25">
      <c r="A1760">
        <v>20303</v>
      </c>
      <c r="B1760" s="1" t="s">
        <v>6</v>
      </c>
      <c r="C1760" s="1" t="s">
        <v>12</v>
      </c>
      <c r="D1760">
        <v>1011000074</v>
      </c>
      <c r="E1760" s="1" t="s">
        <v>1681</v>
      </c>
      <c r="F1760">
        <v>0</v>
      </c>
      <c r="G1760">
        <v>0</v>
      </c>
      <c r="I1760">
        <v>0</v>
      </c>
      <c r="J1760">
        <f>Tabla1[[#This Row],[VENTAS]]+Tabla1[[#This Row],[DEPOSITO]]+Tabla1[[#This Row],[Existencia]]-Tabla1[[#This Row],[SISTEMA]]</f>
        <v>0</v>
      </c>
    </row>
    <row r="1761" spans="1:11" hidden="1" x14ac:dyDescent="0.25">
      <c r="A1761">
        <v>20303</v>
      </c>
      <c r="B1761" s="1" t="s">
        <v>6</v>
      </c>
      <c r="C1761" s="1" t="s">
        <v>12</v>
      </c>
      <c r="D1761">
        <v>1011000075</v>
      </c>
      <c r="E1761" s="1" t="s">
        <v>1682</v>
      </c>
      <c r="F1761">
        <v>1</v>
      </c>
      <c r="G1761">
        <v>0</v>
      </c>
      <c r="I1761">
        <v>0</v>
      </c>
      <c r="J1761">
        <f>Tabla1[[#This Row],[VENTAS]]+Tabla1[[#This Row],[DEPOSITO]]+Tabla1[[#This Row],[Existencia]]-Tabla1[[#This Row],[SISTEMA]]</f>
        <v>-1</v>
      </c>
      <c r="K1761" t="s">
        <v>2644</v>
      </c>
    </row>
    <row r="1762" spans="1:11" x14ac:dyDescent="0.25">
      <c r="A1762">
        <v>20303</v>
      </c>
      <c r="B1762" s="1" t="s">
        <v>6</v>
      </c>
      <c r="C1762" s="1" t="s">
        <v>12</v>
      </c>
      <c r="D1762">
        <v>1011000081</v>
      </c>
      <c r="E1762" s="1" t="s">
        <v>1683</v>
      </c>
      <c r="F1762">
        <v>20</v>
      </c>
      <c r="G1762">
        <v>0</v>
      </c>
      <c r="I1762">
        <v>0</v>
      </c>
      <c r="J1762">
        <f>Tabla1[[#This Row],[VENTAS]]+Tabla1[[#This Row],[DEPOSITO]]+Tabla1[[#This Row],[Existencia]]-Tabla1[[#This Row],[SISTEMA]]</f>
        <v>-20</v>
      </c>
    </row>
    <row r="1763" spans="1:11" hidden="1" x14ac:dyDescent="0.25">
      <c r="A1763">
        <v>20303</v>
      </c>
      <c r="B1763" s="1" t="s">
        <v>6</v>
      </c>
      <c r="C1763" s="1" t="s">
        <v>26</v>
      </c>
      <c r="D1763">
        <v>6375</v>
      </c>
      <c r="E1763" s="1" t="s">
        <v>1684</v>
      </c>
      <c r="F1763">
        <v>0</v>
      </c>
      <c r="G1763">
        <v>0</v>
      </c>
      <c r="I1763">
        <v>0</v>
      </c>
      <c r="J1763">
        <f>Tabla1[[#This Row],[VENTAS]]+Tabla1[[#This Row],[DEPOSITO]]+Tabla1[[#This Row],[Existencia]]-Tabla1[[#This Row],[SISTEMA]]</f>
        <v>0</v>
      </c>
    </row>
    <row r="1764" spans="1:11" hidden="1" x14ac:dyDescent="0.25">
      <c r="A1764">
        <v>20303</v>
      </c>
      <c r="B1764" s="1" t="s">
        <v>6</v>
      </c>
      <c r="C1764" s="1" t="s">
        <v>27</v>
      </c>
      <c r="D1764">
        <v>950</v>
      </c>
      <c r="E1764" s="1" t="s">
        <v>1685</v>
      </c>
      <c r="F1764">
        <v>0</v>
      </c>
      <c r="G1764">
        <v>0</v>
      </c>
      <c r="I1764">
        <v>0</v>
      </c>
      <c r="J1764">
        <f>Tabla1[[#This Row],[VENTAS]]+Tabla1[[#This Row],[DEPOSITO]]+Tabla1[[#This Row],[Existencia]]-Tabla1[[#This Row],[SISTEMA]]</f>
        <v>0</v>
      </c>
    </row>
    <row r="1765" spans="1:11" hidden="1" x14ac:dyDescent="0.25">
      <c r="A1765">
        <v>20303</v>
      </c>
      <c r="B1765" s="1" t="s">
        <v>6</v>
      </c>
      <c r="C1765" s="1" t="s">
        <v>27</v>
      </c>
      <c r="D1765">
        <v>4743</v>
      </c>
      <c r="E1765" s="1" t="s">
        <v>1686</v>
      </c>
      <c r="F1765">
        <v>0</v>
      </c>
      <c r="G1765">
        <v>0</v>
      </c>
      <c r="I1765">
        <v>0</v>
      </c>
      <c r="J1765">
        <f>Tabla1[[#This Row],[VENTAS]]+Tabla1[[#This Row],[DEPOSITO]]+Tabla1[[#This Row],[Existencia]]-Tabla1[[#This Row],[SISTEMA]]</f>
        <v>0</v>
      </c>
    </row>
    <row r="1766" spans="1:11" hidden="1" x14ac:dyDescent="0.25">
      <c r="A1766">
        <v>20303</v>
      </c>
      <c r="B1766" s="1" t="s">
        <v>6</v>
      </c>
      <c r="C1766" s="1" t="s">
        <v>27</v>
      </c>
      <c r="D1766">
        <v>6330</v>
      </c>
      <c r="E1766" s="1" t="s">
        <v>1687</v>
      </c>
      <c r="F1766">
        <v>0</v>
      </c>
      <c r="G1766">
        <v>0</v>
      </c>
      <c r="I1766">
        <v>0</v>
      </c>
      <c r="J1766">
        <f>Tabla1[[#This Row],[VENTAS]]+Tabla1[[#This Row],[DEPOSITO]]+Tabla1[[#This Row],[Existencia]]-Tabla1[[#This Row],[SISTEMA]]</f>
        <v>0</v>
      </c>
    </row>
    <row r="1767" spans="1:11" hidden="1" x14ac:dyDescent="0.25">
      <c r="A1767">
        <v>20303</v>
      </c>
      <c r="B1767" s="1" t="s">
        <v>6</v>
      </c>
      <c r="C1767" s="1" t="s">
        <v>27</v>
      </c>
      <c r="D1767">
        <v>6654</v>
      </c>
      <c r="E1767" s="1" t="s">
        <v>1688</v>
      </c>
      <c r="F1767">
        <v>2</v>
      </c>
      <c r="G1767">
        <v>2</v>
      </c>
      <c r="I1767">
        <v>0</v>
      </c>
      <c r="J1767">
        <f>Tabla1[[#This Row],[VENTAS]]+Tabla1[[#This Row],[DEPOSITO]]+Tabla1[[#This Row],[Existencia]]-Tabla1[[#This Row],[SISTEMA]]</f>
        <v>0</v>
      </c>
    </row>
    <row r="1768" spans="1:11" hidden="1" x14ac:dyDescent="0.25">
      <c r="A1768">
        <v>20303</v>
      </c>
      <c r="B1768" s="1" t="s">
        <v>6</v>
      </c>
      <c r="C1768" s="1" t="s">
        <v>27</v>
      </c>
      <c r="D1768">
        <v>8610</v>
      </c>
      <c r="E1768" s="1" t="s">
        <v>1689</v>
      </c>
      <c r="F1768">
        <v>0</v>
      </c>
      <c r="G1768">
        <v>0</v>
      </c>
      <c r="I1768">
        <v>0</v>
      </c>
      <c r="J1768">
        <f>Tabla1[[#This Row],[VENTAS]]+Tabla1[[#This Row],[DEPOSITO]]+Tabla1[[#This Row],[Existencia]]-Tabla1[[#This Row],[SISTEMA]]</f>
        <v>0</v>
      </c>
    </row>
    <row r="1769" spans="1:11" hidden="1" x14ac:dyDescent="0.25">
      <c r="A1769">
        <v>20303</v>
      </c>
      <c r="B1769" s="1" t="s">
        <v>6</v>
      </c>
      <c r="C1769" s="1" t="s">
        <v>27</v>
      </c>
      <c r="D1769">
        <v>8676</v>
      </c>
      <c r="E1769" s="1" t="s">
        <v>1690</v>
      </c>
      <c r="F1769">
        <v>0</v>
      </c>
      <c r="G1769">
        <v>0</v>
      </c>
      <c r="I1769">
        <v>0</v>
      </c>
      <c r="J1769">
        <f>Tabla1[[#This Row],[VENTAS]]+Tabla1[[#This Row],[DEPOSITO]]+Tabla1[[#This Row],[Existencia]]-Tabla1[[#This Row],[SISTEMA]]</f>
        <v>0</v>
      </c>
    </row>
    <row r="1770" spans="1:11" hidden="1" x14ac:dyDescent="0.25">
      <c r="A1770">
        <v>20303</v>
      </c>
      <c r="B1770" s="1" t="s">
        <v>6</v>
      </c>
      <c r="C1770" s="1" t="s">
        <v>27</v>
      </c>
      <c r="D1770">
        <v>9285</v>
      </c>
      <c r="E1770" s="1" t="s">
        <v>1691</v>
      </c>
      <c r="F1770">
        <v>0</v>
      </c>
      <c r="G1770">
        <v>0</v>
      </c>
      <c r="I1770">
        <v>0</v>
      </c>
      <c r="J1770">
        <f>Tabla1[[#This Row],[VENTAS]]+Tabla1[[#This Row],[DEPOSITO]]+Tabla1[[#This Row],[Existencia]]-Tabla1[[#This Row],[SISTEMA]]</f>
        <v>0</v>
      </c>
    </row>
    <row r="1771" spans="1:11" hidden="1" x14ac:dyDescent="0.25">
      <c r="A1771">
        <v>20303</v>
      </c>
      <c r="B1771" s="1" t="s">
        <v>6</v>
      </c>
      <c r="C1771" s="1" t="s">
        <v>27</v>
      </c>
      <c r="D1771">
        <v>9638</v>
      </c>
      <c r="E1771" s="1" t="s">
        <v>1692</v>
      </c>
      <c r="F1771">
        <v>5</v>
      </c>
      <c r="G1771">
        <v>5</v>
      </c>
      <c r="I1771">
        <v>0</v>
      </c>
      <c r="J1771">
        <f>Tabla1[[#This Row],[VENTAS]]+Tabla1[[#This Row],[DEPOSITO]]+Tabla1[[#This Row],[Existencia]]-Tabla1[[#This Row],[SISTEMA]]</f>
        <v>0</v>
      </c>
    </row>
    <row r="1772" spans="1:11" hidden="1" x14ac:dyDescent="0.25">
      <c r="A1772">
        <v>20303</v>
      </c>
      <c r="B1772" s="1" t="s">
        <v>6</v>
      </c>
      <c r="C1772" s="1" t="s">
        <v>27</v>
      </c>
      <c r="D1772">
        <v>9652</v>
      </c>
      <c r="E1772" s="1" t="s">
        <v>1693</v>
      </c>
      <c r="F1772">
        <v>3</v>
      </c>
      <c r="G1772">
        <v>3</v>
      </c>
      <c r="I1772">
        <v>0</v>
      </c>
      <c r="J1772">
        <f>Tabla1[[#This Row],[VENTAS]]+Tabla1[[#This Row],[DEPOSITO]]+Tabla1[[#This Row],[Existencia]]-Tabla1[[#This Row],[SISTEMA]]</f>
        <v>0</v>
      </c>
    </row>
    <row r="1773" spans="1:11" hidden="1" x14ac:dyDescent="0.25">
      <c r="A1773">
        <v>20303</v>
      </c>
      <c r="B1773" s="1" t="s">
        <v>6</v>
      </c>
      <c r="C1773" s="1" t="s">
        <v>27</v>
      </c>
      <c r="D1773">
        <v>9653</v>
      </c>
      <c r="E1773" s="1" t="s">
        <v>1694</v>
      </c>
      <c r="F1773">
        <v>5</v>
      </c>
      <c r="G1773">
        <v>5</v>
      </c>
      <c r="I1773">
        <v>0</v>
      </c>
      <c r="J1773">
        <f>Tabla1[[#This Row],[VENTAS]]+Tabla1[[#This Row],[DEPOSITO]]+Tabla1[[#This Row],[Existencia]]-Tabla1[[#This Row],[SISTEMA]]</f>
        <v>0</v>
      </c>
    </row>
    <row r="1774" spans="1:11" hidden="1" x14ac:dyDescent="0.25">
      <c r="A1774">
        <v>20303</v>
      </c>
      <c r="B1774" s="1" t="s">
        <v>6</v>
      </c>
      <c r="C1774" s="1" t="s">
        <v>27</v>
      </c>
      <c r="D1774">
        <v>9673</v>
      </c>
      <c r="E1774" s="1" t="s">
        <v>1695</v>
      </c>
      <c r="F1774">
        <v>1</v>
      </c>
      <c r="G1774">
        <v>0</v>
      </c>
      <c r="I1774">
        <v>0</v>
      </c>
      <c r="J1774">
        <f>Tabla1[[#This Row],[VENTAS]]+Tabla1[[#This Row],[DEPOSITO]]+Tabla1[[#This Row],[Existencia]]-Tabla1[[#This Row],[SISTEMA]]</f>
        <v>-1</v>
      </c>
      <c r="K1774" t="s">
        <v>2644</v>
      </c>
    </row>
    <row r="1775" spans="1:11" hidden="1" x14ac:dyDescent="0.25">
      <c r="A1775">
        <v>20303</v>
      </c>
      <c r="B1775" s="1" t="s">
        <v>6</v>
      </c>
      <c r="C1775" s="1" t="s">
        <v>27</v>
      </c>
      <c r="D1775">
        <v>9763</v>
      </c>
      <c r="E1775" s="1" t="s">
        <v>1696</v>
      </c>
      <c r="F1775">
        <v>6</v>
      </c>
      <c r="G1775">
        <v>6</v>
      </c>
      <c r="I1775">
        <v>0</v>
      </c>
      <c r="J1775">
        <f>Tabla1[[#This Row],[VENTAS]]+Tabla1[[#This Row],[DEPOSITO]]+Tabla1[[#This Row],[Existencia]]-Tabla1[[#This Row],[SISTEMA]]</f>
        <v>0</v>
      </c>
    </row>
    <row r="1776" spans="1:11" hidden="1" x14ac:dyDescent="0.25">
      <c r="A1776">
        <v>20303</v>
      </c>
      <c r="B1776" s="1" t="s">
        <v>6</v>
      </c>
      <c r="C1776" s="1" t="s">
        <v>27</v>
      </c>
      <c r="D1776">
        <v>13936</v>
      </c>
      <c r="E1776" s="1" t="s">
        <v>1697</v>
      </c>
      <c r="F1776">
        <v>6</v>
      </c>
      <c r="G1776">
        <v>6</v>
      </c>
      <c r="I1776">
        <v>0</v>
      </c>
      <c r="J1776">
        <f>Tabla1[[#This Row],[VENTAS]]+Tabla1[[#This Row],[DEPOSITO]]+Tabla1[[#This Row],[Existencia]]-Tabla1[[#This Row],[SISTEMA]]</f>
        <v>0</v>
      </c>
    </row>
    <row r="1777" spans="1:11" hidden="1" x14ac:dyDescent="0.25">
      <c r="A1777">
        <v>20303</v>
      </c>
      <c r="B1777" s="1" t="s">
        <v>6</v>
      </c>
      <c r="C1777" s="1" t="s">
        <v>27</v>
      </c>
      <c r="D1777">
        <v>15001</v>
      </c>
      <c r="E1777" s="1" t="s">
        <v>1698</v>
      </c>
      <c r="F1777">
        <v>6</v>
      </c>
      <c r="G1777">
        <v>6</v>
      </c>
      <c r="I1777">
        <v>0</v>
      </c>
      <c r="J1777">
        <f>Tabla1[[#This Row],[VENTAS]]+Tabla1[[#This Row],[DEPOSITO]]+Tabla1[[#This Row],[Existencia]]-Tabla1[[#This Row],[SISTEMA]]</f>
        <v>0</v>
      </c>
    </row>
    <row r="1778" spans="1:11" hidden="1" x14ac:dyDescent="0.25">
      <c r="A1778">
        <v>20303</v>
      </c>
      <c r="B1778" s="1" t="s">
        <v>6</v>
      </c>
      <c r="C1778" s="1" t="s">
        <v>27</v>
      </c>
      <c r="D1778">
        <v>15106</v>
      </c>
      <c r="E1778" s="1" t="s">
        <v>1699</v>
      </c>
      <c r="F1778">
        <v>6</v>
      </c>
      <c r="G1778">
        <v>6</v>
      </c>
      <c r="I1778">
        <v>0</v>
      </c>
      <c r="J1778">
        <f>Tabla1[[#This Row],[VENTAS]]+Tabla1[[#This Row],[DEPOSITO]]+Tabla1[[#This Row],[Existencia]]-Tabla1[[#This Row],[SISTEMA]]</f>
        <v>0</v>
      </c>
    </row>
    <row r="1779" spans="1:11" hidden="1" x14ac:dyDescent="0.25">
      <c r="A1779">
        <v>20303</v>
      </c>
      <c r="B1779" s="1" t="s">
        <v>6</v>
      </c>
      <c r="C1779" s="1" t="s">
        <v>27</v>
      </c>
      <c r="D1779">
        <v>15107</v>
      </c>
      <c r="E1779" s="1" t="s">
        <v>1700</v>
      </c>
      <c r="F1779">
        <v>5</v>
      </c>
      <c r="G1779">
        <v>5</v>
      </c>
      <c r="I1779">
        <v>0</v>
      </c>
      <c r="J1779">
        <f>Tabla1[[#This Row],[VENTAS]]+Tabla1[[#This Row],[DEPOSITO]]+Tabla1[[#This Row],[Existencia]]-Tabla1[[#This Row],[SISTEMA]]</f>
        <v>0</v>
      </c>
    </row>
    <row r="1780" spans="1:11" hidden="1" x14ac:dyDescent="0.25">
      <c r="A1780">
        <v>20303</v>
      </c>
      <c r="B1780" s="1" t="s">
        <v>6</v>
      </c>
      <c r="C1780" s="1" t="s">
        <v>27</v>
      </c>
      <c r="D1780">
        <v>15109</v>
      </c>
      <c r="E1780" s="1" t="s">
        <v>1701</v>
      </c>
      <c r="F1780">
        <v>6</v>
      </c>
      <c r="G1780">
        <v>6</v>
      </c>
      <c r="I1780">
        <v>0</v>
      </c>
      <c r="J1780">
        <f>Tabla1[[#This Row],[VENTAS]]+Tabla1[[#This Row],[DEPOSITO]]+Tabla1[[#This Row],[Existencia]]-Tabla1[[#This Row],[SISTEMA]]</f>
        <v>0</v>
      </c>
    </row>
    <row r="1781" spans="1:11" hidden="1" x14ac:dyDescent="0.25">
      <c r="A1781">
        <v>20303</v>
      </c>
      <c r="B1781" s="1" t="s">
        <v>6</v>
      </c>
      <c r="C1781" s="1" t="s">
        <v>13</v>
      </c>
      <c r="D1781">
        <v>886</v>
      </c>
      <c r="E1781" s="1" t="s">
        <v>1702</v>
      </c>
      <c r="F1781">
        <v>29</v>
      </c>
      <c r="G1781">
        <f>19+6+7</f>
        <v>32</v>
      </c>
      <c r="I1781">
        <v>0</v>
      </c>
      <c r="J1781">
        <f>Tabla1[[#This Row],[VENTAS]]+Tabla1[[#This Row],[DEPOSITO]]+Tabla1[[#This Row],[Existencia]]-Tabla1[[#This Row],[SISTEMA]]</f>
        <v>3</v>
      </c>
      <c r="K1781" t="s">
        <v>2659</v>
      </c>
    </row>
    <row r="1782" spans="1:11" hidden="1" x14ac:dyDescent="0.25">
      <c r="A1782">
        <v>20303</v>
      </c>
      <c r="B1782" s="1" t="s">
        <v>6</v>
      </c>
      <c r="C1782" s="1" t="s">
        <v>13</v>
      </c>
      <c r="D1782">
        <v>887</v>
      </c>
      <c r="E1782" s="1" t="s">
        <v>1703</v>
      </c>
      <c r="F1782">
        <v>5</v>
      </c>
      <c r="G1782">
        <v>5</v>
      </c>
      <c r="I1782">
        <v>0</v>
      </c>
      <c r="J1782">
        <f>Tabla1[[#This Row],[VENTAS]]+Tabla1[[#This Row],[DEPOSITO]]+Tabla1[[#This Row],[Existencia]]-Tabla1[[#This Row],[SISTEMA]]</f>
        <v>0</v>
      </c>
    </row>
    <row r="1783" spans="1:11" hidden="1" x14ac:dyDescent="0.25">
      <c r="A1783">
        <v>20303</v>
      </c>
      <c r="B1783" s="1" t="s">
        <v>6</v>
      </c>
      <c r="C1783" s="1" t="s">
        <v>13</v>
      </c>
      <c r="D1783">
        <v>971</v>
      </c>
      <c r="E1783" s="1" t="s">
        <v>1704</v>
      </c>
      <c r="F1783">
        <v>0</v>
      </c>
      <c r="G1783">
        <v>0</v>
      </c>
      <c r="I1783">
        <v>0</v>
      </c>
      <c r="J1783">
        <f>Tabla1[[#This Row],[VENTAS]]+Tabla1[[#This Row],[DEPOSITO]]+Tabla1[[#This Row],[Existencia]]-Tabla1[[#This Row],[SISTEMA]]</f>
        <v>0</v>
      </c>
    </row>
    <row r="1784" spans="1:11" hidden="1" x14ac:dyDescent="0.25">
      <c r="A1784">
        <v>20303</v>
      </c>
      <c r="B1784" s="1" t="s">
        <v>6</v>
      </c>
      <c r="C1784" s="1" t="s">
        <v>13</v>
      </c>
      <c r="D1784">
        <v>978</v>
      </c>
      <c r="E1784" s="1" t="s">
        <v>1705</v>
      </c>
      <c r="F1784">
        <v>0</v>
      </c>
      <c r="G1784">
        <v>0</v>
      </c>
      <c r="I1784">
        <v>0</v>
      </c>
      <c r="J1784">
        <f>Tabla1[[#This Row],[VENTAS]]+Tabla1[[#This Row],[DEPOSITO]]+Tabla1[[#This Row],[Existencia]]-Tabla1[[#This Row],[SISTEMA]]</f>
        <v>0</v>
      </c>
    </row>
    <row r="1785" spans="1:11" hidden="1" x14ac:dyDescent="0.25">
      <c r="A1785">
        <v>20303</v>
      </c>
      <c r="B1785" s="1" t="s">
        <v>6</v>
      </c>
      <c r="C1785" s="1" t="s">
        <v>13</v>
      </c>
      <c r="D1785">
        <v>980</v>
      </c>
      <c r="E1785" s="1" t="s">
        <v>1706</v>
      </c>
      <c r="F1785">
        <v>0</v>
      </c>
      <c r="G1785">
        <v>0</v>
      </c>
      <c r="I1785">
        <v>0</v>
      </c>
      <c r="J1785">
        <f>Tabla1[[#This Row],[VENTAS]]+Tabla1[[#This Row],[DEPOSITO]]+Tabla1[[#This Row],[Existencia]]-Tabla1[[#This Row],[SISTEMA]]</f>
        <v>0</v>
      </c>
    </row>
    <row r="1786" spans="1:11" hidden="1" x14ac:dyDescent="0.25">
      <c r="A1786">
        <v>20303</v>
      </c>
      <c r="B1786" s="1" t="s">
        <v>6</v>
      </c>
      <c r="C1786" s="1" t="s">
        <v>13</v>
      </c>
      <c r="D1786">
        <v>983</v>
      </c>
      <c r="E1786" s="1" t="s">
        <v>1707</v>
      </c>
      <c r="F1786">
        <v>0</v>
      </c>
      <c r="G1786">
        <v>0</v>
      </c>
      <c r="I1786">
        <v>0</v>
      </c>
      <c r="J1786">
        <f>Tabla1[[#This Row],[VENTAS]]+Tabla1[[#This Row],[DEPOSITO]]+Tabla1[[#This Row],[Existencia]]-Tabla1[[#This Row],[SISTEMA]]</f>
        <v>0</v>
      </c>
    </row>
    <row r="1787" spans="1:11" hidden="1" x14ac:dyDescent="0.25">
      <c r="A1787">
        <v>20303</v>
      </c>
      <c r="B1787" s="1" t="s">
        <v>6</v>
      </c>
      <c r="C1787" s="1" t="s">
        <v>13</v>
      </c>
      <c r="D1787">
        <v>987</v>
      </c>
      <c r="E1787" s="1" t="s">
        <v>1708</v>
      </c>
      <c r="F1787">
        <v>0</v>
      </c>
      <c r="G1787">
        <v>0</v>
      </c>
      <c r="I1787">
        <v>0</v>
      </c>
      <c r="J1787">
        <f>Tabla1[[#This Row],[VENTAS]]+Tabla1[[#This Row],[DEPOSITO]]+Tabla1[[#This Row],[Existencia]]-Tabla1[[#This Row],[SISTEMA]]</f>
        <v>0</v>
      </c>
    </row>
    <row r="1788" spans="1:11" hidden="1" x14ac:dyDescent="0.25">
      <c r="A1788">
        <v>20303</v>
      </c>
      <c r="B1788" s="1" t="s">
        <v>6</v>
      </c>
      <c r="C1788" s="1" t="s">
        <v>13</v>
      </c>
      <c r="D1788">
        <v>993</v>
      </c>
      <c r="E1788" s="1" t="s">
        <v>1709</v>
      </c>
      <c r="F1788">
        <v>0</v>
      </c>
      <c r="G1788">
        <v>0</v>
      </c>
      <c r="I1788">
        <v>0</v>
      </c>
      <c r="J1788">
        <f>Tabla1[[#This Row],[VENTAS]]+Tabla1[[#This Row],[DEPOSITO]]+Tabla1[[#This Row],[Existencia]]-Tabla1[[#This Row],[SISTEMA]]</f>
        <v>0</v>
      </c>
    </row>
    <row r="1789" spans="1:11" hidden="1" x14ac:dyDescent="0.25">
      <c r="A1789">
        <v>20303</v>
      </c>
      <c r="B1789" s="1" t="s">
        <v>6</v>
      </c>
      <c r="C1789" s="1" t="s">
        <v>13</v>
      </c>
      <c r="D1789">
        <v>997</v>
      </c>
      <c r="E1789" s="1" t="s">
        <v>1710</v>
      </c>
      <c r="F1789">
        <v>0</v>
      </c>
      <c r="G1789">
        <v>0</v>
      </c>
      <c r="I1789">
        <v>0</v>
      </c>
      <c r="J1789">
        <f>Tabla1[[#This Row],[VENTAS]]+Tabla1[[#This Row],[DEPOSITO]]+Tabla1[[#This Row],[Existencia]]-Tabla1[[#This Row],[SISTEMA]]</f>
        <v>0</v>
      </c>
    </row>
    <row r="1790" spans="1:11" hidden="1" x14ac:dyDescent="0.25">
      <c r="A1790">
        <v>20303</v>
      </c>
      <c r="B1790" s="1" t="s">
        <v>6</v>
      </c>
      <c r="C1790" s="1" t="s">
        <v>13</v>
      </c>
      <c r="D1790">
        <v>1003</v>
      </c>
      <c r="E1790" s="1" t="s">
        <v>1711</v>
      </c>
      <c r="F1790">
        <v>9</v>
      </c>
      <c r="G1790">
        <v>4</v>
      </c>
      <c r="I1790">
        <v>0</v>
      </c>
      <c r="J1790">
        <f>Tabla1[[#This Row],[VENTAS]]+Tabla1[[#This Row],[DEPOSITO]]+Tabla1[[#This Row],[Existencia]]-Tabla1[[#This Row],[SISTEMA]]</f>
        <v>-5</v>
      </c>
      <c r="K1790" t="s">
        <v>2644</v>
      </c>
    </row>
    <row r="1791" spans="1:11" hidden="1" x14ac:dyDescent="0.25">
      <c r="A1791">
        <v>20303</v>
      </c>
      <c r="B1791" s="1" t="s">
        <v>6</v>
      </c>
      <c r="C1791" s="1" t="s">
        <v>13</v>
      </c>
      <c r="D1791">
        <v>1012</v>
      </c>
      <c r="E1791" s="1" t="s">
        <v>1712</v>
      </c>
      <c r="F1791">
        <v>0</v>
      </c>
      <c r="G1791">
        <v>0</v>
      </c>
      <c r="I1791">
        <v>0</v>
      </c>
      <c r="J1791">
        <f>Tabla1[[#This Row],[VENTAS]]+Tabla1[[#This Row],[DEPOSITO]]+Tabla1[[#This Row],[Existencia]]-Tabla1[[#This Row],[SISTEMA]]</f>
        <v>0</v>
      </c>
    </row>
    <row r="1792" spans="1:11" hidden="1" x14ac:dyDescent="0.25">
      <c r="A1792">
        <v>20303</v>
      </c>
      <c r="B1792" s="1" t="s">
        <v>6</v>
      </c>
      <c r="C1792" s="1" t="s">
        <v>13</v>
      </c>
      <c r="D1792">
        <v>1026</v>
      </c>
      <c r="E1792" s="1" t="s">
        <v>1713</v>
      </c>
      <c r="F1792">
        <v>0</v>
      </c>
      <c r="G1792">
        <v>0</v>
      </c>
      <c r="I1792">
        <v>0</v>
      </c>
      <c r="J1792">
        <f>Tabla1[[#This Row],[VENTAS]]+Tabla1[[#This Row],[DEPOSITO]]+Tabla1[[#This Row],[Existencia]]-Tabla1[[#This Row],[SISTEMA]]</f>
        <v>0</v>
      </c>
    </row>
    <row r="1793" spans="1:11" hidden="1" x14ac:dyDescent="0.25">
      <c r="A1793">
        <v>20303</v>
      </c>
      <c r="B1793" s="1" t="s">
        <v>6</v>
      </c>
      <c r="C1793" s="1" t="s">
        <v>13</v>
      </c>
      <c r="D1793">
        <v>1036</v>
      </c>
      <c r="E1793" s="1" t="s">
        <v>1714</v>
      </c>
      <c r="F1793">
        <v>0</v>
      </c>
      <c r="G1793">
        <v>0</v>
      </c>
      <c r="I1793">
        <v>0</v>
      </c>
      <c r="J1793">
        <f>Tabla1[[#This Row],[VENTAS]]+Tabla1[[#This Row],[DEPOSITO]]+Tabla1[[#This Row],[Existencia]]-Tabla1[[#This Row],[SISTEMA]]</f>
        <v>0</v>
      </c>
    </row>
    <row r="1794" spans="1:11" hidden="1" x14ac:dyDescent="0.25">
      <c r="A1794">
        <v>20303</v>
      </c>
      <c r="B1794" s="1" t="s">
        <v>6</v>
      </c>
      <c r="C1794" s="1" t="s">
        <v>13</v>
      </c>
      <c r="D1794">
        <v>2484</v>
      </c>
      <c r="E1794" s="1" t="s">
        <v>1715</v>
      </c>
      <c r="F1794">
        <v>0</v>
      </c>
      <c r="G1794">
        <v>0</v>
      </c>
      <c r="I1794">
        <v>0</v>
      </c>
      <c r="J1794">
        <f>Tabla1[[#This Row],[VENTAS]]+Tabla1[[#This Row],[DEPOSITO]]+Tabla1[[#This Row],[Existencia]]-Tabla1[[#This Row],[SISTEMA]]</f>
        <v>0</v>
      </c>
    </row>
    <row r="1795" spans="1:11" hidden="1" x14ac:dyDescent="0.25">
      <c r="A1795">
        <v>20303</v>
      </c>
      <c r="B1795" s="1" t="s">
        <v>6</v>
      </c>
      <c r="C1795" s="1" t="s">
        <v>13</v>
      </c>
      <c r="D1795">
        <v>3346</v>
      </c>
      <c r="E1795" s="1" t="s">
        <v>157</v>
      </c>
      <c r="F1795">
        <v>0</v>
      </c>
      <c r="G1795">
        <v>0</v>
      </c>
      <c r="I1795">
        <v>0</v>
      </c>
      <c r="J1795">
        <f>Tabla1[[#This Row],[VENTAS]]+Tabla1[[#This Row],[DEPOSITO]]+Tabla1[[#This Row],[Existencia]]-Tabla1[[#This Row],[SISTEMA]]</f>
        <v>0</v>
      </c>
    </row>
    <row r="1796" spans="1:11" hidden="1" x14ac:dyDescent="0.25">
      <c r="A1796">
        <v>20303</v>
      </c>
      <c r="B1796" s="1" t="s">
        <v>6</v>
      </c>
      <c r="C1796" s="1" t="s">
        <v>13</v>
      </c>
      <c r="D1796">
        <v>3373</v>
      </c>
      <c r="E1796" s="1" t="s">
        <v>1716</v>
      </c>
      <c r="F1796">
        <v>2</v>
      </c>
      <c r="G1796">
        <v>2</v>
      </c>
      <c r="I1796">
        <v>0</v>
      </c>
      <c r="J1796">
        <f>Tabla1[[#This Row],[VENTAS]]+Tabla1[[#This Row],[DEPOSITO]]+Tabla1[[#This Row],[Existencia]]-Tabla1[[#This Row],[SISTEMA]]</f>
        <v>0</v>
      </c>
    </row>
    <row r="1797" spans="1:11" hidden="1" x14ac:dyDescent="0.25">
      <c r="A1797">
        <v>20303</v>
      </c>
      <c r="B1797" s="1" t="s">
        <v>6</v>
      </c>
      <c r="C1797" s="1" t="s">
        <v>13</v>
      </c>
      <c r="D1797">
        <v>3584</v>
      </c>
      <c r="E1797" s="1" t="s">
        <v>1717</v>
      </c>
      <c r="F1797">
        <v>0</v>
      </c>
      <c r="G1797">
        <v>0</v>
      </c>
      <c r="I1797">
        <v>0</v>
      </c>
      <c r="J1797">
        <f>Tabla1[[#This Row],[VENTAS]]+Tabla1[[#This Row],[DEPOSITO]]+Tabla1[[#This Row],[Existencia]]-Tabla1[[#This Row],[SISTEMA]]</f>
        <v>0</v>
      </c>
    </row>
    <row r="1798" spans="1:11" hidden="1" x14ac:dyDescent="0.25">
      <c r="A1798">
        <v>20303</v>
      </c>
      <c r="B1798" s="1" t="s">
        <v>6</v>
      </c>
      <c r="C1798" s="1" t="s">
        <v>13</v>
      </c>
      <c r="D1798">
        <v>3770</v>
      </c>
      <c r="E1798" s="1" t="s">
        <v>1718</v>
      </c>
      <c r="F1798">
        <v>0</v>
      </c>
      <c r="G1798">
        <v>0</v>
      </c>
      <c r="I1798">
        <v>0</v>
      </c>
      <c r="J1798">
        <f>Tabla1[[#This Row],[VENTAS]]+Tabla1[[#This Row],[DEPOSITO]]+Tabla1[[#This Row],[Existencia]]-Tabla1[[#This Row],[SISTEMA]]</f>
        <v>0</v>
      </c>
    </row>
    <row r="1799" spans="1:11" hidden="1" x14ac:dyDescent="0.25">
      <c r="A1799">
        <v>20303</v>
      </c>
      <c r="B1799" s="1" t="s">
        <v>6</v>
      </c>
      <c r="C1799" s="1" t="s">
        <v>13</v>
      </c>
      <c r="D1799">
        <v>3796</v>
      </c>
      <c r="E1799" s="1" t="s">
        <v>1719</v>
      </c>
      <c r="F1799">
        <v>0</v>
      </c>
      <c r="G1799">
        <v>0</v>
      </c>
      <c r="I1799">
        <v>0</v>
      </c>
      <c r="J1799">
        <f>Tabla1[[#This Row],[VENTAS]]+Tabla1[[#This Row],[DEPOSITO]]+Tabla1[[#This Row],[Existencia]]-Tabla1[[#This Row],[SISTEMA]]</f>
        <v>0</v>
      </c>
    </row>
    <row r="1800" spans="1:11" x14ac:dyDescent="0.25">
      <c r="A1800">
        <v>20303</v>
      </c>
      <c r="B1800" s="1" t="s">
        <v>6</v>
      </c>
      <c r="C1800" s="1" t="s">
        <v>13</v>
      </c>
      <c r="D1800">
        <v>4388</v>
      </c>
      <c r="E1800" s="1" t="s">
        <v>1720</v>
      </c>
      <c r="F1800">
        <v>198</v>
      </c>
      <c r="G1800">
        <v>0</v>
      </c>
      <c r="I1800">
        <v>0</v>
      </c>
      <c r="J1800">
        <f>Tabla1[[#This Row],[VENTAS]]+Tabla1[[#This Row],[DEPOSITO]]+Tabla1[[#This Row],[Existencia]]-Tabla1[[#This Row],[SISTEMA]]</f>
        <v>-198</v>
      </c>
    </row>
    <row r="1801" spans="1:11" hidden="1" x14ac:dyDescent="0.25">
      <c r="A1801">
        <v>20303</v>
      </c>
      <c r="B1801" s="1" t="s">
        <v>6</v>
      </c>
      <c r="C1801" s="1" t="s">
        <v>13</v>
      </c>
      <c r="D1801">
        <v>5203</v>
      </c>
      <c r="E1801" s="1" t="s">
        <v>1721</v>
      </c>
      <c r="F1801">
        <v>0</v>
      </c>
      <c r="G1801">
        <v>0</v>
      </c>
      <c r="I1801">
        <v>0</v>
      </c>
      <c r="J1801">
        <f>Tabla1[[#This Row],[VENTAS]]+Tabla1[[#This Row],[DEPOSITO]]+Tabla1[[#This Row],[Existencia]]-Tabla1[[#This Row],[SISTEMA]]</f>
        <v>0</v>
      </c>
    </row>
    <row r="1802" spans="1:11" hidden="1" x14ac:dyDescent="0.25">
      <c r="A1802">
        <v>20303</v>
      </c>
      <c r="B1802" s="1" t="s">
        <v>6</v>
      </c>
      <c r="C1802" s="1" t="s">
        <v>13</v>
      </c>
      <c r="D1802">
        <v>5485</v>
      </c>
      <c r="E1802" s="1" t="s">
        <v>1722</v>
      </c>
      <c r="F1802">
        <v>30</v>
      </c>
      <c r="G1802">
        <v>32</v>
      </c>
      <c r="I1802">
        <v>0</v>
      </c>
      <c r="J1802">
        <f>Tabla1[[#This Row],[VENTAS]]+Tabla1[[#This Row],[DEPOSITO]]+Tabla1[[#This Row],[Existencia]]-Tabla1[[#This Row],[SISTEMA]]</f>
        <v>2</v>
      </c>
      <c r="K1802" t="s">
        <v>2659</v>
      </c>
    </row>
    <row r="1803" spans="1:11" hidden="1" x14ac:dyDescent="0.25">
      <c r="A1803">
        <v>20303</v>
      </c>
      <c r="B1803" s="1" t="s">
        <v>6</v>
      </c>
      <c r="C1803" s="1" t="s">
        <v>13</v>
      </c>
      <c r="D1803">
        <v>5846</v>
      </c>
      <c r="E1803" s="1" t="s">
        <v>1723</v>
      </c>
      <c r="F1803">
        <v>0</v>
      </c>
      <c r="G1803">
        <v>0</v>
      </c>
      <c r="I1803">
        <v>0</v>
      </c>
      <c r="J1803">
        <f>Tabla1[[#This Row],[VENTAS]]+Tabla1[[#This Row],[DEPOSITO]]+Tabla1[[#This Row],[Existencia]]-Tabla1[[#This Row],[SISTEMA]]</f>
        <v>0</v>
      </c>
    </row>
    <row r="1804" spans="1:11" hidden="1" x14ac:dyDescent="0.25">
      <c r="A1804">
        <v>20303</v>
      </c>
      <c r="B1804" s="1" t="s">
        <v>6</v>
      </c>
      <c r="C1804" s="1" t="s">
        <v>13</v>
      </c>
      <c r="D1804">
        <v>6224</v>
      </c>
      <c r="E1804" s="1" t="s">
        <v>1724</v>
      </c>
      <c r="F1804">
        <v>0</v>
      </c>
      <c r="G1804">
        <v>0</v>
      </c>
      <c r="I1804">
        <v>0</v>
      </c>
      <c r="J1804">
        <f>Tabla1[[#This Row],[VENTAS]]+Tabla1[[#This Row],[DEPOSITO]]+Tabla1[[#This Row],[Existencia]]-Tabla1[[#This Row],[SISTEMA]]</f>
        <v>0</v>
      </c>
    </row>
    <row r="1805" spans="1:11" hidden="1" x14ac:dyDescent="0.25">
      <c r="A1805">
        <v>20303</v>
      </c>
      <c r="B1805" s="1" t="s">
        <v>6</v>
      </c>
      <c r="C1805" s="1" t="s">
        <v>13</v>
      </c>
      <c r="D1805">
        <v>6937</v>
      </c>
      <c r="E1805" s="1" t="s">
        <v>1725</v>
      </c>
      <c r="F1805">
        <v>0</v>
      </c>
      <c r="G1805">
        <v>0</v>
      </c>
      <c r="I1805">
        <v>0</v>
      </c>
      <c r="J1805">
        <f>Tabla1[[#This Row],[VENTAS]]+Tabla1[[#This Row],[DEPOSITO]]+Tabla1[[#This Row],[Existencia]]-Tabla1[[#This Row],[SISTEMA]]</f>
        <v>0</v>
      </c>
    </row>
    <row r="1806" spans="1:11" hidden="1" x14ac:dyDescent="0.25">
      <c r="A1806">
        <v>20303</v>
      </c>
      <c r="B1806" s="1" t="s">
        <v>6</v>
      </c>
      <c r="C1806" s="1" t="s">
        <v>13</v>
      </c>
      <c r="D1806">
        <v>7572</v>
      </c>
      <c r="E1806" s="1" t="s">
        <v>1726</v>
      </c>
      <c r="F1806">
        <v>0</v>
      </c>
      <c r="G1806">
        <v>0</v>
      </c>
      <c r="I1806">
        <v>0</v>
      </c>
      <c r="J1806">
        <f>Tabla1[[#This Row],[VENTAS]]+Tabla1[[#This Row],[DEPOSITO]]+Tabla1[[#This Row],[Existencia]]-Tabla1[[#This Row],[SISTEMA]]</f>
        <v>0</v>
      </c>
    </row>
    <row r="1807" spans="1:11" hidden="1" x14ac:dyDescent="0.25">
      <c r="A1807">
        <v>20303</v>
      </c>
      <c r="B1807" s="1" t="s">
        <v>6</v>
      </c>
      <c r="C1807" s="1" t="s">
        <v>13</v>
      </c>
      <c r="D1807">
        <v>7574</v>
      </c>
      <c r="E1807" s="1" t="s">
        <v>1727</v>
      </c>
      <c r="F1807">
        <v>0</v>
      </c>
      <c r="G1807">
        <v>0</v>
      </c>
      <c r="I1807">
        <v>0</v>
      </c>
      <c r="J1807">
        <f>Tabla1[[#This Row],[VENTAS]]+Tabla1[[#This Row],[DEPOSITO]]+Tabla1[[#This Row],[Existencia]]-Tabla1[[#This Row],[SISTEMA]]</f>
        <v>0</v>
      </c>
    </row>
    <row r="1808" spans="1:11" hidden="1" x14ac:dyDescent="0.25">
      <c r="A1808">
        <v>20303</v>
      </c>
      <c r="B1808" s="1" t="s">
        <v>6</v>
      </c>
      <c r="C1808" s="1" t="s">
        <v>13</v>
      </c>
      <c r="D1808">
        <v>7969</v>
      </c>
      <c r="E1808" s="1" t="s">
        <v>1728</v>
      </c>
      <c r="F1808">
        <v>0</v>
      </c>
      <c r="G1808">
        <v>0</v>
      </c>
      <c r="I1808">
        <v>0</v>
      </c>
      <c r="J1808">
        <f>Tabla1[[#This Row],[VENTAS]]+Tabla1[[#This Row],[DEPOSITO]]+Tabla1[[#This Row],[Existencia]]-Tabla1[[#This Row],[SISTEMA]]</f>
        <v>0</v>
      </c>
    </row>
    <row r="1809" spans="1:11" hidden="1" x14ac:dyDescent="0.25">
      <c r="A1809">
        <v>20303</v>
      </c>
      <c r="B1809" s="1" t="s">
        <v>6</v>
      </c>
      <c r="C1809" s="1" t="s">
        <v>13</v>
      </c>
      <c r="D1809">
        <v>8497</v>
      </c>
      <c r="E1809" s="1" t="s">
        <v>1729</v>
      </c>
      <c r="F1809">
        <v>0</v>
      </c>
      <c r="G1809">
        <v>0</v>
      </c>
      <c r="I1809">
        <v>0</v>
      </c>
      <c r="J1809">
        <f>Tabla1[[#This Row],[VENTAS]]+Tabla1[[#This Row],[DEPOSITO]]+Tabla1[[#This Row],[Existencia]]-Tabla1[[#This Row],[SISTEMA]]</f>
        <v>0</v>
      </c>
    </row>
    <row r="1810" spans="1:11" hidden="1" x14ac:dyDescent="0.25">
      <c r="A1810">
        <v>20303</v>
      </c>
      <c r="B1810" s="1" t="s">
        <v>6</v>
      </c>
      <c r="C1810" s="1" t="s">
        <v>13</v>
      </c>
      <c r="D1810">
        <v>8545</v>
      </c>
      <c r="E1810" s="1" t="s">
        <v>1730</v>
      </c>
      <c r="F1810">
        <v>42</v>
      </c>
      <c r="G1810">
        <v>35</v>
      </c>
      <c r="H1810">
        <v>0</v>
      </c>
      <c r="I1810">
        <v>0</v>
      </c>
      <c r="J1810">
        <f>Tabla1[[#This Row],[VENTAS]]+Tabla1[[#This Row],[DEPOSITO]]+Tabla1[[#This Row],[Existencia]]-Tabla1[[#This Row],[SISTEMA]]</f>
        <v>-7</v>
      </c>
      <c r="K1810" t="s">
        <v>5</v>
      </c>
    </row>
    <row r="1811" spans="1:11" hidden="1" x14ac:dyDescent="0.25">
      <c r="A1811">
        <v>20303</v>
      </c>
      <c r="B1811" s="1" t="s">
        <v>6</v>
      </c>
      <c r="C1811" s="1" t="s">
        <v>13</v>
      </c>
      <c r="D1811">
        <v>8547</v>
      </c>
      <c r="E1811" s="1" t="s">
        <v>1731</v>
      </c>
      <c r="F1811">
        <v>0</v>
      </c>
      <c r="G1811">
        <v>0</v>
      </c>
      <c r="I1811">
        <v>0</v>
      </c>
      <c r="J1811">
        <f>Tabla1[[#This Row],[VENTAS]]+Tabla1[[#This Row],[DEPOSITO]]+Tabla1[[#This Row],[Existencia]]-Tabla1[[#This Row],[SISTEMA]]</f>
        <v>0</v>
      </c>
    </row>
    <row r="1812" spans="1:11" x14ac:dyDescent="0.25">
      <c r="A1812">
        <v>20303</v>
      </c>
      <c r="B1812" s="1" t="s">
        <v>6</v>
      </c>
      <c r="C1812" s="1" t="s">
        <v>13</v>
      </c>
      <c r="D1812">
        <v>8718</v>
      </c>
      <c r="E1812" s="1" t="s">
        <v>1732</v>
      </c>
      <c r="F1812">
        <v>53</v>
      </c>
      <c r="G1812">
        <v>17</v>
      </c>
      <c r="I1812">
        <v>0</v>
      </c>
      <c r="J1812">
        <f>Tabla1[[#This Row],[VENTAS]]+Tabla1[[#This Row],[DEPOSITO]]+Tabla1[[#This Row],[Existencia]]-Tabla1[[#This Row],[SISTEMA]]</f>
        <v>-36</v>
      </c>
    </row>
    <row r="1813" spans="1:11" hidden="1" x14ac:dyDescent="0.25">
      <c r="A1813">
        <v>20303</v>
      </c>
      <c r="B1813" s="1" t="s">
        <v>6</v>
      </c>
      <c r="C1813" s="1" t="s">
        <v>13</v>
      </c>
      <c r="D1813">
        <v>8735</v>
      </c>
      <c r="E1813" s="1" t="s">
        <v>1733</v>
      </c>
      <c r="F1813">
        <v>0</v>
      </c>
      <c r="G1813">
        <v>0</v>
      </c>
      <c r="I1813">
        <v>0</v>
      </c>
      <c r="J1813">
        <f>Tabla1[[#This Row],[VENTAS]]+Tabla1[[#This Row],[DEPOSITO]]+Tabla1[[#This Row],[Existencia]]-Tabla1[[#This Row],[SISTEMA]]</f>
        <v>0</v>
      </c>
    </row>
    <row r="1814" spans="1:11" hidden="1" x14ac:dyDescent="0.25">
      <c r="A1814">
        <v>20303</v>
      </c>
      <c r="B1814" s="1" t="s">
        <v>6</v>
      </c>
      <c r="C1814" s="1" t="s">
        <v>13</v>
      </c>
      <c r="D1814">
        <v>9155</v>
      </c>
      <c r="E1814" s="1" t="s">
        <v>1734</v>
      </c>
      <c r="F1814">
        <v>0</v>
      </c>
      <c r="G1814">
        <v>0</v>
      </c>
      <c r="I1814">
        <v>0</v>
      </c>
      <c r="J1814">
        <f>Tabla1[[#This Row],[VENTAS]]+Tabla1[[#This Row],[DEPOSITO]]+Tabla1[[#This Row],[Existencia]]-Tabla1[[#This Row],[SISTEMA]]</f>
        <v>0</v>
      </c>
    </row>
    <row r="1815" spans="1:11" hidden="1" x14ac:dyDescent="0.25">
      <c r="A1815">
        <v>20303</v>
      </c>
      <c r="B1815" s="1" t="s">
        <v>6</v>
      </c>
      <c r="C1815" s="1" t="s">
        <v>13</v>
      </c>
      <c r="D1815">
        <v>9156</v>
      </c>
      <c r="E1815" s="1" t="s">
        <v>1735</v>
      </c>
      <c r="F1815">
        <v>24</v>
      </c>
      <c r="G1815">
        <v>24</v>
      </c>
      <c r="I1815">
        <v>0</v>
      </c>
      <c r="J1815">
        <f>Tabla1[[#This Row],[VENTAS]]+Tabla1[[#This Row],[DEPOSITO]]+Tabla1[[#This Row],[Existencia]]-Tabla1[[#This Row],[SISTEMA]]</f>
        <v>0</v>
      </c>
    </row>
    <row r="1816" spans="1:11" hidden="1" x14ac:dyDescent="0.25">
      <c r="A1816">
        <v>20303</v>
      </c>
      <c r="B1816" s="1" t="s">
        <v>6</v>
      </c>
      <c r="C1816" s="1" t="s">
        <v>13</v>
      </c>
      <c r="D1816">
        <v>9207</v>
      </c>
      <c r="E1816" s="1" t="s">
        <v>1736</v>
      </c>
      <c r="F1816">
        <v>0</v>
      </c>
      <c r="G1816">
        <v>0</v>
      </c>
      <c r="I1816">
        <v>0</v>
      </c>
      <c r="J1816">
        <f>Tabla1[[#This Row],[VENTAS]]+Tabla1[[#This Row],[DEPOSITO]]+Tabla1[[#This Row],[Existencia]]-Tabla1[[#This Row],[SISTEMA]]</f>
        <v>0</v>
      </c>
    </row>
    <row r="1817" spans="1:11" hidden="1" x14ac:dyDescent="0.25">
      <c r="A1817">
        <v>20303</v>
      </c>
      <c r="B1817" s="1" t="s">
        <v>6</v>
      </c>
      <c r="C1817" s="1" t="s">
        <v>13</v>
      </c>
      <c r="D1817">
        <v>9209</v>
      </c>
      <c r="E1817" s="1" t="s">
        <v>1737</v>
      </c>
      <c r="F1817">
        <v>0</v>
      </c>
      <c r="G1817">
        <v>0</v>
      </c>
      <c r="I1817">
        <v>0</v>
      </c>
      <c r="J1817">
        <f>Tabla1[[#This Row],[VENTAS]]+Tabla1[[#This Row],[DEPOSITO]]+Tabla1[[#This Row],[Existencia]]-Tabla1[[#This Row],[SISTEMA]]</f>
        <v>0</v>
      </c>
    </row>
    <row r="1818" spans="1:11" hidden="1" x14ac:dyDescent="0.25">
      <c r="A1818">
        <v>20303</v>
      </c>
      <c r="B1818" s="1" t="s">
        <v>6</v>
      </c>
      <c r="C1818" s="1" t="s">
        <v>13</v>
      </c>
      <c r="D1818">
        <v>9362</v>
      </c>
      <c r="E1818" s="1" t="s">
        <v>1738</v>
      </c>
      <c r="F1818">
        <v>0</v>
      </c>
      <c r="G1818">
        <v>0</v>
      </c>
      <c r="I1818">
        <v>0</v>
      </c>
      <c r="J1818">
        <f>Tabla1[[#This Row],[VENTAS]]+Tabla1[[#This Row],[DEPOSITO]]+Tabla1[[#This Row],[Existencia]]-Tabla1[[#This Row],[SISTEMA]]</f>
        <v>0</v>
      </c>
    </row>
    <row r="1819" spans="1:11" hidden="1" x14ac:dyDescent="0.25">
      <c r="A1819">
        <v>20303</v>
      </c>
      <c r="B1819" s="1" t="s">
        <v>6</v>
      </c>
      <c r="C1819" s="1" t="s">
        <v>13</v>
      </c>
      <c r="D1819">
        <v>9385</v>
      </c>
      <c r="E1819" s="1" t="s">
        <v>1739</v>
      </c>
      <c r="F1819">
        <v>18</v>
      </c>
      <c r="G1819">
        <v>18</v>
      </c>
      <c r="I1819">
        <v>0</v>
      </c>
      <c r="J1819">
        <f>Tabla1[[#This Row],[VENTAS]]+Tabla1[[#This Row],[DEPOSITO]]+Tabla1[[#This Row],[Existencia]]-Tabla1[[#This Row],[SISTEMA]]</f>
        <v>0</v>
      </c>
    </row>
    <row r="1820" spans="1:11" hidden="1" x14ac:dyDescent="0.25">
      <c r="A1820">
        <v>20303</v>
      </c>
      <c r="B1820" s="1" t="s">
        <v>6</v>
      </c>
      <c r="C1820" s="1" t="s">
        <v>13</v>
      </c>
      <c r="D1820">
        <v>9386</v>
      </c>
      <c r="E1820" s="1" t="s">
        <v>1740</v>
      </c>
      <c r="F1820">
        <v>13</v>
      </c>
      <c r="G1820">
        <v>13</v>
      </c>
      <c r="I1820">
        <v>0</v>
      </c>
      <c r="J1820">
        <f>Tabla1[[#This Row],[VENTAS]]+Tabla1[[#This Row],[DEPOSITO]]+Tabla1[[#This Row],[Existencia]]-Tabla1[[#This Row],[SISTEMA]]</f>
        <v>0</v>
      </c>
    </row>
    <row r="1821" spans="1:11" hidden="1" x14ac:dyDescent="0.25">
      <c r="A1821">
        <v>20303</v>
      </c>
      <c r="B1821" s="1" t="s">
        <v>6</v>
      </c>
      <c r="C1821" s="1" t="s">
        <v>13</v>
      </c>
      <c r="D1821">
        <v>9387</v>
      </c>
      <c r="E1821" s="1" t="s">
        <v>1741</v>
      </c>
      <c r="F1821">
        <v>18</v>
      </c>
      <c r="G1821">
        <v>18</v>
      </c>
      <c r="I1821">
        <v>0</v>
      </c>
      <c r="J1821">
        <f>Tabla1[[#This Row],[VENTAS]]+Tabla1[[#This Row],[DEPOSITO]]+Tabla1[[#This Row],[Existencia]]-Tabla1[[#This Row],[SISTEMA]]</f>
        <v>0</v>
      </c>
    </row>
    <row r="1822" spans="1:11" hidden="1" x14ac:dyDescent="0.25">
      <c r="A1822">
        <v>20303</v>
      </c>
      <c r="B1822" s="1" t="s">
        <v>6</v>
      </c>
      <c r="C1822" s="1" t="s">
        <v>13</v>
      </c>
      <c r="D1822">
        <v>9388</v>
      </c>
      <c r="E1822" s="1" t="s">
        <v>1742</v>
      </c>
      <c r="F1822">
        <v>20</v>
      </c>
      <c r="G1822">
        <v>20</v>
      </c>
      <c r="I1822">
        <v>0</v>
      </c>
      <c r="J1822">
        <f>Tabla1[[#This Row],[VENTAS]]+Tabla1[[#This Row],[DEPOSITO]]+Tabla1[[#This Row],[Existencia]]-Tabla1[[#This Row],[SISTEMA]]</f>
        <v>0</v>
      </c>
    </row>
    <row r="1823" spans="1:11" hidden="1" x14ac:dyDescent="0.25">
      <c r="A1823">
        <v>20303</v>
      </c>
      <c r="B1823" s="1" t="s">
        <v>6</v>
      </c>
      <c r="C1823" s="1" t="s">
        <v>13</v>
      </c>
      <c r="D1823">
        <v>9389</v>
      </c>
      <c r="E1823" s="1" t="s">
        <v>1743</v>
      </c>
      <c r="F1823">
        <v>13</v>
      </c>
      <c r="G1823">
        <v>14</v>
      </c>
      <c r="I1823">
        <v>0</v>
      </c>
      <c r="J1823">
        <f>Tabla1[[#This Row],[VENTAS]]+Tabla1[[#This Row],[DEPOSITO]]+Tabla1[[#This Row],[Existencia]]-Tabla1[[#This Row],[SISTEMA]]</f>
        <v>1</v>
      </c>
      <c r="K1823" t="s">
        <v>2659</v>
      </c>
    </row>
    <row r="1824" spans="1:11" hidden="1" x14ac:dyDescent="0.25">
      <c r="A1824">
        <v>20303</v>
      </c>
      <c r="B1824" s="1" t="s">
        <v>6</v>
      </c>
      <c r="C1824" s="1" t="s">
        <v>13</v>
      </c>
      <c r="D1824">
        <v>9390</v>
      </c>
      <c r="E1824" s="1" t="s">
        <v>1744</v>
      </c>
      <c r="F1824">
        <v>1</v>
      </c>
      <c r="G1824">
        <v>0</v>
      </c>
      <c r="I1824">
        <v>0</v>
      </c>
      <c r="J1824">
        <f>Tabla1[[#This Row],[VENTAS]]+Tabla1[[#This Row],[DEPOSITO]]+Tabla1[[#This Row],[Existencia]]-Tabla1[[#This Row],[SISTEMA]]</f>
        <v>-1</v>
      </c>
      <c r="K1824" t="s">
        <v>2646</v>
      </c>
    </row>
    <row r="1825" spans="1:11" hidden="1" x14ac:dyDescent="0.25">
      <c r="A1825">
        <v>20303</v>
      </c>
      <c r="B1825" s="1" t="s">
        <v>6</v>
      </c>
      <c r="C1825" s="1" t="s">
        <v>13</v>
      </c>
      <c r="D1825">
        <v>9391</v>
      </c>
      <c r="E1825" s="1" t="s">
        <v>1745</v>
      </c>
      <c r="F1825">
        <v>16</v>
      </c>
      <c r="G1825">
        <v>16</v>
      </c>
      <c r="I1825">
        <v>0</v>
      </c>
      <c r="J1825">
        <f>Tabla1[[#This Row],[VENTAS]]+Tabla1[[#This Row],[DEPOSITO]]+Tabla1[[#This Row],[Existencia]]-Tabla1[[#This Row],[SISTEMA]]</f>
        <v>0</v>
      </c>
    </row>
    <row r="1826" spans="1:11" hidden="1" x14ac:dyDescent="0.25">
      <c r="A1826">
        <v>20303</v>
      </c>
      <c r="B1826" s="1" t="s">
        <v>6</v>
      </c>
      <c r="C1826" s="1" t="s">
        <v>13</v>
      </c>
      <c r="D1826">
        <v>9616</v>
      </c>
      <c r="E1826" s="1" t="s">
        <v>1746</v>
      </c>
      <c r="F1826">
        <v>37</v>
      </c>
      <c r="G1826">
        <v>46</v>
      </c>
      <c r="I1826">
        <v>2</v>
      </c>
      <c r="J1826">
        <f>Tabla1[[#This Row],[VENTAS]]+Tabla1[[#This Row],[DEPOSITO]]+Tabla1[[#This Row],[Existencia]]-Tabla1[[#This Row],[SISTEMA]]</f>
        <v>11</v>
      </c>
      <c r="K1826" t="s">
        <v>2659</v>
      </c>
    </row>
    <row r="1827" spans="1:11" hidden="1" x14ac:dyDescent="0.25">
      <c r="A1827">
        <v>20303</v>
      </c>
      <c r="B1827" s="1" t="s">
        <v>6</v>
      </c>
      <c r="C1827" s="1" t="s">
        <v>13</v>
      </c>
      <c r="D1827">
        <v>10462</v>
      </c>
      <c r="E1827" s="1" t="s">
        <v>1747</v>
      </c>
      <c r="F1827">
        <v>8</v>
      </c>
      <c r="G1827">
        <v>8</v>
      </c>
      <c r="I1827">
        <v>0</v>
      </c>
      <c r="J1827">
        <f>Tabla1[[#This Row],[VENTAS]]+Tabla1[[#This Row],[DEPOSITO]]+Tabla1[[#This Row],[Existencia]]-Tabla1[[#This Row],[SISTEMA]]</f>
        <v>0</v>
      </c>
    </row>
    <row r="1828" spans="1:11" x14ac:dyDescent="0.25">
      <c r="A1828">
        <v>20303</v>
      </c>
      <c r="B1828" s="1" t="s">
        <v>6</v>
      </c>
      <c r="C1828" s="1" t="s">
        <v>13</v>
      </c>
      <c r="D1828">
        <v>10541</v>
      </c>
      <c r="E1828" s="1" t="s">
        <v>1748</v>
      </c>
      <c r="F1828">
        <v>14</v>
      </c>
      <c r="G1828">
        <v>11</v>
      </c>
      <c r="H1828">
        <v>2</v>
      </c>
      <c r="I1828">
        <v>0</v>
      </c>
      <c r="J1828">
        <f>Tabla1[[#This Row],[VENTAS]]+Tabla1[[#This Row],[DEPOSITO]]+Tabla1[[#This Row],[Existencia]]-Tabla1[[#This Row],[SISTEMA]]</f>
        <v>-1</v>
      </c>
    </row>
    <row r="1829" spans="1:11" hidden="1" x14ac:dyDescent="0.25">
      <c r="A1829">
        <v>20303</v>
      </c>
      <c r="B1829" s="1" t="s">
        <v>6</v>
      </c>
      <c r="C1829" s="1" t="s">
        <v>13</v>
      </c>
      <c r="D1829">
        <v>10606</v>
      </c>
      <c r="E1829" s="1" t="s">
        <v>1749</v>
      </c>
      <c r="F1829">
        <v>14</v>
      </c>
      <c r="G1829">
        <v>13</v>
      </c>
      <c r="H1829">
        <v>3</v>
      </c>
      <c r="I1829">
        <v>0</v>
      </c>
      <c r="J1829">
        <f>Tabla1[[#This Row],[VENTAS]]+Tabla1[[#This Row],[DEPOSITO]]+Tabla1[[#This Row],[Existencia]]-Tabla1[[#This Row],[SISTEMA]]</f>
        <v>2</v>
      </c>
      <c r="K1829" t="s">
        <v>2659</v>
      </c>
    </row>
    <row r="1830" spans="1:11" hidden="1" x14ac:dyDescent="0.25">
      <c r="A1830">
        <v>20303</v>
      </c>
      <c r="B1830" s="1" t="s">
        <v>6</v>
      </c>
      <c r="C1830" s="1" t="s">
        <v>13</v>
      </c>
      <c r="D1830">
        <v>11416</v>
      </c>
      <c r="E1830" s="1" t="s">
        <v>1750</v>
      </c>
      <c r="F1830">
        <v>4</v>
      </c>
      <c r="G1830">
        <v>4</v>
      </c>
      <c r="I1830">
        <v>0</v>
      </c>
      <c r="J1830">
        <f>Tabla1[[#This Row],[VENTAS]]+Tabla1[[#This Row],[DEPOSITO]]+Tabla1[[#This Row],[Existencia]]-Tabla1[[#This Row],[SISTEMA]]</f>
        <v>0</v>
      </c>
    </row>
    <row r="1831" spans="1:11" hidden="1" x14ac:dyDescent="0.25">
      <c r="A1831">
        <v>20303</v>
      </c>
      <c r="B1831" s="1" t="s">
        <v>6</v>
      </c>
      <c r="C1831" s="1" t="s">
        <v>13</v>
      </c>
      <c r="D1831">
        <v>12520</v>
      </c>
      <c r="E1831" s="1" t="s">
        <v>1751</v>
      </c>
      <c r="F1831">
        <v>0</v>
      </c>
      <c r="G1831">
        <v>0</v>
      </c>
      <c r="I1831">
        <v>0</v>
      </c>
      <c r="J1831">
        <f>Tabla1[[#This Row],[VENTAS]]+Tabla1[[#This Row],[DEPOSITO]]+Tabla1[[#This Row],[Existencia]]-Tabla1[[#This Row],[SISTEMA]]</f>
        <v>0</v>
      </c>
    </row>
    <row r="1832" spans="1:11" hidden="1" x14ac:dyDescent="0.25">
      <c r="A1832">
        <v>20303</v>
      </c>
      <c r="B1832" s="1" t="s">
        <v>6</v>
      </c>
      <c r="C1832" s="1" t="s">
        <v>13</v>
      </c>
      <c r="D1832">
        <v>12971</v>
      </c>
      <c r="E1832" s="1" t="s">
        <v>158</v>
      </c>
      <c r="F1832">
        <v>4</v>
      </c>
      <c r="G1832">
        <v>2</v>
      </c>
      <c r="H1832">
        <v>2</v>
      </c>
      <c r="I1832">
        <v>0</v>
      </c>
      <c r="J1832">
        <f>Tabla1[[#This Row],[VENTAS]]+Tabla1[[#This Row],[DEPOSITO]]+Tabla1[[#This Row],[Existencia]]-Tabla1[[#This Row],[SISTEMA]]</f>
        <v>0</v>
      </c>
    </row>
    <row r="1833" spans="1:11" x14ac:dyDescent="0.25">
      <c r="A1833">
        <v>20303</v>
      </c>
      <c r="B1833" s="1" t="s">
        <v>6</v>
      </c>
      <c r="C1833" s="1" t="s">
        <v>13</v>
      </c>
      <c r="D1833">
        <v>12980</v>
      </c>
      <c r="E1833" s="1" t="s">
        <v>1752</v>
      </c>
      <c r="F1833">
        <v>5</v>
      </c>
      <c r="G1833">
        <v>2</v>
      </c>
      <c r="I1833">
        <v>0</v>
      </c>
      <c r="J1833">
        <f>Tabla1[[#This Row],[VENTAS]]+Tabla1[[#This Row],[DEPOSITO]]+Tabla1[[#This Row],[Existencia]]-Tabla1[[#This Row],[SISTEMA]]</f>
        <v>-3</v>
      </c>
    </row>
    <row r="1834" spans="1:11" hidden="1" x14ac:dyDescent="0.25">
      <c r="A1834">
        <v>20303</v>
      </c>
      <c r="B1834" s="1" t="s">
        <v>6</v>
      </c>
      <c r="C1834" s="1" t="s">
        <v>13</v>
      </c>
      <c r="D1834">
        <v>13366</v>
      </c>
      <c r="E1834" s="1" t="s">
        <v>1753</v>
      </c>
      <c r="F1834">
        <v>22</v>
      </c>
      <c r="G1834">
        <v>22</v>
      </c>
      <c r="I1834">
        <v>0</v>
      </c>
      <c r="J1834">
        <f>Tabla1[[#This Row],[VENTAS]]+Tabla1[[#This Row],[DEPOSITO]]+Tabla1[[#This Row],[Existencia]]-Tabla1[[#This Row],[SISTEMA]]</f>
        <v>0</v>
      </c>
    </row>
    <row r="1835" spans="1:11" hidden="1" x14ac:dyDescent="0.25">
      <c r="A1835">
        <v>20303</v>
      </c>
      <c r="B1835" s="1" t="s">
        <v>6</v>
      </c>
      <c r="C1835" s="1" t="s">
        <v>13</v>
      </c>
      <c r="D1835">
        <v>13367</v>
      </c>
      <c r="E1835" s="1" t="s">
        <v>1754</v>
      </c>
      <c r="F1835">
        <v>15</v>
      </c>
      <c r="G1835">
        <v>16</v>
      </c>
      <c r="H1835">
        <v>0</v>
      </c>
      <c r="I1835">
        <v>0</v>
      </c>
      <c r="J1835">
        <f>Tabla1[[#This Row],[VENTAS]]+Tabla1[[#This Row],[DEPOSITO]]+Tabla1[[#This Row],[Existencia]]-Tabla1[[#This Row],[SISTEMA]]</f>
        <v>1</v>
      </c>
      <c r="K1835" t="s">
        <v>2659</v>
      </c>
    </row>
    <row r="1836" spans="1:11" hidden="1" x14ac:dyDescent="0.25">
      <c r="A1836">
        <v>20303</v>
      </c>
      <c r="B1836" s="1" t="s">
        <v>6</v>
      </c>
      <c r="C1836" s="1" t="s">
        <v>13</v>
      </c>
      <c r="D1836">
        <v>13368</v>
      </c>
      <c r="E1836" s="1" t="s">
        <v>1755</v>
      </c>
      <c r="F1836">
        <v>1</v>
      </c>
      <c r="G1836">
        <v>0</v>
      </c>
      <c r="I1836">
        <v>0</v>
      </c>
      <c r="J1836">
        <f>Tabla1[[#This Row],[VENTAS]]+Tabla1[[#This Row],[DEPOSITO]]+Tabla1[[#This Row],[Existencia]]-Tabla1[[#This Row],[SISTEMA]]</f>
        <v>-1</v>
      </c>
      <c r="K1836" t="s">
        <v>2646</v>
      </c>
    </row>
    <row r="1837" spans="1:11" hidden="1" x14ac:dyDescent="0.25">
      <c r="A1837">
        <v>20303</v>
      </c>
      <c r="B1837" s="1" t="s">
        <v>6</v>
      </c>
      <c r="C1837" s="1" t="s">
        <v>13</v>
      </c>
      <c r="D1837">
        <v>14467</v>
      </c>
      <c r="E1837" s="1" t="s">
        <v>1756</v>
      </c>
      <c r="F1837">
        <v>0</v>
      </c>
      <c r="G1837">
        <v>0</v>
      </c>
      <c r="I1837">
        <v>0</v>
      </c>
      <c r="J1837">
        <f>Tabla1[[#This Row],[VENTAS]]+Tabla1[[#This Row],[DEPOSITO]]+Tabla1[[#This Row],[Existencia]]-Tabla1[[#This Row],[SISTEMA]]</f>
        <v>0</v>
      </c>
    </row>
    <row r="1838" spans="1:11" hidden="1" x14ac:dyDescent="0.25">
      <c r="A1838">
        <v>20303</v>
      </c>
      <c r="B1838" s="1" t="s">
        <v>6</v>
      </c>
      <c r="C1838" s="1" t="s">
        <v>13</v>
      </c>
      <c r="D1838">
        <v>14537</v>
      </c>
      <c r="E1838" s="1" t="s">
        <v>1757</v>
      </c>
      <c r="F1838">
        <v>0</v>
      </c>
      <c r="G1838">
        <v>0</v>
      </c>
      <c r="I1838">
        <v>0</v>
      </c>
      <c r="J1838">
        <f>Tabla1[[#This Row],[VENTAS]]+Tabla1[[#This Row],[DEPOSITO]]+Tabla1[[#This Row],[Existencia]]-Tabla1[[#This Row],[SISTEMA]]</f>
        <v>0</v>
      </c>
    </row>
    <row r="1839" spans="1:11" hidden="1" x14ac:dyDescent="0.25">
      <c r="A1839">
        <v>20303</v>
      </c>
      <c r="B1839" s="1" t="s">
        <v>6</v>
      </c>
      <c r="C1839" s="1" t="s">
        <v>13</v>
      </c>
      <c r="D1839">
        <v>14606</v>
      </c>
      <c r="E1839" s="1" t="s">
        <v>1758</v>
      </c>
      <c r="F1839">
        <v>0</v>
      </c>
      <c r="G1839">
        <v>0</v>
      </c>
      <c r="I1839">
        <v>0</v>
      </c>
      <c r="J1839">
        <f>Tabla1[[#This Row],[VENTAS]]+Tabla1[[#This Row],[DEPOSITO]]+Tabla1[[#This Row],[Existencia]]-Tabla1[[#This Row],[SISTEMA]]</f>
        <v>0</v>
      </c>
    </row>
    <row r="1840" spans="1:11" hidden="1" x14ac:dyDescent="0.25">
      <c r="A1840">
        <v>20303</v>
      </c>
      <c r="B1840" s="1" t="s">
        <v>6</v>
      </c>
      <c r="C1840" s="1" t="s">
        <v>13</v>
      </c>
      <c r="D1840">
        <v>15319</v>
      </c>
      <c r="E1840" s="1" t="s">
        <v>1759</v>
      </c>
      <c r="F1840">
        <v>46</v>
      </c>
      <c r="G1840">
        <v>24</v>
      </c>
      <c r="H1840">
        <v>22</v>
      </c>
      <c r="I1840">
        <v>0</v>
      </c>
      <c r="J1840">
        <f>Tabla1[[#This Row],[VENTAS]]+Tabla1[[#This Row],[DEPOSITO]]+Tabla1[[#This Row],[Existencia]]-Tabla1[[#This Row],[SISTEMA]]</f>
        <v>0</v>
      </c>
    </row>
    <row r="1841" spans="1:11" x14ac:dyDescent="0.25">
      <c r="A1841">
        <v>20303</v>
      </c>
      <c r="B1841" s="1" t="s">
        <v>6</v>
      </c>
      <c r="C1841" s="1" t="s">
        <v>13</v>
      </c>
      <c r="D1841">
        <v>15546</v>
      </c>
      <c r="E1841" s="1" t="s">
        <v>1760</v>
      </c>
      <c r="F1841">
        <v>12</v>
      </c>
      <c r="G1841">
        <v>11</v>
      </c>
      <c r="H1841">
        <v>0</v>
      </c>
      <c r="I1841">
        <v>0</v>
      </c>
      <c r="J1841">
        <f>Tabla1[[#This Row],[VENTAS]]+Tabla1[[#This Row],[DEPOSITO]]+Tabla1[[#This Row],[Existencia]]-Tabla1[[#This Row],[SISTEMA]]</f>
        <v>-1</v>
      </c>
    </row>
    <row r="1842" spans="1:11" x14ac:dyDescent="0.25">
      <c r="A1842">
        <v>20303</v>
      </c>
      <c r="B1842" s="1" t="s">
        <v>6</v>
      </c>
      <c r="C1842" s="1" t="s">
        <v>14</v>
      </c>
      <c r="D1842">
        <v>1368</v>
      </c>
      <c r="E1842" s="1" t="s">
        <v>159</v>
      </c>
      <c r="F1842">
        <v>23</v>
      </c>
      <c r="G1842">
        <v>20</v>
      </c>
      <c r="H1842">
        <v>2</v>
      </c>
      <c r="I1842">
        <v>0</v>
      </c>
      <c r="J1842">
        <f>Tabla1[[#This Row],[VENTAS]]+Tabla1[[#This Row],[DEPOSITO]]+Tabla1[[#This Row],[Existencia]]-Tabla1[[#This Row],[SISTEMA]]</f>
        <v>-1</v>
      </c>
    </row>
    <row r="1843" spans="1:11" hidden="1" x14ac:dyDescent="0.25">
      <c r="A1843">
        <v>20303</v>
      </c>
      <c r="B1843" s="1" t="s">
        <v>6</v>
      </c>
      <c r="C1843" s="1" t="s">
        <v>14</v>
      </c>
      <c r="D1843">
        <v>1370</v>
      </c>
      <c r="E1843" s="1" t="s">
        <v>1761</v>
      </c>
      <c r="F1843">
        <v>23</v>
      </c>
      <c r="G1843">
        <v>23</v>
      </c>
      <c r="I1843">
        <v>0</v>
      </c>
      <c r="J1843">
        <f>Tabla1[[#This Row],[VENTAS]]+Tabla1[[#This Row],[DEPOSITO]]+Tabla1[[#This Row],[Existencia]]-Tabla1[[#This Row],[SISTEMA]]</f>
        <v>0</v>
      </c>
    </row>
    <row r="1844" spans="1:11" hidden="1" x14ac:dyDescent="0.25">
      <c r="A1844">
        <v>20303</v>
      </c>
      <c r="B1844" s="1" t="s">
        <v>6</v>
      </c>
      <c r="C1844" s="1" t="s">
        <v>14</v>
      </c>
      <c r="D1844">
        <v>1376</v>
      </c>
      <c r="E1844" s="1" t="s">
        <v>1762</v>
      </c>
      <c r="F1844">
        <v>2</v>
      </c>
      <c r="G1844">
        <v>2</v>
      </c>
      <c r="I1844">
        <v>0</v>
      </c>
      <c r="J1844">
        <f>Tabla1[[#This Row],[VENTAS]]+Tabla1[[#This Row],[DEPOSITO]]+Tabla1[[#This Row],[Existencia]]-Tabla1[[#This Row],[SISTEMA]]</f>
        <v>0</v>
      </c>
    </row>
    <row r="1845" spans="1:11" x14ac:dyDescent="0.25">
      <c r="A1845">
        <v>20303</v>
      </c>
      <c r="B1845" s="1" t="s">
        <v>6</v>
      </c>
      <c r="C1845" s="1" t="s">
        <v>14</v>
      </c>
      <c r="D1845">
        <v>1377</v>
      </c>
      <c r="E1845" s="1" t="s">
        <v>160</v>
      </c>
      <c r="F1845">
        <v>12</v>
      </c>
      <c r="G1845">
        <v>11</v>
      </c>
      <c r="I1845">
        <v>0</v>
      </c>
      <c r="J1845">
        <f>Tabla1[[#This Row],[VENTAS]]+Tabla1[[#This Row],[DEPOSITO]]+Tabla1[[#This Row],[Existencia]]-Tabla1[[#This Row],[SISTEMA]]</f>
        <v>-1</v>
      </c>
    </row>
    <row r="1846" spans="1:11" hidden="1" x14ac:dyDescent="0.25">
      <c r="A1846">
        <v>20303</v>
      </c>
      <c r="B1846" s="1" t="s">
        <v>6</v>
      </c>
      <c r="C1846" s="1" t="s">
        <v>14</v>
      </c>
      <c r="D1846">
        <v>1380</v>
      </c>
      <c r="E1846" s="1" t="s">
        <v>161</v>
      </c>
      <c r="F1846">
        <v>23</v>
      </c>
      <c r="G1846">
        <v>32</v>
      </c>
      <c r="I1846">
        <v>0</v>
      </c>
      <c r="J1846">
        <f>Tabla1[[#This Row],[VENTAS]]+Tabla1[[#This Row],[DEPOSITO]]+Tabla1[[#This Row],[Existencia]]-Tabla1[[#This Row],[SISTEMA]]</f>
        <v>9</v>
      </c>
      <c r="K1846" t="s">
        <v>2659</v>
      </c>
    </row>
    <row r="1847" spans="1:11" x14ac:dyDescent="0.25">
      <c r="A1847">
        <v>20303</v>
      </c>
      <c r="B1847" s="1" t="s">
        <v>6</v>
      </c>
      <c r="C1847" s="1" t="s">
        <v>14</v>
      </c>
      <c r="D1847">
        <v>1381</v>
      </c>
      <c r="E1847" s="1" t="s">
        <v>1763</v>
      </c>
      <c r="F1847">
        <v>47</v>
      </c>
      <c r="G1847">
        <v>44</v>
      </c>
      <c r="I1847">
        <v>0</v>
      </c>
      <c r="J1847">
        <f>Tabla1[[#This Row],[VENTAS]]+Tabla1[[#This Row],[DEPOSITO]]+Tabla1[[#This Row],[Existencia]]-Tabla1[[#This Row],[SISTEMA]]</f>
        <v>-3</v>
      </c>
    </row>
    <row r="1848" spans="1:11" x14ac:dyDescent="0.25">
      <c r="A1848">
        <v>20303</v>
      </c>
      <c r="B1848" s="1" t="s">
        <v>6</v>
      </c>
      <c r="C1848" s="1" t="s">
        <v>14</v>
      </c>
      <c r="D1848">
        <v>1382</v>
      </c>
      <c r="E1848" s="1" t="s">
        <v>1764</v>
      </c>
      <c r="F1848">
        <v>10</v>
      </c>
      <c r="G1848">
        <v>7</v>
      </c>
      <c r="I1848">
        <v>0</v>
      </c>
      <c r="J1848">
        <f>Tabla1[[#This Row],[VENTAS]]+Tabla1[[#This Row],[DEPOSITO]]+Tabla1[[#This Row],[Existencia]]-Tabla1[[#This Row],[SISTEMA]]</f>
        <v>-3</v>
      </c>
    </row>
    <row r="1849" spans="1:11" hidden="1" x14ac:dyDescent="0.25">
      <c r="A1849">
        <v>20303</v>
      </c>
      <c r="B1849" s="1" t="s">
        <v>6</v>
      </c>
      <c r="C1849" s="1" t="s">
        <v>14</v>
      </c>
      <c r="D1849">
        <v>1383</v>
      </c>
      <c r="E1849" s="1" t="s">
        <v>1765</v>
      </c>
      <c r="F1849">
        <v>0</v>
      </c>
      <c r="G1849">
        <v>0</v>
      </c>
      <c r="I1849">
        <v>0</v>
      </c>
      <c r="J1849">
        <f>Tabla1[[#This Row],[VENTAS]]+Tabla1[[#This Row],[DEPOSITO]]+Tabla1[[#This Row],[Existencia]]-Tabla1[[#This Row],[SISTEMA]]</f>
        <v>0</v>
      </c>
    </row>
    <row r="1850" spans="1:11" hidden="1" x14ac:dyDescent="0.25">
      <c r="A1850">
        <v>20303</v>
      </c>
      <c r="B1850" s="1" t="s">
        <v>6</v>
      </c>
      <c r="C1850" s="1" t="s">
        <v>14</v>
      </c>
      <c r="D1850">
        <v>1384</v>
      </c>
      <c r="E1850" s="1" t="s">
        <v>1766</v>
      </c>
      <c r="F1850">
        <v>0</v>
      </c>
      <c r="G1850">
        <v>0</v>
      </c>
      <c r="I1850">
        <v>0</v>
      </c>
      <c r="J1850">
        <f>Tabla1[[#This Row],[VENTAS]]+Tabla1[[#This Row],[DEPOSITO]]+Tabla1[[#This Row],[Existencia]]-Tabla1[[#This Row],[SISTEMA]]</f>
        <v>0</v>
      </c>
    </row>
    <row r="1851" spans="1:11" hidden="1" x14ac:dyDescent="0.25">
      <c r="A1851">
        <v>20303</v>
      </c>
      <c r="B1851" s="1" t="s">
        <v>6</v>
      </c>
      <c r="C1851" s="1" t="s">
        <v>14</v>
      </c>
      <c r="D1851">
        <v>1386</v>
      </c>
      <c r="E1851" s="1" t="s">
        <v>162</v>
      </c>
      <c r="F1851">
        <v>4</v>
      </c>
      <c r="G1851">
        <v>1</v>
      </c>
      <c r="I1851">
        <v>0</v>
      </c>
      <c r="J1851">
        <f>Tabla1[[#This Row],[VENTAS]]+Tabla1[[#This Row],[DEPOSITO]]+Tabla1[[#This Row],[Existencia]]-Tabla1[[#This Row],[SISTEMA]]</f>
        <v>-3</v>
      </c>
      <c r="K1851" t="s">
        <v>5</v>
      </c>
    </row>
    <row r="1852" spans="1:11" hidden="1" x14ac:dyDescent="0.25">
      <c r="A1852">
        <v>20303</v>
      </c>
      <c r="B1852" s="1" t="s">
        <v>6</v>
      </c>
      <c r="C1852" s="1" t="s">
        <v>14</v>
      </c>
      <c r="D1852">
        <v>1388</v>
      </c>
      <c r="E1852" s="1" t="s">
        <v>1767</v>
      </c>
      <c r="F1852">
        <v>0</v>
      </c>
      <c r="G1852">
        <v>0</v>
      </c>
      <c r="I1852">
        <v>0</v>
      </c>
      <c r="J1852">
        <f>Tabla1[[#This Row],[VENTAS]]+Tabla1[[#This Row],[DEPOSITO]]+Tabla1[[#This Row],[Existencia]]-Tabla1[[#This Row],[SISTEMA]]</f>
        <v>0</v>
      </c>
    </row>
    <row r="1853" spans="1:11" hidden="1" x14ac:dyDescent="0.25">
      <c r="A1853">
        <v>20303</v>
      </c>
      <c r="B1853" s="1" t="s">
        <v>6</v>
      </c>
      <c r="C1853" s="1" t="s">
        <v>14</v>
      </c>
      <c r="D1853">
        <v>1391</v>
      </c>
      <c r="E1853" s="1" t="s">
        <v>163</v>
      </c>
      <c r="F1853">
        <v>0</v>
      </c>
      <c r="G1853">
        <v>0</v>
      </c>
      <c r="I1853">
        <v>0</v>
      </c>
      <c r="J1853">
        <f>Tabla1[[#This Row],[VENTAS]]+Tabla1[[#This Row],[DEPOSITO]]+Tabla1[[#This Row],[Existencia]]-Tabla1[[#This Row],[SISTEMA]]</f>
        <v>0</v>
      </c>
    </row>
    <row r="1854" spans="1:11" x14ac:dyDescent="0.25">
      <c r="A1854">
        <v>20303</v>
      </c>
      <c r="B1854" s="1" t="s">
        <v>6</v>
      </c>
      <c r="C1854" s="1" t="s">
        <v>14</v>
      </c>
      <c r="D1854">
        <v>1392</v>
      </c>
      <c r="E1854" s="1" t="s">
        <v>1768</v>
      </c>
      <c r="F1854">
        <v>15</v>
      </c>
      <c r="G1854">
        <v>3</v>
      </c>
      <c r="I1854">
        <v>2</v>
      </c>
      <c r="J1854">
        <f>Tabla1[[#This Row],[VENTAS]]+Tabla1[[#This Row],[DEPOSITO]]+Tabla1[[#This Row],[Existencia]]-Tabla1[[#This Row],[SISTEMA]]</f>
        <v>-10</v>
      </c>
    </row>
    <row r="1855" spans="1:11" hidden="1" x14ac:dyDescent="0.25">
      <c r="A1855">
        <v>20303</v>
      </c>
      <c r="B1855" s="1" t="s">
        <v>6</v>
      </c>
      <c r="C1855" s="1" t="s">
        <v>14</v>
      </c>
      <c r="D1855">
        <v>1394</v>
      </c>
      <c r="E1855" s="1" t="s">
        <v>164</v>
      </c>
      <c r="F1855">
        <v>0</v>
      </c>
      <c r="G1855">
        <v>0</v>
      </c>
      <c r="I1855">
        <v>0</v>
      </c>
      <c r="J1855">
        <f>Tabla1[[#This Row],[VENTAS]]+Tabla1[[#This Row],[DEPOSITO]]+Tabla1[[#This Row],[Existencia]]-Tabla1[[#This Row],[SISTEMA]]</f>
        <v>0</v>
      </c>
    </row>
    <row r="1856" spans="1:11" hidden="1" x14ac:dyDescent="0.25">
      <c r="A1856">
        <v>20303</v>
      </c>
      <c r="B1856" s="1" t="s">
        <v>6</v>
      </c>
      <c r="C1856" s="1" t="s">
        <v>14</v>
      </c>
      <c r="D1856">
        <v>1397</v>
      </c>
      <c r="E1856" s="1" t="s">
        <v>1769</v>
      </c>
      <c r="F1856">
        <v>0</v>
      </c>
      <c r="G1856">
        <v>0</v>
      </c>
      <c r="I1856">
        <v>0</v>
      </c>
      <c r="J1856">
        <f>Tabla1[[#This Row],[VENTAS]]+Tabla1[[#This Row],[DEPOSITO]]+Tabla1[[#This Row],[Existencia]]-Tabla1[[#This Row],[SISTEMA]]</f>
        <v>0</v>
      </c>
    </row>
    <row r="1857" spans="1:11" x14ac:dyDescent="0.25">
      <c r="A1857">
        <v>20303</v>
      </c>
      <c r="B1857" s="1" t="s">
        <v>6</v>
      </c>
      <c r="C1857" s="1" t="s">
        <v>14</v>
      </c>
      <c r="D1857">
        <v>1407</v>
      </c>
      <c r="E1857" s="1" t="s">
        <v>1770</v>
      </c>
      <c r="F1857">
        <v>41</v>
      </c>
      <c r="G1857">
        <v>10</v>
      </c>
      <c r="H1857">
        <v>28</v>
      </c>
      <c r="I1857">
        <v>2</v>
      </c>
      <c r="J1857">
        <f>Tabla1[[#This Row],[VENTAS]]+Tabla1[[#This Row],[DEPOSITO]]+Tabla1[[#This Row],[Existencia]]-Tabla1[[#This Row],[SISTEMA]]</f>
        <v>-1</v>
      </c>
    </row>
    <row r="1858" spans="1:11" hidden="1" x14ac:dyDescent="0.25">
      <c r="A1858">
        <v>20303</v>
      </c>
      <c r="B1858" s="1" t="s">
        <v>6</v>
      </c>
      <c r="C1858" s="1" t="s">
        <v>14</v>
      </c>
      <c r="D1858">
        <v>1410</v>
      </c>
      <c r="E1858" s="1" t="s">
        <v>165</v>
      </c>
      <c r="F1858">
        <v>0</v>
      </c>
      <c r="G1858">
        <v>0</v>
      </c>
      <c r="I1858">
        <v>0</v>
      </c>
      <c r="J1858">
        <f>Tabla1[[#This Row],[VENTAS]]+Tabla1[[#This Row],[DEPOSITO]]+Tabla1[[#This Row],[Existencia]]-Tabla1[[#This Row],[SISTEMA]]</f>
        <v>0</v>
      </c>
    </row>
    <row r="1859" spans="1:11" hidden="1" x14ac:dyDescent="0.25">
      <c r="A1859">
        <v>20303</v>
      </c>
      <c r="B1859" s="1" t="s">
        <v>6</v>
      </c>
      <c r="C1859" s="1" t="s">
        <v>14</v>
      </c>
      <c r="D1859">
        <v>1412</v>
      </c>
      <c r="E1859" s="1" t="s">
        <v>1771</v>
      </c>
      <c r="F1859">
        <v>0</v>
      </c>
      <c r="G1859">
        <v>0</v>
      </c>
      <c r="I1859">
        <v>0</v>
      </c>
      <c r="J1859">
        <f>Tabla1[[#This Row],[VENTAS]]+Tabla1[[#This Row],[DEPOSITO]]+Tabla1[[#This Row],[Existencia]]-Tabla1[[#This Row],[SISTEMA]]</f>
        <v>0</v>
      </c>
    </row>
    <row r="1860" spans="1:11" hidden="1" x14ac:dyDescent="0.25">
      <c r="A1860">
        <v>20303</v>
      </c>
      <c r="B1860" s="1" t="s">
        <v>6</v>
      </c>
      <c r="C1860" s="1" t="s">
        <v>14</v>
      </c>
      <c r="D1860">
        <v>1413</v>
      </c>
      <c r="E1860" s="1" t="s">
        <v>1772</v>
      </c>
      <c r="F1860">
        <v>5</v>
      </c>
      <c r="G1860">
        <v>4</v>
      </c>
      <c r="I1860">
        <v>0</v>
      </c>
      <c r="J1860">
        <f>Tabla1[[#This Row],[VENTAS]]+Tabla1[[#This Row],[DEPOSITO]]+Tabla1[[#This Row],[Existencia]]-Tabla1[[#This Row],[SISTEMA]]</f>
        <v>-1</v>
      </c>
      <c r="K1860" t="s">
        <v>5</v>
      </c>
    </row>
    <row r="1861" spans="1:11" hidden="1" x14ac:dyDescent="0.25">
      <c r="A1861">
        <v>20303</v>
      </c>
      <c r="B1861" s="1" t="s">
        <v>6</v>
      </c>
      <c r="C1861" s="1" t="s">
        <v>14</v>
      </c>
      <c r="D1861">
        <v>1418</v>
      </c>
      <c r="E1861" s="1" t="s">
        <v>166</v>
      </c>
      <c r="F1861">
        <v>30</v>
      </c>
      <c r="G1861">
        <v>25</v>
      </c>
      <c r="H1861">
        <v>1</v>
      </c>
      <c r="I1861">
        <v>4</v>
      </c>
      <c r="J1861">
        <f>Tabla1[[#This Row],[VENTAS]]+Tabla1[[#This Row],[DEPOSITO]]+Tabla1[[#This Row],[Existencia]]-Tabla1[[#This Row],[SISTEMA]]</f>
        <v>0</v>
      </c>
    </row>
    <row r="1862" spans="1:11" x14ac:dyDescent="0.25">
      <c r="A1862">
        <v>20303</v>
      </c>
      <c r="B1862" s="1" t="s">
        <v>6</v>
      </c>
      <c r="C1862" s="1" t="s">
        <v>14</v>
      </c>
      <c r="D1862">
        <v>1424</v>
      </c>
      <c r="E1862" s="1" t="s">
        <v>1773</v>
      </c>
      <c r="F1862">
        <v>25</v>
      </c>
      <c r="G1862">
        <v>21</v>
      </c>
      <c r="I1862">
        <v>2</v>
      </c>
      <c r="J1862">
        <f>Tabla1[[#This Row],[VENTAS]]+Tabla1[[#This Row],[DEPOSITO]]+Tabla1[[#This Row],[Existencia]]-Tabla1[[#This Row],[SISTEMA]]</f>
        <v>-2</v>
      </c>
    </row>
    <row r="1863" spans="1:11" hidden="1" x14ac:dyDescent="0.25">
      <c r="A1863">
        <v>20303</v>
      </c>
      <c r="B1863" s="1" t="s">
        <v>6</v>
      </c>
      <c r="C1863" s="1" t="s">
        <v>14</v>
      </c>
      <c r="D1863">
        <v>1437</v>
      </c>
      <c r="E1863" s="1" t="s">
        <v>1774</v>
      </c>
      <c r="F1863">
        <v>0</v>
      </c>
      <c r="G1863">
        <v>0</v>
      </c>
      <c r="I1863">
        <v>0</v>
      </c>
      <c r="J1863">
        <f>Tabla1[[#This Row],[VENTAS]]+Tabla1[[#This Row],[DEPOSITO]]+Tabla1[[#This Row],[Existencia]]-Tabla1[[#This Row],[SISTEMA]]</f>
        <v>0</v>
      </c>
    </row>
    <row r="1864" spans="1:11" hidden="1" x14ac:dyDescent="0.25">
      <c r="A1864">
        <v>20303</v>
      </c>
      <c r="B1864" s="1" t="s">
        <v>6</v>
      </c>
      <c r="C1864" s="1" t="s">
        <v>14</v>
      </c>
      <c r="D1864">
        <v>1453</v>
      </c>
      <c r="E1864" s="1" t="s">
        <v>1775</v>
      </c>
      <c r="F1864">
        <v>0</v>
      </c>
      <c r="G1864">
        <v>0</v>
      </c>
      <c r="I1864">
        <v>0</v>
      </c>
      <c r="J1864">
        <f>Tabla1[[#This Row],[VENTAS]]+Tabla1[[#This Row],[DEPOSITO]]+Tabla1[[#This Row],[Existencia]]-Tabla1[[#This Row],[SISTEMA]]</f>
        <v>0</v>
      </c>
    </row>
    <row r="1865" spans="1:11" hidden="1" x14ac:dyDescent="0.25">
      <c r="A1865">
        <v>20303</v>
      </c>
      <c r="B1865" s="1" t="s">
        <v>6</v>
      </c>
      <c r="C1865" s="1" t="s">
        <v>14</v>
      </c>
      <c r="D1865">
        <v>1469</v>
      </c>
      <c r="E1865" s="1" t="s">
        <v>1776</v>
      </c>
      <c r="F1865">
        <v>0</v>
      </c>
      <c r="G1865">
        <v>0</v>
      </c>
      <c r="I1865">
        <v>0</v>
      </c>
      <c r="J1865">
        <f>Tabla1[[#This Row],[VENTAS]]+Tabla1[[#This Row],[DEPOSITO]]+Tabla1[[#This Row],[Existencia]]-Tabla1[[#This Row],[SISTEMA]]</f>
        <v>0</v>
      </c>
    </row>
    <row r="1866" spans="1:11" hidden="1" x14ac:dyDescent="0.25">
      <c r="A1866">
        <v>20303</v>
      </c>
      <c r="B1866" s="1" t="s">
        <v>6</v>
      </c>
      <c r="C1866" s="1" t="s">
        <v>14</v>
      </c>
      <c r="D1866">
        <v>1506</v>
      </c>
      <c r="E1866" s="1" t="s">
        <v>1777</v>
      </c>
      <c r="F1866">
        <v>0</v>
      </c>
      <c r="G1866">
        <v>0</v>
      </c>
      <c r="I1866">
        <v>0</v>
      </c>
      <c r="J1866">
        <f>Tabla1[[#This Row],[VENTAS]]+Tabla1[[#This Row],[DEPOSITO]]+Tabla1[[#This Row],[Existencia]]-Tabla1[[#This Row],[SISTEMA]]</f>
        <v>0</v>
      </c>
    </row>
    <row r="1867" spans="1:11" hidden="1" x14ac:dyDescent="0.25">
      <c r="A1867">
        <v>20303</v>
      </c>
      <c r="B1867" s="1" t="s">
        <v>6</v>
      </c>
      <c r="C1867" s="1" t="s">
        <v>14</v>
      </c>
      <c r="D1867">
        <v>1507</v>
      </c>
      <c r="E1867" s="1" t="s">
        <v>1778</v>
      </c>
      <c r="F1867">
        <v>0</v>
      </c>
      <c r="G1867">
        <v>0</v>
      </c>
      <c r="I1867">
        <v>0</v>
      </c>
      <c r="J1867">
        <f>Tabla1[[#This Row],[VENTAS]]+Tabla1[[#This Row],[DEPOSITO]]+Tabla1[[#This Row],[Existencia]]-Tabla1[[#This Row],[SISTEMA]]</f>
        <v>0</v>
      </c>
    </row>
    <row r="1868" spans="1:11" hidden="1" x14ac:dyDescent="0.25">
      <c r="A1868">
        <v>20303</v>
      </c>
      <c r="B1868" s="1" t="s">
        <v>6</v>
      </c>
      <c r="C1868" s="1" t="s">
        <v>14</v>
      </c>
      <c r="D1868">
        <v>1866</v>
      </c>
      <c r="E1868" s="1" t="s">
        <v>167</v>
      </c>
      <c r="F1868">
        <v>0</v>
      </c>
      <c r="G1868">
        <v>0</v>
      </c>
      <c r="I1868">
        <v>0</v>
      </c>
      <c r="J1868">
        <f>Tabla1[[#This Row],[VENTAS]]+Tabla1[[#This Row],[DEPOSITO]]+Tabla1[[#This Row],[Existencia]]-Tabla1[[#This Row],[SISTEMA]]</f>
        <v>0</v>
      </c>
    </row>
    <row r="1869" spans="1:11" hidden="1" x14ac:dyDescent="0.25">
      <c r="A1869">
        <v>20303</v>
      </c>
      <c r="B1869" s="1" t="s">
        <v>6</v>
      </c>
      <c r="C1869" s="1" t="s">
        <v>14</v>
      </c>
      <c r="D1869">
        <v>1868</v>
      </c>
      <c r="E1869" s="1" t="s">
        <v>1779</v>
      </c>
      <c r="F1869">
        <v>0</v>
      </c>
      <c r="G1869">
        <v>0</v>
      </c>
      <c r="I1869">
        <v>0</v>
      </c>
      <c r="J1869">
        <f>Tabla1[[#This Row],[VENTAS]]+Tabla1[[#This Row],[DEPOSITO]]+Tabla1[[#This Row],[Existencia]]-Tabla1[[#This Row],[SISTEMA]]</f>
        <v>0</v>
      </c>
    </row>
    <row r="1870" spans="1:11" hidden="1" x14ac:dyDescent="0.25">
      <c r="A1870">
        <v>20303</v>
      </c>
      <c r="B1870" s="1" t="s">
        <v>6</v>
      </c>
      <c r="C1870" s="1" t="s">
        <v>14</v>
      </c>
      <c r="D1870">
        <v>2173</v>
      </c>
      <c r="E1870" s="1" t="s">
        <v>1780</v>
      </c>
      <c r="F1870">
        <v>0</v>
      </c>
      <c r="G1870">
        <v>0</v>
      </c>
      <c r="I1870">
        <v>0</v>
      </c>
      <c r="J1870">
        <f>Tabla1[[#This Row],[VENTAS]]+Tabla1[[#This Row],[DEPOSITO]]+Tabla1[[#This Row],[Existencia]]-Tabla1[[#This Row],[SISTEMA]]</f>
        <v>0</v>
      </c>
    </row>
    <row r="1871" spans="1:11" hidden="1" x14ac:dyDescent="0.25">
      <c r="A1871">
        <v>20303</v>
      </c>
      <c r="B1871" s="1" t="s">
        <v>6</v>
      </c>
      <c r="C1871" s="1" t="s">
        <v>14</v>
      </c>
      <c r="D1871">
        <v>2174</v>
      </c>
      <c r="E1871" s="1" t="s">
        <v>1781</v>
      </c>
      <c r="F1871">
        <v>20</v>
      </c>
      <c r="G1871">
        <v>5</v>
      </c>
      <c r="H1871">
        <v>15</v>
      </c>
      <c r="I1871" t="s">
        <v>2509</v>
      </c>
      <c r="J1871">
        <v>0</v>
      </c>
    </row>
    <row r="1872" spans="1:11" x14ac:dyDescent="0.25">
      <c r="A1872">
        <v>20303</v>
      </c>
      <c r="B1872" s="1" t="s">
        <v>6</v>
      </c>
      <c r="C1872" s="1" t="s">
        <v>14</v>
      </c>
      <c r="D1872">
        <v>2175</v>
      </c>
      <c r="E1872" s="1" t="s">
        <v>1782</v>
      </c>
      <c r="F1872">
        <v>16</v>
      </c>
      <c r="G1872">
        <v>15</v>
      </c>
      <c r="I1872">
        <v>0</v>
      </c>
      <c r="J1872">
        <f>Tabla1[[#This Row],[VENTAS]]+Tabla1[[#This Row],[DEPOSITO]]+Tabla1[[#This Row],[Existencia]]-Tabla1[[#This Row],[SISTEMA]]</f>
        <v>-1</v>
      </c>
    </row>
    <row r="1873" spans="1:10" hidden="1" x14ac:dyDescent="0.25">
      <c r="A1873">
        <v>20303</v>
      </c>
      <c r="B1873" s="1" t="s">
        <v>6</v>
      </c>
      <c r="C1873" s="1" t="s">
        <v>14</v>
      </c>
      <c r="D1873">
        <v>2177</v>
      </c>
      <c r="E1873" s="1" t="s">
        <v>1783</v>
      </c>
      <c r="F1873">
        <v>0</v>
      </c>
      <c r="G1873">
        <v>0</v>
      </c>
      <c r="I1873">
        <v>0</v>
      </c>
      <c r="J1873">
        <f>Tabla1[[#This Row],[VENTAS]]+Tabla1[[#This Row],[DEPOSITO]]+Tabla1[[#This Row],[Existencia]]-Tabla1[[#This Row],[SISTEMA]]</f>
        <v>0</v>
      </c>
    </row>
    <row r="1874" spans="1:10" x14ac:dyDescent="0.25">
      <c r="A1874">
        <v>20303</v>
      </c>
      <c r="B1874" s="1" t="s">
        <v>6</v>
      </c>
      <c r="C1874" s="1" t="s">
        <v>14</v>
      </c>
      <c r="D1874">
        <v>2178</v>
      </c>
      <c r="E1874" s="1" t="s">
        <v>168</v>
      </c>
      <c r="F1874">
        <v>18</v>
      </c>
      <c r="G1874">
        <f>3+6</f>
        <v>9</v>
      </c>
      <c r="I1874">
        <v>0</v>
      </c>
      <c r="J1874">
        <f>Tabla1[[#This Row],[VENTAS]]+Tabla1[[#This Row],[DEPOSITO]]+Tabla1[[#This Row],[Existencia]]-Tabla1[[#This Row],[SISTEMA]]</f>
        <v>-9</v>
      </c>
    </row>
    <row r="1875" spans="1:10" x14ac:dyDescent="0.25">
      <c r="A1875">
        <v>20303</v>
      </c>
      <c r="B1875" s="1" t="s">
        <v>6</v>
      </c>
      <c r="C1875" s="1" t="s">
        <v>14</v>
      </c>
      <c r="D1875">
        <v>2179</v>
      </c>
      <c r="E1875" s="1" t="s">
        <v>1784</v>
      </c>
      <c r="F1875">
        <v>34</v>
      </c>
      <c r="G1875">
        <v>24</v>
      </c>
      <c r="H1875">
        <v>9</v>
      </c>
      <c r="I1875">
        <v>0</v>
      </c>
      <c r="J1875">
        <f>Tabla1[[#This Row],[VENTAS]]+Tabla1[[#This Row],[DEPOSITO]]+Tabla1[[#This Row],[Existencia]]-Tabla1[[#This Row],[SISTEMA]]</f>
        <v>-1</v>
      </c>
    </row>
    <row r="1876" spans="1:10" hidden="1" x14ac:dyDescent="0.25">
      <c r="A1876">
        <v>20303</v>
      </c>
      <c r="B1876" s="1" t="s">
        <v>6</v>
      </c>
      <c r="C1876" s="1" t="s">
        <v>14</v>
      </c>
      <c r="D1876">
        <v>2180</v>
      </c>
      <c r="E1876" s="1" t="s">
        <v>1785</v>
      </c>
      <c r="F1876">
        <v>0</v>
      </c>
      <c r="G1876">
        <v>0</v>
      </c>
      <c r="I1876">
        <v>0</v>
      </c>
      <c r="J1876">
        <f>Tabla1[[#This Row],[VENTAS]]+Tabla1[[#This Row],[DEPOSITO]]+Tabla1[[#This Row],[Existencia]]-Tabla1[[#This Row],[SISTEMA]]</f>
        <v>0</v>
      </c>
    </row>
    <row r="1877" spans="1:10" hidden="1" x14ac:dyDescent="0.25">
      <c r="A1877">
        <v>20303</v>
      </c>
      <c r="B1877" s="1" t="s">
        <v>6</v>
      </c>
      <c r="C1877" s="1" t="s">
        <v>14</v>
      </c>
      <c r="D1877">
        <v>2182</v>
      </c>
      <c r="E1877" s="1" t="s">
        <v>1786</v>
      </c>
      <c r="F1877">
        <v>0</v>
      </c>
      <c r="G1877">
        <v>0</v>
      </c>
      <c r="I1877">
        <v>0</v>
      </c>
      <c r="J1877">
        <f>Tabla1[[#This Row],[VENTAS]]+Tabla1[[#This Row],[DEPOSITO]]+Tabla1[[#This Row],[Existencia]]-Tabla1[[#This Row],[SISTEMA]]</f>
        <v>0</v>
      </c>
    </row>
    <row r="1878" spans="1:10" hidden="1" x14ac:dyDescent="0.25">
      <c r="A1878">
        <v>20303</v>
      </c>
      <c r="B1878" s="1" t="s">
        <v>6</v>
      </c>
      <c r="C1878" s="1" t="s">
        <v>14</v>
      </c>
      <c r="D1878">
        <v>2184</v>
      </c>
      <c r="E1878" s="1" t="s">
        <v>1787</v>
      </c>
      <c r="F1878">
        <v>1</v>
      </c>
      <c r="G1878">
        <v>1</v>
      </c>
      <c r="I1878">
        <v>0</v>
      </c>
      <c r="J1878">
        <f>Tabla1[[#This Row],[VENTAS]]+Tabla1[[#This Row],[DEPOSITO]]+Tabla1[[#This Row],[Existencia]]-Tabla1[[#This Row],[SISTEMA]]</f>
        <v>0</v>
      </c>
    </row>
    <row r="1879" spans="1:10" hidden="1" x14ac:dyDescent="0.25">
      <c r="A1879">
        <v>20303</v>
      </c>
      <c r="B1879" s="1" t="s">
        <v>6</v>
      </c>
      <c r="C1879" s="1" t="s">
        <v>14</v>
      </c>
      <c r="D1879">
        <v>2186</v>
      </c>
      <c r="E1879" s="1" t="s">
        <v>1788</v>
      </c>
      <c r="F1879">
        <v>0</v>
      </c>
      <c r="G1879">
        <v>0</v>
      </c>
      <c r="I1879">
        <v>0</v>
      </c>
      <c r="J1879">
        <f>Tabla1[[#This Row],[VENTAS]]+Tabla1[[#This Row],[DEPOSITO]]+Tabla1[[#This Row],[Existencia]]-Tabla1[[#This Row],[SISTEMA]]</f>
        <v>0</v>
      </c>
    </row>
    <row r="1880" spans="1:10" hidden="1" x14ac:dyDescent="0.25">
      <c r="A1880">
        <v>20303</v>
      </c>
      <c r="B1880" s="1" t="s">
        <v>6</v>
      </c>
      <c r="C1880" s="1" t="s">
        <v>14</v>
      </c>
      <c r="D1880">
        <v>2187</v>
      </c>
      <c r="E1880" s="1" t="s">
        <v>169</v>
      </c>
      <c r="F1880">
        <v>16</v>
      </c>
      <c r="G1880">
        <v>16</v>
      </c>
      <c r="I1880">
        <v>0</v>
      </c>
      <c r="J1880">
        <f>Tabla1[[#This Row],[VENTAS]]+Tabla1[[#This Row],[DEPOSITO]]+Tabla1[[#This Row],[Existencia]]-Tabla1[[#This Row],[SISTEMA]]</f>
        <v>0</v>
      </c>
    </row>
    <row r="1881" spans="1:10" x14ac:dyDescent="0.25">
      <c r="A1881">
        <v>20303</v>
      </c>
      <c r="B1881" s="1" t="s">
        <v>6</v>
      </c>
      <c r="C1881" s="1" t="s">
        <v>14</v>
      </c>
      <c r="D1881">
        <v>2188</v>
      </c>
      <c r="E1881" s="1" t="s">
        <v>1789</v>
      </c>
      <c r="F1881">
        <v>49</v>
      </c>
      <c r="G1881">
        <v>37</v>
      </c>
      <c r="I1881">
        <v>0</v>
      </c>
      <c r="J1881">
        <f>Tabla1[[#This Row],[VENTAS]]+Tabla1[[#This Row],[DEPOSITO]]+Tabla1[[#This Row],[Existencia]]-Tabla1[[#This Row],[SISTEMA]]</f>
        <v>-12</v>
      </c>
    </row>
    <row r="1882" spans="1:10" hidden="1" x14ac:dyDescent="0.25">
      <c r="A1882">
        <v>20303</v>
      </c>
      <c r="B1882" s="1" t="s">
        <v>6</v>
      </c>
      <c r="C1882" s="1" t="s">
        <v>14</v>
      </c>
      <c r="D1882">
        <v>2191</v>
      </c>
      <c r="E1882" s="1" t="s">
        <v>170</v>
      </c>
      <c r="F1882">
        <v>20</v>
      </c>
      <c r="G1882">
        <v>20</v>
      </c>
      <c r="I1882">
        <v>0</v>
      </c>
      <c r="J1882">
        <f>Tabla1[[#This Row],[VENTAS]]+Tabla1[[#This Row],[DEPOSITO]]+Tabla1[[#This Row],[Existencia]]-Tabla1[[#This Row],[SISTEMA]]</f>
        <v>0</v>
      </c>
    </row>
    <row r="1883" spans="1:10" hidden="1" x14ac:dyDescent="0.25">
      <c r="A1883">
        <v>20303</v>
      </c>
      <c r="B1883" s="1" t="s">
        <v>6</v>
      </c>
      <c r="C1883" s="1" t="s">
        <v>14</v>
      </c>
      <c r="D1883">
        <v>2196</v>
      </c>
      <c r="E1883" s="1" t="s">
        <v>1790</v>
      </c>
      <c r="F1883">
        <v>0</v>
      </c>
      <c r="G1883">
        <v>0</v>
      </c>
      <c r="I1883">
        <v>0</v>
      </c>
      <c r="J1883">
        <f>Tabla1[[#This Row],[VENTAS]]+Tabla1[[#This Row],[DEPOSITO]]+Tabla1[[#This Row],[Existencia]]-Tabla1[[#This Row],[SISTEMA]]</f>
        <v>0</v>
      </c>
    </row>
    <row r="1884" spans="1:10" x14ac:dyDescent="0.25">
      <c r="A1884">
        <v>20303</v>
      </c>
      <c r="B1884" s="1" t="s">
        <v>6</v>
      </c>
      <c r="C1884" s="1" t="s">
        <v>14</v>
      </c>
      <c r="D1884">
        <v>2257</v>
      </c>
      <c r="E1884" s="1" t="s">
        <v>1791</v>
      </c>
      <c r="F1884">
        <v>4</v>
      </c>
      <c r="G1884">
        <v>0</v>
      </c>
      <c r="I1884">
        <v>0</v>
      </c>
      <c r="J1884">
        <f>Tabla1[[#This Row],[VENTAS]]+Tabla1[[#This Row],[DEPOSITO]]+Tabla1[[#This Row],[Existencia]]-Tabla1[[#This Row],[SISTEMA]]</f>
        <v>-4</v>
      </c>
    </row>
    <row r="1885" spans="1:10" hidden="1" x14ac:dyDescent="0.25">
      <c r="A1885">
        <v>20303</v>
      </c>
      <c r="B1885" s="1" t="s">
        <v>6</v>
      </c>
      <c r="C1885" s="1" t="s">
        <v>14</v>
      </c>
      <c r="D1885">
        <v>2348</v>
      </c>
      <c r="E1885" s="1" t="s">
        <v>1792</v>
      </c>
      <c r="F1885">
        <v>0</v>
      </c>
      <c r="G1885">
        <v>0</v>
      </c>
      <c r="I1885">
        <v>0</v>
      </c>
      <c r="J1885">
        <f>Tabla1[[#This Row],[VENTAS]]+Tabla1[[#This Row],[DEPOSITO]]+Tabla1[[#This Row],[Existencia]]-Tabla1[[#This Row],[SISTEMA]]</f>
        <v>0</v>
      </c>
    </row>
    <row r="1886" spans="1:10" x14ac:dyDescent="0.25">
      <c r="A1886">
        <v>20303</v>
      </c>
      <c r="B1886" s="1" t="s">
        <v>6</v>
      </c>
      <c r="C1886" s="1" t="s">
        <v>14</v>
      </c>
      <c r="D1886">
        <v>2377</v>
      </c>
      <c r="E1886" s="1" t="s">
        <v>1793</v>
      </c>
      <c r="F1886">
        <v>5</v>
      </c>
      <c r="G1886">
        <v>0</v>
      </c>
      <c r="I1886">
        <v>0</v>
      </c>
      <c r="J1886">
        <f>Tabla1[[#This Row],[VENTAS]]+Tabla1[[#This Row],[DEPOSITO]]+Tabla1[[#This Row],[Existencia]]-Tabla1[[#This Row],[SISTEMA]]</f>
        <v>-5</v>
      </c>
    </row>
    <row r="1887" spans="1:10" hidden="1" x14ac:dyDescent="0.25">
      <c r="A1887">
        <v>20303</v>
      </c>
      <c r="B1887" s="1" t="s">
        <v>6</v>
      </c>
      <c r="C1887" s="1" t="s">
        <v>14</v>
      </c>
      <c r="D1887">
        <v>2727</v>
      </c>
      <c r="E1887" s="1" t="s">
        <v>171</v>
      </c>
      <c r="F1887">
        <v>34</v>
      </c>
      <c r="G1887">
        <v>18</v>
      </c>
      <c r="H1887">
        <v>13</v>
      </c>
      <c r="I1887">
        <v>3</v>
      </c>
      <c r="J1887">
        <f>Tabla1[[#This Row],[VENTAS]]+Tabla1[[#This Row],[DEPOSITO]]+Tabla1[[#This Row],[Existencia]]-Tabla1[[#This Row],[SISTEMA]]</f>
        <v>0</v>
      </c>
    </row>
    <row r="1888" spans="1:10" hidden="1" x14ac:dyDescent="0.25">
      <c r="A1888">
        <v>20303</v>
      </c>
      <c r="B1888" s="1" t="s">
        <v>6</v>
      </c>
      <c r="C1888" s="1" t="s">
        <v>14</v>
      </c>
      <c r="D1888">
        <v>2729</v>
      </c>
      <c r="E1888" s="1" t="s">
        <v>1794</v>
      </c>
      <c r="F1888">
        <v>0</v>
      </c>
      <c r="G1888">
        <v>0</v>
      </c>
      <c r="I1888">
        <v>0</v>
      </c>
      <c r="J1888">
        <f>Tabla1[[#This Row],[VENTAS]]+Tabla1[[#This Row],[DEPOSITO]]+Tabla1[[#This Row],[Existencia]]-Tabla1[[#This Row],[SISTEMA]]</f>
        <v>0</v>
      </c>
    </row>
    <row r="1889" spans="1:10" hidden="1" x14ac:dyDescent="0.25">
      <c r="A1889">
        <v>20303</v>
      </c>
      <c r="B1889" s="1" t="s">
        <v>6</v>
      </c>
      <c r="C1889" s="1" t="s">
        <v>14</v>
      </c>
      <c r="D1889">
        <v>2730</v>
      </c>
      <c r="E1889" s="1" t="s">
        <v>1795</v>
      </c>
      <c r="F1889">
        <v>0</v>
      </c>
      <c r="G1889">
        <v>0</v>
      </c>
      <c r="I1889">
        <v>0</v>
      </c>
      <c r="J1889">
        <f>Tabla1[[#This Row],[VENTAS]]+Tabla1[[#This Row],[DEPOSITO]]+Tabla1[[#This Row],[Existencia]]-Tabla1[[#This Row],[SISTEMA]]</f>
        <v>0</v>
      </c>
    </row>
    <row r="1890" spans="1:10" x14ac:dyDescent="0.25">
      <c r="A1890">
        <v>20303</v>
      </c>
      <c r="B1890" s="1" t="s">
        <v>6</v>
      </c>
      <c r="C1890" s="1" t="s">
        <v>14</v>
      </c>
      <c r="D1890">
        <v>2732</v>
      </c>
      <c r="E1890" s="1" t="s">
        <v>172</v>
      </c>
      <c r="F1890">
        <v>1</v>
      </c>
      <c r="G1890">
        <v>0</v>
      </c>
      <c r="I1890">
        <v>0</v>
      </c>
      <c r="J1890">
        <f>Tabla1[[#This Row],[VENTAS]]+Tabla1[[#This Row],[DEPOSITO]]+Tabla1[[#This Row],[Existencia]]-Tabla1[[#This Row],[SISTEMA]]</f>
        <v>-1</v>
      </c>
    </row>
    <row r="1891" spans="1:10" hidden="1" x14ac:dyDescent="0.25">
      <c r="A1891">
        <v>20303</v>
      </c>
      <c r="B1891" s="1" t="s">
        <v>6</v>
      </c>
      <c r="C1891" s="1" t="s">
        <v>14</v>
      </c>
      <c r="D1891">
        <v>2733</v>
      </c>
      <c r="E1891" s="1" t="s">
        <v>1796</v>
      </c>
      <c r="F1891">
        <v>21</v>
      </c>
      <c r="G1891">
        <v>2</v>
      </c>
      <c r="H1891">
        <f>13+5</f>
        <v>18</v>
      </c>
      <c r="I1891">
        <v>1</v>
      </c>
      <c r="J1891">
        <f>Tabla1[[#This Row],[VENTAS]]+Tabla1[[#This Row],[DEPOSITO]]+Tabla1[[#This Row],[Existencia]]-Tabla1[[#This Row],[SISTEMA]]</f>
        <v>0</v>
      </c>
    </row>
    <row r="1892" spans="1:10" hidden="1" x14ac:dyDescent="0.25">
      <c r="A1892">
        <v>20303</v>
      </c>
      <c r="B1892" s="1" t="s">
        <v>6</v>
      </c>
      <c r="C1892" s="1" t="s">
        <v>14</v>
      </c>
      <c r="D1892">
        <v>2830</v>
      </c>
      <c r="E1892" s="1" t="s">
        <v>1797</v>
      </c>
      <c r="F1892">
        <v>0</v>
      </c>
      <c r="G1892">
        <v>0</v>
      </c>
      <c r="I1892">
        <v>0</v>
      </c>
      <c r="J1892">
        <f>Tabla1[[#This Row],[VENTAS]]+Tabla1[[#This Row],[DEPOSITO]]+Tabla1[[#This Row],[Existencia]]-Tabla1[[#This Row],[SISTEMA]]</f>
        <v>0</v>
      </c>
    </row>
    <row r="1893" spans="1:10" hidden="1" x14ac:dyDescent="0.25">
      <c r="A1893">
        <v>20303</v>
      </c>
      <c r="B1893" s="1" t="s">
        <v>6</v>
      </c>
      <c r="C1893" s="1" t="s">
        <v>14</v>
      </c>
      <c r="D1893">
        <v>3319</v>
      </c>
      <c r="E1893" s="1" t="s">
        <v>1798</v>
      </c>
      <c r="F1893">
        <v>0</v>
      </c>
      <c r="G1893">
        <v>0</v>
      </c>
      <c r="I1893">
        <v>0</v>
      </c>
      <c r="J1893">
        <f>Tabla1[[#This Row],[VENTAS]]+Tabla1[[#This Row],[DEPOSITO]]+Tabla1[[#This Row],[Existencia]]-Tabla1[[#This Row],[SISTEMA]]</f>
        <v>0</v>
      </c>
    </row>
    <row r="1894" spans="1:10" hidden="1" x14ac:dyDescent="0.25">
      <c r="A1894">
        <v>20303</v>
      </c>
      <c r="B1894" s="1" t="s">
        <v>6</v>
      </c>
      <c r="C1894" s="1" t="s">
        <v>14</v>
      </c>
      <c r="D1894">
        <v>3323</v>
      </c>
      <c r="E1894" s="1" t="s">
        <v>1799</v>
      </c>
      <c r="F1894">
        <v>0</v>
      </c>
      <c r="G1894">
        <v>0</v>
      </c>
      <c r="I1894">
        <v>0</v>
      </c>
      <c r="J1894">
        <f>Tabla1[[#This Row],[VENTAS]]+Tabla1[[#This Row],[DEPOSITO]]+Tabla1[[#This Row],[Existencia]]-Tabla1[[#This Row],[SISTEMA]]</f>
        <v>0</v>
      </c>
    </row>
    <row r="1895" spans="1:10" hidden="1" x14ac:dyDescent="0.25">
      <c r="A1895">
        <v>20303</v>
      </c>
      <c r="B1895" s="1" t="s">
        <v>6</v>
      </c>
      <c r="C1895" s="1" t="s">
        <v>14</v>
      </c>
      <c r="D1895">
        <v>3324</v>
      </c>
      <c r="E1895" s="1" t="s">
        <v>1800</v>
      </c>
      <c r="F1895">
        <v>0</v>
      </c>
      <c r="G1895">
        <v>0</v>
      </c>
      <c r="I1895">
        <v>0</v>
      </c>
      <c r="J1895">
        <f>Tabla1[[#This Row],[VENTAS]]+Tabla1[[#This Row],[DEPOSITO]]+Tabla1[[#This Row],[Existencia]]-Tabla1[[#This Row],[SISTEMA]]</f>
        <v>0</v>
      </c>
    </row>
    <row r="1896" spans="1:10" hidden="1" x14ac:dyDescent="0.25">
      <c r="A1896">
        <v>20303</v>
      </c>
      <c r="B1896" s="1" t="s">
        <v>6</v>
      </c>
      <c r="C1896" s="1" t="s">
        <v>14</v>
      </c>
      <c r="D1896">
        <v>3325</v>
      </c>
      <c r="E1896" s="1" t="s">
        <v>1801</v>
      </c>
      <c r="F1896">
        <v>0</v>
      </c>
      <c r="G1896">
        <v>0</v>
      </c>
      <c r="I1896">
        <v>0</v>
      </c>
      <c r="J1896">
        <f>Tabla1[[#This Row],[VENTAS]]+Tabla1[[#This Row],[DEPOSITO]]+Tabla1[[#This Row],[Existencia]]-Tabla1[[#This Row],[SISTEMA]]</f>
        <v>0</v>
      </c>
    </row>
    <row r="1897" spans="1:10" hidden="1" x14ac:dyDescent="0.25">
      <c r="A1897">
        <v>20303</v>
      </c>
      <c r="B1897" s="1" t="s">
        <v>6</v>
      </c>
      <c r="C1897" s="1" t="s">
        <v>14</v>
      </c>
      <c r="D1897">
        <v>3326</v>
      </c>
      <c r="E1897" s="1" t="s">
        <v>1802</v>
      </c>
      <c r="F1897">
        <v>0</v>
      </c>
      <c r="G1897">
        <v>0</v>
      </c>
      <c r="I1897">
        <v>0</v>
      </c>
      <c r="J1897">
        <f>Tabla1[[#This Row],[VENTAS]]+Tabla1[[#This Row],[DEPOSITO]]+Tabla1[[#This Row],[Existencia]]-Tabla1[[#This Row],[SISTEMA]]</f>
        <v>0</v>
      </c>
    </row>
    <row r="1898" spans="1:10" hidden="1" x14ac:dyDescent="0.25">
      <c r="A1898">
        <v>20303</v>
      </c>
      <c r="B1898" s="1" t="s">
        <v>6</v>
      </c>
      <c r="C1898" s="1" t="s">
        <v>14</v>
      </c>
      <c r="D1898">
        <v>3328</v>
      </c>
      <c r="E1898" s="1" t="s">
        <v>1803</v>
      </c>
      <c r="F1898">
        <v>7</v>
      </c>
      <c r="G1898">
        <v>6</v>
      </c>
      <c r="I1898">
        <v>1</v>
      </c>
      <c r="J1898">
        <f>Tabla1[[#This Row],[VENTAS]]+Tabla1[[#This Row],[DEPOSITO]]+Tabla1[[#This Row],[Existencia]]-Tabla1[[#This Row],[SISTEMA]]</f>
        <v>0</v>
      </c>
    </row>
    <row r="1899" spans="1:10" x14ac:dyDescent="0.25">
      <c r="A1899">
        <v>20303</v>
      </c>
      <c r="B1899" s="1" t="s">
        <v>6</v>
      </c>
      <c r="C1899" s="1" t="s">
        <v>14</v>
      </c>
      <c r="D1899">
        <v>3553</v>
      </c>
      <c r="E1899" s="1" t="s">
        <v>173</v>
      </c>
      <c r="F1899">
        <v>25</v>
      </c>
      <c r="G1899">
        <v>24</v>
      </c>
      <c r="I1899">
        <v>0</v>
      </c>
      <c r="J1899">
        <f>Tabla1[[#This Row],[VENTAS]]+Tabla1[[#This Row],[DEPOSITO]]+Tabla1[[#This Row],[Existencia]]-Tabla1[[#This Row],[SISTEMA]]</f>
        <v>-1</v>
      </c>
    </row>
    <row r="1900" spans="1:10" hidden="1" x14ac:dyDescent="0.25">
      <c r="A1900">
        <v>20303</v>
      </c>
      <c r="B1900" s="1" t="s">
        <v>6</v>
      </c>
      <c r="C1900" s="1" t="s">
        <v>14</v>
      </c>
      <c r="D1900">
        <v>3554</v>
      </c>
      <c r="E1900" s="1" t="s">
        <v>174</v>
      </c>
      <c r="F1900">
        <v>20</v>
      </c>
      <c r="G1900">
        <v>20</v>
      </c>
      <c r="I1900">
        <v>0</v>
      </c>
      <c r="J1900">
        <f>Tabla1[[#This Row],[VENTAS]]+Tabla1[[#This Row],[DEPOSITO]]+Tabla1[[#This Row],[Existencia]]-Tabla1[[#This Row],[SISTEMA]]</f>
        <v>0</v>
      </c>
    </row>
    <row r="1901" spans="1:10" x14ac:dyDescent="0.25">
      <c r="A1901">
        <v>20303</v>
      </c>
      <c r="B1901" s="1" t="s">
        <v>6</v>
      </c>
      <c r="C1901" s="1" t="s">
        <v>14</v>
      </c>
      <c r="D1901">
        <v>3556</v>
      </c>
      <c r="E1901" s="1" t="s">
        <v>1804</v>
      </c>
      <c r="F1901">
        <v>30</v>
      </c>
      <c r="G1901">
        <v>15</v>
      </c>
      <c r="I1901">
        <v>1</v>
      </c>
      <c r="J1901">
        <f>Tabla1[[#This Row],[VENTAS]]+Tabla1[[#This Row],[DEPOSITO]]+Tabla1[[#This Row],[Existencia]]-Tabla1[[#This Row],[SISTEMA]]</f>
        <v>-14</v>
      </c>
    </row>
    <row r="1902" spans="1:10" hidden="1" x14ac:dyDescent="0.25">
      <c r="A1902">
        <v>20303</v>
      </c>
      <c r="B1902" s="1" t="s">
        <v>6</v>
      </c>
      <c r="C1902" s="1" t="s">
        <v>14</v>
      </c>
      <c r="D1902">
        <v>3558</v>
      </c>
      <c r="E1902" s="1" t="s">
        <v>1805</v>
      </c>
      <c r="F1902">
        <v>0</v>
      </c>
      <c r="G1902">
        <v>0</v>
      </c>
      <c r="I1902">
        <v>0</v>
      </c>
      <c r="J1902">
        <f>Tabla1[[#This Row],[VENTAS]]+Tabla1[[#This Row],[DEPOSITO]]+Tabla1[[#This Row],[Existencia]]-Tabla1[[#This Row],[SISTEMA]]</f>
        <v>0</v>
      </c>
    </row>
    <row r="1903" spans="1:10" hidden="1" x14ac:dyDescent="0.25">
      <c r="A1903">
        <v>20303</v>
      </c>
      <c r="B1903" s="1" t="s">
        <v>6</v>
      </c>
      <c r="C1903" s="1" t="s">
        <v>14</v>
      </c>
      <c r="D1903">
        <v>3559</v>
      </c>
      <c r="E1903" s="1" t="s">
        <v>1806</v>
      </c>
      <c r="F1903">
        <v>0</v>
      </c>
      <c r="G1903">
        <v>0</v>
      </c>
      <c r="I1903">
        <v>0</v>
      </c>
      <c r="J1903">
        <f>Tabla1[[#This Row],[VENTAS]]+Tabla1[[#This Row],[DEPOSITO]]+Tabla1[[#This Row],[Existencia]]-Tabla1[[#This Row],[SISTEMA]]</f>
        <v>0</v>
      </c>
    </row>
    <row r="1904" spans="1:10" x14ac:dyDescent="0.25">
      <c r="A1904">
        <v>20303</v>
      </c>
      <c r="B1904" s="1" t="s">
        <v>6</v>
      </c>
      <c r="C1904" s="1" t="s">
        <v>14</v>
      </c>
      <c r="D1904">
        <v>3572</v>
      </c>
      <c r="E1904" s="1" t="s">
        <v>175</v>
      </c>
      <c r="F1904">
        <v>2</v>
      </c>
      <c r="G1904">
        <v>0</v>
      </c>
      <c r="I1904">
        <v>0</v>
      </c>
      <c r="J1904">
        <f>Tabla1[[#This Row],[VENTAS]]+Tabla1[[#This Row],[DEPOSITO]]+Tabla1[[#This Row],[Existencia]]-Tabla1[[#This Row],[SISTEMA]]</f>
        <v>-2</v>
      </c>
    </row>
    <row r="1905" spans="1:11" hidden="1" x14ac:dyDescent="0.25">
      <c r="A1905">
        <v>20303</v>
      </c>
      <c r="B1905" s="1" t="s">
        <v>6</v>
      </c>
      <c r="C1905" s="1" t="s">
        <v>14</v>
      </c>
      <c r="D1905">
        <v>3579</v>
      </c>
      <c r="E1905" s="1" t="s">
        <v>1807</v>
      </c>
      <c r="F1905">
        <v>0</v>
      </c>
      <c r="G1905">
        <v>0</v>
      </c>
      <c r="I1905">
        <v>0</v>
      </c>
      <c r="J1905">
        <f>Tabla1[[#This Row],[VENTAS]]+Tabla1[[#This Row],[DEPOSITO]]+Tabla1[[#This Row],[Existencia]]-Tabla1[[#This Row],[SISTEMA]]</f>
        <v>0</v>
      </c>
    </row>
    <row r="1906" spans="1:11" hidden="1" x14ac:dyDescent="0.25">
      <c r="A1906">
        <v>20303</v>
      </c>
      <c r="B1906" s="1" t="s">
        <v>6</v>
      </c>
      <c r="C1906" s="1" t="s">
        <v>14</v>
      </c>
      <c r="D1906">
        <v>3884</v>
      </c>
      <c r="E1906" s="1" t="s">
        <v>1808</v>
      </c>
      <c r="F1906">
        <v>0</v>
      </c>
      <c r="G1906">
        <v>0</v>
      </c>
      <c r="I1906">
        <v>0</v>
      </c>
      <c r="J1906">
        <f>Tabla1[[#This Row],[VENTAS]]+Tabla1[[#This Row],[DEPOSITO]]+Tabla1[[#This Row],[Existencia]]-Tabla1[[#This Row],[SISTEMA]]</f>
        <v>0</v>
      </c>
    </row>
    <row r="1907" spans="1:11" hidden="1" x14ac:dyDescent="0.25">
      <c r="A1907">
        <v>20303</v>
      </c>
      <c r="B1907" s="1" t="s">
        <v>6</v>
      </c>
      <c r="C1907" s="1" t="s">
        <v>14</v>
      </c>
      <c r="D1907">
        <v>3999</v>
      </c>
      <c r="E1907" s="1" t="s">
        <v>1809</v>
      </c>
      <c r="F1907">
        <v>0</v>
      </c>
      <c r="G1907">
        <v>0</v>
      </c>
      <c r="I1907">
        <v>0</v>
      </c>
      <c r="J1907">
        <f>Tabla1[[#This Row],[VENTAS]]+Tabla1[[#This Row],[DEPOSITO]]+Tabla1[[#This Row],[Existencia]]-Tabla1[[#This Row],[SISTEMA]]</f>
        <v>0</v>
      </c>
    </row>
    <row r="1908" spans="1:11" hidden="1" x14ac:dyDescent="0.25">
      <c r="A1908">
        <v>20303</v>
      </c>
      <c r="B1908" s="1" t="s">
        <v>6</v>
      </c>
      <c r="C1908" s="1" t="s">
        <v>14</v>
      </c>
      <c r="D1908">
        <v>4000</v>
      </c>
      <c r="E1908" s="1" t="s">
        <v>1810</v>
      </c>
      <c r="F1908">
        <v>0</v>
      </c>
      <c r="G1908">
        <v>0</v>
      </c>
      <c r="I1908">
        <v>0</v>
      </c>
      <c r="J1908">
        <f>Tabla1[[#This Row],[VENTAS]]+Tabla1[[#This Row],[DEPOSITO]]+Tabla1[[#This Row],[Existencia]]-Tabla1[[#This Row],[SISTEMA]]</f>
        <v>0</v>
      </c>
    </row>
    <row r="1909" spans="1:11" hidden="1" x14ac:dyDescent="0.25">
      <c r="A1909">
        <v>20303</v>
      </c>
      <c r="B1909" s="1" t="s">
        <v>6</v>
      </c>
      <c r="C1909" s="1" t="s">
        <v>14</v>
      </c>
      <c r="D1909">
        <v>4096</v>
      </c>
      <c r="E1909" s="1" t="s">
        <v>1811</v>
      </c>
      <c r="F1909">
        <v>0</v>
      </c>
      <c r="G1909">
        <v>0</v>
      </c>
      <c r="I1909">
        <v>0</v>
      </c>
      <c r="J1909">
        <f>Tabla1[[#This Row],[VENTAS]]+Tabla1[[#This Row],[DEPOSITO]]+Tabla1[[#This Row],[Existencia]]-Tabla1[[#This Row],[SISTEMA]]</f>
        <v>0</v>
      </c>
    </row>
    <row r="1910" spans="1:11" hidden="1" x14ac:dyDescent="0.25">
      <c r="A1910">
        <v>20303</v>
      </c>
      <c r="B1910" s="1" t="s">
        <v>6</v>
      </c>
      <c r="C1910" s="1" t="s">
        <v>14</v>
      </c>
      <c r="D1910">
        <v>4102</v>
      </c>
      <c r="E1910" s="1" t="s">
        <v>1812</v>
      </c>
      <c r="F1910">
        <v>0</v>
      </c>
      <c r="G1910">
        <v>0</v>
      </c>
      <c r="I1910">
        <v>0</v>
      </c>
      <c r="J1910">
        <f>Tabla1[[#This Row],[VENTAS]]+Tabla1[[#This Row],[DEPOSITO]]+Tabla1[[#This Row],[Existencia]]-Tabla1[[#This Row],[SISTEMA]]</f>
        <v>0</v>
      </c>
    </row>
    <row r="1911" spans="1:11" hidden="1" x14ac:dyDescent="0.25">
      <c r="A1911">
        <v>20303</v>
      </c>
      <c r="B1911" s="1" t="s">
        <v>6</v>
      </c>
      <c r="C1911" s="1" t="s">
        <v>14</v>
      </c>
      <c r="D1911">
        <v>4109</v>
      </c>
      <c r="E1911" s="1" t="s">
        <v>1813</v>
      </c>
      <c r="F1911">
        <v>0</v>
      </c>
      <c r="G1911">
        <v>0</v>
      </c>
      <c r="I1911">
        <v>0</v>
      </c>
      <c r="J1911">
        <f>Tabla1[[#This Row],[VENTAS]]+Tabla1[[#This Row],[DEPOSITO]]+Tabla1[[#This Row],[Existencia]]-Tabla1[[#This Row],[SISTEMA]]</f>
        <v>0</v>
      </c>
    </row>
    <row r="1912" spans="1:11" hidden="1" x14ac:dyDescent="0.25">
      <c r="A1912">
        <v>20303</v>
      </c>
      <c r="B1912" s="1" t="s">
        <v>6</v>
      </c>
      <c r="C1912" s="1" t="s">
        <v>14</v>
      </c>
      <c r="D1912">
        <v>4436</v>
      </c>
      <c r="E1912" s="1" t="s">
        <v>1814</v>
      </c>
      <c r="F1912">
        <v>0</v>
      </c>
      <c r="G1912">
        <v>0</v>
      </c>
      <c r="I1912">
        <v>0</v>
      </c>
      <c r="J1912">
        <f>Tabla1[[#This Row],[VENTAS]]+Tabla1[[#This Row],[DEPOSITO]]+Tabla1[[#This Row],[Existencia]]-Tabla1[[#This Row],[SISTEMA]]</f>
        <v>0</v>
      </c>
    </row>
    <row r="1913" spans="1:11" hidden="1" x14ac:dyDescent="0.25">
      <c r="A1913">
        <v>20303</v>
      </c>
      <c r="B1913" s="1" t="s">
        <v>6</v>
      </c>
      <c r="C1913" s="1" t="s">
        <v>14</v>
      </c>
      <c r="D1913">
        <v>4535</v>
      </c>
      <c r="E1913" s="1" t="s">
        <v>1815</v>
      </c>
      <c r="F1913">
        <v>0</v>
      </c>
      <c r="G1913">
        <v>0</v>
      </c>
      <c r="I1913">
        <v>0</v>
      </c>
      <c r="J1913">
        <f>Tabla1[[#This Row],[VENTAS]]+Tabla1[[#This Row],[DEPOSITO]]+Tabla1[[#This Row],[Existencia]]-Tabla1[[#This Row],[SISTEMA]]</f>
        <v>0</v>
      </c>
    </row>
    <row r="1914" spans="1:11" hidden="1" x14ac:dyDescent="0.25">
      <c r="A1914">
        <v>20303</v>
      </c>
      <c r="B1914" s="1" t="s">
        <v>6</v>
      </c>
      <c r="C1914" s="1" t="s">
        <v>14</v>
      </c>
      <c r="D1914">
        <v>4961</v>
      </c>
      <c r="E1914" s="1" t="s">
        <v>1816</v>
      </c>
      <c r="F1914">
        <v>0</v>
      </c>
      <c r="G1914">
        <v>0</v>
      </c>
      <c r="I1914">
        <v>0</v>
      </c>
      <c r="J1914">
        <f>Tabla1[[#This Row],[VENTAS]]+Tabla1[[#This Row],[DEPOSITO]]+Tabla1[[#This Row],[Existencia]]-Tabla1[[#This Row],[SISTEMA]]</f>
        <v>0</v>
      </c>
    </row>
    <row r="1915" spans="1:11" x14ac:dyDescent="0.25">
      <c r="A1915">
        <v>20303</v>
      </c>
      <c r="B1915" s="1" t="s">
        <v>6</v>
      </c>
      <c r="C1915" s="1" t="s">
        <v>14</v>
      </c>
      <c r="D1915">
        <v>4963</v>
      </c>
      <c r="E1915" s="1" t="s">
        <v>1817</v>
      </c>
      <c r="F1915">
        <v>55</v>
      </c>
      <c r="G1915">
        <v>17</v>
      </c>
      <c r="H1915">
        <f>9+27</f>
        <v>36</v>
      </c>
      <c r="I1915">
        <v>0</v>
      </c>
      <c r="J1915">
        <f>Tabla1[[#This Row],[VENTAS]]+Tabla1[[#This Row],[DEPOSITO]]+Tabla1[[#This Row],[Existencia]]-Tabla1[[#This Row],[SISTEMA]]</f>
        <v>-2</v>
      </c>
    </row>
    <row r="1916" spans="1:11" hidden="1" x14ac:dyDescent="0.25">
      <c r="A1916">
        <v>20303</v>
      </c>
      <c r="B1916" s="1" t="s">
        <v>6</v>
      </c>
      <c r="C1916" s="1" t="s">
        <v>14</v>
      </c>
      <c r="D1916">
        <v>4966</v>
      </c>
      <c r="E1916" s="1" t="s">
        <v>176</v>
      </c>
      <c r="F1916">
        <v>2</v>
      </c>
      <c r="G1916">
        <v>2</v>
      </c>
      <c r="I1916">
        <v>0</v>
      </c>
      <c r="J1916">
        <f>Tabla1[[#This Row],[VENTAS]]+Tabla1[[#This Row],[DEPOSITO]]+Tabla1[[#This Row],[Existencia]]-Tabla1[[#This Row],[SISTEMA]]</f>
        <v>0</v>
      </c>
    </row>
    <row r="1917" spans="1:11" hidden="1" x14ac:dyDescent="0.25">
      <c r="A1917">
        <v>20303</v>
      </c>
      <c r="B1917" s="1" t="s">
        <v>6</v>
      </c>
      <c r="C1917" s="1" t="s">
        <v>14</v>
      </c>
      <c r="D1917">
        <v>4970</v>
      </c>
      <c r="E1917" s="1" t="s">
        <v>177</v>
      </c>
      <c r="F1917">
        <v>5</v>
      </c>
      <c r="G1917">
        <v>5</v>
      </c>
      <c r="I1917">
        <v>0</v>
      </c>
      <c r="J1917">
        <f>Tabla1[[#This Row],[VENTAS]]+Tabla1[[#This Row],[DEPOSITO]]+Tabla1[[#This Row],[Existencia]]-Tabla1[[#This Row],[SISTEMA]]</f>
        <v>0</v>
      </c>
    </row>
    <row r="1918" spans="1:11" hidden="1" x14ac:dyDescent="0.25">
      <c r="A1918">
        <v>20303</v>
      </c>
      <c r="B1918" s="1" t="s">
        <v>6</v>
      </c>
      <c r="C1918" s="1" t="s">
        <v>14</v>
      </c>
      <c r="D1918">
        <v>4975</v>
      </c>
      <c r="E1918" s="1" t="s">
        <v>1818</v>
      </c>
      <c r="F1918">
        <v>6</v>
      </c>
      <c r="G1918">
        <v>6</v>
      </c>
      <c r="I1918">
        <v>0</v>
      </c>
      <c r="J1918">
        <f>Tabla1[[#This Row],[VENTAS]]+Tabla1[[#This Row],[DEPOSITO]]+Tabla1[[#This Row],[Existencia]]-Tabla1[[#This Row],[SISTEMA]]</f>
        <v>0</v>
      </c>
    </row>
    <row r="1919" spans="1:11" hidden="1" x14ac:dyDescent="0.25">
      <c r="A1919">
        <v>20303</v>
      </c>
      <c r="B1919" s="1" t="s">
        <v>6</v>
      </c>
      <c r="C1919" s="1" t="s">
        <v>14</v>
      </c>
      <c r="D1919">
        <v>4983</v>
      </c>
      <c r="E1919" s="1" t="s">
        <v>1819</v>
      </c>
      <c r="F1919">
        <v>0</v>
      </c>
      <c r="G1919">
        <v>0</v>
      </c>
      <c r="I1919">
        <v>0</v>
      </c>
      <c r="J1919">
        <f>Tabla1[[#This Row],[VENTAS]]+Tabla1[[#This Row],[DEPOSITO]]+Tabla1[[#This Row],[Existencia]]-Tabla1[[#This Row],[SISTEMA]]</f>
        <v>0</v>
      </c>
    </row>
    <row r="1920" spans="1:11" hidden="1" x14ac:dyDescent="0.25">
      <c r="A1920">
        <v>20303</v>
      </c>
      <c r="B1920" s="1" t="s">
        <v>6</v>
      </c>
      <c r="C1920" s="1" t="s">
        <v>14</v>
      </c>
      <c r="D1920">
        <v>5054</v>
      </c>
      <c r="E1920" s="1" t="s">
        <v>1820</v>
      </c>
      <c r="F1920">
        <v>15</v>
      </c>
      <c r="G1920">
        <v>19</v>
      </c>
      <c r="I1920">
        <v>0</v>
      </c>
      <c r="J1920">
        <f>Tabla1[[#This Row],[VENTAS]]+Tabla1[[#This Row],[DEPOSITO]]+Tabla1[[#This Row],[Existencia]]-Tabla1[[#This Row],[SISTEMA]]</f>
        <v>4</v>
      </c>
      <c r="K1920" t="s">
        <v>2659</v>
      </c>
    </row>
    <row r="1921" spans="1:11" hidden="1" x14ac:dyDescent="0.25">
      <c r="A1921">
        <v>20303</v>
      </c>
      <c r="B1921" s="1" t="s">
        <v>6</v>
      </c>
      <c r="C1921" s="1" t="s">
        <v>14</v>
      </c>
      <c r="D1921">
        <v>5055</v>
      </c>
      <c r="E1921" s="1" t="s">
        <v>178</v>
      </c>
      <c r="F1921">
        <v>0</v>
      </c>
      <c r="G1921">
        <v>0</v>
      </c>
      <c r="I1921">
        <v>0</v>
      </c>
      <c r="J1921">
        <f>Tabla1[[#This Row],[VENTAS]]+Tabla1[[#This Row],[DEPOSITO]]+Tabla1[[#This Row],[Existencia]]-Tabla1[[#This Row],[SISTEMA]]</f>
        <v>0</v>
      </c>
    </row>
    <row r="1922" spans="1:11" hidden="1" x14ac:dyDescent="0.25">
      <c r="A1922">
        <v>20303</v>
      </c>
      <c r="B1922" s="1" t="s">
        <v>6</v>
      </c>
      <c r="C1922" s="1" t="s">
        <v>14</v>
      </c>
      <c r="D1922">
        <v>5063</v>
      </c>
      <c r="E1922" s="1" t="s">
        <v>1821</v>
      </c>
      <c r="F1922">
        <v>0</v>
      </c>
      <c r="G1922">
        <v>0</v>
      </c>
      <c r="I1922">
        <v>0</v>
      </c>
      <c r="J1922">
        <f>Tabla1[[#This Row],[VENTAS]]+Tabla1[[#This Row],[DEPOSITO]]+Tabla1[[#This Row],[Existencia]]-Tabla1[[#This Row],[SISTEMA]]</f>
        <v>0</v>
      </c>
    </row>
    <row r="1923" spans="1:11" hidden="1" x14ac:dyDescent="0.25">
      <c r="A1923">
        <v>20303</v>
      </c>
      <c r="B1923" s="1" t="s">
        <v>6</v>
      </c>
      <c r="C1923" s="1" t="s">
        <v>14</v>
      </c>
      <c r="D1923">
        <v>5101</v>
      </c>
      <c r="E1923" s="1" t="s">
        <v>1822</v>
      </c>
      <c r="F1923">
        <v>0</v>
      </c>
      <c r="G1923">
        <v>0</v>
      </c>
      <c r="I1923">
        <v>0</v>
      </c>
      <c r="J1923">
        <f>Tabla1[[#This Row],[VENTAS]]+Tabla1[[#This Row],[DEPOSITO]]+Tabla1[[#This Row],[Existencia]]-Tabla1[[#This Row],[SISTEMA]]</f>
        <v>0</v>
      </c>
    </row>
    <row r="1924" spans="1:11" hidden="1" x14ac:dyDescent="0.25">
      <c r="A1924">
        <v>20303</v>
      </c>
      <c r="B1924" s="1" t="s">
        <v>6</v>
      </c>
      <c r="C1924" s="1" t="s">
        <v>14</v>
      </c>
      <c r="D1924">
        <v>5102</v>
      </c>
      <c r="E1924" s="1" t="s">
        <v>1823</v>
      </c>
      <c r="F1924">
        <v>0</v>
      </c>
      <c r="G1924">
        <v>0</v>
      </c>
      <c r="I1924">
        <v>0</v>
      </c>
      <c r="J1924">
        <f>Tabla1[[#This Row],[VENTAS]]+Tabla1[[#This Row],[DEPOSITO]]+Tabla1[[#This Row],[Existencia]]-Tabla1[[#This Row],[SISTEMA]]</f>
        <v>0</v>
      </c>
    </row>
    <row r="1925" spans="1:11" hidden="1" x14ac:dyDescent="0.25">
      <c r="A1925">
        <v>20303</v>
      </c>
      <c r="B1925" s="1" t="s">
        <v>6</v>
      </c>
      <c r="C1925" s="1" t="s">
        <v>14</v>
      </c>
      <c r="D1925">
        <v>5103</v>
      </c>
      <c r="E1925" s="1" t="s">
        <v>1824</v>
      </c>
      <c r="F1925">
        <v>0</v>
      </c>
      <c r="G1925">
        <v>0</v>
      </c>
      <c r="I1925">
        <v>0</v>
      </c>
      <c r="J1925">
        <f>Tabla1[[#This Row],[VENTAS]]+Tabla1[[#This Row],[DEPOSITO]]+Tabla1[[#This Row],[Existencia]]-Tabla1[[#This Row],[SISTEMA]]</f>
        <v>0</v>
      </c>
    </row>
    <row r="1926" spans="1:11" hidden="1" x14ac:dyDescent="0.25">
      <c r="A1926">
        <v>20303</v>
      </c>
      <c r="B1926" s="1" t="s">
        <v>6</v>
      </c>
      <c r="C1926" s="1" t="s">
        <v>14</v>
      </c>
      <c r="D1926">
        <v>5193</v>
      </c>
      <c r="E1926" s="1" t="s">
        <v>1825</v>
      </c>
      <c r="F1926">
        <v>0</v>
      </c>
      <c r="G1926">
        <v>0</v>
      </c>
      <c r="I1926">
        <v>0</v>
      </c>
      <c r="J1926">
        <f>Tabla1[[#This Row],[VENTAS]]+Tabla1[[#This Row],[DEPOSITO]]+Tabla1[[#This Row],[Existencia]]-Tabla1[[#This Row],[SISTEMA]]</f>
        <v>0</v>
      </c>
    </row>
    <row r="1927" spans="1:11" hidden="1" x14ac:dyDescent="0.25">
      <c r="A1927">
        <v>20303</v>
      </c>
      <c r="B1927" s="1" t="s">
        <v>6</v>
      </c>
      <c r="C1927" s="1" t="s">
        <v>14</v>
      </c>
      <c r="D1927">
        <v>5459</v>
      </c>
      <c r="E1927" s="1" t="s">
        <v>1826</v>
      </c>
      <c r="F1927">
        <v>0</v>
      </c>
      <c r="G1927">
        <v>0</v>
      </c>
      <c r="I1927">
        <v>0</v>
      </c>
      <c r="J1927">
        <f>Tabla1[[#This Row],[VENTAS]]+Tabla1[[#This Row],[DEPOSITO]]+Tabla1[[#This Row],[Existencia]]-Tabla1[[#This Row],[SISTEMA]]</f>
        <v>0</v>
      </c>
    </row>
    <row r="1928" spans="1:11" x14ac:dyDescent="0.25">
      <c r="A1928">
        <v>20303</v>
      </c>
      <c r="B1928" s="1" t="s">
        <v>6</v>
      </c>
      <c r="C1928" s="1" t="s">
        <v>14</v>
      </c>
      <c r="D1928">
        <v>5546</v>
      </c>
      <c r="E1928" s="1" t="s">
        <v>1827</v>
      </c>
      <c r="F1928">
        <v>5</v>
      </c>
      <c r="G1928">
        <v>0</v>
      </c>
      <c r="I1928">
        <v>0</v>
      </c>
      <c r="J1928">
        <f>Tabla1[[#This Row],[VENTAS]]+Tabla1[[#This Row],[DEPOSITO]]+Tabla1[[#This Row],[Existencia]]-Tabla1[[#This Row],[SISTEMA]]</f>
        <v>-5</v>
      </c>
    </row>
    <row r="1929" spans="1:11" hidden="1" x14ac:dyDescent="0.25">
      <c r="A1929">
        <v>20303</v>
      </c>
      <c r="B1929" s="1" t="s">
        <v>6</v>
      </c>
      <c r="C1929" s="1" t="s">
        <v>14</v>
      </c>
      <c r="D1929">
        <v>5866</v>
      </c>
      <c r="E1929" s="1" t="s">
        <v>1828</v>
      </c>
      <c r="F1929">
        <v>0</v>
      </c>
      <c r="G1929">
        <v>0</v>
      </c>
      <c r="I1929">
        <v>0</v>
      </c>
      <c r="J1929">
        <f>Tabla1[[#This Row],[VENTAS]]+Tabla1[[#This Row],[DEPOSITO]]+Tabla1[[#This Row],[Existencia]]-Tabla1[[#This Row],[SISTEMA]]</f>
        <v>0</v>
      </c>
    </row>
    <row r="1930" spans="1:11" hidden="1" x14ac:dyDescent="0.25">
      <c r="A1930">
        <v>20303</v>
      </c>
      <c r="B1930" s="1" t="s">
        <v>6</v>
      </c>
      <c r="C1930" s="1" t="s">
        <v>14</v>
      </c>
      <c r="D1930">
        <v>6012</v>
      </c>
      <c r="E1930" s="1" t="s">
        <v>1829</v>
      </c>
      <c r="F1930">
        <v>0</v>
      </c>
      <c r="G1930">
        <v>0</v>
      </c>
      <c r="I1930">
        <v>0</v>
      </c>
      <c r="J1930">
        <f>Tabla1[[#This Row],[VENTAS]]+Tabla1[[#This Row],[DEPOSITO]]+Tabla1[[#This Row],[Existencia]]-Tabla1[[#This Row],[SISTEMA]]</f>
        <v>0</v>
      </c>
    </row>
    <row r="1931" spans="1:11" hidden="1" x14ac:dyDescent="0.25">
      <c r="A1931">
        <v>20303</v>
      </c>
      <c r="B1931" s="1" t="s">
        <v>6</v>
      </c>
      <c r="C1931" s="1" t="s">
        <v>14</v>
      </c>
      <c r="D1931">
        <v>6404</v>
      </c>
      <c r="E1931" s="1" t="s">
        <v>1830</v>
      </c>
      <c r="F1931">
        <v>0</v>
      </c>
      <c r="G1931">
        <v>0</v>
      </c>
      <c r="I1931">
        <v>0</v>
      </c>
      <c r="J1931">
        <f>Tabla1[[#This Row],[VENTAS]]+Tabla1[[#This Row],[DEPOSITO]]+Tabla1[[#This Row],[Existencia]]-Tabla1[[#This Row],[SISTEMA]]</f>
        <v>0</v>
      </c>
    </row>
    <row r="1932" spans="1:11" hidden="1" x14ac:dyDescent="0.25">
      <c r="A1932">
        <v>20303</v>
      </c>
      <c r="B1932" s="1" t="s">
        <v>6</v>
      </c>
      <c r="C1932" s="1" t="s">
        <v>14</v>
      </c>
      <c r="D1932">
        <v>6442</v>
      </c>
      <c r="E1932" s="1" t="s">
        <v>179</v>
      </c>
      <c r="F1932">
        <v>9</v>
      </c>
      <c r="G1932">
        <v>9</v>
      </c>
      <c r="I1932">
        <v>0</v>
      </c>
      <c r="J1932">
        <f>Tabla1[[#This Row],[VENTAS]]+Tabla1[[#This Row],[DEPOSITO]]+Tabla1[[#This Row],[Existencia]]-Tabla1[[#This Row],[SISTEMA]]</f>
        <v>0</v>
      </c>
    </row>
    <row r="1933" spans="1:11" hidden="1" x14ac:dyDescent="0.25">
      <c r="A1933">
        <v>20303</v>
      </c>
      <c r="B1933" s="1" t="s">
        <v>6</v>
      </c>
      <c r="C1933" s="1" t="s">
        <v>14</v>
      </c>
      <c r="D1933">
        <v>6443</v>
      </c>
      <c r="E1933" s="1" t="s">
        <v>180</v>
      </c>
      <c r="F1933">
        <v>13</v>
      </c>
      <c r="G1933">
        <v>16</v>
      </c>
      <c r="H1933">
        <v>1</v>
      </c>
      <c r="I1933">
        <v>0</v>
      </c>
      <c r="J1933">
        <f>Tabla1[[#This Row],[VENTAS]]+Tabla1[[#This Row],[DEPOSITO]]+Tabla1[[#This Row],[Existencia]]-Tabla1[[#This Row],[SISTEMA]]</f>
        <v>4</v>
      </c>
      <c r="K1933" t="s">
        <v>2659</v>
      </c>
    </row>
    <row r="1934" spans="1:11" hidden="1" x14ac:dyDescent="0.25">
      <c r="A1934">
        <v>20303</v>
      </c>
      <c r="B1934" s="1" t="s">
        <v>6</v>
      </c>
      <c r="C1934" s="1" t="s">
        <v>14</v>
      </c>
      <c r="D1934">
        <v>6523</v>
      </c>
      <c r="E1934" s="1" t="s">
        <v>1831</v>
      </c>
      <c r="F1934">
        <v>0</v>
      </c>
      <c r="G1934">
        <v>0</v>
      </c>
      <c r="I1934">
        <v>0</v>
      </c>
      <c r="J1934">
        <f>Tabla1[[#This Row],[VENTAS]]+Tabla1[[#This Row],[DEPOSITO]]+Tabla1[[#This Row],[Existencia]]-Tabla1[[#This Row],[SISTEMA]]</f>
        <v>0</v>
      </c>
    </row>
    <row r="1935" spans="1:11" hidden="1" x14ac:dyDescent="0.25">
      <c r="A1935">
        <v>20303</v>
      </c>
      <c r="B1935" s="1" t="s">
        <v>6</v>
      </c>
      <c r="C1935" s="1" t="s">
        <v>14</v>
      </c>
      <c r="D1935">
        <v>6524</v>
      </c>
      <c r="E1935" s="1" t="s">
        <v>1832</v>
      </c>
      <c r="F1935">
        <v>0</v>
      </c>
      <c r="G1935">
        <v>0</v>
      </c>
      <c r="I1935">
        <v>0</v>
      </c>
      <c r="J1935">
        <f>Tabla1[[#This Row],[VENTAS]]+Tabla1[[#This Row],[DEPOSITO]]+Tabla1[[#This Row],[Existencia]]-Tabla1[[#This Row],[SISTEMA]]</f>
        <v>0</v>
      </c>
    </row>
    <row r="1936" spans="1:11" hidden="1" x14ac:dyDescent="0.25">
      <c r="A1936">
        <v>20303</v>
      </c>
      <c r="B1936" s="1" t="s">
        <v>6</v>
      </c>
      <c r="C1936" s="1" t="s">
        <v>14</v>
      </c>
      <c r="D1936">
        <v>6527</v>
      </c>
      <c r="E1936" s="1" t="s">
        <v>1833</v>
      </c>
      <c r="F1936">
        <v>0</v>
      </c>
      <c r="G1936">
        <v>0</v>
      </c>
      <c r="I1936">
        <v>0</v>
      </c>
      <c r="J1936">
        <f>Tabla1[[#This Row],[VENTAS]]+Tabla1[[#This Row],[DEPOSITO]]+Tabla1[[#This Row],[Existencia]]-Tabla1[[#This Row],[SISTEMA]]</f>
        <v>0</v>
      </c>
    </row>
    <row r="1937" spans="1:11" hidden="1" x14ac:dyDescent="0.25">
      <c r="A1937">
        <v>20303</v>
      </c>
      <c r="B1937" s="1" t="s">
        <v>6</v>
      </c>
      <c r="C1937" s="1" t="s">
        <v>14</v>
      </c>
      <c r="D1937">
        <v>6534</v>
      </c>
      <c r="E1937" s="1" t="s">
        <v>1834</v>
      </c>
      <c r="F1937">
        <v>42</v>
      </c>
      <c r="G1937">
        <v>41</v>
      </c>
      <c r="I1937">
        <v>11</v>
      </c>
      <c r="J1937">
        <f>Tabla1[[#This Row],[VENTAS]]+Tabla1[[#This Row],[DEPOSITO]]+Tabla1[[#This Row],[Existencia]]-Tabla1[[#This Row],[SISTEMA]]</f>
        <v>10</v>
      </c>
      <c r="K1937" t="s">
        <v>2659</v>
      </c>
    </row>
    <row r="1938" spans="1:11" hidden="1" x14ac:dyDescent="0.25">
      <c r="A1938">
        <v>20303</v>
      </c>
      <c r="B1938" s="1" t="s">
        <v>6</v>
      </c>
      <c r="C1938" s="1" t="s">
        <v>14</v>
      </c>
      <c r="D1938">
        <v>6540</v>
      </c>
      <c r="E1938" s="1" t="s">
        <v>1835</v>
      </c>
      <c r="F1938">
        <v>0</v>
      </c>
      <c r="G1938">
        <v>0</v>
      </c>
      <c r="I1938">
        <v>0</v>
      </c>
      <c r="J1938">
        <f>Tabla1[[#This Row],[VENTAS]]+Tabla1[[#This Row],[DEPOSITO]]+Tabla1[[#This Row],[Existencia]]-Tabla1[[#This Row],[SISTEMA]]</f>
        <v>0</v>
      </c>
    </row>
    <row r="1939" spans="1:11" hidden="1" x14ac:dyDescent="0.25">
      <c r="A1939">
        <v>20303</v>
      </c>
      <c r="B1939" s="1" t="s">
        <v>6</v>
      </c>
      <c r="C1939" s="1" t="s">
        <v>14</v>
      </c>
      <c r="D1939">
        <v>6542</v>
      </c>
      <c r="E1939" s="1" t="s">
        <v>1836</v>
      </c>
      <c r="F1939">
        <v>0</v>
      </c>
      <c r="G1939">
        <v>0</v>
      </c>
      <c r="I1939">
        <v>0</v>
      </c>
      <c r="J1939">
        <f>Tabla1[[#This Row],[VENTAS]]+Tabla1[[#This Row],[DEPOSITO]]+Tabla1[[#This Row],[Existencia]]-Tabla1[[#This Row],[SISTEMA]]</f>
        <v>0</v>
      </c>
    </row>
    <row r="1940" spans="1:11" hidden="1" x14ac:dyDescent="0.25">
      <c r="A1940">
        <v>20303</v>
      </c>
      <c r="B1940" s="1" t="s">
        <v>6</v>
      </c>
      <c r="C1940" s="1" t="s">
        <v>14</v>
      </c>
      <c r="D1940">
        <v>6561</v>
      </c>
      <c r="E1940" s="1" t="s">
        <v>1837</v>
      </c>
      <c r="F1940">
        <v>0</v>
      </c>
      <c r="G1940">
        <v>0</v>
      </c>
      <c r="I1940">
        <v>0</v>
      </c>
      <c r="J1940">
        <f>Tabla1[[#This Row],[VENTAS]]+Tabla1[[#This Row],[DEPOSITO]]+Tabla1[[#This Row],[Existencia]]-Tabla1[[#This Row],[SISTEMA]]</f>
        <v>0</v>
      </c>
    </row>
    <row r="1941" spans="1:11" hidden="1" x14ac:dyDescent="0.25">
      <c r="A1941">
        <v>20303</v>
      </c>
      <c r="B1941" s="1" t="s">
        <v>6</v>
      </c>
      <c r="C1941" s="1" t="s">
        <v>14</v>
      </c>
      <c r="D1941">
        <v>6566</v>
      </c>
      <c r="E1941" s="1" t="s">
        <v>1838</v>
      </c>
      <c r="F1941">
        <v>0</v>
      </c>
      <c r="G1941">
        <v>0</v>
      </c>
      <c r="I1941">
        <v>0</v>
      </c>
      <c r="J1941">
        <f>Tabla1[[#This Row],[VENTAS]]+Tabla1[[#This Row],[DEPOSITO]]+Tabla1[[#This Row],[Existencia]]-Tabla1[[#This Row],[SISTEMA]]</f>
        <v>0</v>
      </c>
    </row>
    <row r="1942" spans="1:11" x14ac:dyDescent="0.25">
      <c r="A1942">
        <v>20303</v>
      </c>
      <c r="B1942" s="1" t="s">
        <v>6</v>
      </c>
      <c r="C1942" s="1" t="s">
        <v>14</v>
      </c>
      <c r="D1942">
        <v>6567</v>
      </c>
      <c r="E1942" s="1" t="s">
        <v>1839</v>
      </c>
      <c r="F1942">
        <v>8</v>
      </c>
      <c r="G1942">
        <v>0</v>
      </c>
      <c r="I1942">
        <v>0</v>
      </c>
      <c r="J1942">
        <f>Tabla1[[#This Row],[VENTAS]]+Tabla1[[#This Row],[DEPOSITO]]+Tabla1[[#This Row],[Existencia]]-Tabla1[[#This Row],[SISTEMA]]</f>
        <v>-8</v>
      </c>
    </row>
    <row r="1943" spans="1:11" hidden="1" x14ac:dyDescent="0.25">
      <c r="A1943">
        <v>20303</v>
      </c>
      <c r="B1943" s="1" t="s">
        <v>6</v>
      </c>
      <c r="C1943" s="1" t="s">
        <v>14</v>
      </c>
      <c r="D1943">
        <v>6589</v>
      </c>
      <c r="E1943" s="1" t="s">
        <v>1840</v>
      </c>
      <c r="F1943">
        <v>0</v>
      </c>
      <c r="G1943">
        <v>0</v>
      </c>
      <c r="I1943">
        <v>0</v>
      </c>
      <c r="J1943">
        <f>Tabla1[[#This Row],[VENTAS]]+Tabla1[[#This Row],[DEPOSITO]]+Tabla1[[#This Row],[Existencia]]-Tabla1[[#This Row],[SISTEMA]]</f>
        <v>0</v>
      </c>
    </row>
    <row r="1944" spans="1:11" hidden="1" x14ac:dyDescent="0.25">
      <c r="A1944">
        <v>20303</v>
      </c>
      <c r="B1944" s="1" t="s">
        <v>6</v>
      </c>
      <c r="C1944" s="1" t="s">
        <v>14</v>
      </c>
      <c r="D1944">
        <v>6614</v>
      </c>
      <c r="E1944" s="1" t="s">
        <v>1841</v>
      </c>
      <c r="F1944">
        <v>0</v>
      </c>
      <c r="G1944">
        <v>0</v>
      </c>
      <c r="I1944">
        <v>0</v>
      </c>
      <c r="J1944">
        <f>Tabla1[[#This Row],[VENTAS]]+Tabla1[[#This Row],[DEPOSITO]]+Tabla1[[#This Row],[Existencia]]-Tabla1[[#This Row],[SISTEMA]]</f>
        <v>0</v>
      </c>
    </row>
    <row r="1945" spans="1:11" hidden="1" x14ac:dyDescent="0.25">
      <c r="A1945">
        <v>20303</v>
      </c>
      <c r="B1945" s="1" t="s">
        <v>6</v>
      </c>
      <c r="C1945" s="1" t="s">
        <v>14</v>
      </c>
      <c r="D1945">
        <v>6623</v>
      </c>
      <c r="E1945" s="1" t="s">
        <v>1842</v>
      </c>
      <c r="F1945">
        <v>470</v>
      </c>
      <c r="G1945">
        <f>67+37+500</f>
        <v>604</v>
      </c>
      <c r="I1945">
        <v>4</v>
      </c>
      <c r="J1945">
        <f>Tabla1[[#This Row],[VENTAS]]+Tabla1[[#This Row],[DEPOSITO]]+Tabla1[[#This Row],[Existencia]]-Tabla1[[#This Row],[SISTEMA]]</f>
        <v>138</v>
      </c>
      <c r="K1945" t="s">
        <v>2659</v>
      </c>
    </row>
    <row r="1946" spans="1:11" hidden="1" x14ac:dyDescent="0.25">
      <c r="A1946">
        <v>20303</v>
      </c>
      <c r="B1946" s="1" t="s">
        <v>6</v>
      </c>
      <c r="C1946" s="1" t="s">
        <v>14</v>
      </c>
      <c r="D1946">
        <v>6625</v>
      </c>
      <c r="E1946" s="1" t="s">
        <v>1843</v>
      </c>
      <c r="F1946">
        <v>354</v>
      </c>
      <c r="G1946">
        <v>411</v>
      </c>
      <c r="I1946">
        <v>0</v>
      </c>
      <c r="J1946">
        <f>Tabla1[[#This Row],[VENTAS]]+Tabla1[[#This Row],[DEPOSITO]]+Tabla1[[#This Row],[Existencia]]-Tabla1[[#This Row],[SISTEMA]]</f>
        <v>57</v>
      </c>
      <c r="K1946" t="s">
        <v>2659</v>
      </c>
    </row>
    <row r="1947" spans="1:11" hidden="1" x14ac:dyDescent="0.25">
      <c r="A1947">
        <v>20303</v>
      </c>
      <c r="B1947" s="1" t="s">
        <v>6</v>
      </c>
      <c r="C1947" s="1" t="s">
        <v>14</v>
      </c>
      <c r="D1947">
        <v>6626</v>
      </c>
      <c r="E1947" s="1" t="s">
        <v>1844</v>
      </c>
      <c r="F1947">
        <v>0</v>
      </c>
      <c r="G1947">
        <v>0</v>
      </c>
      <c r="I1947">
        <v>0</v>
      </c>
      <c r="J1947">
        <f>Tabla1[[#This Row],[VENTAS]]+Tabla1[[#This Row],[DEPOSITO]]+Tabla1[[#This Row],[Existencia]]-Tabla1[[#This Row],[SISTEMA]]</f>
        <v>0</v>
      </c>
    </row>
    <row r="1948" spans="1:11" x14ac:dyDescent="0.25">
      <c r="A1948">
        <v>20303</v>
      </c>
      <c r="B1948" s="1" t="s">
        <v>6</v>
      </c>
      <c r="C1948" s="1" t="s">
        <v>14</v>
      </c>
      <c r="D1948">
        <v>6627</v>
      </c>
      <c r="E1948" s="1" t="s">
        <v>1845</v>
      </c>
      <c r="F1948">
        <v>12</v>
      </c>
      <c r="G1948">
        <v>0</v>
      </c>
      <c r="I1948">
        <v>0</v>
      </c>
      <c r="J1948">
        <f>Tabla1[[#This Row],[VENTAS]]+Tabla1[[#This Row],[DEPOSITO]]+Tabla1[[#This Row],[Existencia]]-Tabla1[[#This Row],[SISTEMA]]</f>
        <v>-12</v>
      </c>
    </row>
    <row r="1949" spans="1:11" hidden="1" x14ac:dyDescent="0.25">
      <c r="A1949">
        <v>20303</v>
      </c>
      <c r="B1949" s="1" t="s">
        <v>6</v>
      </c>
      <c r="C1949" s="1" t="s">
        <v>14</v>
      </c>
      <c r="D1949">
        <v>6668</v>
      </c>
      <c r="E1949" s="1" t="s">
        <v>1846</v>
      </c>
      <c r="F1949">
        <v>0</v>
      </c>
      <c r="G1949">
        <v>0</v>
      </c>
      <c r="I1949">
        <v>0</v>
      </c>
      <c r="J1949">
        <f>Tabla1[[#This Row],[VENTAS]]+Tabla1[[#This Row],[DEPOSITO]]+Tabla1[[#This Row],[Existencia]]-Tabla1[[#This Row],[SISTEMA]]</f>
        <v>0</v>
      </c>
    </row>
    <row r="1950" spans="1:11" hidden="1" x14ac:dyDescent="0.25">
      <c r="A1950">
        <v>20303</v>
      </c>
      <c r="B1950" s="1" t="s">
        <v>6</v>
      </c>
      <c r="C1950" s="1" t="s">
        <v>14</v>
      </c>
      <c r="D1950">
        <v>6693</v>
      </c>
      <c r="E1950" s="1" t="s">
        <v>1847</v>
      </c>
      <c r="F1950">
        <v>0</v>
      </c>
      <c r="G1950">
        <v>0</v>
      </c>
      <c r="I1950">
        <v>0</v>
      </c>
      <c r="J1950">
        <f>Tabla1[[#This Row],[VENTAS]]+Tabla1[[#This Row],[DEPOSITO]]+Tabla1[[#This Row],[Existencia]]-Tabla1[[#This Row],[SISTEMA]]</f>
        <v>0</v>
      </c>
    </row>
    <row r="1951" spans="1:11" hidden="1" x14ac:dyDescent="0.25">
      <c r="A1951">
        <v>20303</v>
      </c>
      <c r="B1951" s="1" t="s">
        <v>6</v>
      </c>
      <c r="C1951" s="1" t="s">
        <v>14</v>
      </c>
      <c r="D1951">
        <v>6702</v>
      </c>
      <c r="E1951" s="1" t="s">
        <v>1848</v>
      </c>
      <c r="F1951">
        <v>0</v>
      </c>
      <c r="G1951">
        <v>0</v>
      </c>
      <c r="I1951">
        <v>0</v>
      </c>
      <c r="J1951">
        <f>Tabla1[[#This Row],[VENTAS]]+Tabla1[[#This Row],[DEPOSITO]]+Tabla1[[#This Row],[Existencia]]-Tabla1[[#This Row],[SISTEMA]]</f>
        <v>0</v>
      </c>
    </row>
    <row r="1952" spans="1:11" hidden="1" x14ac:dyDescent="0.25">
      <c r="A1952">
        <v>20303</v>
      </c>
      <c r="B1952" s="1" t="s">
        <v>6</v>
      </c>
      <c r="C1952" s="1" t="s">
        <v>14</v>
      </c>
      <c r="D1952">
        <v>6710</v>
      </c>
      <c r="E1952" s="1" t="s">
        <v>1849</v>
      </c>
      <c r="F1952">
        <v>0</v>
      </c>
      <c r="G1952">
        <v>0</v>
      </c>
      <c r="I1952">
        <v>0</v>
      </c>
      <c r="J1952">
        <f>Tabla1[[#This Row],[VENTAS]]+Tabla1[[#This Row],[DEPOSITO]]+Tabla1[[#This Row],[Existencia]]-Tabla1[[#This Row],[SISTEMA]]</f>
        <v>0</v>
      </c>
    </row>
    <row r="1953" spans="1:11" hidden="1" x14ac:dyDescent="0.25">
      <c r="A1953">
        <v>20303</v>
      </c>
      <c r="B1953" s="1" t="s">
        <v>6</v>
      </c>
      <c r="C1953" s="1" t="s">
        <v>14</v>
      </c>
      <c r="D1953">
        <v>6852</v>
      </c>
      <c r="E1953" s="1" t="s">
        <v>1850</v>
      </c>
      <c r="F1953">
        <v>0</v>
      </c>
      <c r="G1953">
        <v>0</v>
      </c>
      <c r="I1953">
        <v>0</v>
      </c>
      <c r="J1953">
        <f>Tabla1[[#This Row],[VENTAS]]+Tabla1[[#This Row],[DEPOSITO]]+Tabla1[[#This Row],[Existencia]]-Tabla1[[#This Row],[SISTEMA]]</f>
        <v>0</v>
      </c>
    </row>
    <row r="1954" spans="1:11" hidden="1" x14ac:dyDescent="0.25">
      <c r="A1954">
        <v>20303</v>
      </c>
      <c r="B1954" s="1" t="s">
        <v>6</v>
      </c>
      <c r="C1954" s="1" t="s">
        <v>14</v>
      </c>
      <c r="D1954">
        <v>6934</v>
      </c>
      <c r="E1954" s="1" t="s">
        <v>1851</v>
      </c>
      <c r="F1954">
        <v>0</v>
      </c>
      <c r="G1954">
        <v>0</v>
      </c>
      <c r="I1954">
        <v>0</v>
      </c>
      <c r="J1954">
        <f>Tabla1[[#This Row],[VENTAS]]+Tabla1[[#This Row],[DEPOSITO]]+Tabla1[[#This Row],[Existencia]]-Tabla1[[#This Row],[SISTEMA]]</f>
        <v>0</v>
      </c>
    </row>
    <row r="1955" spans="1:11" hidden="1" x14ac:dyDescent="0.25">
      <c r="A1955">
        <v>20303</v>
      </c>
      <c r="B1955" s="1" t="s">
        <v>6</v>
      </c>
      <c r="C1955" s="1" t="s">
        <v>14</v>
      </c>
      <c r="D1955">
        <v>6975</v>
      </c>
      <c r="E1955" s="1" t="s">
        <v>1852</v>
      </c>
      <c r="F1955">
        <v>1</v>
      </c>
      <c r="G1955">
        <v>0</v>
      </c>
      <c r="I1955">
        <v>0</v>
      </c>
      <c r="J1955">
        <f>Tabla1[[#This Row],[VENTAS]]+Tabla1[[#This Row],[DEPOSITO]]+Tabla1[[#This Row],[Existencia]]-Tabla1[[#This Row],[SISTEMA]]</f>
        <v>-1</v>
      </c>
      <c r="K1955" t="s">
        <v>5</v>
      </c>
    </row>
    <row r="1956" spans="1:11" hidden="1" x14ac:dyDescent="0.25">
      <c r="A1956">
        <v>20303</v>
      </c>
      <c r="B1956" s="1" t="s">
        <v>6</v>
      </c>
      <c r="C1956" s="1" t="s">
        <v>14</v>
      </c>
      <c r="D1956">
        <v>7137</v>
      </c>
      <c r="E1956" s="1" t="s">
        <v>1853</v>
      </c>
      <c r="F1956">
        <v>0</v>
      </c>
      <c r="G1956">
        <v>0</v>
      </c>
      <c r="I1956">
        <v>0</v>
      </c>
      <c r="J1956">
        <f>Tabla1[[#This Row],[VENTAS]]+Tabla1[[#This Row],[DEPOSITO]]+Tabla1[[#This Row],[Existencia]]-Tabla1[[#This Row],[SISTEMA]]</f>
        <v>0</v>
      </c>
    </row>
    <row r="1957" spans="1:11" hidden="1" x14ac:dyDescent="0.25">
      <c r="A1957">
        <v>20303</v>
      </c>
      <c r="B1957" s="1" t="s">
        <v>6</v>
      </c>
      <c r="C1957" s="1" t="s">
        <v>14</v>
      </c>
      <c r="D1957">
        <v>7139</v>
      </c>
      <c r="E1957" s="1" t="s">
        <v>1854</v>
      </c>
      <c r="F1957">
        <v>0</v>
      </c>
      <c r="G1957">
        <v>0</v>
      </c>
      <c r="I1957">
        <v>0</v>
      </c>
      <c r="J1957">
        <f>Tabla1[[#This Row],[VENTAS]]+Tabla1[[#This Row],[DEPOSITO]]+Tabla1[[#This Row],[Existencia]]-Tabla1[[#This Row],[SISTEMA]]</f>
        <v>0</v>
      </c>
    </row>
    <row r="1958" spans="1:11" hidden="1" x14ac:dyDescent="0.25">
      <c r="A1958">
        <v>20303</v>
      </c>
      <c r="B1958" s="1" t="s">
        <v>6</v>
      </c>
      <c r="C1958" s="1" t="s">
        <v>14</v>
      </c>
      <c r="D1958">
        <v>7147</v>
      </c>
      <c r="E1958" s="1" t="s">
        <v>1855</v>
      </c>
      <c r="F1958">
        <v>0</v>
      </c>
      <c r="G1958">
        <v>0</v>
      </c>
      <c r="I1958">
        <v>0</v>
      </c>
      <c r="J1958">
        <f>Tabla1[[#This Row],[VENTAS]]+Tabla1[[#This Row],[DEPOSITO]]+Tabla1[[#This Row],[Existencia]]-Tabla1[[#This Row],[SISTEMA]]</f>
        <v>0</v>
      </c>
    </row>
    <row r="1959" spans="1:11" hidden="1" x14ac:dyDescent="0.25">
      <c r="A1959">
        <v>20303</v>
      </c>
      <c r="B1959" s="1" t="s">
        <v>6</v>
      </c>
      <c r="C1959" s="1" t="s">
        <v>14</v>
      </c>
      <c r="D1959">
        <v>7148</v>
      </c>
      <c r="E1959" s="1" t="s">
        <v>1856</v>
      </c>
      <c r="F1959">
        <v>0</v>
      </c>
      <c r="G1959">
        <v>0</v>
      </c>
      <c r="I1959">
        <v>0</v>
      </c>
      <c r="J1959">
        <f>Tabla1[[#This Row],[VENTAS]]+Tabla1[[#This Row],[DEPOSITO]]+Tabla1[[#This Row],[Existencia]]-Tabla1[[#This Row],[SISTEMA]]</f>
        <v>0</v>
      </c>
    </row>
    <row r="1960" spans="1:11" hidden="1" x14ac:dyDescent="0.25">
      <c r="A1960">
        <v>20303</v>
      </c>
      <c r="B1960" s="1" t="s">
        <v>6</v>
      </c>
      <c r="C1960" s="1" t="s">
        <v>14</v>
      </c>
      <c r="D1960">
        <v>7239</v>
      </c>
      <c r="E1960" s="1" t="s">
        <v>1857</v>
      </c>
      <c r="F1960">
        <v>0</v>
      </c>
      <c r="G1960">
        <v>0</v>
      </c>
      <c r="I1960">
        <v>0</v>
      </c>
      <c r="J1960">
        <f>Tabla1[[#This Row],[VENTAS]]+Tabla1[[#This Row],[DEPOSITO]]+Tabla1[[#This Row],[Existencia]]-Tabla1[[#This Row],[SISTEMA]]</f>
        <v>0</v>
      </c>
    </row>
    <row r="1961" spans="1:11" hidden="1" x14ac:dyDescent="0.25">
      <c r="A1961">
        <v>20303</v>
      </c>
      <c r="B1961" s="1" t="s">
        <v>6</v>
      </c>
      <c r="C1961" s="1" t="s">
        <v>14</v>
      </c>
      <c r="D1961">
        <v>7240</v>
      </c>
      <c r="E1961" s="1" t="s">
        <v>1858</v>
      </c>
      <c r="F1961">
        <v>0</v>
      </c>
      <c r="G1961">
        <v>0</v>
      </c>
      <c r="I1961">
        <v>0</v>
      </c>
      <c r="J1961">
        <f>Tabla1[[#This Row],[VENTAS]]+Tabla1[[#This Row],[DEPOSITO]]+Tabla1[[#This Row],[Existencia]]-Tabla1[[#This Row],[SISTEMA]]</f>
        <v>0</v>
      </c>
    </row>
    <row r="1962" spans="1:11" hidden="1" x14ac:dyDescent="0.25">
      <c r="A1962">
        <v>20303</v>
      </c>
      <c r="B1962" s="1" t="s">
        <v>6</v>
      </c>
      <c r="C1962" s="1" t="s">
        <v>14</v>
      </c>
      <c r="D1962">
        <v>7241</v>
      </c>
      <c r="E1962" s="1" t="s">
        <v>1859</v>
      </c>
      <c r="F1962">
        <v>0</v>
      </c>
      <c r="G1962">
        <v>0</v>
      </c>
      <c r="I1962">
        <v>0</v>
      </c>
      <c r="J1962">
        <f>Tabla1[[#This Row],[VENTAS]]+Tabla1[[#This Row],[DEPOSITO]]+Tabla1[[#This Row],[Existencia]]-Tabla1[[#This Row],[SISTEMA]]</f>
        <v>0</v>
      </c>
    </row>
    <row r="1963" spans="1:11" hidden="1" x14ac:dyDescent="0.25">
      <c r="A1963">
        <v>20303</v>
      </c>
      <c r="B1963" s="1" t="s">
        <v>6</v>
      </c>
      <c r="C1963" s="1" t="s">
        <v>14</v>
      </c>
      <c r="D1963">
        <v>7242</v>
      </c>
      <c r="E1963" s="1" t="s">
        <v>1860</v>
      </c>
      <c r="F1963">
        <v>0</v>
      </c>
      <c r="G1963">
        <v>0</v>
      </c>
      <c r="I1963">
        <v>0</v>
      </c>
      <c r="J1963">
        <f>Tabla1[[#This Row],[VENTAS]]+Tabla1[[#This Row],[DEPOSITO]]+Tabla1[[#This Row],[Existencia]]-Tabla1[[#This Row],[SISTEMA]]</f>
        <v>0</v>
      </c>
    </row>
    <row r="1964" spans="1:11" hidden="1" x14ac:dyDescent="0.25">
      <c r="A1964">
        <v>20303</v>
      </c>
      <c r="B1964" s="1" t="s">
        <v>6</v>
      </c>
      <c r="C1964" s="1" t="s">
        <v>14</v>
      </c>
      <c r="D1964">
        <v>7423</v>
      </c>
      <c r="E1964" s="1" t="s">
        <v>1861</v>
      </c>
      <c r="F1964">
        <v>0</v>
      </c>
      <c r="G1964">
        <v>0</v>
      </c>
      <c r="I1964">
        <v>0</v>
      </c>
      <c r="J1964">
        <f>Tabla1[[#This Row],[VENTAS]]+Tabla1[[#This Row],[DEPOSITO]]+Tabla1[[#This Row],[Existencia]]-Tabla1[[#This Row],[SISTEMA]]</f>
        <v>0</v>
      </c>
    </row>
    <row r="1965" spans="1:11" hidden="1" x14ac:dyDescent="0.25">
      <c r="A1965">
        <v>20303</v>
      </c>
      <c r="B1965" s="1" t="s">
        <v>6</v>
      </c>
      <c r="C1965" s="1" t="s">
        <v>14</v>
      </c>
      <c r="D1965">
        <v>7424</v>
      </c>
      <c r="E1965" s="1" t="s">
        <v>1862</v>
      </c>
      <c r="F1965">
        <v>0</v>
      </c>
      <c r="G1965">
        <v>0</v>
      </c>
      <c r="I1965">
        <v>0</v>
      </c>
      <c r="J1965">
        <f>Tabla1[[#This Row],[VENTAS]]+Tabla1[[#This Row],[DEPOSITO]]+Tabla1[[#This Row],[Existencia]]-Tabla1[[#This Row],[SISTEMA]]</f>
        <v>0</v>
      </c>
    </row>
    <row r="1966" spans="1:11" hidden="1" x14ac:dyDescent="0.25">
      <c r="A1966">
        <v>20303</v>
      </c>
      <c r="B1966" s="1" t="s">
        <v>6</v>
      </c>
      <c r="C1966" s="1" t="s">
        <v>14</v>
      </c>
      <c r="D1966">
        <v>7794</v>
      </c>
      <c r="E1966" s="1" t="s">
        <v>1863</v>
      </c>
      <c r="F1966">
        <v>0</v>
      </c>
      <c r="G1966">
        <v>0</v>
      </c>
      <c r="I1966">
        <v>0</v>
      </c>
      <c r="J1966">
        <f>Tabla1[[#This Row],[VENTAS]]+Tabla1[[#This Row],[DEPOSITO]]+Tabla1[[#This Row],[Existencia]]-Tabla1[[#This Row],[SISTEMA]]</f>
        <v>0</v>
      </c>
    </row>
    <row r="1967" spans="1:11" x14ac:dyDescent="0.25">
      <c r="A1967">
        <v>20303</v>
      </c>
      <c r="B1967" s="1" t="s">
        <v>6</v>
      </c>
      <c r="C1967" s="1" t="s">
        <v>14</v>
      </c>
      <c r="D1967">
        <v>7867</v>
      </c>
      <c r="E1967" s="1" t="s">
        <v>1864</v>
      </c>
      <c r="F1967">
        <v>2</v>
      </c>
      <c r="G1967">
        <v>1</v>
      </c>
      <c r="I1967">
        <v>0</v>
      </c>
      <c r="J1967">
        <f>Tabla1[[#This Row],[VENTAS]]+Tabla1[[#This Row],[DEPOSITO]]+Tabla1[[#This Row],[Existencia]]-Tabla1[[#This Row],[SISTEMA]]</f>
        <v>-1</v>
      </c>
    </row>
    <row r="1968" spans="1:11" x14ac:dyDescent="0.25">
      <c r="A1968">
        <v>20303</v>
      </c>
      <c r="B1968" s="1" t="s">
        <v>6</v>
      </c>
      <c r="C1968" s="1" t="s">
        <v>14</v>
      </c>
      <c r="D1968">
        <v>7868</v>
      </c>
      <c r="E1968" s="1" t="s">
        <v>1865</v>
      </c>
      <c r="F1968">
        <v>5</v>
      </c>
      <c r="G1968">
        <v>1</v>
      </c>
      <c r="I1968">
        <v>0</v>
      </c>
      <c r="J1968">
        <f>Tabla1[[#This Row],[VENTAS]]+Tabla1[[#This Row],[DEPOSITO]]+Tabla1[[#This Row],[Existencia]]-Tabla1[[#This Row],[SISTEMA]]</f>
        <v>-4</v>
      </c>
    </row>
    <row r="1969" spans="1:10" hidden="1" x14ac:dyDescent="0.25">
      <c r="A1969">
        <v>20303</v>
      </c>
      <c r="B1969" s="1" t="s">
        <v>6</v>
      </c>
      <c r="C1969" s="1" t="s">
        <v>14</v>
      </c>
      <c r="D1969">
        <v>8049</v>
      </c>
      <c r="E1969" s="1" t="s">
        <v>1866</v>
      </c>
      <c r="F1969">
        <v>0</v>
      </c>
      <c r="G1969">
        <v>0</v>
      </c>
      <c r="I1969">
        <v>0</v>
      </c>
      <c r="J1969">
        <f>Tabla1[[#This Row],[VENTAS]]+Tabla1[[#This Row],[DEPOSITO]]+Tabla1[[#This Row],[Existencia]]-Tabla1[[#This Row],[SISTEMA]]</f>
        <v>0</v>
      </c>
    </row>
    <row r="1970" spans="1:10" hidden="1" x14ac:dyDescent="0.25">
      <c r="A1970">
        <v>20303</v>
      </c>
      <c r="B1970" s="1" t="s">
        <v>6</v>
      </c>
      <c r="C1970" s="1" t="s">
        <v>14</v>
      </c>
      <c r="D1970">
        <v>8201</v>
      </c>
      <c r="E1970" s="1" t="s">
        <v>1867</v>
      </c>
      <c r="F1970">
        <v>0</v>
      </c>
      <c r="G1970">
        <v>0</v>
      </c>
      <c r="I1970">
        <v>0</v>
      </c>
      <c r="J1970">
        <f>Tabla1[[#This Row],[VENTAS]]+Tabla1[[#This Row],[DEPOSITO]]+Tabla1[[#This Row],[Existencia]]-Tabla1[[#This Row],[SISTEMA]]</f>
        <v>0</v>
      </c>
    </row>
    <row r="1971" spans="1:10" hidden="1" x14ac:dyDescent="0.25">
      <c r="A1971">
        <v>20303</v>
      </c>
      <c r="B1971" s="1" t="s">
        <v>6</v>
      </c>
      <c r="C1971" s="1" t="s">
        <v>14</v>
      </c>
      <c r="D1971">
        <v>8208</v>
      </c>
      <c r="E1971" s="1" t="s">
        <v>1868</v>
      </c>
      <c r="F1971">
        <v>0</v>
      </c>
      <c r="G1971">
        <v>0</v>
      </c>
      <c r="I1971">
        <v>0</v>
      </c>
      <c r="J1971">
        <f>Tabla1[[#This Row],[VENTAS]]+Tabla1[[#This Row],[DEPOSITO]]+Tabla1[[#This Row],[Existencia]]-Tabla1[[#This Row],[SISTEMA]]</f>
        <v>0</v>
      </c>
    </row>
    <row r="1972" spans="1:10" hidden="1" x14ac:dyDescent="0.25">
      <c r="A1972">
        <v>20303</v>
      </c>
      <c r="B1972" s="1" t="s">
        <v>6</v>
      </c>
      <c r="C1972" s="1" t="s">
        <v>14</v>
      </c>
      <c r="D1972">
        <v>8403</v>
      </c>
      <c r="E1972" s="1" t="s">
        <v>1869</v>
      </c>
      <c r="F1972">
        <v>0</v>
      </c>
      <c r="G1972">
        <v>0</v>
      </c>
      <c r="I1972">
        <v>0</v>
      </c>
      <c r="J1972">
        <f>Tabla1[[#This Row],[VENTAS]]+Tabla1[[#This Row],[DEPOSITO]]+Tabla1[[#This Row],[Existencia]]-Tabla1[[#This Row],[SISTEMA]]</f>
        <v>0</v>
      </c>
    </row>
    <row r="1973" spans="1:10" hidden="1" x14ac:dyDescent="0.25">
      <c r="A1973">
        <v>20303</v>
      </c>
      <c r="B1973" s="1" t="s">
        <v>6</v>
      </c>
      <c r="C1973" s="1" t="s">
        <v>14</v>
      </c>
      <c r="D1973">
        <v>8404</v>
      </c>
      <c r="E1973" s="1" t="s">
        <v>1870</v>
      </c>
      <c r="F1973">
        <v>0</v>
      </c>
      <c r="G1973">
        <v>0</v>
      </c>
      <c r="I1973">
        <v>0</v>
      </c>
      <c r="J1973">
        <f>Tabla1[[#This Row],[VENTAS]]+Tabla1[[#This Row],[DEPOSITO]]+Tabla1[[#This Row],[Existencia]]-Tabla1[[#This Row],[SISTEMA]]</f>
        <v>0</v>
      </c>
    </row>
    <row r="1974" spans="1:10" hidden="1" x14ac:dyDescent="0.25">
      <c r="A1974">
        <v>20303</v>
      </c>
      <c r="B1974" s="1" t="s">
        <v>6</v>
      </c>
      <c r="C1974" s="1" t="s">
        <v>14</v>
      </c>
      <c r="D1974">
        <v>8416</v>
      </c>
      <c r="E1974" s="1" t="s">
        <v>1871</v>
      </c>
      <c r="F1974">
        <v>0</v>
      </c>
      <c r="G1974">
        <v>0</v>
      </c>
      <c r="I1974">
        <v>0</v>
      </c>
      <c r="J1974">
        <f>Tabla1[[#This Row],[VENTAS]]+Tabla1[[#This Row],[DEPOSITO]]+Tabla1[[#This Row],[Existencia]]-Tabla1[[#This Row],[SISTEMA]]</f>
        <v>0</v>
      </c>
    </row>
    <row r="1975" spans="1:10" x14ac:dyDescent="0.25">
      <c r="A1975">
        <v>20303</v>
      </c>
      <c r="B1975" s="1" t="s">
        <v>6</v>
      </c>
      <c r="C1975" s="1" t="s">
        <v>14</v>
      </c>
      <c r="D1975">
        <v>8427</v>
      </c>
      <c r="E1975" s="1" t="s">
        <v>1872</v>
      </c>
      <c r="F1975">
        <v>686</v>
      </c>
      <c r="G1975">
        <v>589</v>
      </c>
      <c r="I1975">
        <v>12</v>
      </c>
      <c r="J1975">
        <f>Tabla1[[#This Row],[VENTAS]]+Tabla1[[#This Row],[DEPOSITO]]+Tabla1[[#This Row],[Existencia]]-Tabla1[[#This Row],[SISTEMA]]</f>
        <v>-85</v>
      </c>
    </row>
    <row r="1976" spans="1:10" hidden="1" x14ac:dyDescent="0.25">
      <c r="A1976">
        <v>20303</v>
      </c>
      <c r="B1976" s="1" t="s">
        <v>6</v>
      </c>
      <c r="C1976" s="1" t="s">
        <v>14</v>
      </c>
      <c r="D1976">
        <v>8498</v>
      </c>
      <c r="E1976" s="1" t="s">
        <v>1873</v>
      </c>
      <c r="F1976">
        <v>0</v>
      </c>
      <c r="G1976">
        <v>0</v>
      </c>
      <c r="I1976">
        <v>0</v>
      </c>
      <c r="J1976">
        <f>Tabla1[[#This Row],[VENTAS]]+Tabla1[[#This Row],[DEPOSITO]]+Tabla1[[#This Row],[Existencia]]-Tabla1[[#This Row],[SISTEMA]]</f>
        <v>0</v>
      </c>
    </row>
    <row r="1977" spans="1:10" hidden="1" x14ac:dyDescent="0.25">
      <c r="A1977">
        <v>20303</v>
      </c>
      <c r="B1977" s="1" t="s">
        <v>6</v>
      </c>
      <c r="C1977" s="1" t="s">
        <v>14</v>
      </c>
      <c r="D1977">
        <v>8582</v>
      </c>
      <c r="E1977" s="1" t="s">
        <v>1874</v>
      </c>
      <c r="F1977">
        <v>0</v>
      </c>
      <c r="G1977">
        <v>0</v>
      </c>
      <c r="I1977">
        <v>0</v>
      </c>
      <c r="J1977">
        <f>Tabla1[[#This Row],[VENTAS]]+Tabla1[[#This Row],[DEPOSITO]]+Tabla1[[#This Row],[Existencia]]-Tabla1[[#This Row],[SISTEMA]]</f>
        <v>0</v>
      </c>
    </row>
    <row r="1978" spans="1:10" hidden="1" x14ac:dyDescent="0.25">
      <c r="A1978">
        <v>20303</v>
      </c>
      <c r="B1978" s="1" t="s">
        <v>6</v>
      </c>
      <c r="C1978" s="1" t="s">
        <v>14</v>
      </c>
      <c r="D1978">
        <v>8594</v>
      </c>
      <c r="E1978" s="1" t="s">
        <v>1875</v>
      </c>
      <c r="F1978">
        <v>0</v>
      </c>
      <c r="G1978">
        <v>0</v>
      </c>
      <c r="I1978">
        <v>0</v>
      </c>
      <c r="J1978">
        <f>Tabla1[[#This Row],[VENTAS]]+Tabla1[[#This Row],[DEPOSITO]]+Tabla1[[#This Row],[Existencia]]-Tabla1[[#This Row],[SISTEMA]]</f>
        <v>0</v>
      </c>
    </row>
    <row r="1979" spans="1:10" hidden="1" x14ac:dyDescent="0.25">
      <c r="A1979">
        <v>20303</v>
      </c>
      <c r="B1979" s="1" t="s">
        <v>6</v>
      </c>
      <c r="C1979" s="1" t="s">
        <v>14</v>
      </c>
      <c r="D1979">
        <v>8598</v>
      </c>
      <c r="E1979" s="1" t="s">
        <v>1876</v>
      </c>
      <c r="F1979">
        <v>0</v>
      </c>
      <c r="G1979">
        <v>0</v>
      </c>
      <c r="I1979">
        <v>0</v>
      </c>
      <c r="J1979">
        <f>Tabla1[[#This Row],[VENTAS]]+Tabla1[[#This Row],[DEPOSITO]]+Tabla1[[#This Row],[Existencia]]-Tabla1[[#This Row],[SISTEMA]]</f>
        <v>0</v>
      </c>
    </row>
    <row r="1980" spans="1:10" hidden="1" x14ac:dyDescent="0.25">
      <c r="A1980">
        <v>20303</v>
      </c>
      <c r="B1980" s="1" t="s">
        <v>6</v>
      </c>
      <c r="C1980" s="1" t="s">
        <v>14</v>
      </c>
      <c r="D1980">
        <v>8602</v>
      </c>
      <c r="E1980" s="1" t="s">
        <v>1877</v>
      </c>
      <c r="F1980">
        <v>0</v>
      </c>
      <c r="G1980">
        <v>0</v>
      </c>
      <c r="I1980">
        <v>0</v>
      </c>
      <c r="J1980">
        <f>Tabla1[[#This Row],[VENTAS]]+Tabla1[[#This Row],[DEPOSITO]]+Tabla1[[#This Row],[Existencia]]-Tabla1[[#This Row],[SISTEMA]]</f>
        <v>0</v>
      </c>
    </row>
    <row r="1981" spans="1:10" hidden="1" x14ac:dyDescent="0.25">
      <c r="A1981">
        <v>20303</v>
      </c>
      <c r="B1981" s="1" t="s">
        <v>6</v>
      </c>
      <c r="C1981" s="1" t="s">
        <v>14</v>
      </c>
      <c r="D1981">
        <v>8604</v>
      </c>
      <c r="E1981" s="1" t="s">
        <v>1878</v>
      </c>
      <c r="F1981">
        <v>0</v>
      </c>
      <c r="G1981">
        <v>0</v>
      </c>
      <c r="I1981">
        <v>0</v>
      </c>
      <c r="J1981">
        <f>Tabla1[[#This Row],[VENTAS]]+Tabla1[[#This Row],[DEPOSITO]]+Tabla1[[#This Row],[Existencia]]-Tabla1[[#This Row],[SISTEMA]]</f>
        <v>0</v>
      </c>
    </row>
    <row r="1982" spans="1:10" hidden="1" x14ac:dyDescent="0.25">
      <c r="A1982">
        <v>20303</v>
      </c>
      <c r="B1982" s="1" t="s">
        <v>6</v>
      </c>
      <c r="C1982" s="1" t="s">
        <v>14</v>
      </c>
      <c r="D1982">
        <v>8605</v>
      </c>
      <c r="E1982" s="1" t="s">
        <v>1879</v>
      </c>
      <c r="F1982">
        <v>0</v>
      </c>
      <c r="G1982">
        <v>0</v>
      </c>
      <c r="I1982">
        <v>0</v>
      </c>
      <c r="J1982">
        <f>Tabla1[[#This Row],[VENTAS]]+Tabla1[[#This Row],[DEPOSITO]]+Tabla1[[#This Row],[Existencia]]-Tabla1[[#This Row],[SISTEMA]]</f>
        <v>0</v>
      </c>
    </row>
    <row r="1983" spans="1:10" hidden="1" x14ac:dyDescent="0.25">
      <c r="A1983">
        <v>20303</v>
      </c>
      <c r="B1983" s="1" t="s">
        <v>6</v>
      </c>
      <c r="C1983" s="1" t="s">
        <v>14</v>
      </c>
      <c r="D1983">
        <v>8606</v>
      </c>
      <c r="E1983" s="1" t="s">
        <v>1880</v>
      </c>
      <c r="F1983">
        <v>0</v>
      </c>
      <c r="G1983">
        <v>0</v>
      </c>
      <c r="I1983">
        <v>0</v>
      </c>
      <c r="J1983">
        <f>Tabla1[[#This Row],[VENTAS]]+Tabla1[[#This Row],[DEPOSITO]]+Tabla1[[#This Row],[Existencia]]-Tabla1[[#This Row],[SISTEMA]]</f>
        <v>0</v>
      </c>
    </row>
    <row r="1984" spans="1:10" hidden="1" x14ac:dyDescent="0.25">
      <c r="A1984">
        <v>20303</v>
      </c>
      <c r="B1984" s="1" t="s">
        <v>6</v>
      </c>
      <c r="C1984" s="1" t="s">
        <v>14</v>
      </c>
      <c r="D1984">
        <v>8607</v>
      </c>
      <c r="E1984" s="1" t="s">
        <v>1881</v>
      </c>
      <c r="F1984">
        <v>0</v>
      </c>
      <c r="G1984">
        <v>0</v>
      </c>
      <c r="I1984">
        <v>0</v>
      </c>
      <c r="J1984">
        <f>Tabla1[[#This Row],[VENTAS]]+Tabla1[[#This Row],[DEPOSITO]]+Tabla1[[#This Row],[Existencia]]-Tabla1[[#This Row],[SISTEMA]]</f>
        <v>0</v>
      </c>
    </row>
    <row r="1985" spans="1:10" hidden="1" x14ac:dyDescent="0.25">
      <c r="A1985">
        <v>20303</v>
      </c>
      <c r="B1985" s="1" t="s">
        <v>6</v>
      </c>
      <c r="C1985" s="1" t="s">
        <v>14</v>
      </c>
      <c r="D1985">
        <v>8608</v>
      </c>
      <c r="E1985" s="1" t="s">
        <v>1882</v>
      </c>
      <c r="F1985">
        <v>0</v>
      </c>
      <c r="G1985">
        <v>0</v>
      </c>
      <c r="I1985">
        <v>0</v>
      </c>
      <c r="J1985">
        <f>Tabla1[[#This Row],[VENTAS]]+Tabla1[[#This Row],[DEPOSITO]]+Tabla1[[#This Row],[Existencia]]-Tabla1[[#This Row],[SISTEMA]]</f>
        <v>0</v>
      </c>
    </row>
    <row r="1986" spans="1:10" hidden="1" x14ac:dyDescent="0.25">
      <c r="A1986">
        <v>20303</v>
      </c>
      <c r="B1986" s="1" t="s">
        <v>6</v>
      </c>
      <c r="C1986" s="1" t="s">
        <v>14</v>
      </c>
      <c r="D1986">
        <v>8615</v>
      </c>
      <c r="E1986" s="1" t="s">
        <v>181</v>
      </c>
      <c r="F1986">
        <v>0</v>
      </c>
      <c r="G1986">
        <v>0</v>
      </c>
      <c r="I1986">
        <v>0</v>
      </c>
      <c r="J1986">
        <f>Tabla1[[#This Row],[VENTAS]]+Tabla1[[#This Row],[DEPOSITO]]+Tabla1[[#This Row],[Existencia]]-Tabla1[[#This Row],[SISTEMA]]</f>
        <v>0</v>
      </c>
    </row>
    <row r="1987" spans="1:10" hidden="1" x14ac:dyDescent="0.25">
      <c r="A1987">
        <v>20303</v>
      </c>
      <c r="B1987" s="1" t="s">
        <v>6</v>
      </c>
      <c r="C1987" s="1" t="s">
        <v>14</v>
      </c>
      <c r="D1987">
        <v>8617</v>
      </c>
      <c r="E1987" s="1" t="s">
        <v>1883</v>
      </c>
      <c r="F1987">
        <v>0</v>
      </c>
      <c r="G1987">
        <v>0</v>
      </c>
      <c r="I1987">
        <v>0</v>
      </c>
      <c r="J1987">
        <f>Tabla1[[#This Row],[VENTAS]]+Tabla1[[#This Row],[DEPOSITO]]+Tabla1[[#This Row],[Existencia]]-Tabla1[[#This Row],[SISTEMA]]</f>
        <v>0</v>
      </c>
    </row>
    <row r="1988" spans="1:10" hidden="1" x14ac:dyDescent="0.25">
      <c r="A1988">
        <v>20303</v>
      </c>
      <c r="B1988" s="1" t="s">
        <v>6</v>
      </c>
      <c r="C1988" s="1" t="s">
        <v>14</v>
      </c>
      <c r="D1988">
        <v>8618</v>
      </c>
      <c r="E1988" s="1" t="s">
        <v>1884</v>
      </c>
      <c r="F1988">
        <v>0</v>
      </c>
      <c r="G1988">
        <v>0</v>
      </c>
      <c r="I1988">
        <v>0</v>
      </c>
      <c r="J1988">
        <f>Tabla1[[#This Row],[VENTAS]]+Tabla1[[#This Row],[DEPOSITO]]+Tabla1[[#This Row],[Existencia]]-Tabla1[[#This Row],[SISTEMA]]</f>
        <v>0</v>
      </c>
    </row>
    <row r="1989" spans="1:10" hidden="1" x14ac:dyDescent="0.25">
      <c r="A1989">
        <v>20303</v>
      </c>
      <c r="B1989" s="1" t="s">
        <v>6</v>
      </c>
      <c r="C1989" s="1" t="s">
        <v>14</v>
      </c>
      <c r="D1989">
        <v>8620</v>
      </c>
      <c r="E1989" s="1" t="s">
        <v>1885</v>
      </c>
      <c r="F1989">
        <v>0</v>
      </c>
      <c r="G1989">
        <v>0</v>
      </c>
      <c r="I1989">
        <v>0</v>
      </c>
      <c r="J1989">
        <f>Tabla1[[#This Row],[VENTAS]]+Tabla1[[#This Row],[DEPOSITO]]+Tabla1[[#This Row],[Existencia]]-Tabla1[[#This Row],[SISTEMA]]</f>
        <v>0</v>
      </c>
    </row>
    <row r="1990" spans="1:10" hidden="1" x14ac:dyDescent="0.25">
      <c r="A1990">
        <v>20303</v>
      </c>
      <c r="B1990" s="1" t="s">
        <v>6</v>
      </c>
      <c r="C1990" s="1" t="s">
        <v>14</v>
      </c>
      <c r="D1990">
        <v>8622</v>
      </c>
      <c r="E1990" s="1" t="s">
        <v>182</v>
      </c>
      <c r="F1990">
        <v>0</v>
      </c>
      <c r="G1990">
        <v>0</v>
      </c>
      <c r="I1990">
        <v>0</v>
      </c>
      <c r="J1990">
        <f>Tabla1[[#This Row],[VENTAS]]+Tabla1[[#This Row],[DEPOSITO]]+Tabla1[[#This Row],[Existencia]]-Tabla1[[#This Row],[SISTEMA]]</f>
        <v>0</v>
      </c>
    </row>
    <row r="1991" spans="1:10" hidden="1" x14ac:dyDescent="0.25">
      <c r="A1991">
        <v>20303</v>
      </c>
      <c r="B1991" s="1" t="s">
        <v>6</v>
      </c>
      <c r="C1991" s="1" t="s">
        <v>14</v>
      </c>
      <c r="D1991">
        <v>8628</v>
      </c>
      <c r="E1991" s="1" t="s">
        <v>1886</v>
      </c>
      <c r="F1991">
        <v>0</v>
      </c>
      <c r="G1991">
        <v>0</v>
      </c>
      <c r="I1991">
        <v>0</v>
      </c>
      <c r="J1991">
        <f>Tabla1[[#This Row],[VENTAS]]+Tabla1[[#This Row],[DEPOSITO]]+Tabla1[[#This Row],[Existencia]]-Tabla1[[#This Row],[SISTEMA]]</f>
        <v>0</v>
      </c>
    </row>
    <row r="1992" spans="1:10" hidden="1" x14ac:dyDescent="0.25">
      <c r="A1992">
        <v>20303</v>
      </c>
      <c r="B1992" s="1" t="s">
        <v>6</v>
      </c>
      <c r="C1992" s="1" t="s">
        <v>14</v>
      </c>
      <c r="D1992">
        <v>8629</v>
      </c>
      <c r="E1992" s="1" t="s">
        <v>1887</v>
      </c>
      <c r="F1992">
        <v>0</v>
      </c>
      <c r="G1992">
        <v>0</v>
      </c>
      <c r="I1992">
        <v>0</v>
      </c>
      <c r="J1992">
        <f>Tabla1[[#This Row],[VENTAS]]+Tabla1[[#This Row],[DEPOSITO]]+Tabla1[[#This Row],[Existencia]]-Tabla1[[#This Row],[SISTEMA]]</f>
        <v>0</v>
      </c>
    </row>
    <row r="1993" spans="1:10" hidden="1" x14ac:dyDescent="0.25">
      <c r="A1993">
        <v>20303</v>
      </c>
      <c r="B1993" s="1" t="s">
        <v>6</v>
      </c>
      <c r="C1993" s="1" t="s">
        <v>14</v>
      </c>
      <c r="D1993">
        <v>8647</v>
      </c>
      <c r="E1993" s="1" t="s">
        <v>1888</v>
      </c>
      <c r="F1993">
        <v>0</v>
      </c>
      <c r="G1993">
        <v>0</v>
      </c>
      <c r="I1993">
        <v>0</v>
      </c>
      <c r="J1993">
        <f>Tabla1[[#This Row],[VENTAS]]+Tabla1[[#This Row],[DEPOSITO]]+Tabla1[[#This Row],[Existencia]]-Tabla1[[#This Row],[SISTEMA]]</f>
        <v>0</v>
      </c>
    </row>
    <row r="1994" spans="1:10" hidden="1" x14ac:dyDescent="0.25">
      <c r="A1994">
        <v>20303</v>
      </c>
      <c r="B1994" s="1" t="s">
        <v>6</v>
      </c>
      <c r="C1994" s="1" t="s">
        <v>14</v>
      </c>
      <c r="D1994">
        <v>8648</v>
      </c>
      <c r="E1994" s="1" t="s">
        <v>1889</v>
      </c>
      <c r="F1994">
        <v>0</v>
      </c>
      <c r="G1994">
        <v>0</v>
      </c>
      <c r="I1994">
        <v>0</v>
      </c>
      <c r="J1994">
        <f>Tabla1[[#This Row],[VENTAS]]+Tabla1[[#This Row],[DEPOSITO]]+Tabla1[[#This Row],[Existencia]]-Tabla1[[#This Row],[SISTEMA]]</f>
        <v>0</v>
      </c>
    </row>
    <row r="1995" spans="1:10" hidden="1" x14ac:dyDescent="0.25">
      <c r="A1995">
        <v>20303</v>
      </c>
      <c r="B1995" s="1" t="s">
        <v>6</v>
      </c>
      <c r="C1995" s="1" t="s">
        <v>14</v>
      </c>
      <c r="D1995">
        <v>8649</v>
      </c>
      <c r="E1995" s="1" t="s">
        <v>1890</v>
      </c>
      <c r="F1995">
        <v>0</v>
      </c>
      <c r="G1995">
        <v>0</v>
      </c>
      <c r="I1995">
        <v>0</v>
      </c>
      <c r="J1995">
        <f>Tabla1[[#This Row],[VENTAS]]+Tabla1[[#This Row],[DEPOSITO]]+Tabla1[[#This Row],[Existencia]]-Tabla1[[#This Row],[SISTEMA]]</f>
        <v>0</v>
      </c>
    </row>
    <row r="1996" spans="1:10" x14ac:dyDescent="0.25">
      <c r="A1996">
        <v>20303</v>
      </c>
      <c r="B1996" s="1" t="s">
        <v>6</v>
      </c>
      <c r="C1996" s="1" t="s">
        <v>14</v>
      </c>
      <c r="D1996">
        <v>8650</v>
      </c>
      <c r="E1996" s="1" t="s">
        <v>1891</v>
      </c>
      <c r="F1996">
        <v>1</v>
      </c>
      <c r="G1996">
        <v>0</v>
      </c>
      <c r="I1996">
        <v>0</v>
      </c>
      <c r="J1996">
        <f>Tabla1[[#This Row],[VENTAS]]+Tabla1[[#This Row],[DEPOSITO]]+Tabla1[[#This Row],[Existencia]]-Tabla1[[#This Row],[SISTEMA]]</f>
        <v>-1</v>
      </c>
    </row>
    <row r="1997" spans="1:10" hidden="1" x14ac:dyDescent="0.25">
      <c r="A1997">
        <v>20303</v>
      </c>
      <c r="B1997" s="1" t="s">
        <v>6</v>
      </c>
      <c r="C1997" s="1" t="s">
        <v>14</v>
      </c>
      <c r="D1997">
        <v>8662</v>
      </c>
      <c r="E1997" s="1" t="s">
        <v>1892</v>
      </c>
      <c r="F1997">
        <v>0</v>
      </c>
      <c r="G1997">
        <v>0</v>
      </c>
      <c r="I1997">
        <v>0</v>
      </c>
      <c r="J1997">
        <f>Tabla1[[#This Row],[VENTAS]]+Tabla1[[#This Row],[DEPOSITO]]+Tabla1[[#This Row],[Existencia]]-Tabla1[[#This Row],[SISTEMA]]</f>
        <v>0</v>
      </c>
    </row>
    <row r="1998" spans="1:10" hidden="1" x14ac:dyDescent="0.25">
      <c r="A1998">
        <v>20303</v>
      </c>
      <c r="B1998" s="1" t="s">
        <v>6</v>
      </c>
      <c r="C1998" s="1" t="s">
        <v>14</v>
      </c>
      <c r="D1998">
        <v>8736</v>
      </c>
      <c r="E1998" s="1" t="s">
        <v>1893</v>
      </c>
      <c r="F1998">
        <v>0</v>
      </c>
      <c r="G1998">
        <v>0</v>
      </c>
      <c r="I1998">
        <v>0</v>
      </c>
      <c r="J1998">
        <f>Tabla1[[#This Row],[VENTAS]]+Tabla1[[#This Row],[DEPOSITO]]+Tabla1[[#This Row],[Existencia]]-Tabla1[[#This Row],[SISTEMA]]</f>
        <v>0</v>
      </c>
    </row>
    <row r="1999" spans="1:10" hidden="1" x14ac:dyDescent="0.25">
      <c r="A1999">
        <v>20303</v>
      </c>
      <c r="B1999" s="1" t="s">
        <v>6</v>
      </c>
      <c r="C1999" s="1" t="s">
        <v>14</v>
      </c>
      <c r="D1999">
        <v>8854</v>
      </c>
      <c r="E1999" s="1" t="s">
        <v>1894</v>
      </c>
      <c r="F1999">
        <v>0</v>
      </c>
      <c r="G1999">
        <v>0</v>
      </c>
      <c r="I1999">
        <v>0</v>
      </c>
      <c r="J1999">
        <f>Tabla1[[#This Row],[VENTAS]]+Tabla1[[#This Row],[DEPOSITO]]+Tabla1[[#This Row],[Existencia]]-Tabla1[[#This Row],[SISTEMA]]</f>
        <v>0</v>
      </c>
    </row>
    <row r="2000" spans="1:10" hidden="1" x14ac:dyDescent="0.25">
      <c r="A2000">
        <v>20303</v>
      </c>
      <c r="B2000" s="1" t="s">
        <v>6</v>
      </c>
      <c r="C2000" s="1" t="s">
        <v>14</v>
      </c>
      <c r="D2000">
        <v>8856</v>
      </c>
      <c r="E2000" s="1" t="s">
        <v>1895</v>
      </c>
      <c r="F2000">
        <v>0</v>
      </c>
      <c r="G2000">
        <v>0</v>
      </c>
      <c r="I2000">
        <v>0</v>
      </c>
      <c r="J2000">
        <f>Tabla1[[#This Row],[VENTAS]]+Tabla1[[#This Row],[DEPOSITO]]+Tabla1[[#This Row],[Existencia]]-Tabla1[[#This Row],[SISTEMA]]</f>
        <v>0</v>
      </c>
    </row>
    <row r="2001" spans="1:10" hidden="1" x14ac:dyDescent="0.25">
      <c r="A2001">
        <v>20303</v>
      </c>
      <c r="B2001" s="1" t="s">
        <v>6</v>
      </c>
      <c r="C2001" s="1" t="s">
        <v>14</v>
      </c>
      <c r="D2001">
        <v>8859</v>
      </c>
      <c r="E2001" s="1" t="s">
        <v>1896</v>
      </c>
      <c r="F2001">
        <v>0</v>
      </c>
      <c r="G2001">
        <v>0</v>
      </c>
      <c r="I2001">
        <v>0</v>
      </c>
      <c r="J2001">
        <f>Tabla1[[#This Row],[VENTAS]]+Tabla1[[#This Row],[DEPOSITO]]+Tabla1[[#This Row],[Existencia]]-Tabla1[[#This Row],[SISTEMA]]</f>
        <v>0</v>
      </c>
    </row>
    <row r="2002" spans="1:10" x14ac:dyDescent="0.25">
      <c r="A2002">
        <v>20303</v>
      </c>
      <c r="B2002" s="1" t="s">
        <v>6</v>
      </c>
      <c r="C2002" s="1" t="s">
        <v>14</v>
      </c>
      <c r="D2002">
        <v>8860</v>
      </c>
      <c r="E2002" s="1" t="s">
        <v>1897</v>
      </c>
      <c r="F2002">
        <v>40</v>
      </c>
      <c r="G2002">
        <v>0</v>
      </c>
      <c r="I2002">
        <v>0</v>
      </c>
      <c r="J2002">
        <f>Tabla1[[#This Row],[VENTAS]]+Tabla1[[#This Row],[DEPOSITO]]+Tabla1[[#This Row],[Existencia]]-Tabla1[[#This Row],[SISTEMA]]</f>
        <v>-40</v>
      </c>
    </row>
    <row r="2003" spans="1:10" x14ac:dyDescent="0.25">
      <c r="A2003">
        <v>20303</v>
      </c>
      <c r="B2003" s="1" t="s">
        <v>6</v>
      </c>
      <c r="C2003" s="1" t="s">
        <v>14</v>
      </c>
      <c r="D2003">
        <v>8868</v>
      </c>
      <c r="E2003" s="1" t="s">
        <v>1898</v>
      </c>
      <c r="F2003">
        <v>5</v>
      </c>
      <c r="G2003">
        <v>1</v>
      </c>
      <c r="I2003">
        <v>0</v>
      </c>
      <c r="J2003">
        <f>Tabla1[[#This Row],[VENTAS]]+Tabla1[[#This Row],[DEPOSITO]]+Tabla1[[#This Row],[Existencia]]-Tabla1[[#This Row],[SISTEMA]]</f>
        <v>-4</v>
      </c>
    </row>
    <row r="2004" spans="1:10" x14ac:dyDescent="0.25">
      <c r="A2004">
        <v>20303</v>
      </c>
      <c r="B2004" s="1" t="s">
        <v>6</v>
      </c>
      <c r="C2004" s="1" t="s">
        <v>14</v>
      </c>
      <c r="D2004">
        <v>8876</v>
      </c>
      <c r="E2004" s="1" t="s">
        <v>1899</v>
      </c>
      <c r="F2004">
        <v>10</v>
      </c>
      <c r="G2004">
        <v>0</v>
      </c>
      <c r="I2004">
        <v>0</v>
      </c>
      <c r="J2004">
        <f>Tabla1[[#This Row],[VENTAS]]+Tabla1[[#This Row],[DEPOSITO]]+Tabla1[[#This Row],[Existencia]]-Tabla1[[#This Row],[SISTEMA]]</f>
        <v>-10</v>
      </c>
    </row>
    <row r="2005" spans="1:10" hidden="1" x14ac:dyDescent="0.25">
      <c r="A2005">
        <v>20303</v>
      </c>
      <c r="B2005" s="1" t="s">
        <v>6</v>
      </c>
      <c r="C2005" s="1" t="s">
        <v>14</v>
      </c>
      <c r="D2005">
        <v>8877</v>
      </c>
      <c r="E2005" s="1" t="s">
        <v>1900</v>
      </c>
      <c r="F2005">
        <v>0</v>
      </c>
      <c r="G2005">
        <v>0</v>
      </c>
      <c r="I2005">
        <v>0</v>
      </c>
      <c r="J2005">
        <f>Tabla1[[#This Row],[VENTAS]]+Tabla1[[#This Row],[DEPOSITO]]+Tabla1[[#This Row],[Existencia]]-Tabla1[[#This Row],[SISTEMA]]</f>
        <v>0</v>
      </c>
    </row>
    <row r="2006" spans="1:10" hidden="1" x14ac:dyDescent="0.25">
      <c r="A2006">
        <v>20303</v>
      </c>
      <c r="B2006" s="1" t="s">
        <v>6</v>
      </c>
      <c r="C2006" s="1" t="s">
        <v>14</v>
      </c>
      <c r="D2006">
        <v>9017</v>
      </c>
      <c r="E2006" s="1" t="s">
        <v>1901</v>
      </c>
      <c r="F2006">
        <v>0</v>
      </c>
      <c r="G2006">
        <v>0</v>
      </c>
      <c r="I2006">
        <v>0</v>
      </c>
      <c r="J2006">
        <f>Tabla1[[#This Row],[VENTAS]]+Tabla1[[#This Row],[DEPOSITO]]+Tabla1[[#This Row],[Existencia]]-Tabla1[[#This Row],[SISTEMA]]</f>
        <v>0</v>
      </c>
    </row>
    <row r="2007" spans="1:10" hidden="1" x14ac:dyDescent="0.25">
      <c r="A2007">
        <v>20303</v>
      </c>
      <c r="B2007" s="1" t="s">
        <v>6</v>
      </c>
      <c r="C2007" s="1" t="s">
        <v>14</v>
      </c>
      <c r="D2007">
        <v>9019</v>
      </c>
      <c r="E2007" s="1" t="s">
        <v>1902</v>
      </c>
      <c r="F2007">
        <v>0</v>
      </c>
      <c r="G2007">
        <v>0</v>
      </c>
      <c r="I2007">
        <v>0</v>
      </c>
      <c r="J2007">
        <f>Tabla1[[#This Row],[VENTAS]]+Tabla1[[#This Row],[DEPOSITO]]+Tabla1[[#This Row],[Existencia]]-Tabla1[[#This Row],[SISTEMA]]</f>
        <v>0</v>
      </c>
    </row>
    <row r="2008" spans="1:10" hidden="1" x14ac:dyDescent="0.25">
      <c r="A2008">
        <v>20303</v>
      </c>
      <c r="B2008" s="1" t="s">
        <v>6</v>
      </c>
      <c r="C2008" s="1" t="s">
        <v>14</v>
      </c>
      <c r="D2008">
        <v>9077</v>
      </c>
      <c r="E2008" s="1" t="s">
        <v>1903</v>
      </c>
      <c r="F2008">
        <v>0</v>
      </c>
      <c r="G2008">
        <v>0</v>
      </c>
      <c r="I2008">
        <v>0</v>
      </c>
      <c r="J2008">
        <f>Tabla1[[#This Row],[VENTAS]]+Tabla1[[#This Row],[DEPOSITO]]+Tabla1[[#This Row],[Existencia]]-Tabla1[[#This Row],[SISTEMA]]</f>
        <v>0</v>
      </c>
    </row>
    <row r="2009" spans="1:10" hidden="1" x14ac:dyDescent="0.25">
      <c r="A2009">
        <v>20303</v>
      </c>
      <c r="B2009" s="1" t="s">
        <v>6</v>
      </c>
      <c r="C2009" s="1" t="s">
        <v>14</v>
      </c>
      <c r="D2009">
        <v>9094</v>
      </c>
      <c r="E2009" s="1" t="s">
        <v>1904</v>
      </c>
      <c r="F2009">
        <v>0</v>
      </c>
      <c r="G2009">
        <v>0</v>
      </c>
      <c r="I2009">
        <v>0</v>
      </c>
      <c r="J2009">
        <f>Tabla1[[#This Row],[VENTAS]]+Tabla1[[#This Row],[DEPOSITO]]+Tabla1[[#This Row],[Existencia]]-Tabla1[[#This Row],[SISTEMA]]</f>
        <v>0</v>
      </c>
    </row>
    <row r="2010" spans="1:10" hidden="1" x14ac:dyDescent="0.25">
      <c r="A2010">
        <v>20303</v>
      </c>
      <c r="B2010" s="1" t="s">
        <v>6</v>
      </c>
      <c r="C2010" s="1" t="s">
        <v>14</v>
      </c>
      <c r="D2010">
        <v>9127</v>
      </c>
      <c r="E2010" s="1" t="s">
        <v>1905</v>
      </c>
      <c r="F2010">
        <v>0</v>
      </c>
      <c r="G2010">
        <v>0</v>
      </c>
      <c r="I2010">
        <v>0</v>
      </c>
      <c r="J2010">
        <f>Tabla1[[#This Row],[VENTAS]]+Tabla1[[#This Row],[DEPOSITO]]+Tabla1[[#This Row],[Existencia]]-Tabla1[[#This Row],[SISTEMA]]</f>
        <v>0</v>
      </c>
    </row>
    <row r="2011" spans="1:10" hidden="1" x14ac:dyDescent="0.25">
      <c r="A2011">
        <v>20303</v>
      </c>
      <c r="B2011" s="1" t="s">
        <v>6</v>
      </c>
      <c r="C2011" s="1" t="s">
        <v>14</v>
      </c>
      <c r="D2011">
        <v>9145</v>
      </c>
      <c r="E2011" s="1" t="s">
        <v>1906</v>
      </c>
      <c r="F2011">
        <v>0</v>
      </c>
      <c r="G2011">
        <v>0</v>
      </c>
      <c r="I2011">
        <v>0</v>
      </c>
      <c r="J2011">
        <f>Tabla1[[#This Row],[VENTAS]]+Tabla1[[#This Row],[DEPOSITO]]+Tabla1[[#This Row],[Existencia]]-Tabla1[[#This Row],[SISTEMA]]</f>
        <v>0</v>
      </c>
    </row>
    <row r="2012" spans="1:10" hidden="1" x14ac:dyDescent="0.25">
      <c r="A2012">
        <v>20303</v>
      </c>
      <c r="B2012" s="1" t="s">
        <v>6</v>
      </c>
      <c r="C2012" s="1" t="s">
        <v>14</v>
      </c>
      <c r="D2012">
        <v>9146</v>
      </c>
      <c r="E2012" s="1" t="s">
        <v>1907</v>
      </c>
      <c r="F2012">
        <v>0</v>
      </c>
      <c r="G2012">
        <v>0</v>
      </c>
      <c r="I2012">
        <v>0</v>
      </c>
      <c r="J2012">
        <f>Tabla1[[#This Row],[VENTAS]]+Tabla1[[#This Row],[DEPOSITO]]+Tabla1[[#This Row],[Existencia]]-Tabla1[[#This Row],[SISTEMA]]</f>
        <v>0</v>
      </c>
    </row>
    <row r="2013" spans="1:10" hidden="1" x14ac:dyDescent="0.25">
      <c r="A2013">
        <v>20303</v>
      </c>
      <c r="B2013" s="1" t="s">
        <v>6</v>
      </c>
      <c r="C2013" s="1" t="s">
        <v>14</v>
      </c>
      <c r="D2013">
        <v>9184</v>
      </c>
      <c r="E2013" s="1" t="s">
        <v>1908</v>
      </c>
      <c r="F2013">
        <v>0</v>
      </c>
      <c r="G2013">
        <v>0</v>
      </c>
      <c r="I2013">
        <v>0</v>
      </c>
      <c r="J2013">
        <f>Tabla1[[#This Row],[VENTAS]]+Tabla1[[#This Row],[DEPOSITO]]+Tabla1[[#This Row],[Existencia]]-Tabla1[[#This Row],[SISTEMA]]</f>
        <v>0</v>
      </c>
    </row>
    <row r="2014" spans="1:10" hidden="1" x14ac:dyDescent="0.25">
      <c r="A2014">
        <v>20303</v>
      </c>
      <c r="B2014" s="1" t="s">
        <v>6</v>
      </c>
      <c r="C2014" s="1" t="s">
        <v>14</v>
      </c>
      <c r="D2014">
        <v>9186</v>
      </c>
      <c r="E2014" s="1" t="s">
        <v>1909</v>
      </c>
      <c r="F2014">
        <v>0</v>
      </c>
      <c r="G2014">
        <v>0</v>
      </c>
      <c r="I2014">
        <v>0</v>
      </c>
      <c r="J2014">
        <f>Tabla1[[#This Row],[VENTAS]]+Tabla1[[#This Row],[DEPOSITO]]+Tabla1[[#This Row],[Existencia]]-Tabla1[[#This Row],[SISTEMA]]</f>
        <v>0</v>
      </c>
    </row>
    <row r="2015" spans="1:10" hidden="1" x14ac:dyDescent="0.25">
      <c r="A2015">
        <v>20303</v>
      </c>
      <c r="B2015" s="1" t="s">
        <v>6</v>
      </c>
      <c r="C2015" s="1" t="s">
        <v>14</v>
      </c>
      <c r="D2015">
        <v>9196</v>
      </c>
      <c r="E2015" s="1" t="s">
        <v>1910</v>
      </c>
      <c r="F2015">
        <v>0</v>
      </c>
      <c r="G2015">
        <v>0</v>
      </c>
      <c r="I2015">
        <v>0</v>
      </c>
      <c r="J2015">
        <f>Tabla1[[#This Row],[VENTAS]]+Tabla1[[#This Row],[DEPOSITO]]+Tabla1[[#This Row],[Existencia]]-Tabla1[[#This Row],[SISTEMA]]</f>
        <v>0</v>
      </c>
    </row>
    <row r="2016" spans="1:10" hidden="1" x14ac:dyDescent="0.25">
      <c r="A2016">
        <v>20303</v>
      </c>
      <c r="B2016" s="1" t="s">
        <v>6</v>
      </c>
      <c r="C2016" s="1" t="s">
        <v>14</v>
      </c>
      <c r="D2016">
        <v>9197</v>
      </c>
      <c r="E2016" s="1" t="s">
        <v>1911</v>
      </c>
      <c r="F2016">
        <v>0</v>
      </c>
      <c r="G2016">
        <v>0</v>
      </c>
      <c r="I2016">
        <v>0</v>
      </c>
      <c r="J2016">
        <f>Tabla1[[#This Row],[VENTAS]]+Tabla1[[#This Row],[DEPOSITO]]+Tabla1[[#This Row],[Existencia]]-Tabla1[[#This Row],[SISTEMA]]</f>
        <v>0</v>
      </c>
    </row>
    <row r="2017" spans="1:10" hidden="1" x14ac:dyDescent="0.25">
      <c r="A2017">
        <v>20303</v>
      </c>
      <c r="B2017" s="1" t="s">
        <v>6</v>
      </c>
      <c r="C2017" s="1" t="s">
        <v>14</v>
      </c>
      <c r="D2017">
        <v>9202</v>
      </c>
      <c r="E2017" s="1" t="s">
        <v>1912</v>
      </c>
      <c r="F2017">
        <v>0</v>
      </c>
      <c r="G2017">
        <v>0</v>
      </c>
      <c r="I2017">
        <v>0</v>
      </c>
      <c r="J2017">
        <f>Tabla1[[#This Row],[VENTAS]]+Tabla1[[#This Row],[DEPOSITO]]+Tabla1[[#This Row],[Existencia]]-Tabla1[[#This Row],[SISTEMA]]</f>
        <v>0</v>
      </c>
    </row>
    <row r="2018" spans="1:10" hidden="1" x14ac:dyDescent="0.25">
      <c r="A2018">
        <v>20303</v>
      </c>
      <c r="B2018" s="1" t="s">
        <v>6</v>
      </c>
      <c r="C2018" s="1" t="s">
        <v>14</v>
      </c>
      <c r="D2018">
        <v>9203</v>
      </c>
      <c r="E2018" s="1" t="s">
        <v>1913</v>
      </c>
      <c r="F2018">
        <v>0</v>
      </c>
      <c r="G2018">
        <v>0</v>
      </c>
      <c r="I2018">
        <v>0</v>
      </c>
      <c r="J2018">
        <f>Tabla1[[#This Row],[VENTAS]]+Tabla1[[#This Row],[DEPOSITO]]+Tabla1[[#This Row],[Existencia]]-Tabla1[[#This Row],[SISTEMA]]</f>
        <v>0</v>
      </c>
    </row>
    <row r="2019" spans="1:10" hidden="1" x14ac:dyDescent="0.25">
      <c r="A2019">
        <v>20303</v>
      </c>
      <c r="B2019" s="1" t="s">
        <v>6</v>
      </c>
      <c r="C2019" s="1" t="s">
        <v>14</v>
      </c>
      <c r="D2019">
        <v>9204</v>
      </c>
      <c r="E2019" s="1" t="s">
        <v>1914</v>
      </c>
      <c r="F2019">
        <v>0</v>
      </c>
      <c r="G2019">
        <v>0</v>
      </c>
      <c r="I2019">
        <v>0</v>
      </c>
      <c r="J2019">
        <f>Tabla1[[#This Row],[VENTAS]]+Tabla1[[#This Row],[DEPOSITO]]+Tabla1[[#This Row],[Existencia]]-Tabla1[[#This Row],[SISTEMA]]</f>
        <v>0</v>
      </c>
    </row>
    <row r="2020" spans="1:10" hidden="1" x14ac:dyDescent="0.25">
      <c r="A2020">
        <v>20303</v>
      </c>
      <c r="B2020" s="1" t="s">
        <v>6</v>
      </c>
      <c r="C2020" s="1" t="s">
        <v>14</v>
      </c>
      <c r="D2020">
        <v>9206</v>
      </c>
      <c r="E2020" s="1" t="s">
        <v>1915</v>
      </c>
      <c r="F2020">
        <v>0</v>
      </c>
      <c r="G2020">
        <v>0</v>
      </c>
      <c r="I2020">
        <v>0</v>
      </c>
      <c r="J2020">
        <f>Tabla1[[#This Row],[VENTAS]]+Tabla1[[#This Row],[DEPOSITO]]+Tabla1[[#This Row],[Existencia]]-Tabla1[[#This Row],[SISTEMA]]</f>
        <v>0</v>
      </c>
    </row>
    <row r="2021" spans="1:10" hidden="1" x14ac:dyDescent="0.25">
      <c r="A2021">
        <v>20303</v>
      </c>
      <c r="B2021" s="1" t="s">
        <v>6</v>
      </c>
      <c r="C2021" s="1" t="s">
        <v>14</v>
      </c>
      <c r="D2021">
        <v>9208</v>
      </c>
      <c r="E2021" s="1" t="s">
        <v>1916</v>
      </c>
      <c r="F2021">
        <v>0</v>
      </c>
      <c r="G2021">
        <v>0</v>
      </c>
      <c r="I2021">
        <v>0</v>
      </c>
      <c r="J2021">
        <f>Tabla1[[#This Row],[VENTAS]]+Tabla1[[#This Row],[DEPOSITO]]+Tabla1[[#This Row],[Existencia]]-Tabla1[[#This Row],[SISTEMA]]</f>
        <v>0</v>
      </c>
    </row>
    <row r="2022" spans="1:10" hidden="1" x14ac:dyDescent="0.25">
      <c r="A2022">
        <v>20303</v>
      </c>
      <c r="B2022" s="1" t="s">
        <v>6</v>
      </c>
      <c r="C2022" s="1" t="s">
        <v>14</v>
      </c>
      <c r="D2022">
        <v>9242</v>
      </c>
      <c r="E2022" s="1" t="s">
        <v>1917</v>
      </c>
      <c r="F2022">
        <v>0</v>
      </c>
      <c r="G2022">
        <v>0</v>
      </c>
      <c r="I2022">
        <v>0</v>
      </c>
      <c r="J2022">
        <f>Tabla1[[#This Row],[VENTAS]]+Tabla1[[#This Row],[DEPOSITO]]+Tabla1[[#This Row],[Existencia]]-Tabla1[[#This Row],[SISTEMA]]</f>
        <v>0</v>
      </c>
    </row>
    <row r="2023" spans="1:10" hidden="1" x14ac:dyDescent="0.25">
      <c r="A2023">
        <v>20303</v>
      </c>
      <c r="B2023" s="1" t="s">
        <v>6</v>
      </c>
      <c r="C2023" s="1" t="s">
        <v>14</v>
      </c>
      <c r="D2023">
        <v>9243</v>
      </c>
      <c r="E2023" s="1" t="s">
        <v>58</v>
      </c>
      <c r="F2023">
        <v>0</v>
      </c>
      <c r="G2023">
        <v>0</v>
      </c>
      <c r="I2023">
        <v>0</v>
      </c>
      <c r="J2023">
        <f>Tabla1[[#This Row],[VENTAS]]+Tabla1[[#This Row],[DEPOSITO]]+Tabla1[[#This Row],[Existencia]]-Tabla1[[#This Row],[SISTEMA]]</f>
        <v>0</v>
      </c>
    </row>
    <row r="2024" spans="1:10" hidden="1" x14ac:dyDescent="0.25">
      <c r="A2024">
        <v>20303</v>
      </c>
      <c r="B2024" s="1" t="s">
        <v>6</v>
      </c>
      <c r="C2024" s="1" t="s">
        <v>14</v>
      </c>
      <c r="D2024">
        <v>9244</v>
      </c>
      <c r="E2024" s="1" t="s">
        <v>1918</v>
      </c>
      <c r="F2024">
        <v>0</v>
      </c>
      <c r="G2024">
        <v>0</v>
      </c>
      <c r="I2024">
        <v>0</v>
      </c>
      <c r="J2024">
        <f>Tabla1[[#This Row],[VENTAS]]+Tabla1[[#This Row],[DEPOSITO]]+Tabla1[[#This Row],[Existencia]]-Tabla1[[#This Row],[SISTEMA]]</f>
        <v>0</v>
      </c>
    </row>
    <row r="2025" spans="1:10" hidden="1" x14ac:dyDescent="0.25">
      <c r="A2025">
        <v>20303</v>
      </c>
      <c r="B2025" s="1" t="s">
        <v>6</v>
      </c>
      <c r="C2025" s="1" t="s">
        <v>14</v>
      </c>
      <c r="D2025">
        <v>9355</v>
      </c>
      <c r="E2025" s="1" t="s">
        <v>1919</v>
      </c>
      <c r="F2025">
        <v>0</v>
      </c>
      <c r="G2025">
        <v>0</v>
      </c>
      <c r="I2025">
        <v>0</v>
      </c>
      <c r="J2025">
        <f>Tabla1[[#This Row],[VENTAS]]+Tabla1[[#This Row],[DEPOSITO]]+Tabla1[[#This Row],[Existencia]]-Tabla1[[#This Row],[SISTEMA]]</f>
        <v>0</v>
      </c>
    </row>
    <row r="2026" spans="1:10" hidden="1" x14ac:dyDescent="0.25">
      <c r="A2026">
        <v>20303</v>
      </c>
      <c r="B2026" s="1" t="s">
        <v>6</v>
      </c>
      <c r="C2026" s="1" t="s">
        <v>14</v>
      </c>
      <c r="D2026">
        <v>9465</v>
      </c>
      <c r="E2026" s="1" t="s">
        <v>1920</v>
      </c>
      <c r="F2026">
        <v>0</v>
      </c>
      <c r="G2026">
        <v>0</v>
      </c>
      <c r="I2026">
        <v>0</v>
      </c>
      <c r="J2026">
        <f>Tabla1[[#This Row],[VENTAS]]+Tabla1[[#This Row],[DEPOSITO]]+Tabla1[[#This Row],[Existencia]]-Tabla1[[#This Row],[SISTEMA]]</f>
        <v>0</v>
      </c>
    </row>
    <row r="2027" spans="1:10" hidden="1" x14ac:dyDescent="0.25">
      <c r="A2027">
        <v>20303</v>
      </c>
      <c r="B2027" s="1" t="s">
        <v>6</v>
      </c>
      <c r="C2027" s="1" t="s">
        <v>14</v>
      </c>
      <c r="D2027">
        <v>9466</v>
      </c>
      <c r="E2027" s="1" t="s">
        <v>1921</v>
      </c>
      <c r="F2027">
        <v>0</v>
      </c>
      <c r="G2027">
        <v>0</v>
      </c>
      <c r="I2027">
        <v>0</v>
      </c>
      <c r="J2027">
        <f>Tabla1[[#This Row],[VENTAS]]+Tabla1[[#This Row],[DEPOSITO]]+Tabla1[[#This Row],[Existencia]]-Tabla1[[#This Row],[SISTEMA]]</f>
        <v>0</v>
      </c>
    </row>
    <row r="2028" spans="1:10" x14ac:dyDescent="0.25">
      <c r="A2028">
        <v>20303</v>
      </c>
      <c r="B2028" s="1" t="s">
        <v>6</v>
      </c>
      <c r="C2028" s="1" t="s">
        <v>14</v>
      </c>
      <c r="D2028">
        <v>9469</v>
      </c>
      <c r="E2028" s="1" t="s">
        <v>1922</v>
      </c>
      <c r="F2028">
        <v>42</v>
      </c>
      <c r="G2028">
        <v>39</v>
      </c>
      <c r="I2028">
        <v>0</v>
      </c>
      <c r="J2028">
        <f>Tabla1[[#This Row],[VENTAS]]+Tabla1[[#This Row],[DEPOSITO]]+Tabla1[[#This Row],[Existencia]]-Tabla1[[#This Row],[SISTEMA]]</f>
        <v>-3</v>
      </c>
    </row>
    <row r="2029" spans="1:10" hidden="1" x14ac:dyDescent="0.25">
      <c r="A2029">
        <v>20303</v>
      </c>
      <c r="B2029" s="1" t="s">
        <v>6</v>
      </c>
      <c r="C2029" s="1" t="s">
        <v>14</v>
      </c>
      <c r="D2029">
        <v>9586</v>
      </c>
      <c r="E2029" s="1" t="s">
        <v>1923</v>
      </c>
      <c r="F2029">
        <v>0</v>
      </c>
      <c r="G2029">
        <v>0</v>
      </c>
      <c r="I2029">
        <v>0</v>
      </c>
      <c r="J2029">
        <f>Tabla1[[#This Row],[VENTAS]]+Tabla1[[#This Row],[DEPOSITO]]+Tabla1[[#This Row],[Existencia]]-Tabla1[[#This Row],[SISTEMA]]</f>
        <v>0</v>
      </c>
    </row>
    <row r="2030" spans="1:10" hidden="1" x14ac:dyDescent="0.25">
      <c r="A2030">
        <v>20303</v>
      </c>
      <c r="B2030" s="1" t="s">
        <v>6</v>
      </c>
      <c r="C2030" s="1" t="s">
        <v>14</v>
      </c>
      <c r="D2030">
        <v>9643</v>
      </c>
      <c r="E2030" s="1" t="s">
        <v>1924</v>
      </c>
      <c r="F2030">
        <v>0</v>
      </c>
      <c r="G2030">
        <v>0</v>
      </c>
      <c r="I2030">
        <v>0</v>
      </c>
      <c r="J2030">
        <f>Tabla1[[#This Row],[VENTAS]]+Tabla1[[#This Row],[DEPOSITO]]+Tabla1[[#This Row],[Existencia]]-Tabla1[[#This Row],[SISTEMA]]</f>
        <v>0</v>
      </c>
    </row>
    <row r="2031" spans="1:10" hidden="1" x14ac:dyDescent="0.25">
      <c r="A2031">
        <v>20303</v>
      </c>
      <c r="B2031" s="1" t="s">
        <v>6</v>
      </c>
      <c r="C2031" s="1" t="s">
        <v>14</v>
      </c>
      <c r="D2031">
        <v>9668</v>
      </c>
      <c r="E2031" s="1" t="s">
        <v>1925</v>
      </c>
      <c r="F2031">
        <v>0</v>
      </c>
      <c r="G2031">
        <v>0</v>
      </c>
      <c r="I2031">
        <v>0</v>
      </c>
      <c r="J2031">
        <f>Tabla1[[#This Row],[VENTAS]]+Tabla1[[#This Row],[DEPOSITO]]+Tabla1[[#This Row],[Existencia]]-Tabla1[[#This Row],[SISTEMA]]</f>
        <v>0</v>
      </c>
    </row>
    <row r="2032" spans="1:10" hidden="1" x14ac:dyDescent="0.25">
      <c r="A2032">
        <v>20303</v>
      </c>
      <c r="B2032" s="1" t="s">
        <v>6</v>
      </c>
      <c r="C2032" s="1" t="s">
        <v>14</v>
      </c>
      <c r="D2032">
        <v>9715</v>
      </c>
      <c r="E2032" s="1" t="s">
        <v>1926</v>
      </c>
      <c r="F2032">
        <v>7</v>
      </c>
      <c r="G2032">
        <v>7</v>
      </c>
      <c r="I2032">
        <v>0</v>
      </c>
      <c r="J2032">
        <f>Tabla1[[#This Row],[VENTAS]]+Tabla1[[#This Row],[DEPOSITO]]+Tabla1[[#This Row],[Existencia]]-Tabla1[[#This Row],[SISTEMA]]</f>
        <v>0</v>
      </c>
    </row>
    <row r="2033" spans="1:11" hidden="1" x14ac:dyDescent="0.25">
      <c r="A2033">
        <v>20303</v>
      </c>
      <c r="B2033" s="1" t="s">
        <v>6</v>
      </c>
      <c r="C2033" s="1" t="s">
        <v>14</v>
      </c>
      <c r="D2033">
        <v>9826</v>
      </c>
      <c r="E2033" s="1" t="s">
        <v>1927</v>
      </c>
      <c r="F2033">
        <v>0</v>
      </c>
      <c r="G2033">
        <v>0</v>
      </c>
      <c r="I2033">
        <v>0</v>
      </c>
      <c r="J2033">
        <f>Tabla1[[#This Row],[VENTAS]]+Tabla1[[#This Row],[DEPOSITO]]+Tabla1[[#This Row],[Existencia]]-Tabla1[[#This Row],[SISTEMA]]</f>
        <v>0</v>
      </c>
    </row>
    <row r="2034" spans="1:11" hidden="1" x14ac:dyDescent="0.25">
      <c r="A2034">
        <v>20303</v>
      </c>
      <c r="B2034" s="1" t="s">
        <v>6</v>
      </c>
      <c r="C2034" s="1" t="s">
        <v>14</v>
      </c>
      <c r="D2034">
        <v>9827</v>
      </c>
      <c r="E2034" s="1" t="s">
        <v>1928</v>
      </c>
      <c r="F2034">
        <v>0</v>
      </c>
      <c r="G2034">
        <v>0</v>
      </c>
      <c r="I2034">
        <v>0</v>
      </c>
      <c r="J2034">
        <f>Tabla1[[#This Row],[VENTAS]]+Tabla1[[#This Row],[DEPOSITO]]+Tabla1[[#This Row],[Existencia]]-Tabla1[[#This Row],[SISTEMA]]</f>
        <v>0</v>
      </c>
    </row>
    <row r="2035" spans="1:11" hidden="1" x14ac:dyDescent="0.25">
      <c r="A2035">
        <v>20303</v>
      </c>
      <c r="B2035" s="1" t="s">
        <v>6</v>
      </c>
      <c r="C2035" s="1" t="s">
        <v>14</v>
      </c>
      <c r="D2035">
        <v>9865</v>
      </c>
      <c r="E2035" s="1" t="s">
        <v>1929</v>
      </c>
      <c r="F2035">
        <v>0</v>
      </c>
      <c r="G2035">
        <v>0</v>
      </c>
      <c r="I2035">
        <v>0</v>
      </c>
      <c r="J2035">
        <f>Tabla1[[#This Row],[VENTAS]]+Tabla1[[#This Row],[DEPOSITO]]+Tabla1[[#This Row],[Existencia]]-Tabla1[[#This Row],[SISTEMA]]</f>
        <v>0</v>
      </c>
    </row>
    <row r="2036" spans="1:11" hidden="1" x14ac:dyDescent="0.25">
      <c r="A2036">
        <v>20303</v>
      </c>
      <c r="B2036" s="1" t="s">
        <v>6</v>
      </c>
      <c r="C2036" s="1" t="s">
        <v>14</v>
      </c>
      <c r="D2036">
        <v>10106</v>
      </c>
      <c r="E2036" s="1" t="s">
        <v>1930</v>
      </c>
      <c r="F2036">
        <v>2</v>
      </c>
      <c r="G2036">
        <v>2</v>
      </c>
      <c r="I2036">
        <v>0</v>
      </c>
      <c r="J2036">
        <f>Tabla1[[#This Row],[VENTAS]]+Tabla1[[#This Row],[DEPOSITO]]+Tabla1[[#This Row],[Existencia]]-Tabla1[[#This Row],[SISTEMA]]</f>
        <v>0</v>
      </c>
    </row>
    <row r="2037" spans="1:11" hidden="1" x14ac:dyDescent="0.25">
      <c r="A2037">
        <v>20303</v>
      </c>
      <c r="B2037" s="1" t="s">
        <v>6</v>
      </c>
      <c r="C2037" s="1" t="s">
        <v>14</v>
      </c>
      <c r="D2037">
        <v>10174</v>
      </c>
      <c r="E2037" s="1" t="s">
        <v>236</v>
      </c>
      <c r="F2037">
        <v>3</v>
      </c>
      <c r="G2037">
        <v>0</v>
      </c>
      <c r="I2037">
        <v>0</v>
      </c>
      <c r="J2037">
        <f>Tabla1[[#This Row],[VENTAS]]+Tabla1[[#This Row],[DEPOSITO]]+Tabla1[[#This Row],[Existencia]]-Tabla1[[#This Row],[SISTEMA]]</f>
        <v>-3</v>
      </c>
      <c r="K2037" t="s">
        <v>5</v>
      </c>
    </row>
    <row r="2038" spans="1:11" hidden="1" x14ac:dyDescent="0.25">
      <c r="A2038">
        <v>20303</v>
      </c>
      <c r="B2038" s="1" t="s">
        <v>6</v>
      </c>
      <c r="C2038" s="1" t="s">
        <v>14</v>
      </c>
      <c r="D2038">
        <v>10355</v>
      </c>
      <c r="E2038" s="1" t="s">
        <v>1931</v>
      </c>
      <c r="F2038">
        <v>0</v>
      </c>
      <c r="G2038">
        <v>0</v>
      </c>
      <c r="I2038">
        <v>0</v>
      </c>
      <c r="J2038">
        <f>Tabla1[[#This Row],[VENTAS]]+Tabla1[[#This Row],[DEPOSITO]]+Tabla1[[#This Row],[Existencia]]-Tabla1[[#This Row],[SISTEMA]]</f>
        <v>0</v>
      </c>
    </row>
    <row r="2039" spans="1:11" x14ac:dyDescent="0.25">
      <c r="A2039">
        <v>20303</v>
      </c>
      <c r="B2039" s="1" t="s">
        <v>6</v>
      </c>
      <c r="C2039" s="1" t="s">
        <v>14</v>
      </c>
      <c r="D2039">
        <v>10413</v>
      </c>
      <c r="E2039" s="1" t="s">
        <v>1932</v>
      </c>
      <c r="F2039">
        <v>3</v>
      </c>
      <c r="G2039">
        <v>0</v>
      </c>
      <c r="I2039">
        <v>0</v>
      </c>
      <c r="J2039">
        <f>Tabla1[[#This Row],[VENTAS]]+Tabla1[[#This Row],[DEPOSITO]]+Tabla1[[#This Row],[Existencia]]-Tabla1[[#This Row],[SISTEMA]]</f>
        <v>-3</v>
      </c>
    </row>
    <row r="2040" spans="1:11" hidden="1" x14ac:dyDescent="0.25">
      <c r="A2040">
        <v>20303</v>
      </c>
      <c r="B2040" s="1" t="s">
        <v>6</v>
      </c>
      <c r="C2040" s="1" t="s">
        <v>14</v>
      </c>
      <c r="D2040">
        <v>10439</v>
      </c>
      <c r="E2040" s="1" t="s">
        <v>1933</v>
      </c>
      <c r="F2040">
        <v>0</v>
      </c>
      <c r="G2040">
        <v>0</v>
      </c>
      <c r="I2040">
        <v>0</v>
      </c>
      <c r="J2040">
        <f>Tabla1[[#This Row],[VENTAS]]+Tabla1[[#This Row],[DEPOSITO]]+Tabla1[[#This Row],[Existencia]]-Tabla1[[#This Row],[SISTEMA]]</f>
        <v>0</v>
      </c>
    </row>
    <row r="2041" spans="1:11" hidden="1" x14ac:dyDescent="0.25">
      <c r="A2041">
        <v>20303</v>
      </c>
      <c r="B2041" s="1" t="s">
        <v>6</v>
      </c>
      <c r="C2041" s="1" t="s">
        <v>14</v>
      </c>
      <c r="D2041">
        <v>10440</v>
      </c>
      <c r="E2041" s="1" t="s">
        <v>1934</v>
      </c>
      <c r="F2041">
        <v>0</v>
      </c>
      <c r="G2041">
        <v>0</v>
      </c>
      <c r="I2041">
        <v>0</v>
      </c>
      <c r="J2041">
        <f>Tabla1[[#This Row],[VENTAS]]+Tabla1[[#This Row],[DEPOSITO]]+Tabla1[[#This Row],[Existencia]]-Tabla1[[#This Row],[SISTEMA]]</f>
        <v>0</v>
      </c>
    </row>
    <row r="2042" spans="1:11" hidden="1" x14ac:dyDescent="0.25">
      <c r="A2042">
        <v>20303</v>
      </c>
      <c r="B2042" s="1" t="s">
        <v>6</v>
      </c>
      <c r="C2042" s="1" t="s">
        <v>14</v>
      </c>
      <c r="D2042">
        <v>10455</v>
      </c>
      <c r="E2042" s="1" t="s">
        <v>1935</v>
      </c>
      <c r="F2042">
        <v>0</v>
      </c>
      <c r="G2042">
        <v>0</v>
      </c>
      <c r="I2042">
        <v>0</v>
      </c>
      <c r="J2042">
        <f>Tabla1[[#This Row],[VENTAS]]+Tabla1[[#This Row],[DEPOSITO]]+Tabla1[[#This Row],[Existencia]]-Tabla1[[#This Row],[SISTEMA]]</f>
        <v>0</v>
      </c>
    </row>
    <row r="2043" spans="1:11" hidden="1" x14ac:dyDescent="0.25">
      <c r="A2043">
        <v>20303</v>
      </c>
      <c r="B2043" s="1" t="s">
        <v>6</v>
      </c>
      <c r="C2043" s="1" t="s">
        <v>14</v>
      </c>
      <c r="D2043">
        <v>10456</v>
      </c>
      <c r="E2043" s="1" t="s">
        <v>1936</v>
      </c>
      <c r="F2043">
        <v>0</v>
      </c>
      <c r="G2043">
        <v>0</v>
      </c>
      <c r="I2043">
        <v>0</v>
      </c>
      <c r="J2043">
        <f>Tabla1[[#This Row],[VENTAS]]+Tabla1[[#This Row],[DEPOSITO]]+Tabla1[[#This Row],[Existencia]]-Tabla1[[#This Row],[SISTEMA]]</f>
        <v>0</v>
      </c>
    </row>
    <row r="2044" spans="1:11" hidden="1" x14ac:dyDescent="0.25">
      <c r="A2044">
        <v>20303</v>
      </c>
      <c r="B2044" s="1" t="s">
        <v>6</v>
      </c>
      <c r="C2044" s="1" t="s">
        <v>14</v>
      </c>
      <c r="D2044">
        <v>10457</v>
      </c>
      <c r="E2044" s="1" t="s">
        <v>1937</v>
      </c>
      <c r="F2044">
        <v>0</v>
      </c>
      <c r="G2044">
        <v>0</v>
      </c>
      <c r="I2044">
        <v>0</v>
      </c>
      <c r="J2044">
        <f>Tabla1[[#This Row],[VENTAS]]+Tabla1[[#This Row],[DEPOSITO]]+Tabla1[[#This Row],[Existencia]]-Tabla1[[#This Row],[SISTEMA]]</f>
        <v>0</v>
      </c>
    </row>
    <row r="2045" spans="1:11" hidden="1" x14ac:dyDescent="0.25">
      <c r="A2045">
        <v>20303</v>
      </c>
      <c r="B2045" s="1" t="s">
        <v>6</v>
      </c>
      <c r="C2045" s="1" t="s">
        <v>14</v>
      </c>
      <c r="D2045">
        <v>10458</v>
      </c>
      <c r="E2045" s="1" t="s">
        <v>1938</v>
      </c>
      <c r="F2045">
        <v>0</v>
      </c>
      <c r="G2045">
        <v>0</v>
      </c>
      <c r="I2045">
        <v>0</v>
      </c>
      <c r="J2045">
        <f>Tabla1[[#This Row],[VENTAS]]+Tabla1[[#This Row],[DEPOSITO]]+Tabla1[[#This Row],[Existencia]]-Tabla1[[#This Row],[SISTEMA]]</f>
        <v>0</v>
      </c>
    </row>
    <row r="2046" spans="1:11" hidden="1" x14ac:dyDescent="0.25">
      <c r="A2046">
        <v>20303</v>
      </c>
      <c r="B2046" s="1" t="s">
        <v>6</v>
      </c>
      <c r="C2046" s="1" t="s">
        <v>14</v>
      </c>
      <c r="D2046">
        <v>10463</v>
      </c>
      <c r="E2046" s="1" t="s">
        <v>58</v>
      </c>
      <c r="F2046">
        <v>0</v>
      </c>
      <c r="G2046">
        <v>0</v>
      </c>
      <c r="I2046">
        <v>0</v>
      </c>
      <c r="J2046">
        <f>Tabla1[[#This Row],[VENTAS]]+Tabla1[[#This Row],[DEPOSITO]]+Tabla1[[#This Row],[Existencia]]-Tabla1[[#This Row],[SISTEMA]]</f>
        <v>0</v>
      </c>
    </row>
    <row r="2047" spans="1:11" hidden="1" x14ac:dyDescent="0.25">
      <c r="A2047">
        <v>20303</v>
      </c>
      <c r="B2047" s="1" t="s">
        <v>6</v>
      </c>
      <c r="C2047" s="1" t="s">
        <v>14</v>
      </c>
      <c r="D2047">
        <v>10698</v>
      </c>
      <c r="E2047" s="1" t="s">
        <v>1939</v>
      </c>
      <c r="F2047">
        <v>0</v>
      </c>
      <c r="G2047">
        <v>0</v>
      </c>
      <c r="I2047">
        <v>0</v>
      </c>
      <c r="J2047">
        <f>Tabla1[[#This Row],[VENTAS]]+Tabla1[[#This Row],[DEPOSITO]]+Tabla1[[#This Row],[Existencia]]-Tabla1[[#This Row],[SISTEMA]]</f>
        <v>0</v>
      </c>
    </row>
    <row r="2048" spans="1:11" hidden="1" x14ac:dyDescent="0.25">
      <c r="A2048">
        <v>20303</v>
      </c>
      <c r="B2048" s="1" t="s">
        <v>6</v>
      </c>
      <c r="C2048" s="1" t="s">
        <v>14</v>
      </c>
      <c r="D2048">
        <v>10743</v>
      </c>
      <c r="E2048" s="1" t="s">
        <v>1940</v>
      </c>
      <c r="F2048">
        <v>0</v>
      </c>
      <c r="G2048">
        <v>0</v>
      </c>
      <c r="I2048">
        <v>0</v>
      </c>
      <c r="J2048">
        <f>Tabla1[[#This Row],[VENTAS]]+Tabla1[[#This Row],[DEPOSITO]]+Tabla1[[#This Row],[Existencia]]-Tabla1[[#This Row],[SISTEMA]]</f>
        <v>0</v>
      </c>
    </row>
    <row r="2049" spans="1:11" hidden="1" x14ac:dyDescent="0.25">
      <c r="A2049">
        <v>20303</v>
      </c>
      <c r="B2049" s="1" t="s">
        <v>6</v>
      </c>
      <c r="C2049" s="1" t="s">
        <v>14</v>
      </c>
      <c r="D2049">
        <v>10865</v>
      </c>
      <c r="E2049" s="1" t="s">
        <v>1941</v>
      </c>
      <c r="F2049">
        <v>0</v>
      </c>
      <c r="G2049">
        <v>0</v>
      </c>
      <c r="I2049">
        <v>0</v>
      </c>
      <c r="J2049">
        <f>Tabla1[[#This Row],[VENTAS]]+Tabla1[[#This Row],[DEPOSITO]]+Tabla1[[#This Row],[Existencia]]-Tabla1[[#This Row],[SISTEMA]]</f>
        <v>0</v>
      </c>
    </row>
    <row r="2050" spans="1:11" hidden="1" x14ac:dyDescent="0.25">
      <c r="A2050">
        <v>20303</v>
      </c>
      <c r="B2050" s="1" t="s">
        <v>6</v>
      </c>
      <c r="C2050" s="1" t="s">
        <v>14</v>
      </c>
      <c r="D2050">
        <v>10979</v>
      </c>
      <c r="E2050" s="1" t="s">
        <v>1942</v>
      </c>
      <c r="F2050">
        <v>0</v>
      </c>
      <c r="G2050">
        <v>0</v>
      </c>
      <c r="I2050">
        <v>0</v>
      </c>
      <c r="J2050">
        <f>Tabla1[[#This Row],[VENTAS]]+Tabla1[[#This Row],[DEPOSITO]]+Tabla1[[#This Row],[Existencia]]-Tabla1[[#This Row],[SISTEMA]]</f>
        <v>0</v>
      </c>
    </row>
    <row r="2051" spans="1:11" hidden="1" x14ac:dyDescent="0.25">
      <c r="A2051">
        <v>20303</v>
      </c>
      <c r="B2051" s="1" t="s">
        <v>6</v>
      </c>
      <c r="C2051" s="1" t="s">
        <v>14</v>
      </c>
      <c r="D2051">
        <v>11365</v>
      </c>
      <c r="E2051" s="1" t="s">
        <v>1943</v>
      </c>
      <c r="F2051">
        <v>0</v>
      </c>
      <c r="G2051">
        <v>0</v>
      </c>
      <c r="I2051">
        <v>0</v>
      </c>
      <c r="J2051">
        <f>Tabla1[[#This Row],[VENTAS]]+Tabla1[[#This Row],[DEPOSITO]]+Tabla1[[#This Row],[Existencia]]-Tabla1[[#This Row],[SISTEMA]]</f>
        <v>0</v>
      </c>
    </row>
    <row r="2052" spans="1:11" hidden="1" x14ac:dyDescent="0.25">
      <c r="A2052">
        <v>20303</v>
      </c>
      <c r="B2052" s="1" t="s">
        <v>6</v>
      </c>
      <c r="C2052" s="1" t="s">
        <v>14</v>
      </c>
      <c r="D2052">
        <v>11367</v>
      </c>
      <c r="E2052" s="1" t="s">
        <v>1944</v>
      </c>
      <c r="F2052">
        <v>0</v>
      </c>
      <c r="G2052">
        <v>0</v>
      </c>
      <c r="I2052">
        <v>0</v>
      </c>
      <c r="J2052">
        <f>Tabla1[[#This Row],[VENTAS]]+Tabla1[[#This Row],[DEPOSITO]]+Tabla1[[#This Row],[Existencia]]-Tabla1[[#This Row],[SISTEMA]]</f>
        <v>0</v>
      </c>
    </row>
    <row r="2053" spans="1:11" hidden="1" x14ac:dyDescent="0.25">
      <c r="A2053">
        <v>20303</v>
      </c>
      <c r="B2053" s="1" t="s">
        <v>6</v>
      </c>
      <c r="C2053" s="1" t="s">
        <v>14</v>
      </c>
      <c r="D2053">
        <v>12416</v>
      </c>
      <c r="E2053" s="1" t="s">
        <v>1945</v>
      </c>
      <c r="F2053">
        <v>0</v>
      </c>
      <c r="G2053">
        <v>0</v>
      </c>
      <c r="I2053">
        <v>0</v>
      </c>
      <c r="J2053">
        <f>Tabla1[[#This Row],[VENTAS]]+Tabla1[[#This Row],[DEPOSITO]]+Tabla1[[#This Row],[Existencia]]-Tabla1[[#This Row],[SISTEMA]]</f>
        <v>0</v>
      </c>
    </row>
    <row r="2054" spans="1:11" hidden="1" x14ac:dyDescent="0.25">
      <c r="A2054">
        <v>20303</v>
      </c>
      <c r="B2054" s="1" t="s">
        <v>6</v>
      </c>
      <c r="C2054" s="1" t="s">
        <v>14</v>
      </c>
      <c r="D2054">
        <v>12482</v>
      </c>
      <c r="E2054" s="1" t="s">
        <v>1946</v>
      </c>
      <c r="F2054">
        <v>12</v>
      </c>
      <c r="G2054">
        <v>11</v>
      </c>
      <c r="I2054">
        <v>1</v>
      </c>
      <c r="J2054">
        <f>Tabla1[[#This Row],[VENTAS]]+Tabla1[[#This Row],[DEPOSITO]]+Tabla1[[#This Row],[Existencia]]-Tabla1[[#This Row],[SISTEMA]]</f>
        <v>0</v>
      </c>
    </row>
    <row r="2055" spans="1:11" x14ac:dyDescent="0.25">
      <c r="A2055">
        <v>20303</v>
      </c>
      <c r="B2055" s="1" t="s">
        <v>6</v>
      </c>
      <c r="C2055" s="1" t="s">
        <v>14</v>
      </c>
      <c r="D2055">
        <v>12483</v>
      </c>
      <c r="E2055" s="1" t="s">
        <v>1947</v>
      </c>
      <c r="F2055">
        <v>18</v>
      </c>
      <c r="G2055">
        <v>17</v>
      </c>
      <c r="I2055">
        <v>0</v>
      </c>
      <c r="J2055">
        <f>Tabla1[[#This Row],[VENTAS]]+Tabla1[[#This Row],[DEPOSITO]]+Tabla1[[#This Row],[Existencia]]-Tabla1[[#This Row],[SISTEMA]]</f>
        <v>-1</v>
      </c>
    </row>
    <row r="2056" spans="1:11" x14ac:dyDescent="0.25">
      <c r="A2056">
        <v>20303</v>
      </c>
      <c r="B2056" s="1" t="s">
        <v>6</v>
      </c>
      <c r="C2056" s="1" t="s">
        <v>14</v>
      </c>
      <c r="D2056">
        <v>12678</v>
      </c>
      <c r="E2056" s="1" t="s">
        <v>1948</v>
      </c>
      <c r="F2056">
        <v>16</v>
      </c>
      <c r="G2056">
        <v>0</v>
      </c>
      <c r="I2056">
        <v>0</v>
      </c>
      <c r="J2056">
        <f>Tabla1[[#This Row],[VENTAS]]+Tabla1[[#This Row],[DEPOSITO]]+Tabla1[[#This Row],[Existencia]]-Tabla1[[#This Row],[SISTEMA]]</f>
        <v>-16</v>
      </c>
    </row>
    <row r="2057" spans="1:11" hidden="1" x14ac:dyDescent="0.25">
      <c r="A2057">
        <v>20303</v>
      </c>
      <c r="B2057" s="1" t="s">
        <v>6</v>
      </c>
      <c r="C2057" s="1" t="s">
        <v>14</v>
      </c>
      <c r="D2057">
        <v>12693</v>
      </c>
      <c r="E2057" s="1" t="s">
        <v>1949</v>
      </c>
      <c r="F2057">
        <v>2</v>
      </c>
      <c r="G2057">
        <v>2</v>
      </c>
      <c r="I2057">
        <v>0</v>
      </c>
      <c r="J2057">
        <f>Tabla1[[#This Row],[VENTAS]]+Tabla1[[#This Row],[DEPOSITO]]+Tabla1[[#This Row],[Existencia]]-Tabla1[[#This Row],[SISTEMA]]</f>
        <v>0</v>
      </c>
    </row>
    <row r="2058" spans="1:11" hidden="1" x14ac:dyDescent="0.25">
      <c r="A2058">
        <v>20303</v>
      </c>
      <c r="B2058" s="1" t="s">
        <v>6</v>
      </c>
      <c r="C2058" s="1" t="s">
        <v>14</v>
      </c>
      <c r="D2058">
        <v>12740</v>
      </c>
      <c r="E2058" s="1" t="s">
        <v>1950</v>
      </c>
      <c r="F2058">
        <v>-3</v>
      </c>
      <c r="G2058">
        <v>0</v>
      </c>
      <c r="I2058">
        <v>0</v>
      </c>
      <c r="J2058">
        <f>Tabla1[[#This Row],[VENTAS]]+Tabla1[[#This Row],[DEPOSITO]]+Tabla1[[#This Row],[Existencia]]-Tabla1[[#This Row],[SISTEMA]]</f>
        <v>3</v>
      </c>
      <c r="K2058" t="s">
        <v>2659</v>
      </c>
    </row>
    <row r="2059" spans="1:11" x14ac:dyDescent="0.25">
      <c r="A2059">
        <v>20303</v>
      </c>
      <c r="B2059" s="1" t="s">
        <v>6</v>
      </c>
      <c r="C2059" s="1" t="s">
        <v>14</v>
      </c>
      <c r="D2059">
        <v>12741</v>
      </c>
      <c r="E2059" s="1" t="s">
        <v>1951</v>
      </c>
      <c r="F2059">
        <v>122</v>
      </c>
      <c r="G2059">
        <v>110</v>
      </c>
      <c r="I2059">
        <v>2</v>
      </c>
      <c r="J2059">
        <f>Tabla1[[#This Row],[VENTAS]]+Tabla1[[#This Row],[DEPOSITO]]+Tabla1[[#This Row],[Existencia]]-Tabla1[[#This Row],[SISTEMA]]</f>
        <v>-10</v>
      </c>
    </row>
    <row r="2060" spans="1:11" x14ac:dyDescent="0.25">
      <c r="A2060">
        <v>20303</v>
      </c>
      <c r="B2060" s="1" t="s">
        <v>6</v>
      </c>
      <c r="C2060" s="1" t="s">
        <v>14</v>
      </c>
      <c r="D2060">
        <v>12742</v>
      </c>
      <c r="E2060" s="1" t="s">
        <v>1952</v>
      </c>
      <c r="F2060">
        <v>3</v>
      </c>
      <c r="G2060">
        <v>1</v>
      </c>
      <c r="I2060">
        <v>0</v>
      </c>
      <c r="J2060">
        <f>Tabla1[[#This Row],[VENTAS]]+Tabla1[[#This Row],[DEPOSITO]]+Tabla1[[#This Row],[Existencia]]-Tabla1[[#This Row],[SISTEMA]]</f>
        <v>-2</v>
      </c>
    </row>
    <row r="2061" spans="1:11" hidden="1" x14ac:dyDescent="0.25">
      <c r="A2061">
        <v>20303</v>
      </c>
      <c r="B2061" s="1" t="s">
        <v>6</v>
      </c>
      <c r="C2061" s="1" t="s">
        <v>14</v>
      </c>
      <c r="D2061">
        <v>12806</v>
      </c>
      <c r="E2061" s="1" t="s">
        <v>1953</v>
      </c>
      <c r="F2061">
        <v>0</v>
      </c>
      <c r="G2061">
        <v>0</v>
      </c>
      <c r="I2061">
        <v>0</v>
      </c>
      <c r="J2061">
        <f>Tabla1[[#This Row],[VENTAS]]+Tabla1[[#This Row],[DEPOSITO]]+Tabla1[[#This Row],[Existencia]]-Tabla1[[#This Row],[SISTEMA]]</f>
        <v>0</v>
      </c>
    </row>
    <row r="2062" spans="1:11" hidden="1" x14ac:dyDescent="0.25">
      <c r="A2062">
        <v>20303</v>
      </c>
      <c r="B2062" s="1" t="s">
        <v>6</v>
      </c>
      <c r="C2062" s="1" t="s">
        <v>14</v>
      </c>
      <c r="D2062">
        <v>12977</v>
      </c>
      <c r="E2062" s="1" t="s">
        <v>1954</v>
      </c>
      <c r="F2062">
        <v>3</v>
      </c>
      <c r="G2062">
        <v>3</v>
      </c>
      <c r="I2062">
        <v>0</v>
      </c>
      <c r="J2062">
        <f>Tabla1[[#This Row],[VENTAS]]+Tabla1[[#This Row],[DEPOSITO]]+Tabla1[[#This Row],[Existencia]]-Tabla1[[#This Row],[SISTEMA]]</f>
        <v>0</v>
      </c>
    </row>
    <row r="2063" spans="1:11" x14ac:dyDescent="0.25">
      <c r="A2063">
        <v>20303</v>
      </c>
      <c r="B2063" s="1" t="s">
        <v>6</v>
      </c>
      <c r="C2063" s="1" t="s">
        <v>14</v>
      </c>
      <c r="D2063">
        <v>13086</v>
      </c>
      <c r="E2063" s="1" t="s">
        <v>1955</v>
      </c>
      <c r="F2063">
        <v>9</v>
      </c>
      <c r="G2063">
        <v>8</v>
      </c>
      <c r="I2063">
        <v>0</v>
      </c>
      <c r="J2063">
        <f>Tabla1[[#This Row],[VENTAS]]+Tabla1[[#This Row],[DEPOSITO]]+Tabla1[[#This Row],[Existencia]]-Tabla1[[#This Row],[SISTEMA]]</f>
        <v>-1</v>
      </c>
    </row>
    <row r="2064" spans="1:11" x14ac:dyDescent="0.25">
      <c r="A2064">
        <v>20303</v>
      </c>
      <c r="B2064" s="1" t="s">
        <v>6</v>
      </c>
      <c r="C2064" s="1" t="s">
        <v>14</v>
      </c>
      <c r="D2064">
        <v>13088</v>
      </c>
      <c r="E2064" s="1" t="s">
        <v>1956</v>
      </c>
      <c r="F2064">
        <v>9</v>
      </c>
      <c r="G2064">
        <v>8</v>
      </c>
      <c r="I2064">
        <v>0</v>
      </c>
      <c r="J2064">
        <f>Tabla1[[#This Row],[VENTAS]]+Tabla1[[#This Row],[DEPOSITO]]+Tabla1[[#This Row],[Existencia]]-Tabla1[[#This Row],[SISTEMA]]</f>
        <v>-1</v>
      </c>
    </row>
    <row r="2065" spans="1:11" hidden="1" x14ac:dyDescent="0.25">
      <c r="A2065">
        <v>20303</v>
      </c>
      <c r="B2065" s="1" t="s">
        <v>6</v>
      </c>
      <c r="C2065" s="1" t="s">
        <v>14</v>
      </c>
      <c r="D2065">
        <v>13111</v>
      </c>
      <c r="E2065" s="1" t="s">
        <v>1957</v>
      </c>
      <c r="F2065">
        <v>9</v>
      </c>
      <c r="G2065">
        <v>4</v>
      </c>
      <c r="H2065">
        <v>4</v>
      </c>
      <c r="I2065">
        <v>1</v>
      </c>
      <c r="J2065">
        <f>Tabla1[[#This Row],[VENTAS]]+Tabla1[[#This Row],[DEPOSITO]]+Tabla1[[#This Row],[Existencia]]-Tabla1[[#This Row],[SISTEMA]]</f>
        <v>0</v>
      </c>
    </row>
    <row r="2066" spans="1:11" x14ac:dyDescent="0.25">
      <c r="A2066">
        <v>20303</v>
      </c>
      <c r="B2066" s="1" t="s">
        <v>6</v>
      </c>
      <c r="C2066" s="1" t="s">
        <v>14</v>
      </c>
      <c r="D2066">
        <v>13203</v>
      </c>
      <c r="E2066" s="1" t="s">
        <v>1958</v>
      </c>
      <c r="F2066">
        <v>43</v>
      </c>
      <c r="G2066">
        <v>3</v>
      </c>
      <c r="H2066">
        <v>36</v>
      </c>
      <c r="I2066">
        <v>2</v>
      </c>
      <c r="J2066">
        <f>Tabla1[[#This Row],[VENTAS]]+Tabla1[[#This Row],[DEPOSITO]]+Tabla1[[#This Row],[Existencia]]-Tabla1[[#This Row],[SISTEMA]]</f>
        <v>-2</v>
      </c>
    </row>
    <row r="2067" spans="1:11" x14ac:dyDescent="0.25">
      <c r="A2067">
        <v>20303</v>
      </c>
      <c r="B2067" s="1" t="s">
        <v>6</v>
      </c>
      <c r="C2067" s="1" t="s">
        <v>14</v>
      </c>
      <c r="D2067">
        <v>13204</v>
      </c>
      <c r="E2067" s="1" t="s">
        <v>1959</v>
      </c>
      <c r="F2067">
        <v>60</v>
      </c>
      <c r="G2067">
        <v>57</v>
      </c>
      <c r="H2067">
        <v>1</v>
      </c>
      <c r="I2067">
        <v>1</v>
      </c>
      <c r="J2067">
        <f>Tabla1[[#This Row],[VENTAS]]+Tabla1[[#This Row],[DEPOSITO]]+Tabla1[[#This Row],[Existencia]]-Tabla1[[#This Row],[SISTEMA]]</f>
        <v>-1</v>
      </c>
    </row>
    <row r="2068" spans="1:11" x14ac:dyDescent="0.25">
      <c r="A2068">
        <v>20303</v>
      </c>
      <c r="B2068" s="1" t="s">
        <v>6</v>
      </c>
      <c r="C2068" s="1" t="s">
        <v>14</v>
      </c>
      <c r="D2068">
        <v>13205</v>
      </c>
      <c r="E2068" s="1" t="s">
        <v>1960</v>
      </c>
      <c r="F2068">
        <v>74</v>
      </c>
      <c r="G2068">
        <v>25</v>
      </c>
      <c r="H2068">
        <f>26+19</f>
        <v>45</v>
      </c>
      <c r="I2068">
        <v>3</v>
      </c>
      <c r="J2068">
        <f>Tabla1[[#This Row],[VENTAS]]+Tabla1[[#This Row],[DEPOSITO]]+Tabla1[[#This Row],[Existencia]]-Tabla1[[#This Row],[SISTEMA]]</f>
        <v>-1</v>
      </c>
    </row>
    <row r="2069" spans="1:11" x14ac:dyDescent="0.25">
      <c r="A2069">
        <v>20303</v>
      </c>
      <c r="B2069" s="1" t="s">
        <v>6</v>
      </c>
      <c r="C2069" s="1" t="s">
        <v>14</v>
      </c>
      <c r="D2069">
        <v>13207</v>
      </c>
      <c r="E2069" s="1" t="s">
        <v>1961</v>
      </c>
      <c r="F2069">
        <v>49</v>
      </c>
      <c r="G2069">
        <f>27+21</f>
        <v>48</v>
      </c>
      <c r="I2069">
        <v>0</v>
      </c>
      <c r="J2069">
        <f>Tabla1[[#This Row],[VENTAS]]+Tabla1[[#This Row],[DEPOSITO]]+Tabla1[[#This Row],[Existencia]]-Tabla1[[#This Row],[SISTEMA]]</f>
        <v>-1</v>
      </c>
    </row>
    <row r="2070" spans="1:11" hidden="1" x14ac:dyDescent="0.25">
      <c r="A2070">
        <v>20303</v>
      </c>
      <c r="B2070" s="1" t="s">
        <v>6</v>
      </c>
      <c r="C2070" s="1" t="s">
        <v>14</v>
      </c>
      <c r="D2070">
        <v>13209</v>
      </c>
      <c r="E2070" s="1" t="s">
        <v>1962</v>
      </c>
      <c r="F2070">
        <v>24</v>
      </c>
      <c r="G2070">
        <v>24</v>
      </c>
      <c r="I2070">
        <v>0</v>
      </c>
      <c r="J2070">
        <f>Tabla1[[#This Row],[VENTAS]]+Tabla1[[#This Row],[DEPOSITO]]+Tabla1[[#This Row],[Existencia]]-Tabla1[[#This Row],[SISTEMA]]</f>
        <v>0</v>
      </c>
    </row>
    <row r="2071" spans="1:11" x14ac:dyDescent="0.25">
      <c r="A2071">
        <v>20303</v>
      </c>
      <c r="B2071" s="1" t="s">
        <v>6</v>
      </c>
      <c r="C2071" s="1" t="s">
        <v>14</v>
      </c>
      <c r="D2071">
        <v>13210</v>
      </c>
      <c r="E2071" s="1" t="s">
        <v>1963</v>
      </c>
      <c r="F2071">
        <v>20</v>
      </c>
      <c r="G2071">
        <v>19</v>
      </c>
      <c r="I2071">
        <v>0</v>
      </c>
      <c r="J2071">
        <f>Tabla1[[#This Row],[VENTAS]]+Tabla1[[#This Row],[DEPOSITO]]+Tabla1[[#This Row],[Existencia]]-Tabla1[[#This Row],[SISTEMA]]</f>
        <v>-1</v>
      </c>
    </row>
    <row r="2072" spans="1:11" hidden="1" x14ac:dyDescent="0.25">
      <c r="A2072">
        <v>20303</v>
      </c>
      <c r="B2072" s="1" t="s">
        <v>6</v>
      </c>
      <c r="C2072" s="1" t="s">
        <v>14</v>
      </c>
      <c r="D2072">
        <v>13653</v>
      </c>
      <c r="E2072" s="1" t="s">
        <v>1964</v>
      </c>
      <c r="F2072">
        <v>0</v>
      </c>
      <c r="G2072">
        <v>0</v>
      </c>
      <c r="I2072">
        <v>0</v>
      </c>
      <c r="J2072">
        <f>Tabla1[[#This Row],[VENTAS]]+Tabla1[[#This Row],[DEPOSITO]]+Tabla1[[#This Row],[Existencia]]-Tabla1[[#This Row],[SISTEMA]]</f>
        <v>0</v>
      </c>
    </row>
    <row r="2073" spans="1:11" hidden="1" x14ac:dyDescent="0.25">
      <c r="A2073">
        <v>20303</v>
      </c>
      <c r="B2073" s="1" t="s">
        <v>6</v>
      </c>
      <c r="C2073" s="1" t="s">
        <v>14</v>
      </c>
      <c r="D2073">
        <v>13794</v>
      </c>
      <c r="E2073" s="1" t="s">
        <v>1965</v>
      </c>
      <c r="F2073">
        <v>0</v>
      </c>
      <c r="G2073">
        <v>0</v>
      </c>
      <c r="I2073">
        <v>0</v>
      </c>
      <c r="J2073">
        <f>Tabla1[[#This Row],[VENTAS]]+Tabla1[[#This Row],[DEPOSITO]]+Tabla1[[#This Row],[Existencia]]-Tabla1[[#This Row],[SISTEMA]]</f>
        <v>0</v>
      </c>
    </row>
    <row r="2074" spans="1:11" hidden="1" x14ac:dyDescent="0.25">
      <c r="A2074">
        <v>20303</v>
      </c>
      <c r="B2074" s="1" t="s">
        <v>6</v>
      </c>
      <c r="C2074" s="1" t="s">
        <v>14</v>
      </c>
      <c r="D2074">
        <v>14049</v>
      </c>
      <c r="E2074" s="1" t="s">
        <v>1966</v>
      </c>
      <c r="F2074">
        <v>0</v>
      </c>
      <c r="G2074">
        <v>0</v>
      </c>
      <c r="I2074">
        <v>0</v>
      </c>
      <c r="J2074">
        <f>Tabla1[[#This Row],[VENTAS]]+Tabla1[[#This Row],[DEPOSITO]]+Tabla1[[#This Row],[Existencia]]-Tabla1[[#This Row],[SISTEMA]]</f>
        <v>0</v>
      </c>
    </row>
    <row r="2075" spans="1:11" hidden="1" x14ac:dyDescent="0.25">
      <c r="A2075">
        <v>20303</v>
      </c>
      <c r="B2075" s="1" t="s">
        <v>6</v>
      </c>
      <c r="C2075" s="1" t="s">
        <v>14</v>
      </c>
      <c r="D2075">
        <v>14447</v>
      </c>
      <c r="E2075" s="1" t="s">
        <v>1967</v>
      </c>
      <c r="F2075">
        <v>57</v>
      </c>
      <c r="G2075">
        <v>53</v>
      </c>
      <c r="H2075">
        <v>5</v>
      </c>
      <c r="I2075">
        <v>3</v>
      </c>
      <c r="J2075">
        <f>Tabla1[[#This Row],[VENTAS]]+Tabla1[[#This Row],[DEPOSITO]]+Tabla1[[#This Row],[Existencia]]-Tabla1[[#This Row],[SISTEMA]]</f>
        <v>4</v>
      </c>
      <c r="K2075" t="s">
        <v>2659</v>
      </c>
    </row>
    <row r="2076" spans="1:11" hidden="1" x14ac:dyDescent="0.25">
      <c r="A2076">
        <v>20303</v>
      </c>
      <c r="B2076" s="1" t="s">
        <v>6</v>
      </c>
      <c r="C2076" s="1" t="s">
        <v>14</v>
      </c>
      <c r="D2076">
        <v>14449</v>
      </c>
      <c r="E2076" s="1" t="s">
        <v>1968</v>
      </c>
      <c r="F2076">
        <v>29</v>
      </c>
      <c r="G2076">
        <v>24</v>
      </c>
      <c r="I2076">
        <v>2</v>
      </c>
      <c r="J2076">
        <f>Tabla1[[#This Row],[VENTAS]]+Tabla1[[#This Row],[DEPOSITO]]+Tabla1[[#This Row],[Existencia]]-Tabla1[[#This Row],[SISTEMA]]</f>
        <v>-3</v>
      </c>
      <c r="K2076" t="s">
        <v>5</v>
      </c>
    </row>
    <row r="2077" spans="1:11" x14ac:dyDescent="0.25">
      <c r="A2077">
        <v>20303</v>
      </c>
      <c r="B2077" s="1" t="s">
        <v>6</v>
      </c>
      <c r="C2077" s="1" t="s">
        <v>14</v>
      </c>
      <c r="D2077">
        <v>14963</v>
      </c>
      <c r="E2077" s="1" t="s">
        <v>1969</v>
      </c>
      <c r="F2077">
        <v>18</v>
      </c>
      <c r="G2077">
        <v>16</v>
      </c>
      <c r="I2077">
        <v>0</v>
      </c>
      <c r="J2077">
        <f>Tabla1[[#This Row],[VENTAS]]+Tabla1[[#This Row],[DEPOSITO]]+Tabla1[[#This Row],[Existencia]]-Tabla1[[#This Row],[SISTEMA]]</f>
        <v>-2</v>
      </c>
    </row>
    <row r="2078" spans="1:11" x14ac:dyDescent="0.25">
      <c r="A2078">
        <v>20303</v>
      </c>
      <c r="B2078" s="1" t="s">
        <v>6</v>
      </c>
      <c r="C2078" s="1" t="s">
        <v>14</v>
      </c>
      <c r="D2078">
        <v>1011000020</v>
      </c>
      <c r="E2078" s="1" t="s">
        <v>1970</v>
      </c>
      <c r="F2078">
        <v>69</v>
      </c>
      <c r="G2078">
        <v>0</v>
      </c>
      <c r="I2078">
        <v>0</v>
      </c>
      <c r="J2078">
        <f>Tabla1[[#This Row],[VENTAS]]+Tabla1[[#This Row],[DEPOSITO]]+Tabla1[[#This Row],[Existencia]]-Tabla1[[#This Row],[SISTEMA]]</f>
        <v>-69</v>
      </c>
    </row>
    <row r="2079" spans="1:11" hidden="1" x14ac:dyDescent="0.25">
      <c r="A2079">
        <v>20303</v>
      </c>
      <c r="B2079" s="1" t="s">
        <v>6</v>
      </c>
      <c r="C2079" s="1" t="s">
        <v>14</v>
      </c>
      <c r="D2079">
        <v>1011000026</v>
      </c>
      <c r="E2079" s="1" t="s">
        <v>1971</v>
      </c>
      <c r="F2079">
        <v>0</v>
      </c>
      <c r="G2079">
        <v>0</v>
      </c>
      <c r="I2079">
        <v>0</v>
      </c>
      <c r="J2079">
        <f>Tabla1[[#This Row],[VENTAS]]+Tabla1[[#This Row],[DEPOSITO]]+Tabla1[[#This Row],[Existencia]]-Tabla1[[#This Row],[SISTEMA]]</f>
        <v>0</v>
      </c>
    </row>
    <row r="2080" spans="1:11" hidden="1" x14ac:dyDescent="0.25">
      <c r="A2080">
        <v>20303</v>
      </c>
      <c r="B2080" s="1" t="s">
        <v>6</v>
      </c>
      <c r="C2080" s="1" t="s">
        <v>14</v>
      </c>
      <c r="D2080">
        <v>1011000030</v>
      </c>
      <c r="E2080" s="1" t="s">
        <v>1972</v>
      </c>
      <c r="F2080">
        <v>0</v>
      </c>
      <c r="G2080">
        <v>0</v>
      </c>
      <c r="I2080">
        <v>0</v>
      </c>
      <c r="J2080">
        <f>Tabla1[[#This Row],[VENTAS]]+Tabla1[[#This Row],[DEPOSITO]]+Tabla1[[#This Row],[Existencia]]-Tabla1[[#This Row],[SISTEMA]]</f>
        <v>0</v>
      </c>
    </row>
    <row r="2081" spans="1:10" hidden="1" x14ac:dyDescent="0.25">
      <c r="A2081">
        <v>20303</v>
      </c>
      <c r="B2081" s="1" t="s">
        <v>6</v>
      </c>
      <c r="C2081" s="1" t="s">
        <v>14</v>
      </c>
      <c r="D2081">
        <v>1011000041</v>
      </c>
      <c r="E2081" s="1" t="s">
        <v>183</v>
      </c>
      <c r="F2081">
        <v>0</v>
      </c>
      <c r="G2081">
        <v>0</v>
      </c>
      <c r="I2081">
        <v>0</v>
      </c>
      <c r="J2081">
        <f>Tabla1[[#This Row],[VENTAS]]+Tabla1[[#This Row],[DEPOSITO]]+Tabla1[[#This Row],[Existencia]]-Tabla1[[#This Row],[SISTEMA]]</f>
        <v>0</v>
      </c>
    </row>
    <row r="2082" spans="1:10" hidden="1" x14ac:dyDescent="0.25">
      <c r="A2082">
        <v>20303</v>
      </c>
      <c r="B2082" s="1" t="s">
        <v>6</v>
      </c>
      <c r="C2082" s="1" t="s">
        <v>14</v>
      </c>
      <c r="D2082">
        <v>1011000042</v>
      </c>
      <c r="E2082" s="1" t="s">
        <v>1973</v>
      </c>
      <c r="F2082">
        <v>0</v>
      </c>
      <c r="G2082">
        <v>0</v>
      </c>
      <c r="I2082">
        <v>0</v>
      </c>
      <c r="J2082">
        <f>Tabla1[[#This Row],[VENTAS]]+Tabla1[[#This Row],[DEPOSITO]]+Tabla1[[#This Row],[Existencia]]-Tabla1[[#This Row],[SISTEMA]]</f>
        <v>0</v>
      </c>
    </row>
    <row r="2083" spans="1:10" hidden="1" x14ac:dyDescent="0.25">
      <c r="A2083">
        <v>20303</v>
      </c>
      <c r="B2083" s="1" t="s">
        <v>6</v>
      </c>
      <c r="C2083" s="1" t="s">
        <v>14</v>
      </c>
      <c r="D2083">
        <v>1011000043</v>
      </c>
      <c r="E2083" s="1" t="s">
        <v>1974</v>
      </c>
      <c r="F2083">
        <v>0</v>
      </c>
      <c r="G2083">
        <v>0</v>
      </c>
      <c r="I2083">
        <v>0</v>
      </c>
      <c r="J2083">
        <f>Tabla1[[#This Row],[VENTAS]]+Tabla1[[#This Row],[DEPOSITO]]+Tabla1[[#This Row],[Existencia]]-Tabla1[[#This Row],[SISTEMA]]</f>
        <v>0</v>
      </c>
    </row>
    <row r="2084" spans="1:10" hidden="1" x14ac:dyDescent="0.25">
      <c r="A2084">
        <v>20303</v>
      </c>
      <c r="B2084" s="1" t="s">
        <v>6</v>
      </c>
      <c r="C2084" s="1" t="s">
        <v>14</v>
      </c>
      <c r="D2084">
        <v>1011000044</v>
      </c>
      <c r="E2084" s="1" t="s">
        <v>1975</v>
      </c>
      <c r="F2084">
        <v>0</v>
      </c>
      <c r="G2084">
        <v>0</v>
      </c>
      <c r="I2084">
        <v>0</v>
      </c>
      <c r="J2084">
        <f>Tabla1[[#This Row],[VENTAS]]+Tabla1[[#This Row],[DEPOSITO]]+Tabla1[[#This Row],[Existencia]]-Tabla1[[#This Row],[SISTEMA]]</f>
        <v>0</v>
      </c>
    </row>
    <row r="2085" spans="1:10" x14ac:dyDescent="0.25">
      <c r="A2085">
        <v>20303</v>
      </c>
      <c r="B2085" s="1" t="s">
        <v>6</v>
      </c>
      <c r="C2085" s="1" t="s">
        <v>14</v>
      </c>
      <c r="D2085">
        <v>1011000059</v>
      </c>
      <c r="E2085" s="1" t="s">
        <v>58</v>
      </c>
      <c r="F2085">
        <v>3</v>
      </c>
      <c r="G2085">
        <v>0</v>
      </c>
      <c r="I2085">
        <v>0</v>
      </c>
      <c r="J2085">
        <f>Tabla1[[#This Row],[VENTAS]]+Tabla1[[#This Row],[DEPOSITO]]+Tabla1[[#This Row],[Existencia]]-Tabla1[[#This Row],[SISTEMA]]</f>
        <v>-3</v>
      </c>
    </row>
    <row r="2086" spans="1:10" hidden="1" x14ac:dyDescent="0.25">
      <c r="A2086">
        <v>20303</v>
      </c>
      <c r="B2086" s="1" t="s">
        <v>6</v>
      </c>
      <c r="C2086" s="1" t="s">
        <v>14</v>
      </c>
      <c r="D2086">
        <v>1011000060</v>
      </c>
      <c r="E2086" s="1" t="s">
        <v>1976</v>
      </c>
      <c r="F2086">
        <v>0</v>
      </c>
      <c r="G2086">
        <v>0</v>
      </c>
      <c r="I2086">
        <v>0</v>
      </c>
      <c r="J2086">
        <f>Tabla1[[#This Row],[VENTAS]]+Tabla1[[#This Row],[DEPOSITO]]+Tabla1[[#This Row],[Existencia]]-Tabla1[[#This Row],[SISTEMA]]</f>
        <v>0</v>
      </c>
    </row>
    <row r="2087" spans="1:10" hidden="1" x14ac:dyDescent="0.25">
      <c r="A2087">
        <v>20303</v>
      </c>
      <c r="B2087" s="1" t="s">
        <v>6</v>
      </c>
      <c r="C2087" s="1" t="s">
        <v>14</v>
      </c>
      <c r="D2087">
        <v>1011000067</v>
      </c>
      <c r="E2087" s="1" t="s">
        <v>1977</v>
      </c>
      <c r="F2087">
        <v>0</v>
      </c>
      <c r="G2087">
        <v>0</v>
      </c>
      <c r="I2087">
        <v>0</v>
      </c>
      <c r="J2087">
        <f>Tabla1[[#This Row],[VENTAS]]+Tabla1[[#This Row],[DEPOSITO]]+Tabla1[[#This Row],[Existencia]]-Tabla1[[#This Row],[SISTEMA]]</f>
        <v>0</v>
      </c>
    </row>
    <row r="2088" spans="1:10" hidden="1" x14ac:dyDescent="0.25">
      <c r="A2088">
        <v>20303</v>
      </c>
      <c r="B2088" s="1" t="s">
        <v>6</v>
      </c>
      <c r="C2088" s="1" t="s">
        <v>14</v>
      </c>
      <c r="D2088">
        <v>1011000071</v>
      </c>
      <c r="E2088" s="1" t="s">
        <v>1978</v>
      </c>
      <c r="F2088">
        <v>0</v>
      </c>
      <c r="G2088">
        <v>0</v>
      </c>
      <c r="I2088">
        <v>0</v>
      </c>
      <c r="J2088">
        <f>Tabla1[[#This Row],[VENTAS]]+Tabla1[[#This Row],[DEPOSITO]]+Tabla1[[#This Row],[Existencia]]-Tabla1[[#This Row],[SISTEMA]]</f>
        <v>0</v>
      </c>
    </row>
    <row r="2089" spans="1:10" hidden="1" x14ac:dyDescent="0.25">
      <c r="A2089">
        <v>20303</v>
      </c>
      <c r="B2089" s="1" t="s">
        <v>6</v>
      </c>
      <c r="C2089" s="1" t="s">
        <v>14</v>
      </c>
      <c r="D2089">
        <v>1011000076</v>
      </c>
      <c r="E2089" s="1" t="s">
        <v>237</v>
      </c>
      <c r="F2089">
        <v>0</v>
      </c>
      <c r="G2089">
        <v>0</v>
      </c>
      <c r="I2089">
        <v>0</v>
      </c>
      <c r="J2089">
        <f>Tabla1[[#This Row],[VENTAS]]+Tabla1[[#This Row],[DEPOSITO]]+Tabla1[[#This Row],[Existencia]]-Tabla1[[#This Row],[SISTEMA]]</f>
        <v>0</v>
      </c>
    </row>
    <row r="2090" spans="1:10" hidden="1" x14ac:dyDescent="0.25">
      <c r="A2090">
        <v>20303</v>
      </c>
      <c r="B2090" s="1" t="s">
        <v>6</v>
      </c>
      <c r="C2090" s="1" t="s">
        <v>14</v>
      </c>
      <c r="D2090">
        <v>1011000077</v>
      </c>
      <c r="E2090" s="1" t="s">
        <v>238</v>
      </c>
      <c r="F2090">
        <v>0</v>
      </c>
      <c r="G2090">
        <v>0</v>
      </c>
      <c r="I2090">
        <v>0</v>
      </c>
      <c r="J2090">
        <f>Tabla1[[#This Row],[VENTAS]]+Tabla1[[#This Row],[DEPOSITO]]+Tabla1[[#This Row],[Existencia]]-Tabla1[[#This Row],[SISTEMA]]</f>
        <v>0</v>
      </c>
    </row>
    <row r="2091" spans="1:10" hidden="1" x14ac:dyDescent="0.25">
      <c r="A2091">
        <v>20303</v>
      </c>
      <c r="B2091" s="1" t="s">
        <v>6</v>
      </c>
      <c r="C2091" s="1" t="s">
        <v>14</v>
      </c>
      <c r="D2091">
        <v>1011000078</v>
      </c>
      <c r="E2091" s="1" t="s">
        <v>239</v>
      </c>
      <c r="F2091">
        <v>0</v>
      </c>
      <c r="G2091">
        <v>0</v>
      </c>
      <c r="I2091">
        <v>0</v>
      </c>
      <c r="J2091">
        <f>Tabla1[[#This Row],[VENTAS]]+Tabla1[[#This Row],[DEPOSITO]]+Tabla1[[#This Row],[Existencia]]-Tabla1[[#This Row],[SISTEMA]]</f>
        <v>0</v>
      </c>
    </row>
    <row r="2092" spans="1:10" x14ac:dyDescent="0.25">
      <c r="A2092">
        <v>20303</v>
      </c>
      <c r="B2092" s="1" t="s">
        <v>6</v>
      </c>
      <c r="C2092" s="1" t="s">
        <v>14</v>
      </c>
      <c r="D2092">
        <v>1011000083</v>
      </c>
      <c r="E2092" s="1" t="s">
        <v>1979</v>
      </c>
      <c r="F2092">
        <v>30</v>
      </c>
      <c r="G2092">
        <v>0</v>
      </c>
      <c r="I2092">
        <v>0</v>
      </c>
      <c r="J2092">
        <f>Tabla1[[#This Row],[VENTAS]]+Tabla1[[#This Row],[DEPOSITO]]+Tabla1[[#This Row],[Existencia]]-Tabla1[[#This Row],[SISTEMA]]</f>
        <v>-30</v>
      </c>
    </row>
    <row r="2093" spans="1:10" hidden="1" x14ac:dyDescent="0.25">
      <c r="A2093">
        <v>20303</v>
      </c>
      <c r="B2093" s="1" t="s">
        <v>6</v>
      </c>
      <c r="C2093" s="1" t="s">
        <v>28</v>
      </c>
      <c r="D2093">
        <v>1535</v>
      </c>
      <c r="E2093" s="1" t="s">
        <v>1980</v>
      </c>
      <c r="F2093">
        <v>0</v>
      </c>
      <c r="G2093">
        <v>0</v>
      </c>
      <c r="I2093">
        <v>0</v>
      </c>
      <c r="J2093">
        <f>Tabla1[[#This Row],[VENTAS]]+Tabla1[[#This Row],[DEPOSITO]]+Tabla1[[#This Row],[Existencia]]-Tabla1[[#This Row],[SISTEMA]]</f>
        <v>0</v>
      </c>
    </row>
    <row r="2094" spans="1:10" hidden="1" x14ac:dyDescent="0.25">
      <c r="A2094">
        <v>20303</v>
      </c>
      <c r="B2094" s="1" t="s">
        <v>6</v>
      </c>
      <c r="C2094" s="1" t="s">
        <v>28</v>
      </c>
      <c r="D2094">
        <v>1537</v>
      </c>
      <c r="E2094" s="1" t="s">
        <v>1981</v>
      </c>
      <c r="F2094">
        <v>3</v>
      </c>
      <c r="G2094">
        <v>3</v>
      </c>
      <c r="I2094">
        <v>0</v>
      </c>
      <c r="J2094">
        <f>Tabla1[[#This Row],[VENTAS]]+Tabla1[[#This Row],[DEPOSITO]]+Tabla1[[#This Row],[Existencia]]-Tabla1[[#This Row],[SISTEMA]]</f>
        <v>0</v>
      </c>
    </row>
    <row r="2095" spans="1:10" hidden="1" x14ac:dyDescent="0.25">
      <c r="A2095">
        <v>20303</v>
      </c>
      <c r="B2095" s="1" t="s">
        <v>6</v>
      </c>
      <c r="C2095" s="1" t="s">
        <v>28</v>
      </c>
      <c r="D2095">
        <v>1543</v>
      </c>
      <c r="E2095" s="1" t="s">
        <v>1982</v>
      </c>
      <c r="F2095">
        <v>1</v>
      </c>
      <c r="H2095">
        <v>1</v>
      </c>
      <c r="I2095">
        <v>0</v>
      </c>
      <c r="J2095">
        <f>Tabla1[[#This Row],[VENTAS]]+Tabla1[[#This Row],[DEPOSITO]]+Tabla1[[#This Row],[Existencia]]-Tabla1[[#This Row],[SISTEMA]]</f>
        <v>0</v>
      </c>
    </row>
    <row r="2096" spans="1:10" hidden="1" x14ac:dyDescent="0.25">
      <c r="A2096">
        <v>20303</v>
      </c>
      <c r="B2096" s="1" t="s">
        <v>6</v>
      </c>
      <c r="C2096" s="1" t="s">
        <v>28</v>
      </c>
      <c r="D2096">
        <v>1549</v>
      </c>
      <c r="E2096" s="1" t="s">
        <v>1983</v>
      </c>
      <c r="F2096">
        <v>0</v>
      </c>
      <c r="G2096">
        <v>0</v>
      </c>
      <c r="I2096">
        <v>0</v>
      </c>
      <c r="J2096">
        <f>Tabla1[[#This Row],[VENTAS]]+Tabla1[[#This Row],[DEPOSITO]]+Tabla1[[#This Row],[Existencia]]-Tabla1[[#This Row],[SISTEMA]]</f>
        <v>0</v>
      </c>
    </row>
    <row r="2097" spans="1:11" hidden="1" x14ac:dyDescent="0.25">
      <c r="A2097">
        <v>20303</v>
      </c>
      <c r="B2097" s="1" t="s">
        <v>6</v>
      </c>
      <c r="C2097" s="1" t="s">
        <v>28</v>
      </c>
      <c r="D2097">
        <v>1552</v>
      </c>
      <c r="E2097" s="1" t="s">
        <v>1984</v>
      </c>
      <c r="F2097">
        <v>0</v>
      </c>
      <c r="G2097">
        <v>0</v>
      </c>
      <c r="I2097">
        <v>0</v>
      </c>
      <c r="J2097">
        <f>Tabla1[[#This Row],[VENTAS]]+Tabla1[[#This Row],[DEPOSITO]]+Tabla1[[#This Row],[Existencia]]-Tabla1[[#This Row],[SISTEMA]]</f>
        <v>0</v>
      </c>
    </row>
    <row r="2098" spans="1:11" hidden="1" x14ac:dyDescent="0.25">
      <c r="A2098">
        <v>20303</v>
      </c>
      <c r="B2098" s="1" t="s">
        <v>6</v>
      </c>
      <c r="C2098" s="1" t="s">
        <v>28</v>
      </c>
      <c r="D2098">
        <v>1557</v>
      </c>
      <c r="E2098" s="1" t="s">
        <v>1985</v>
      </c>
      <c r="F2098">
        <v>0</v>
      </c>
      <c r="G2098">
        <v>0</v>
      </c>
      <c r="I2098">
        <v>0</v>
      </c>
      <c r="J2098">
        <f>Tabla1[[#This Row],[VENTAS]]+Tabla1[[#This Row],[DEPOSITO]]+Tabla1[[#This Row],[Existencia]]-Tabla1[[#This Row],[SISTEMA]]</f>
        <v>0</v>
      </c>
    </row>
    <row r="2099" spans="1:11" hidden="1" x14ac:dyDescent="0.25">
      <c r="A2099">
        <v>20303</v>
      </c>
      <c r="B2099" s="1" t="s">
        <v>6</v>
      </c>
      <c r="C2099" s="1" t="s">
        <v>28</v>
      </c>
      <c r="D2099">
        <v>1558</v>
      </c>
      <c r="E2099" s="1" t="s">
        <v>1986</v>
      </c>
      <c r="F2099">
        <v>0</v>
      </c>
      <c r="G2099">
        <v>0</v>
      </c>
      <c r="I2099">
        <v>0</v>
      </c>
      <c r="J2099">
        <f>Tabla1[[#This Row],[VENTAS]]+Tabla1[[#This Row],[DEPOSITO]]+Tabla1[[#This Row],[Existencia]]-Tabla1[[#This Row],[SISTEMA]]</f>
        <v>0</v>
      </c>
    </row>
    <row r="2100" spans="1:11" hidden="1" x14ac:dyDescent="0.25">
      <c r="A2100">
        <v>20303</v>
      </c>
      <c r="B2100" s="1" t="s">
        <v>6</v>
      </c>
      <c r="C2100" s="1" t="s">
        <v>28</v>
      </c>
      <c r="D2100">
        <v>1561</v>
      </c>
      <c r="E2100" s="1" t="s">
        <v>1987</v>
      </c>
      <c r="F2100">
        <v>0</v>
      </c>
      <c r="G2100">
        <v>0</v>
      </c>
      <c r="I2100">
        <v>0</v>
      </c>
      <c r="J2100">
        <f>Tabla1[[#This Row],[VENTAS]]+Tabla1[[#This Row],[DEPOSITO]]+Tabla1[[#This Row],[Existencia]]-Tabla1[[#This Row],[SISTEMA]]</f>
        <v>0</v>
      </c>
    </row>
    <row r="2101" spans="1:11" hidden="1" x14ac:dyDescent="0.25">
      <c r="A2101">
        <v>20303</v>
      </c>
      <c r="B2101" s="1" t="s">
        <v>6</v>
      </c>
      <c r="C2101" s="1" t="s">
        <v>28</v>
      </c>
      <c r="D2101">
        <v>1565</v>
      </c>
      <c r="E2101" s="1" t="s">
        <v>1988</v>
      </c>
      <c r="F2101">
        <v>0</v>
      </c>
      <c r="G2101">
        <v>0</v>
      </c>
      <c r="I2101">
        <v>0</v>
      </c>
      <c r="J2101">
        <f>Tabla1[[#This Row],[VENTAS]]+Tabla1[[#This Row],[DEPOSITO]]+Tabla1[[#This Row],[Existencia]]-Tabla1[[#This Row],[SISTEMA]]</f>
        <v>0</v>
      </c>
    </row>
    <row r="2102" spans="1:11" hidden="1" x14ac:dyDescent="0.25">
      <c r="A2102">
        <v>20303</v>
      </c>
      <c r="B2102" s="1" t="s">
        <v>6</v>
      </c>
      <c r="C2102" s="1" t="s">
        <v>28</v>
      </c>
      <c r="D2102">
        <v>1568</v>
      </c>
      <c r="E2102" s="1" t="s">
        <v>1989</v>
      </c>
      <c r="F2102">
        <v>0</v>
      </c>
      <c r="G2102">
        <v>0</v>
      </c>
      <c r="I2102">
        <v>0</v>
      </c>
      <c r="J2102">
        <f>Tabla1[[#This Row],[VENTAS]]+Tabla1[[#This Row],[DEPOSITO]]+Tabla1[[#This Row],[Existencia]]-Tabla1[[#This Row],[SISTEMA]]</f>
        <v>0</v>
      </c>
    </row>
    <row r="2103" spans="1:11" hidden="1" x14ac:dyDescent="0.25">
      <c r="A2103">
        <v>20303</v>
      </c>
      <c r="B2103" s="1" t="s">
        <v>6</v>
      </c>
      <c r="C2103" s="1" t="s">
        <v>28</v>
      </c>
      <c r="D2103">
        <v>1570</v>
      </c>
      <c r="E2103" s="1" t="s">
        <v>1990</v>
      </c>
      <c r="F2103">
        <v>0</v>
      </c>
      <c r="G2103">
        <v>0</v>
      </c>
      <c r="I2103">
        <v>0</v>
      </c>
      <c r="J2103">
        <f>Tabla1[[#This Row],[VENTAS]]+Tabla1[[#This Row],[DEPOSITO]]+Tabla1[[#This Row],[Existencia]]-Tabla1[[#This Row],[SISTEMA]]</f>
        <v>0</v>
      </c>
    </row>
    <row r="2104" spans="1:11" hidden="1" x14ac:dyDescent="0.25">
      <c r="A2104">
        <v>20303</v>
      </c>
      <c r="B2104" s="1" t="s">
        <v>6</v>
      </c>
      <c r="C2104" s="1" t="s">
        <v>28</v>
      </c>
      <c r="D2104">
        <v>1572</v>
      </c>
      <c r="E2104" s="1" t="s">
        <v>1991</v>
      </c>
      <c r="F2104">
        <v>-3</v>
      </c>
      <c r="G2104">
        <v>0</v>
      </c>
      <c r="I2104">
        <v>0</v>
      </c>
      <c r="J2104">
        <f>Tabla1[[#This Row],[VENTAS]]+Tabla1[[#This Row],[DEPOSITO]]+Tabla1[[#This Row],[Existencia]]-Tabla1[[#This Row],[SISTEMA]]</f>
        <v>3</v>
      </c>
      <c r="K2104" t="s">
        <v>2659</v>
      </c>
    </row>
    <row r="2105" spans="1:11" x14ac:dyDescent="0.25">
      <c r="A2105">
        <v>20303</v>
      </c>
      <c r="B2105" s="1" t="s">
        <v>6</v>
      </c>
      <c r="C2105" s="1" t="s">
        <v>28</v>
      </c>
      <c r="D2105">
        <v>1573</v>
      </c>
      <c r="E2105" s="1" t="s">
        <v>1992</v>
      </c>
      <c r="F2105">
        <v>1</v>
      </c>
      <c r="G2105">
        <v>0</v>
      </c>
      <c r="I2105">
        <v>0</v>
      </c>
      <c r="J2105">
        <f>Tabla1[[#This Row],[VENTAS]]+Tabla1[[#This Row],[DEPOSITO]]+Tabla1[[#This Row],[Existencia]]-Tabla1[[#This Row],[SISTEMA]]</f>
        <v>-1</v>
      </c>
    </row>
    <row r="2106" spans="1:11" x14ac:dyDescent="0.25">
      <c r="A2106">
        <v>20303</v>
      </c>
      <c r="B2106" s="1" t="s">
        <v>6</v>
      </c>
      <c r="C2106" s="1" t="s">
        <v>28</v>
      </c>
      <c r="D2106">
        <v>1575</v>
      </c>
      <c r="E2106" s="1" t="s">
        <v>1993</v>
      </c>
      <c r="F2106">
        <v>3</v>
      </c>
      <c r="G2106">
        <v>0</v>
      </c>
      <c r="I2106">
        <v>0</v>
      </c>
      <c r="J2106">
        <f>Tabla1[[#This Row],[VENTAS]]+Tabla1[[#This Row],[DEPOSITO]]+Tabla1[[#This Row],[Existencia]]-Tabla1[[#This Row],[SISTEMA]]</f>
        <v>-3</v>
      </c>
    </row>
    <row r="2107" spans="1:11" hidden="1" x14ac:dyDescent="0.25">
      <c r="A2107">
        <v>20303</v>
      </c>
      <c r="B2107" s="1" t="s">
        <v>6</v>
      </c>
      <c r="C2107" s="1" t="s">
        <v>28</v>
      </c>
      <c r="D2107">
        <v>1578</v>
      </c>
      <c r="E2107" s="1" t="s">
        <v>1994</v>
      </c>
      <c r="F2107">
        <v>0</v>
      </c>
      <c r="G2107">
        <v>0</v>
      </c>
      <c r="I2107">
        <v>0</v>
      </c>
      <c r="J2107">
        <f>Tabla1[[#This Row],[VENTAS]]+Tabla1[[#This Row],[DEPOSITO]]+Tabla1[[#This Row],[Existencia]]-Tabla1[[#This Row],[SISTEMA]]</f>
        <v>0</v>
      </c>
    </row>
    <row r="2108" spans="1:11" hidden="1" x14ac:dyDescent="0.25">
      <c r="A2108">
        <v>20303</v>
      </c>
      <c r="B2108" s="1" t="s">
        <v>6</v>
      </c>
      <c r="C2108" s="1" t="s">
        <v>28</v>
      </c>
      <c r="D2108">
        <v>1602</v>
      </c>
      <c r="E2108" s="1" t="s">
        <v>1995</v>
      </c>
      <c r="F2108">
        <v>0</v>
      </c>
      <c r="G2108">
        <v>0</v>
      </c>
      <c r="I2108">
        <v>0</v>
      </c>
      <c r="J2108">
        <f>Tabla1[[#This Row],[VENTAS]]+Tabla1[[#This Row],[DEPOSITO]]+Tabla1[[#This Row],[Existencia]]-Tabla1[[#This Row],[SISTEMA]]</f>
        <v>0</v>
      </c>
    </row>
    <row r="2109" spans="1:11" hidden="1" x14ac:dyDescent="0.25">
      <c r="A2109">
        <v>20303</v>
      </c>
      <c r="B2109" s="1" t="s">
        <v>6</v>
      </c>
      <c r="C2109" s="1" t="s">
        <v>28</v>
      </c>
      <c r="D2109">
        <v>1605</v>
      </c>
      <c r="E2109" s="1" t="s">
        <v>1996</v>
      </c>
      <c r="F2109">
        <v>0</v>
      </c>
      <c r="G2109">
        <v>0</v>
      </c>
      <c r="I2109">
        <v>0</v>
      </c>
      <c r="J2109">
        <f>Tabla1[[#This Row],[VENTAS]]+Tabla1[[#This Row],[DEPOSITO]]+Tabla1[[#This Row],[Existencia]]-Tabla1[[#This Row],[SISTEMA]]</f>
        <v>0</v>
      </c>
    </row>
    <row r="2110" spans="1:11" hidden="1" x14ac:dyDescent="0.25">
      <c r="A2110">
        <v>20303</v>
      </c>
      <c r="B2110" s="1" t="s">
        <v>6</v>
      </c>
      <c r="C2110" s="1" t="s">
        <v>28</v>
      </c>
      <c r="D2110">
        <v>1606</v>
      </c>
      <c r="E2110" s="1" t="s">
        <v>1997</v>
      </c>
      <c r="F2110">
        <v>2</v>
      </c>
      <c r="G2110">
        <v>2</v>
      </c>
      <c r="I2110">
        <v>0</v>
      </c>
      <c r="J2110">
        <f>Tabla1[[#This Row],[VENTAS]]+Tabla1[[#This Row],[DEPOSITO]]+Tabla1[[#This Row],[Existencia]]-Tabla1[[#This Row],[SISTEMA]]</f>
        <v>0</v>
      </c>
    </row>
    <row r="2111" spans="1:11" hidden="1" x14ac:dyDescent="0.25">
      <c r="A2111">
        <v>20303</v>
      </c>
      <c r="B2111" s="1" t="s">
        <v>6</v>
      </c>
      <c r="C2111" s="1" t="s">
        <v>28</v>
      </c>
      <c r="D2111">
        <v>1608</v>
      </c>
      <c r="E2111" s="1" t="s">
        <v>1998</v>
      </c>
      <c r="F2111">
        <v>0</v>
      </c>
      <c r="G2111">
        <v>0</v>
      </c>
      <c r="I2111">
        <v>0</v>
      </c>
      <c r="J2111">
        <f>Tabla1[[#This Row],[VENTAS]]+Tabla1[[#This Row],[DEPOSITO]]+Tabla1[[#This Row],[Existencia]]-Tabla1[[#This Row],[SISTEMA]]</f>
        <v>0</v>
      </c>
    </row>
    <row r="2112" spans="1:11" hidden="1" x14ac:dyDescent="0.25">
      <c r="A2112">
        <v>20303</v>
      </c>
      <c r="B2112" s="1" t="s">
        <v>6</v>
      </c>
      <c r="C2112" s="1" t="s">
        <v>28</v>
      </c>
      <c r="D2112">
        <v>1613</v>
      </c>
      <c r="E2112" s="1" t="s">
        <v>1999</v>
      </c>
      <c r="F2112">
        <v>11</v>
      </c>
      <c r="G2112">
        <v>11</v>
      </c>
      <c r="I2112">
        <v>0</v>
      </c>
      <c r="J2112">
        <f>Tabla1[[#This Row],[VENTAS]]+Tabla1[[#This Row],[DEPOSITO]]+Tabla1[[#This Row],[Existencia]]-Tabla1[[#This Row],[SISTEMA]]</f>
        <v>0</v>
      </c>
    </row>
    <row r="2113" spans="1:10" hidden="1" x14ac:dyDescent="0.25">
      <c r="A2113">
        <v>20303</v>
      </c>
      <c r="B2113" s="1" t="s">
        <v>6</v>
      </c>
      <c r="C2113" s="1" t="s">
        <v>28</v>
      </c>
      <c r="D2113">
        <v>1614</v>
      </c>
      <c r="E2113" s="1" t="s">
        <v>2000</v>
      </c>
      <c r="F2113">
        <v>23</v>
      </c>
      <c r="G2113">
        <v>23</v>
      </c>
      <c r="I2113">
        <v>0</v>
      </c>
      <c r="J2113">
        <f>Tabla1[[#This Row],[VENTAS]]+Tabla1[[#This Row],[DEPOSITO]]+Tabla1[[#This Row],[Existencia]]-Tabla1[[#This Row],[SISTEMA]]</f>
        <v>0</v>
      </c>
    </row>
    <row r="2114" spans="1:10" x14ac:dyDescent="0.25">
      <c r="A2114">
        <v>20303</v>
      </c>
      <c r="B2114" s="1" t="s">
        <v>6</v>
      </c>
      <c r="C2114" s="1" t="s">
        <v>28</v>
      </c>
      <c r="D2114">
        <v>1615</v>
      </c>
      <c r="E2114" s="1" t="s">
        <v>2001</v>
      </c>
      <c r="F2114">
        <v>18</v>
      </c>
      <c r="G2114">
        <v>17</v>
      </c>
      <c r="I2114">
        <v>0</v>
      </c>
      <c r="J2114">
        <f>Tabla1[[#This Row],[VENTAS]]+Tabla1[[#This Row],[DEPOSITO]]+Tabla1[[#This Row],[Existencia]]-Tabla1[[#This Row],[SISTEMA]]</f>
        <v>-1</v>
      </c>
    </row>
    <row r="2115" spans="1:10" hidden="1" x14ac:dyDescent="0.25">
      <c r="A2115">
        <v>20303</v>
      </c>
      <c r="B2115" s="1" t="s">
        <v>6</v>
      </c>
      <c r="C2115" s="1" t="s">
        <v>28</v>
      </c>
      <c r="D2115">
        <v>1617</v>
      </c>
      <c r="E2115" s="1" t="s">
        <v>2002</v>
      </c>
      <c r="F2115">
        <v>0</v>
      </c>
      <c r="G2115">
        <v>0</v>
      </c>
      <c r="I2115">
        <v>0</v>
      </c>
      <c r="J2115">
        <f>Tabla1[[#This Row],[VENTAS]]+Tabla1[[#This Row],[DEPOSITO]]+Tabla1[[#This Row],[Existencia]]-Tabla1[[#This Row],[SISTEMA]]</f>
        <v>0</v>
      </c>
    </row>
    <row r="2116" spans="1:10" hidden="1" x14ac:dyDescent="0.25">
      <c r="A2116">
        <v>20303</v>
      </c>
      <c r="B2116" s="1" t="s">
        <v>6</v>
      </c>
      <c r="C2116" s="1" t="s">
        <v>28</v>
      </c>
      <c r="D2116">
        <v>2573</v>
      </c>
      <c r="E2116" s="1" t="s">
        <v>1985</v>
      </c>
      <c r="F2116">
        <v>0</v>
      </c>
      <c r="G2116">
        <v>0</v>
      </c>
      <c r="I2116">
        <v>0</v>
      </c>
      <c r="J2116">
        <f>Tabla1[[#This Row],[VENTAS]]+Tabla1[[#This Row],[DEPOSITO]]+Tabla1[[#This Row],[Existencia]]-Tabla1[[#This Row],[SISTEMA]]</f>
        <v>0</v>
      </c>
    </row>
    <row r="2117" spans="1:10" hidden="1" x14ac:dyDescent="0.25">
      <c r="A2117">
        <v>20303</v>
      </c>
      <c r="B2117" s="1" t="s">
        <v>6</v>
      </c>
      <c r="C2117" s="1" t="s">
        <v>28</v>
      </c>
      <c r="D2117">
        <v>3500</v>
      </c>
      <c r="E2117" s="1" t="s">
        <v>2003</v>
      </c>
      <c r="F2117">
        <v>0</v>
      </c>
      <c r="G2117">
        <v>0</v>
      </c>
      <c r="I2117">
        <v>0</v>
      </c>
      <c r="J2117">
        <f>Tabla1[[#This Row],[VENTAS]]+Tabla1[[#This Row],[DEPOSITO]]+Tabla1[[#This Row],[Existencia]]-Tabla1[[#This Row],[SISTEMA]]</f>
        <v>0</v>
      </c>
    </row>
    <row r="2118" spans="1:10" hidden="1" x14ac:dyDescent="0.25">
      <c r="A2118">
        <v>20303</v>
      </c>
      <c r="B2118" s="1" t="s">
        <v>6</v>
      </c>
      <c r="C2118" s="1" t="s">
        <v>28</v>
      </c>
      <c r="D2118">
        <v>3548</v>
      </c>
      <c r="E2118" s="1" t="s">
        <v>2004</v>
      </c>
      <c r="F2118">
        <v>0</v>
      </c>
      <c r="G2118">
        <v>0</v>
      </c>
      <c r="I2118">
        <v>0</v>
      </c>
      <c r="J2118">
        <f>Tabla1[[#This Row],[VENTAS]]+Tabla1[[#This Row],[DEPOSITO]]+Tabla1[[#This Row],[Existencia]]-Tabla1[[#This Row],[SISTEMA]]</f>
        <v>0</v>
      </c>
    </row>
    <row r="2119" spans="1:10" hidden="1" x14ac:dyDescent="0.25">
      <c r="A2119">
        <v>20303</v>
      </c>
      <c r="B2119" s="1" t="s">
        <v>6</v>
      </c>
      <c r="C2119" s="1" t="s">
        <v>28</v>
      </c>
      <c r="D2119">
        <v>3785</v>
      </c>
      <c r="E2119" s="1" t="s">
        <v>2005</v>
      </c>
      <c r="F2119">
        <v>16</v>
      </c>
      <c r="G2119">
        <v>16</v>
      </c>
      <c r="I2119">
        <v>0</v>
      </c>
      <c r="J2119">
        <f>Tabla1[[#This Row],[VENTAS]]+Tabla1[[#This Row],[DEPOSITO]]+Tabla1[[#This Row],[Existencia]]-Tabla1[[#This Row],[SISTEMA]]</f>
        <v>0</v>
      </c>
    </row>
    <row r="2120" spans="1:10" hidden="1" x14ac:dyDescent="0.25">
      <c r="A2120">
        <v>20303</v>
      </c>
      <c r="B2120" s="1" t="s">
        <v>6</v>
      </c>
      <c r="C2120" s="1" t="s">
        <v>28</v>
      </c>
      <c r="D2120">
        <v>4005</v>
      </c>
      <c r="E2120" s="1" t="s">
        <v>2006</v>
      </c>
      <c r="F2120">
        <v>0</v>
      </c>
      <c r="G2120">
        <v>0</v>
      </c>
      <c r="I2120">
        <v>0</v>
      </c>
      <c r="J2120">
        <f>Tabla1[[#This Row],[VENTAS]]+Tabla1[[#This Row],[DEPOSITO]]+Tabla1[[#This Row],[Existencia]]-Tabla1[[#This Row],[SISTEMA]]</f>
        <v>0</v>
      </c>
    </row>
    <row r="2121" spans="1:10" hidden="1" x14ac:dyDescent="0.25">
      <c r="A2121">
        <v>20303</v>
      </c>
      <c r="B2121" s="1" t="s">
        <v>6</v>
      </c>
      <c r="C2121" s="1" t="s">
        <v>28</v>
      </c>
      <c r="D2121">
        <v>5042</v>
      </c>
      <c r="E2121" s="1" t="s">
        <v>2007</v>
      </c>
      <c r="F2121">
        <v>0</v>
      </c>
      <c r="G2121">
        <v>0</v>
      </c>
      <c r="I2121">
        <v>0</v>
      </c>
      <c r="J2121">
        <f>Tabla1[[#This Row],[VENTAS]]+Tabla1[[#This Row],[DEPOSITO]]+Tabla1[[#This Row],[Existencia]]-Tabla1[[#This Row],[SISTEMA]]</f>
        <v>0</v>
      </c>
    </row>
    <row r="2122" spans="1:10" hidden="1" x14ac:dyDescent="0.25">
      <c r="A2122">
        <v>20303</v>
      </c>
      <c r="B2122" s="1" t="s">
        <v>6</v>
      </c>
      <c r="C2122" s="1" t="s">
        <v>28</v>
      </c>
      <c r="D2122">
        <v>5043</v>
      </c>
      <c r="E2122" s="1" t="s">
        <v>2008</v>
      </c>
      <c r="F2122">
        <v>0</v>
      </c>
      <c r="G2122">
        <v>0</v>
      </c>
      <c r="I2122">
        <v>0</v>
      </c>
      <c r="J2122">
        <f>Tabla1[[#This Row],[VENTAS]]+Tabla1[[#This Row],[DEPOSITO]]+Tabla1[[#This Row],[Existencia]]-Tabla1[[#This Row],[SISTEMA]]</f>
        <v>0</v>
      </c>
    </row>
    <row r="2123" spans="1:10" hidden="1" x14ac:dyDescent="0.25">
      <c r="A2123">
        <v>20303</v>
      </c>
      <c r="B2123" s="1" t="s">
        <v>6</v>
      </c>
      <c r="C2123" s="1" t="s">
        <v>28</v>
      </c>
      <c r="D2123">
        <v>5044</v>
      </c>
      <c r="E2123" s="1" t="s">
        <v>2009</v>
      </c>
      <c r="F2123">
        <v>0</v>
      </c>
      <c r="G2123">
        <v>0</v>
      </c>
      <c r="I2123">
        <v>0</v>
      </c>
      <c r="J2123">
        <f>Tabla1[[#This Row],[VENTAS]]+Tabla1[[#This Row],[DEPOSITO]]+Tabla1[[#This Row],[Existencia]]-Tabla1[[#This Row],[SISTEMA]]</f>
        <v>0</v>
      </c>
    </row>
    <row r="2124" spans="1:10" hidden="1" x14ac:dyDescent="0.25">
      <c r="A2124">
        <v>20303</v>
      </c>
      <c r="B2124" s="1" t="s">
        <v>6</v>
      </c>
      <c r="C2124" s="1" t="s">
        <v>28</v>
      </c>
      <c r="D2124">
        <v>5045</v>
      </c>
      <c r="E2124" s="1" t="s">
        <v>2010</v>
      </c>
      <c r="F2124">
        <v>0</v>
      </c>
      <c r="G2124">
        <v>0</v>
      </c>
      <c r="I2124">
        <v>0</v>
      </c>
      <c r="J2124">
        <f>Tabla1[[#This Row],[VENTAS]]+Tabla1[[#This Row],[DEPOSITO]]+Tabla1[[#This Row],[Existencia]]-Tabla1[[#This Row],[SISTEMA]]</f>
        <v>0</v>
      </c>
    </row>
    <row r="2125" spans="1:10" hidden="1" x14ac:dyDescent="0.25">
      <c r="A2125">
        <v>20303</v>
      </c>
      <c r="B2125" s="1" t="s">
        <v>6</v>
      </c>
      <c r="C2125" s="1" t="s">
        <v>28</v>
      </c>
      <c r="D2125">
        <v>5046</v>
      </c>
      <c r="E2125" s="1" t="s">
        <v>2011</v>
      </c>
      <c r="F2125">
        <v>2</v>
      </c>
      <c r="G2125">
        <v>2</v>
      </c>
      <c r="I2125">
        <v>0</v>
      </c>
      <c r="J2125">
        <f>Tabla1[[#This Row],[VENTAS]]+Tabla1[[#This Row],[DEPOSITO]]+Tabla1[[#This Row],[Existencia]]-Tabla1[[#This Row],[SISTEMA]]</f>
        <v>0</v>
      </c>
    </row>
    <row r="2126" spans="1:10" hidden="1" x14ac:dyDescent="0.25">
      <c r="A2126">
        <v>20303</v>
      </c>
      <c r="B2126" s="1" t="s">
        <v>6</v>
      </c>
      <c r="C2126" s="1" t="s">
        <v>28</v>
      </c>
      <c r="D2126">
        <v>5092</v>
      </c>
      <c r="E2126" s="1" t="s">
        <v>2012</v>
      </c>
      <c r="F2126">
        <v>0</v>
      </c>
      <c r="G2126">
        <v>0</v>
      </c>
      <c r="I2126">
        <v>0</v>
      </c>
      <c r="J2126">
        <f>Tabla1[[#This Row],[VENTAS]]+Tabla1[[#This Row],[DEPOSITO]]+Tabla1[[#This Row],[Existencia]]-Tabla1[[#This Row],[SISTEMA]]</f>
        <v>0</v>
      </c>
    </row>
    <row r="2127" spans="1:10" hidden="1" x14ac:dyDescent="0.25">
      <c r="A2127">
        <v>20303</v>
      </c>
      <c r="B2127" s="1" t="s">
        <v>6</v>
      </c>
      <c r="C2127" s="1" t="s">
        <v>28</v>
      </c>
      <c r="D2127">
        <v>5094</v>
      </c>
      <c r="E2127" s="1" t="s">
        <v>2013</v>
      </c>
      <c r="F2127">
        <v>0</v>
      </c>
      <c r="G2127">
        <v>0</v>
      </c>
      <c r="I2127">
        <v>0</v>
      </c>
      <c r="J2127">
        <f>Tabla1[[#This Row],[VENTAS]]+Tabla1[[#This Row],[DEPOSITO]]+Tabla1[[#This Row],[Existencia]]-Tabla1[[#This Row],[SISTEMA]]</f>
        <v>0</v>
      </c>
    </row>
    <row r="2128" spans="1:10" hidden="1" x14ac:dyDescent="0.25">
      <c r="A2128">
        <v>20303</v>
      </c>
      <c r="B2128" s="1" t="s">
        <v>6</v>
      </c>
      <c r="C2128" s="1" t="s">
        <v>28</v>
      </c>
      <c r="D2128">
        <v>6004</v>
      </c>
      <c r="E2128" s="1" t="s">
        <v>2014</v>
      </c>
      <c r="F2128">
        <v>2</v>
      </c>
      <c r="G2128">
        <v>2</v>
      </c>
      <c r="I2128">
        <v>0</v>
      </c>
      <c r="J2128">
        <f>Tabla1[[#This Row],[VENTAS]]+Tabla1[[#This Row],[DEPOSITO]]+Tabla1[[#This Row],[Existencia]]-Tabla1[[#This Row],[SISTEMA]]</f>
        <v>0</v>
      </c>
    </row>
    <row r="2129" spans="1:11" hidden="1" x14ac:dyDescent="0.25">
      <c r="A2129">
        <v>20303</v>
      </c>
      <c r="B2129" s="1" t="s">
        <v>6</v>
      </c>
      <c r="C2129" s="1" t="s">
        <v>28</v>
      </c>
      <c r="D2129">
        <v>6005</v>
      </c>
      <c r="E2129" s="1" t="s">
        <v>2015</v>
      </c>
      <c r="F2129">
        <v>0</v>
      </c>
      <c r="G2129">
        <v>0</v>
      </c>
      <c r="I2129">
        <v>0</v>
      </c>
      <c r="J2129">
        <f>Tabla1[[#This Row],[VENTAS]]+Tabla1[[#This Row],[DEPOSITO]]+Tabla1[[#This Row],[Existencia]]-Tabla1[[#This Row],[SISTEMA]]</f>
        <v>0</v>
      </c>
    </row>
    <row r="2130" spans="1:11" x14ac:dyDescent="0.25">
      <c r="A2130">
        <v>20303</v>
      </c>
      <c r="B2130" s="1" t="s">
        <v>6</v>
      </c>
      <c r="C2130" s="1" t="s">
        <v>28</v>
      </c>
      <c r="D2130">
        <v>6260</v>
      </c>
      <c r="E2130" s="1" t="s">
        <v>2016</v>
      </c>
      <c r="F2130">
        <v>8</v>
      </c>
      <c r="G2130">
        <v>0</v>
      </c>
      <c r="I2130">
        <v>0</v>
      </c>
      <c r="J2130">
        <f>Tabla1[[#This Row],[VENTAS]]+Tabla1[[#This Row],[DEPOSITO]]+Tabla1[[#This Row],[Existencia]]-Tabla1[[#This Row],[SISTEMA]]</f>
        <v>-8</v>
      </c>
    </row>
    <row r="2131" spans="1:11" hidden="1" x14ac:dyDescent="0.25">
      <c r="A2131">
        <v>20303</v>
      </c>
      <c r="B2131" s="1" t="s">
        <v>6</v>
      </c>
      <c r="C2131" s="1" t="s">
        <v>28</v>
      </c>
      <c r="D2131">
        <v>7158</v>
      </c>
      <c r="E2131" s="1" t="s">
        <v>2017</v>
      </c>
      <c r="F2131">
        <v>0</v>
      </c>
      <c r="G2131">
        <v>0</v>
      </c>
      <c r="I2131">
        <v>0</v>
      </c>
      <c r="J2131">
        <f>Tabla1[[#This Row],[VENTAS]]+Tabla1[[#This Row],[DEPOSITO]]+Tabla1[[#This Row],[Existencia]]-Tabla1[[#This Row],[SISTEMA]]</f>
        <v>0</v>
      </c>
    </row>
    <row r="2132" spans="1:11" hidden="1" x14ac:dyDescent="0.25">
      <c r="A2132">
        <v>20303</v>
      </c>
      <c r="B2132" s="1" t="s">
        <v>6</v>
      </c>
      <c r="C2132" s="1" t="s">
        <v>28</v>
      </c>
      <c r="D2132">
        <v>7159</v>
      </c>
      <c r="E2132" s="1" t="s">
        <v>2018</v>
      </c>
      <c r="F2132">
        <v>0</v>
      </c>
      <c r="G2132">
        <v>0</v>
      </c>
      <c r="I2132">
        <v>0</v>
      </c>
      <c r="J2132">
        <f>Tabla1[[#This Row],[VENTAS]]+Tabla1[[#This Row],[DEPOSITO]]+Tabla1[[#This Row],[Existencia]]-Tabla1[[#This Row],[SISTEMA]]</f>
        <v>0</v>
      </c>
    </row>
    <row r="2133" spans="1:11" hidden="1" x14ac:dyDescent="0.25">
      <c r="A2133">
        <v>20303</v>
      </c>
      <c r="B2133" s="1" t="s">
        <v>6</v>
      </c>
      <c r="C2133" s="1" t="s">
        <v>28</v>
      </c>
      <c r="D2133">
        <v>8747</v>
      </c>
      <c r="E2133" s="1" t="s">
        <v>2019</v>
      </c>
      <c r="F2133">
        <v>0</v>
      </c>
      <c r="G2133">
        <v>0</v>
      </c>
      <c r="I2133">
        <v>0</v>
      </c>
      <c r="J2133">
        <f>Tabla1[[#This Row],[VENTAS]]+Tabla1[[#This Row],[DEPOSITO]]+Tabla1[[#This Row],[Existencia]]-Tabla1[[#This Row],[SISTEMA]]</f>
        <v>0</v>
      </c>
    </row>
    <row r="2134" spans="1:11" hidden="1" x14ac:dyDescent="0.25">
      <c r="A2134">
        <v>20303</v>
      </c>
      <c r="B2134" s="1" t="s">
        <v>6</v>
      </c>
      <c r="C2134" s="1" t="s">
        <v>28</v>
      </c>
      <c r="D2134">
        <v>8824</v>
      </c>
      <c r="E2134" s="1" t="s">
        <v>2020</v>
      </c>
      <c r="F2134">
        <v>3</v>
      </c>
      <c r="G2134">
        <v>3</v>
      </c>
      <c r="I2134">
        <v>0</v>
      </c>
      <c r="J2134">
        <f>Tabla1[[#This Row],[VENTAS]]+Tabla1[[#This Row],[DEPOSITO]]+Tabla1[[#This Row],[Existencia]]-Tabla1[[#This Row],[SISTEMA]]</f>
        <v>0</v>
      </c>
    </row>
    <row r="2135" spans="1:11" hidden="1" x14ac:dyDescent="0.25">
      <c r="A2135">
        <v>20303</v>
      </c>
      <c r="B2135" s="1" t="s">
        <v>6</v>
      </c>
      <c r="C2135" s="1" t="s">
        <v>28</v>
      </c>
      <c r="D2135">
        <v>8867</v>
      </c>
      <c r="E2135" s="1" t="s">
        <v>2021</v>
      </c>
      <c r="F2135">
        <v>2</v>
      </c>
      <c r="G2135">
        <v>2</v>
      </c>
      <c r="I2135">
        <v>0</v>
      </c>
      <c r="J2135">
        <f>Tabla1[[#This Row],[VENTAS]]+Tabla1[[#This Row],[DEPOSITO]]+Tabla1[[#This Row],[Existencia]]-Tabla1[[#This Row],[SISTEMA]]</f>
        <v>0</v>
      </c>
    </row>
    <row r="2136" spans="1:11" hidden="1" x14ac:dyDescent="0.25">
      <c r="A2136">
        <v>20303</v>
      </c>
      <c r="B2136" s="1" t="s">
        <v>6</v>
      </c>
      <c r="C2136" s="1" t="s">
        <v>28</v>
      </c>
      <c r="D2136">
        <v>9024</v>
      </c>
      <c r="E2136" s="1" t="s">
        <v>2022</v>
      </c>
      <c r="F2136">
        <v>1</v>
      </c>
      <c r="G2136">
        <v>2</v>
      </c>
      <c r="I2136">
        <v>0</v>
      </c>
      <c r="J2136">
        <f>Tabla1[[#This Row],[VENTAS]]+Tabla1[[#This Row],[DEPOSITO]]+Tabla1[[#This Row],[Existencia]]-Tabla1[[#This Row],[SISTEMA]]</f>
        <v>1</v>
      </c>
      <c r="K2136" t="s">
        <v>2659</v>
      </c>
    </row>
    <row r="2137" spans="1:11" x14ac:dyDescent="0.25">
      <c r="A2137">
        <v>20303</v>
      </c>
      <c r="B2137" s="1" t="s">
        <v>6</v>
      </c>
      <c r="C2137" s="1" t="s">
        <v>28</v>
      </c>
      <c r="D2137">
        <v>9188</v>
      </c>
      <c r="E2137" s="1" t="s">
        <v>2023</v>
      </c>
      <c r="F2137">
        <v>3</v>
      </c>
      <c r="G2137">
        <v>2</v>
      </c>
      <c r="I2137">
        <v>0</v>
      </c>
      <c r="J2137">
        <f>Tabla1[[#This Row],[VENTAS]]+Tabla1[[#This Row],[DEPOSITO]]+Tabla1[[#This Row],[Existencia]]-Tabla1[[#This Row],[SISTEMA]]</f>
        <v>-1</v>
      </c>
    </row>
    <row r="2138" spans="1:11" hidden="1" x14ac:dyDescent="0.25">
      <c r="A2138">
        <v>20303</v>
      </c>
      <c r="B2138" s="1" t="s">
        <v>6</v>
      </c>
      <c r="C2138" s="1" t="s">
        <v>28</v>
      </c>
      <c r="D2138">
        <v>9315</v>
      </c>
      <c r="E2138" s="1" t="s">
        <v>2024</v>
      </c>
      <c r="F2138">
        <v>1</v>
      </c>
      <c r="G2138">
        <v>1</v>
      </c>
      <c r="I2138">
        <v>0</v>
      </c>
      <c r="J2138">
        <f>Tabla1[[#This Row],[VENTAS]]+Tabla1[[#This Row],[DEPOSITO]]+Tabla1[[#This Row],[Existencia]]-Tabla1[[#This Row],[SISTEMA]]</f>
        <v>0</v>
      </c>
    </row>
    <row r="2139" spans="1:11" hidden="1" x14ac:dyDescent="0.25">
      <c r="A2139">
        <v>20303</v>
      </c>
      <c r="B2139" s="1" t="s">
        <v>6</v>
      </c>
      <c r="C2139" s="1" t="s">
        <v>28</v>
      </c>
      <c r="D2139">
        <v>9316</v>
      </c>
      <c r="E2139" s="1" t="s">
        <v>2025</v>
      </c>
      <c r="F2139">
        <v>27</v>
      </c>
      <c r="G2139">
        <f>9+18</f>
        <v>27</v>
      </c>
      <c r="I2139">
        <v>0</v>
      </c>
      <c r="J2139">
        <f>Tabla1[[#This Row],[VENTAS]]+Tabla1[[#This Row],[DEPOSITO]]+Tabla1[[#This Row],[Existencia]]-Tabla1[[#This Row],[SISTEMA]]</f>
        <v>0</v>
      </c>
    </row>
    <row r="2140" spans="1:11" hidden="1" x14ac:dyDescent="0.25">
      <c r="A2140">
        <v>20303</v>
      </c>
      <c r="B2140" s="1" t="s">
        <v>6</v>
      </c>
      <c r="C2140" s="1" t="s">
        <v>28</v>
      </c>
      <c r="D2140">
        <v>9442</v>
      </c>
      <c r="E2140" s="1" t="s">
        <v>2026</v>
      </c>
      <c r="F2140">
        <v>0</v>
      </c>
      <c r="G2140">
        <v>0</v>
      </c>
      <c r="I2140">
        <v>0</v>
      </c>
      <c r="J2140">
        <f>Tabla1[[#This Row],[VENTAS]]+Tabla1[[#This Row],[DEPOSITO]]+Tabla1[[#This Row],[Existencia]]-Tabla1[[#This Row],[SISTEMA]]</f>
        <v>0</v>
      </c>
    </row>
    <row r="2141" spans="1:11" hidden="1" x14ac:dyDescent="0.25">
      <c r="A2141">
        <v>20303</v>
      </c>
      <c r="B2141" s="1" t="s">
        <v>6</v>
      </c>
      <c r="C2141" s="1" t="s">
        <v>28</v>
      </c>
      <c r="D2141">
        <v>9693</v>
      </c>
      <c r="E2141" s="1" t="s">
        <v>2027</v>
      </c>
      <c r="F2141">
        <v>0</v>
      </c>
      <c r="G2141">
        <v>0</v>
      </c>
      <c r="I2141">
        <v>0</v>
      </c>
      <c r="J2141">
        <f>Tabla1[[#This Row],[VENTAS]]+Tabla1[[#This Row],[DEPOSITO]]+Tabla1[[#This Row],[Existencia]]-Tabla1[[#This Row],[SISTEMA]]</f>
        <v>0</v>
      </c>
    </row>
    <row r="2142" spans="1:11" hidden="1" x14ac:dyDescent="0.25">
      <c r="A2142">
        <v>20303</v>
      </c>
      <c r="B2142" s="1" t="s">
        <v>6</v>
      </c>
      <c r="C2142" s="1" t="s">
        <v>28</v>
      </c>
      <c r="D2142">
        <v>9694</v>
      </c>
      <c r="E2142" s="1" t="s">
        <v>2028</v>
      </c>
      <c r="F2142">
        <v>0</v>
      </c>
      <c r="G2142">
        <v>0</v>
      </c>
      <c r="I2142">
        <v>0</v>
      </c>
      <c r="J2142">
        <f>Tabla1[[#This Row],[VENTAS]]+Tabla1[[#This Row],[DEPOSITO]]+Tabla1[[#This Row],[Existencia]]-Tabla1[[#This Row],[SISTEMA]]</f>
        <v>0</v>
      </c>
    </row>
    <row r="2143" spans="1:11" hidden="1" x14ac:dyDescent="0.25">
      <c r="A2143">
        <v>20303</v>
      </c>
      <c r="B2143" s="1" t="s">
        <v>6</v>
      </c>
      <c r="C2143" s="1" t="s">
        <v>28</v>
      </c>
      <c r="D2143">
        <v>9764</v>
      </c>
      <c r="E2143" s="1" t="s">
        <v>2029</v>
      </c>
      <c r="F2143">
        <v>0</v>
      </c>
      <c r="G2143">
        <v>0</v>
      </c>
      <c r="I2143">
        <v>0</v>
      </c>
      <c r="J2143">
        <f>Tabla1[[#This Row],[VENTAS]]+Tabla1[[#This Row],[DEPOSITO]]+Tabla1[[#This Row],[Existencia]]-Tabla1[[#This Row],[SISTEMA]]</f>
        <v>0</v>
      </c>
    </row>
    <row r="2144" spans="1:11" x14ac:dyDescent="0.25">
      <c r="A2144">
        <v>20303</v>
      </c>
      <c r="B2144" s="1" t="s">
        <v>6</v>
      </c>
      <c r="C2144" s="1" t="s">
        <v>28</v>
      </c>
      <c r="D2144">
        <v>9775</v>
      </c>
      <c r="E2144" s="1" t="s">
        <v>2030</v>
      </c>
      <c r="F2144">
        <v>4</v>
      </c>
      <c r="G2144">
        <v>2</v>
      </c>
      <c r="I2144">
        <v>0</v>
      </c>
      <c r="J2144">
        <f>Tabla1[[#This Row],[VENTAS]]+Tabla1[[#This Row],[DEPOSITO]]+Tabla1[[#This Row],[Existencia]]-Tabla1[[#This Row],[SISTEMA]]</f>
        <v>-2</v>
      </c>
    </row>
    <row r="2145" spans="1:10" hidden="1" x14ac:dyDescent="0.25">
      <c r="A2145">
        <v>20303</v>
      </c>
      <c r="B2145" s="1" t="s">
        <v>6</v>
      </c>
      <c r="C2145" s="1" t="s">
        <v>28</v>
      </c>
      <c r="D2145">
        <v>9947</v>
      </c>
      <c r="E2145" s="1" t="s">
        <v>2031</v>
      </c>
      <c r="F2145">
        <v>0</v>
      </c>
      <c r="G2145">
        <v>0</v>
      </c>
      <c r="I2145">
        <v>0</v>
      </c>
      <c r="J2145">
        <f>Tabla1[[#This Row],[VENTAS]]+Tabla1[[#This Row],[DEPOSITO]]+Tabla1[[#This Row],[Existencia]]-Tabla1[[#This Row],[SISTEMA]]</f>
        <v>0</v>
      </c>
    </row>
    <row r="2146" spans="1:10" hidden="1" x14ac:dyDescent="0.25">
      <c r="A2146">
        <v>20303</v>
      </c>
      <c r="B2146" s="1" t="s">
        <v>6</v>
      </c>
      <c r="C2146" s="1" t="s">
        <v>28</v>
      </c>
      <c r="D2146">
        <v>10218</v>
      </c>
      <c r="E2146" s="1" t="s">
        <v>2032</v>
      </c>
      <c r="F2146">
        <v>0</v>
      </c>
      <c r="G2146">
        <v>0</v>
      </c>
      <c r="I2146">
        <v>0</v>
      </c>
      <c r="J2146">
        <f>Tabla1[[#This Row],[VENTAS]]+Tabla1[[#This Row],[DEPOSITO]]+Tabla1[[#This Row],[Existencia]]-Tabla1[[#This Row],[SISTEMA]]</f>
        <v>0</v>
      </c>
    </row>
    <row r="2147" spans="1:10" hidden="1" x14ac:dyDescent="0.25">
      <c r="A2147">
        <v>20303</v>
      </c>
      <c r="B2147" s="1" t="s">
        <v>6</v>
      </c>
      <c r="C2147" s="1" t="s">
        <v>28</v>
      </c>
      <c r="D2147">
        <v>10716</v>
      </c>
      <c r="E2147" s="1" t="s">
        <v>2033</v>
      </c>
      <c r="F2147">
        <v>0</v>
      </c>
      <c r="G2147">
        <v>0</v>
      </c>
      <c r="I2147">
        <v>0</v>
      </c>
      <c r="J2147">
        <f>Tabla1[[#This Row],[VENTAS]]+Tabla1[[#This Row],[DEPOSITO]]+Tabla1[[#This Row],[Existencia]]-Tabla1[[#This Row],[SISTEMA]]</f>
        <v>0</v>
      </c>
    </row>
    <row r="2148" spans="1:10" hidden="1" x14ac:dyDescent="0.25">
      <c r="A2148">
        <v>20303</v>
      </c>
      <c r="B2148" s="1" t="s">
        <v>6</v>
      </c>
      <c r="C2148" s="1" t="s">
        <v>28</v>
      </c>
      <c r="D2148">
        <v>11736</v>
      </c>
      <c r="E2148" s="1" t="s">
        <v>2034</v>
      </c>
      <c r="F2148">
        <v>20</v>
      </c>
      <c r="G2148">
        <v>20</v>
      </c>
      <c r="I2148">
        <v>0</v>
      </c>
      <c r="J2148">
        <f>Tabla1[[#This Row],[VENTAS]]+Tabla1[[#This Row],[DEPOSITO]]+Tabla1[[#This Row],[Existencia]]-Tabla1[[#This Row],[SISTEMA]]</f>
        <v>0</v>
      </c>
    </row>
    <row r="2149" spans="1:10" hidden="1" x14ac:dyDescent="0.25">
      <c r="A2149">
        <v>20303</v>
      </c>
      <c r="B2149" s="1" t="s">
        <v>6</v>
      </c>
      <c r="C2149" s="1" t="s">
        <v>28</v>
      </c>
      <c r="D2149">
        <v>12396</v>
      </c>
      <c r="E2149" s="1" t="s">
        <v>2035</v>
      </c>
      <c r="F2149">
        <v>2</v>
      </c>
      <c r="G2149">
        <v>2</v>
      </c>
      <c r="I2149">
        <v>0</v>
      </c>
      <c r="J2149">
        <f>Tabla1[[#This Row],[VENTAS]]+Tabla1[[#This Row],[DEPOSITO]]+Tabla1[[#This Row],[Existencia]]-Tabla1[[#This Row],[SISTEMA]]</f>
        <v>0</v>
      </c>
    </row>
    <row r="2150" spans="1:10" hidden="1" x14ac:dyDescent="0.25">
      <c r="A2150">
        <v>20303</v>
      </c>
      <c r="B2150" s="1" t="s">
        <v>6</v>
      </c>
      <c r="C2150" s="1" t="s">
        <v>28</v>
      </c>
      <c r="D2150">
        <v>13511</v>
      </c>
      <c r="E2150" s="1" t="s">
        <v>2036</v>
      </c>
      <c r="F2150">
        <v>3</v>
      </c>
      <c r="G2150">
        <v>3</v>
      </c>
      <c r="I2150">
        <v>0</v>
      </c>
      <c r="J2150">
        <f>Tabla1[[#This Row],[VENTAS]]+Tabla1[[#This Row],[DEPOSITO]]+Tabla1[[#This Row],[Existencia]]-Tabla1[[#This Row],[SISTEMA]]</f>
        <v>0</v>
      </c>
    </row>
    <row r="2151" spans="1:10" hidden="1" x14ac:dyDescent="0.25">
      <c r="A2151">
        <v>20303</v>
      </c>
      <c r="B2151" s="1" t="s">
        <v>6</v>
      </c>
      <c r="C2151" s="1" t="s">
        <v>28</v>
      </c>
      <c r="D2151">
        <v>13512</v>
      </c>
      <c r="E2151" s="1" t="s">
        <v>2037</v>
      </c>
      <c r="F2151">
        <v>19</v>
      </c>
      <c r="G2151">
        <v>19</v>
      </c>
      <c r="I2151">
        <v>0</v>
      </c>
      <c r="J2151">
        <f>Tabla1[[#This Row],[VENTAS]]+Tabla1[[#This Row],[DEPOSITO]]+Tabla1[[#This Row],[Existencia]]-Tabla1[[#This Row],[SISTEMA]]</f>
        <v>0</v>
      </c>
    </row>
    <row r="2152" spans="1:10" hidden="1" x14ac:dyDescent="0.25">
      <c r="A2152">
        <v>20303</v>
      </c>
      <c r="B2152" s="1" t="s">
        <v>6</v>
      </c>
      <c r="C2152" s="1" t="s">
        <v>28</v>
      </c>
      <c r="D2152">
        <v>14390</v>
      </c>
      <c r="E2152" s="1" t="s">
        <v>2038</v>
      </c>
      <c r="F2152">
        <v>3</v>
      </c>
      <c r="G2152">
        <v>3</v>
      </c>
      <c r="I2152">
        <v>0</v>
      </c>
      <c r="J2152">
        <f>Tabla1[[#This Row],[VENTAS]]+Tabla1[[#This Row],[DEPOSITO]]+Tabla1[[#This Row],[Existencia]]-Tabla1[[#This Row],[SISTEMA]]</f>
        <v>0</v>
      </c>
    </row>
    <row r="2153" spans="1:10" hidden="1" x14ac:dyDescent="0.25">
      <c r="A2153">
        <v>20303</v>
      </c>
      <c r="B2153" s="1" t="s">
        <v>6</v>
      </c>
      <c r="C2153" s="1" t="s">
        <v>28</v>
      </c>
      <c r="D2153">
        <v>14470</v>
      </c>
      <c r="E2153" s="1" t="s">
        <v>2039</v>
      </c>
      <c r="F2153">
        <v>2</v>
      </c>
      <c r="G2153">
        <v>2</v>
      </c>
      <c r="I2153">
        <v>0</v>
      </c>
      <c r="J2153">
        <f>Tabla1[[#This Row],[VENTAS]]+Tabla1[[#This Row],[DEPOSITO]]+Tabla1[[#This Row],[Existencia]]-Tabla1[[#This Row],[SISTEMA]]</f>
        <v>0</v>
      </c>
    </row>
    <row r="2154" spans="1:10" hidden="1" x14ac:dyDescent="0.25">
      <c r="A2154">
        <v>20303</v>
      </c>
      <c r="B2154" s="1" t="s">
        <v>6</v>
      </c>
      <c r="C2154" s="1" t="s">
        <v>28</v>
      </c>
      <c r="D2154">
        <v>14905</v>
      </c>
      <c r="E2154" s="1" t="s">
        <v>2040</v>
      </c>
      <c r="F2154">
        <v>2</v>
      </c>
      <c r="G2154">
        <v>2</v>
      </c>
      <c r="I2154">
        <v>0</v>
      </c>
      <c r="J2154">
        <f>Tabla1[[#This Row],[VENTAS]]+Tabla1[[#This Row],[DEPOSITO]]+Tabla1[[#This Row],[Existencia]]-Tabla1[[#This Row],[SISTEMA]]</f>
        <v>0</v>
      </c>
    </row>
    <row r="2155" spans="1:10" x14ac:dyDescent="0.25">
      <c r="A2155">
        <v>20303</v>
      </c>
      <c r="B2155" s="1" t="s">
        <v>6</v>
      </c>
      <c r="C2155" s="1" t="s">
        <v>29</v>
      </c>
      <c r="D2155">
        <v>847</v>
      </c>
      <c r="E2155" s="1" t="s">
        <v>2120</v>
      </c>
      <c r="F2155">
        <v>176</v>
      </c>
      <c r="G2155">
        <v>47</v>
      </c>
      <c r="H2155">
        <v>1</v>
      </c>
      <c r="I2155">
        <v>0</v>
      </c>
      <c r="J2155">
        <f>Tabla1[[#This Row],[VENTAS]]+Tabla1[[#This Row],[DEPOSITO]]+Tabla1[[#This Row],[Existencia]]-Tabla1[[#This Row],[SISTEMA]]</f>
        <v>-128</v>
      </c>
    </row>
    <row r="2156" spans="1:10" x14ac:dyDescent="0.25">
      <c r="A2156">
        <v>20303</v>
      </c>
      <c r="B2156" s="1" t="s">
        <v>6</v>
      </c>
      <c r="C2156" s="1" t="s">
        <v>29</v>
      </c>
      <c r="D2156">
        <v>850</v>
      </c>
      <c r="E2156" s="1" t="s">
        <v>2121</v>
      </c>
      <c r="F2156">
        <v>33</v>
      </c>
      <c r="G2156">
        <v>12</v>
      </c>
      <c r="I2156">
        <v>0</v>
      </c>
      <c r="J2156">
        <f>Tabla1[[#This Row],[VENTAS]]+Tabla1[[#This Row],[DEPOSITO]]+Tabla1[[#This Row],[Existencia]]-Tabla1[[#This Row],[SISTEMA]]</f>
        <v>-21</v>
      </c>
    </row>
    <row r="2157" spans="1:10" x14ac:dyDescent="0.25">
      <c r="A2157">
        <v>20303</v>
      </c>
      <c r="B2157" s="1" t="s">
        <v>6</v>
      </c>
      <c r="C2157" s="1" t="s">
        <v>29</v>
      </c>
      <c r="D2157">
        <v>884</v>
      </c>
      <c r="E2157" s="1" t="s">
        <v>2122</v>
      </c>
      <c r="F2157">
        <v>114</v>
      </c>
      <c r="G2157">
        <f>49+8</f>
        <v>57</v>
      </c>
      <c r="H2157">
        <v>2</v>
      </c>
      <c r="I2157">
        <v>0</v>
      </c>
      <c r="J2157">
        <f>Tabla1[[#This Row],[VENTAS]]+Tabla1[[#This Row],[DEPOSITO]]+Tabla1[[#This Row],[Existencia]]-Tabla1[[#This Row],[SISTEMA]]</f>
        <v>-55</v>
      </c>
    </row>
    <row r="2158" spans="1:10" hidden="1" x14ac:dyDescent="0.25">
      <c r="A2158">
        <v>20303</v>
      </c>
      <c r="B2158" s="1" t="s">
        <v>6</v>
      </c>
      <c r="C2158" s="1" t="s">
        <v>29</v>
      </c>
      <c r="D2158">
        <v>891</v>
      </c>
      <c r="E2158" s="1" t="s">
        <v>2123</v>
      </c>
      <c r="F2158">
        <v>23</v>
      </c>
      <c r="G2158">
        <v>23</v>
      </c>
      <c r="I2158">
        <v>0</v>
      </c>
      <c r="J2158">
        <f>Tabla1[[#This Row],[VENTAS]]+Tabla1[[#This Row],[DEPOSITO]]+Tabla1[[#This Row],[Existencia]]-Tabla1[[#This Row],[SISTEMA]]</f>
        <v>0</v>
      </c>
    </row>
    <row r="2159" spans="1:10" hidden="1" x14ac:dyDescent="0.25">
      <c r="A2159">
        <v>20303</v>
      </c>
      <c r="B2159" s="1" t="s">
        <v>6</v>
      </c>
      <c r="C2159" s="1" t="s">
        <v>29</v>
      </c>
      <c r="D2159">
        <v>1524</v>
      </c>
      <c r="E2159" s="1" t="s">
        <v>2124</v>
      </c>
      <c r="F2159">
        <v>0</v>
      </c>
      <c r="G2159">
        <v>0</v>
      </c>
      <c r="I2159">
        <v>0</v>
      </c>
      <c r="J2159">
        <f>Tabla1[[#This Row],[VENTAS]]+Tabla1[[#This Row],[DEPOSITO]]+Tabla1[[#This Row],[Existencia]]-Tabla1[[#This Row],[SISTEMA]]</f>
        <v>0</v>
      </c>
    </row>
    <row r="2160" spans="1:10" hidden="1" x14ac:dyDescent="0.25">
      <c r="A2160">
        <v>20303</v>
      </c>
      <c r="B2160" s="1" t="s">
        <v>6</v>
      </c>
      <c r="C2160" s="1" t="s">
        <v>29</v>
      </c>
      <c r="D2160">
        <v>2352</v>
      </c>
      <c r="E2160" s="1" t="s">
        <v>2125</v>
      </c>
      <c r="F2160">
        <v>0</v>
      </c>
      <c r="G2160">
        <v>0</v>
      </c>
      <c r="I2160">
        <v>0</v>
      </c>
      <c r="J2160">
        <f>Tabla1[[#This Row],[VENTAS]]+Tabla1[[#This Row],[DEPOSITO]]+Tabla1[[#This Row],[Existencia]]-Tabla1[[#This Row],[SISTEMA]]</f>
        <v>0</v>
      </c>
    </row>
    <row r="2161" spans="1:11" x14ac:dyDescent="0.25">
      <c r="A2161">
        <v>20303</v>
      </c>
      <c r="B2161" s="1" t="s">
        <v>6</v>
      </c>
      <c r="C2161" s="1" t="s">
        <v>29</v>
      </c>
      <c r="D2161">
        <v>8794</v>
      </c>
      <c r="E2161" s="1" t="s">
        <v>2126</v>
      </c>
      <c r="F2161">
        <v>13</v>
      </c>
      <c r="G2161">
        <v>10</v>
      </c>
      <c r="I2161">
        <v>1</v>
      </c>
      <c r="J2161">
        <f>Tabla1[[#This Row],[VENTAS]]+Tabla1[[#This Row],[DEPOSITO]]+Tabla1[[#This Row],[Existencia]]-Tabla1[[#This Row],[SISTEMA]]</f>
        <v>-2</v>
      </c>
    </row>
    <row r="2162" spans="1:11" hidden="1" x14ac:dyDescent="0.25">
      <c r="A2162">
        <v>20303</v>
      </c>
      <c r="B2162" s="1" t="s">
        <v>6</v>
      </c>
      <c r="C2162" s="1" t="s">
        <v>29</v>
      </c>
      <c r="D2162">
        <v>10454</v>
      </c>
      <c r="E2162" s="1" t="s">
        <v>2127</v>
      </c>
      <c r="F2162">
        <v>0</v>
      </c>
      <c r="G2162">
        <v>0</v>
      </c>
      <c r="I2162">
        <v>0</v>
      </c>
      <c r="J2162">
        <f>Tabla1[[#This Row],[VENTAS]]+Tabla1[[#This Row],[DEPOSITO]]+Tabla1[[#This Row],[Existencia]]-Tabla1[[#This Row],[SISTEMA]]</f>
        <v>0</v>
      </c>
    </row>
    <row r="2163" spans="1:11" hidden="1" x14ac:dyDescent="0.25">
      <c r="A2163">
        <v>20303</v>
      </c>
      <c r="B2163" s="1" t="s">
        <v>6</v>
      </c>
      <c r="C2163" s="1" t="s">
        <v>16</v>
      </c>
      <c r="D2163">
        <v>897</v>
      </c>
      <c r="E2163" s="1" t="s">
        <v>2128</v>
      </c>
      <c r="F2163">
        <v>41</v>
      </c>
      <c r="G2163">
        <v>41</v>
      </c>
      <c r="I2163">
        <v>0</v>
      </c>
      <c r="J2163">
        <f>Tabla1[[#This Row],[VENTAS]]+Tabla1[[#This Row],[DEPOSITO]]+Tabla1[[#This Row],[Existencia]]-Tabla1[[#This Row],[SISTEMA]]</f>
        <v>0</v>
      </c>
    </row>
    <row r="2164" spans="1:11" x14ac:dyDescent="0.25">
      <c r="A2164">
        <v>20303</v>
      </c>
      <c r="B2164" s="1" t="s">
        <v>6</v>
      </c>
      <c r="C2164" s="1" t="s">
        <v>16</v>
      </c>
      <c r="D2164">
        <v>909</v>
      </c>
      <c r="E2164" s="1" t="s">
        <v>2129</v>
      </c>
      <c r="F2164">
        <v>15</v>
      </c>
      <c r="G2164">
        <v>13</v>
      </c>
      <c r="I2164">
        <v>1</v>
      </c>
      <c r="J2164">
        <f>Tabla1[[#This Row],[VENTAS]]+Tabla1[[#This Row],[DEPOSITO]]+Tabla1[[#This Row],[Existencia]]-Tabla1[[#This Row],[SISTEMA]]</f>
        <v>-1</v>
      </c>
    </row>
    <row r="2165" spans="1:11" hidden="1" x14ac:dyDescent="0.25">
      <c r="A2165">
        <v>20303</v>
      </c>
      <c r="B2165" s="1" t="s">
        <v>6</v>
      </c>
      <c r="C2165" s="1" t="s">
        <v>16</v>
      </c>
      <c r="D2165">
        <v>910</v>
      </c>
      <c r="E2165" s="1" t="s">
        <v>2130</v>
      </c>
      <c r="F2165">
        <v>0</v>
      </c>
      <c r="G2165">
        <v>0</v>
      </c>
      <c r="I2165">
        <v>0</v>
      </c>
      <c r="J2165">
        <f>Tabla1[[#This Row],[VENTAS]]+Tabla1[[#This Row],[DEPOSITO]]+Tabla1[[#This Row],[Existencia]]-Tabla1[[#This Row],[SISTEMA]]</f>
        <v>0</v>
      </c>
    </row>
    <row r="2166" spans="1:11" hidden="1" x14ac:dyDescent="0.25">
      <c r="A2166">
        <v>20303</v>
      </c>
      <c r="B2166" s="1" t="s">
        <v>6</v>
      </c>
      <c r="C2166" s="1" t="s">
        <v>16</v>
      </c>
      <c r="D2166">
        <v>911</v>
      </c>
      <c r="E2166" s="1" t="s">
        <v>187</v>
      </c>
      <c r="F2166">
        <v>50</v>
      </c>
      <c r="G2166">
        <f>21+29</f>
        <v>50</v>
      </c>
      <c r="I2166">
        <v>0</v>
      </c>
      <c r="J2166">
        <f>Tabla1[[#This Row],[VENTAS]]+Tabla1[[#This Row],[DEPOSITO]]+Tabla1[[#This Row],[Existencia]]-Tabla1[[#This Row],[SISTEMA]]</f>
        <v>0</v>
      </c>
    </row>
    <row r="2167" spans="1:11" x14ac:dyDescent="0.25">
      <c r="A2167">
        <v>20303</v>
      </c>
      <c r="B2167" s="1" t="s">
        <v>6</v>
      </c>
      <c r="C2167" s="1" t="s">
        <v>16</v>
      </c>
      <c r="D2167">
        <v>913</v>
      </c>
      <c r="E2167" s="1" t="s">
        <v>188</v>
      </c>
      <c r="F2167">
        <v>247</v>
      </c>
      <c r="G2167">
        <v>164</v>
      </c>
      <c r="I2167">
        <v>4</v>
      </c>
      <c r="J2167">
        <f>Tabla1[[#This Row],[VENTAS]]+Tabla1[[#This Row],[DEPOSITO]]+Tabla1[[#This Row],[Existencia]]-Tabla1[[#This Row],[SISTEMA]]</f>
        <v>-79</v>
      </c>
    </row>
    <row r="2168" spans="1:11" x14ac:dyDescent="0.25">
      <c r="A2168">
        <v>20303</v>
      </c>
      <c r="B2168" s="1" t="s">
        <v>6</v>
      </c>
      <c r="C2168" s="1" t="s">
        <v>16</v>
      </c>
      <c r="D2168">
        <v>916</v>
      </c>
      <c r="E2168" s="1" t="s">
        <v>2131</v>
      </c>
      <c r="F2168">
        <v>13</v>
      </c>
      <c r="G2168">
        <v>10</v>
      </c>
      <c r="H2168">
        <v>1</v>
      </c>
      <c r="I2168">
        <v>0</v>
      </c>
      <c r="J2168">
        <f>Tabla1[[#This Row],[VENTAS]]+Tabla1[[#This Row],[DEPOSITO]]+Tabla1[[#This Row],[Existencia]]-Tabla1[[#This Row],[SISTEMA]]</f>
        <v>-2</v>
      </c>
    </row>
    <row r="2169" spans="1:11" x14ac:dyDescent="0.25">
      <c r="A2169">
        <v>20303</v>
      </c>
      <c r="B2169" s="1" t="s">
        <v>6</v>
      </c>
      <c r="C2169" s="1" t="s">
        <v>16</v>
      </c>
      <c r="D2169">
        <v>1005</v>
      </c>
      <c r="E2169" s="1" t="s">
        <v>2132</v>
      </c>
      <c r="F2169">
        <v>17</v>
      </c>
      <c r="G2169">
        <v>13</v>
      </c>
      <c r="I2169">
        <v>0</v>
      </c>
      <c r="J2169">
        <f>Tabla1[[#This Row],[VENTAS]]+Tabla1[[#This Row],[DEPOSITO]]+Tabla1[[#This Row],[Existencia]]-Tabla1[[#This Row],[SISTEMA]]</f>
        <v>-4</v>
      </c>
    </row>
    <row r="2170" spans="1:11" x14ac:dyDescent="0.25">
      <c r="A2170">
        <v>20303</v>
      </c>
      <c r="B2170" s="1" t="s">
        <v>6</v>
      </c>
      <c r="C2170" s="1" t="s">
        <v>16</v>
      </c>
      <c r="D2170">
        <v>1289</v>
      </c>
      <c r="E2170" s="1" t="s">
        <v>2133</v>
      </c>
      <c r="F2170">
        <v>25</v>
      </c>
      <c r="G2170">
        <v>5</v>
      </c>
      <c r="H2170">
        <v>9</v>
      </c>
      <c r="I2170">
        <v>5</v>
      </c>
      <c r="J2170">
        <f>Tabla1[[#This Row],[VENTAS]]+Tabla1[[#This Row],[DEPOSITO]]+Tabla1[[#This Row],[Existencia]]-Tabla1[[#This Row],[SISTEMA]]</f>
        <v>-6</v>
      </c>
    </row>
    <row r="2171" spans="1:11" hidden="1" x14ac:dyDescent="0.25">
      <c r="A2171">
        <v>20303</v>
      </c>
      <c r="B2171" s="1" t="s">
        <v>6</v>
      </c>
      <c r="C2171" s="1" t="s">
        <v>16</v>
      </c>
      <c r="D2171">
        <v>1295</v>
      </c>
      <c r="E2171" s="1" t="s">
        <v>2134</v>
      </c>
      <c r="F2171">
        <v>0</v>
      </c>
      <c r="G2171">
        <v>0</v>
      </c>
      <c r="I2171">
        <v>0</v>
      </c>
      <c r="J2171">
        <f>Tabla1[[#This Row],[VENTAS]]+Tabla1[[#This Row],[DEPOSITO]]+Tabla1[[#This Row],[Existencia]]-Tabla1[[#This Row],[SISTEMA]]</f>
        <v>0</v>
      </c>
    </row>
    <row r="2172" spans="1:11" x14ac:dyDescent="0.25">
      <c r="A2172">
        <v>20303</v>
      </c>
      <c r="B2172" s="1" t="s">
        <v>6</v>
      </c>
      <c r="C2172" s="1" t="s">
        <v>16</v>
      </c>
      <c r="D2172">
        <v>1531</v>
      </c>
      <c r="E2172" s="1" t="s">
        <v>2135</v>
      </c>
      <c r="F2172">
        <v>44</v>
      </c>
      <c r="G2172">
        <f>21+22</f>
        <v>43</v>
      </c>
      <c r="I2172">
        <v>0</v>
      </c>
      <c r="J2172">
        <f>Tabla1[[#This Row],[VENTAS]]+Tabla1[[#This Row],[DEPOSITO]]+Tabla1[[#This Row],[Existencia]]-Tabla1[[#This Row],[SISTEMA]]</f>
        <v>-1</v>
      </c>
    </row>
    <row r="2173" spans="1:11" hidden="1" x14ac:dyDescent="0.25">
      <c r="A2173">
        <v>20303</v>
      </c>
      <c r="B2173" s="1" t="s">
        <v>6</v>
      </c>
      <c r="C2173" s="1" t="s">
        <v>16</v>
      </c>
      <c r="D2173">
        <v>1532</v>
      </c>
      <c r="E2173" s="1" t="s">
        <v>2136</v>
      </c>
      <c r="F2173">
        <v>18</v>
      </c>
      <c r="G2173">
        <v>24</v>
      </c>
      <c r="I2173">
        <v>0</v>
      </c>
      <c r="J2173">
        <f>Tabla1[[#This Row],[VENTAS]]+Tabla1[[#This Row],[DEPOSITO]]+Tabla1[[#This Row],[Existencia]]-Tabla1[[#This Row],[SISTEMA]]</f>
        <v>6</v>
      </c>
      <c r="K2173" t="s">
        <v>2659</v>
      </c>
    </row>
    <row r="2174" spans="1:11" x14ac:dyDescent="0.25">
      <c r="A2174">
        <v>20303</v>
      </c>
      <c r="B2174" s="1" t="s">
        <v>6</v>
      </c>
      <c r="C2174" s="1" t="s">
        <v>16</v>
      </c>
      <c r="D2174">
        <v>1588</v>
      </c>
      <c r="E2174" s="1" t="s">
        <v>2137</v>
      </c>
      <c r="F2174">
        <v>2</v>
      </c>
      <c r="G2174">
        <v>0</v>
      </c>
      <c r="I2174">
        <v>0</v>
      </c>
      <c r="J2174">
        <f>Tabla1[[#This Row],[VENTAS]]+Tabla1[[#This Row],[DEPOSITO]]+Tabla1[[#This Row],[Existencia]]-Tabla1[[#This Row],[SISTEMA]]</f>
        <v>-2</v>
      </c>
    </row>
    <row r="2175" spans="1:11" hidden="1" x14ac:dyDescent="0.25">
      <c r="A2175">
        <v>20303</v>
      </c>
      <c r="B2175" s="1" t="s">
        <v>6</v>
      </c>
      <c r="C2175" s="1" t="s">
        <v>16</v>
      </c>
      <c r="D2175">
        <v>1597</v>
      </c>
      <c r="E2175" s="1" t="s">
        <v>2138</v>
      </c>
      <c r="F2175">
        <v>0</v>
      </c>
      <c r="G2175">
        <v>0</v>
      </c>
      <c r="I2175">
        <v>0</v>
      </c>
      <c r="J2175">
        <f>Tabla1[[#This Row],[VENTAS]]+Tabla1[[#This Row],[DEPOSITO]]+Tabla1[[#This Row],[Existencia]]-Tabla1[[#This Row],[SISTEMA]]</f>
        <v>0</v>
      </c>
    </row>
    <row r="2176" spans="1:11" hidden="1" x14ac:dyDescent="0.25">
      <c r="A2176">
        <v>20303</v>
      </c>
      <c r="B2176" s="1" t="s">
        <v>6</v>
      </c>
      <c r="C2176" s="1" t="s">
        <v>16</v>
      </c>
      <c r="D2176">
        <v>1598</v>
      </c>
      <c r="E2176" s="1" t="s">
        <v>2139</v>
      </c>
      <c r="F2176">
        <v>5</v>
      </c>
      <c r="G2176">
        <v>5</v>
      </c>
      <c r="I2176">
        <v>0</v>
      </c>
      <c r="J2176">
        <f>Tabla1[[#This Row],[VENTAS]]+Tabla1[[#This Row],[DEPOSITO]]+Tabla1[[#This Row],[Existencia]]-Tabla1[[#This Row],[SISTEMA]]</f>
        <v>0</v>
      </c>
    </row>
    <row r="2177" spans="1:11" x14ac:dyDescent="0.25">
      <c r="A2177">
        <v>20303</v>
      </c>
      <c r="B2177" s="1" t="s">
        <v>6</v>
      </c>
      <c r="C2177" s="1" t="s">
        <v>16</v>
      </c>
      <c r="D2177">
        <v>1621</v>
      </c>
      <c r="E2177" s="1" t="s">
        <v>2140</v>
      </c>
      <c r="F2177">
        <v>21</v>
      </c>
      <c r="G2177">
        <f>13+4</f>
        <v>17</v>
      </c>
      <c r="I2177">
        <v>0</v>
      </c>
      <c r="J2177">
        <f>Tabla1[[#This Row],[VENTAS]]+Tabla1[[#This Row],[DEPOSITO]]+Tabla1[[#This Row],[Existencia]]-Tabla1[[#This Row],[SISTEMA]]</f>
        <v>-4</v>
      </c>
    </row>
    <row r="2178" spans="1:11" hidden="1" x14ac:dyDescent="0.25">
      <c r="A2178">
        <v>20303</v>
      </c>
      <c r="B2178" s="1" t="s">
        <v>6</v>
      </c>
      <c r="C2178" s="1" t="s">
        <v>16</v>
      </c>
      <c r="D2178">
        <v>1623</v>
      </c>
      <c r="E2178" s="1" t="s">
        <v>2141</v>
      </c>
      <c r="F2178">
        <v>2</v>
      </c>
      <c r="G2178">
        <v>10</v>
      </c>
      <c r="I2178">
        <v>1</v>
      </c>
      <c r="J2178">
        <f>Tabla1[[#This Row],[VENTAS]]+Tabla1[[#This Row],[DEPOSITO]]+Tabla1[[#This Row],[Existencia]]-Tabla1[[#This Row],[SISTEMA]]</f>
        <v>9</v>
      </c>
      <c r="K2178" t="s">
        <v>2659</v>
      </c>
    </row>
    <row r="2179" spans="1:11" hidden="1" x14ac:dyDescent="0.25">
      <c r="A2179">
        <v>20303</v>
      </c>
      <c r="B2179" s="1" t="s">
        <v>6</v>
      </c>
      <c r="C2179" s="1" t="s">
        <v>16</v>
      </c>
      <c r="D2179">
        <v>1624</v>
      </c>
      <c r="E2179" s="1" t="s">
        <v>2142</v>
      </c>
      <c r="F2179">
        <v>1</v>
      </c>
      <c r="G2179">
        <v>10</v>
      </c>
      <c r="I2179">
        <v>1</v>
      </c>
      <c r="J2179">
        <f>Tabla1[[#This Row],[VENTAS]]+Tabla1[[#This Row],[DEPOSITO]]+Tabla1[[#This Row],[Existencia]]-Tabla1[[#This Row],[SISTEMA]]</f>
        <v>10</v>
      </c>
      <c r="K2179" t="s">
        <v>2659</v>
      </c>
    </row>
    <row r="2180" spans="1:11" hidden="1" x14ac:dyDescent="0.25">
      <c r="A2180">
        <v>20303</v>
      </c>
      <c r="B2180" s="1" t="s">
        <v>6</v>
      </c>
      <c r="C2180" s="1" t="s">
        <v>16</v>
      </c>
      <c r="D2180">
        <v>1628</v>
      </c>
      <c r="E2180" s="1" t="s">
        <v>2143</v>
      </c>
      <c r="F2180">
        <v>36</v>
      </c>
      <c r="G2180">
        <v>44</v>
      </c>
      <c r="I2180">
        <v>1</v>
      </c>
      <c r="J2180">
        <f>Tabla1[[#This Row],[VENTAS]]+Tabla1[[#This Row],[DEPOSITO]]+Tabla1[[#This Row],[Existencia]]-Tabla1[[#This Row],[SISTEMA]]</f>
        <v>9</v>
      </c>
      <c r="K2180" t="s">
        <v>2659</v>
      </c>
    </row>
    <row r="2181" spans="1:11" hidden="1" x14ac:dyDescent="0.25">
      <c r="A2181">
        <v>20303</v>
      </c>
      <c r="B2181" s="1" t="s">
        <v>6</v>
      </c>
      <c r="C2181" s="1" t="s">
        <v>16</v>
      </c>
      <c r="D2181">
        <v>1629</v>
      </c>
      <c r="E2181" s="1" t="s">
        <v>2144</v>
      </c>
      <c r="F2181">
        <v>11</v>
      </c>
      <c r="G2181">
        <f>7+4</f>
        <v>11</v>
      </c>
      <c r="I2181">
        <v>0</v>
      </c>
      <c r="J2181">
        <f>Tabla1[[#This Row],[VENTAS]]+Tabla1[[#This Row],[DEPOSITO]]+Tabla1[[#This Row],[Existencia]]-Tabla1[[#This Row],[SISTEMA]]</f>
        <v>0</v>
      </c>
    </row>
    <row r="2182" spans="1:11" hidden="1" x14ac:dyDescent="0.25">
      <c r="A2182">
        <v>20303</v>
      </c>
      <c r="B2182" s="1" t="s">
        <v>6</v>
      </c>
      <c r="C2182" s="1" t="s">
        <v>16</v>
      </c>
      <c r="D2182">
        <v>2306</v>
      </c>
      <c r="E2182" s="1" t="s">
        <v>2145</v>
      </c>
      <c r="F2182">
        <v>0</v>
      </c>
      <c r="G2182">
        <v>0</v>
      </c>
      <c r="I2182">
        <v>0</v>
      </c>
      <c r="J2182">
        <f>Tabla1[[#This Row],[VENTAS]]+Tabla1[[#This Row],[DEPOSITO]]+Tabla1[[#This Row],[Existencia]]-Tabla1[[#This Row],[SISTEMA]]</f>
        <v>0</v>
      </c>
    </row>
    <row r="2183" spans="1:11" x14ac:dyDescent="0.25">
      <c r="A2183">
        <v>20303</v>
      </c>
      <c r="B2183" s="1" t="s">
        <v>6</v>
      </c>
      <c r="C2183" s="1" t="s">
        <v>16</v>
      </c>
      <c r="D2183">
        <v>2307</v>
      </c>
      <c r="E2183" s="1" t="s">
        <v>2146</v>
      </c>
      <c r="F2183">
        <v>10</v>
      </c>
      <c r="G2183">
        <v>9</v>
      </c>
      <c r="I2183">
        <v>0</v>
      </c>
      <c r="J2183">
        <f>Tabla1[[#This Row],[VENTAS]]+Tabla1[[#This Row],[DEPOSITO]]+Tabla1[[#This Row],[Existencia]]-Tabla1[[#This Row],[SISTEMA]]</f>
        <v>-1</v>
      </c>
    </row>
    <row r="2184" spans="1:11" hidden="1" x14ac:dyDescent="0.25">
      <c r="A2184">
        <v>20303</v>
      </c>
      <c r="B2184" s="1" t="s">
        <v>6</v>
      </c>
      <c r="C2184" s="1" t="s">
        <v>16</v>
      </c>
      <c r="D2184">
        <v>2650</v>
      </c>
      <c r="E2184" s="1" t="s">
        <v>2147</v>
      </c>
      <c r="F2184">
        <v>0</v>
      </c>
      <c r="G2184">
        <v>0</v>
      </c>
      <c r="I2184">
        <v>0</v>
      </c>
      <c r="J2184">
        <f>Tabla1[[#This Row],[VENTAS]]+Tabla1[[#This Row],[DEPOSITO]]+Tabla1[[#This Row],[Existencia]]-Tabla1[[#This Row],[SISTEMA]]</f>
        <v>0</v>
      </c>
    </row>
    <row r="2185" spans="1:11" hidden="1" x14ac:dyDescent="0.25">
      <c r="A2185">
        <v>20303</v>
      </c>
      <c r="B2185" s="1" t="s">
        <v>6</v>
      </c>
      <c r="C2185" s="1" t="s">
        <v>16</v>
      </c>
      <c r="D2185">
        <v>2651</v>
      </c>
      <c r="E2185" s="1" t="s">
        <v>2148</v>
      </c>
      <c r="F2185">
        <v>0</v>
      </c>
      <c r="G2185">
        <v>0</v>
      </c>
      <c r="I2185">
        <v>0</v>
      </c>
      <c r="J2185">
        <f>Tabla1[[#This Row],[VENTAS]]+Tabla1[[#This Row],[DEPOSITO]]+Tabla1[[#This Row],[Existencia]]-Tabla1[[#This Row],[SISTEMA]]</f>
        <v>0</v>
      </c>
    </row>
    <row r="2186" spans="1:11" hidden="1" x14ac:dyDescent="0.25">
      <c r="A2186">
        <v>20303</v>
      </c>
      <c r="B2186" s="1" t="s">
        <v>6</v>
      </c>
      <c r="C2186" s="1" t="s">
        <v>16</v>
      </c>
      <c r="D2186">
        <v>2654</v>
      </c>
      <c r="E2186" s="1" t="s">
        <v>2149</v>
      </c>
      <c r="F2186">
        <v>0</v>
      </c>
      <c r="G2186">
        <v>0</v>
      </c>
      <c r="I2186">
        <v>0</v>
      </c>
      <c r="J2186">
        <f>Tabla1[[#This Row],[VENTAS]]+Tabla1[[#This Row],[DEPOSITO]]+Tabla1[[#This Row],[Existencia]]-Tabla1[[#This Row],[SISTEMA]]</f>
        <v>0</v>
      </c>
    </row>
    <row r="2187" spans="1:11" x14ac:dyDescent="0.25">
      <c r="A2187">
        <v>20303</v>
      </c>
      <c r="B2187" s="1" t="s">
        <v>6</v>
      </c>
      <c r="C2187" s="1" t="s">
        <v>16</v>
      </c>
      <c r="D2187">
        <v>2790</v>
      </c>
      <c r="E2187" s="1" t="s">
        <v>2150</v>
      </c>
      <c r="F2187">
        <v>1</v>
      </c>
      <c r="G2187">
        <v>0</v>
      </c>
      <c r="I2187">
        <v>0</v>
      </c>
      <c r="J2187">
        <f>Tabla1[[#This Row],[VENTAS]]+Tabla1[[#This Row],[DEPOSITO]]+Tabla1[[#This Row],[Existencia]]-Tabla1[[#This Row],[SISTEMA]]</f>
        <v>-1</v>
      </c>
    </row>
    <row r="2188" spans="1:11" x14ac:dyDescent="0.25">
      <c r="A2188">
        <v>20303</v>
      </c>
      <c r="B2188" s="1" t="s">
        <v>6</v>
      </c>
      <c r="C2188" s="1" t="s">
        <v>16</v>
      </c>
      <c r="D2188">
        <v>2794</v>
      </c>
      <c r="E2188" s="1" t="s">
        <v>2151</v>
      </c>
      <c r="F2188">
        <v>19</v>
      </c>
      <c r="G2188">
        <v>0</v>
      </c>
      <c r="I2188">
        <v>0</v>
      </c>
      <c r="J2188">
        <f>Tabla1[[#This Row],[VENTAS]]+Tabla1[[#This Row],[DEPOSITO]]+Tabla1[[#This Row],[Existencia]]-Tabla1[[#This Row],[SISTEMA]]</f>
        <v>-19</v>
      </c>
    </row>
    <row r="2189" spans="1:11" x14ac:dyDescent="0.25">
      <c r="A2189">
        <v>20303</v>
      </c>
      <c r="B2189" s="1" t="s">
        <v>6</v>
      </c>
      <c r="C2189" s="1" t="s">
        <v>16</v>
      </c>
      <c r="D2189">
        <v>2795</v>
      </c>
      <c r="E2189" s="1" t="s">
        <v>2152</v>
      </c>
      <c r="F2189">
        <v>9</v>
      </c>
      <c r="G2189">
        <v>6</v>
      </c>
      <c r="I2189">
        <v>0</v>
      </c>
      <c r="J2189">
        <f>Tabla1[[#This Row],[VENTAS]]+Tabla1[[#This Row],[DEPOSITO]]+Tabla1[[#This Row],[Existencia]]-Tabla1[[#This Row],[SISTEMA]]</f>
        <v>-3</v>
      </c>
    </row>
    <row r="2190" spans="1:11" hidden="1" x14ac:dyDescent="0.25">
      <c r="A2190">
        <v>20303</v>
      </c>
      <c r="B2190" s="1" t="s">
        <v>6</v>
      </c>
      <c r="C2190" s="1" t="s">
        <v>16</v>
      </c>
      <c r="D2190">
        <v>2796</v>
      </c>
      <c r="E2190" s="1" t="s">
        <v>2153</v>
      </c>
      <c r="F2190">
        <v>5</v>
      </c>
      <c r="G2190">
        <v>2</v>
      </c>
      <c r="I2190">
        <v>0</v>
      </c>
      <c r="J2190">
        <f>Tabla1[[#This Row],[VENTAS]]+Tabla1[[#This Row],[DEPOSITO]]+Tabla1[[#This Row],[Existencia]]-Tabla1[[#This Row],[SISTEMA]]</f>
        <v>-3</v>
      </c>
      <c r="K2190" t="s">
        <v>2641</v>
      </c>
    </row>
    <row r="2191" spans="1:11" hidden="1" x14ac:dyDescent="0.25">
      <c r="A2191">
        <v>20303</v>
      </c>
      <c r="B2191" s="1" t="s">
        <v>6</v>
      </c>
      <c r="C2191" s="1" t="s">
        <v>16</v>
      </c>
      <c r="D2191">
        <v>2864</v>
      </c>
      <c r="E2191" s="1" t="s">
        <v>2154</v>
      </c>
      <c r="F2191">
        <v>0</v>
      </c>
      <c r="G2191">
        <v>0</v>
      </c>
      <c r="I2191">
        <v>0</v>
      </c>
      <c r="J2191">
        <f>Tabla1[[#This Row],[VENTAS]]+Tabla1[[#This Row],[DEPOSITO]]+Tabla1[[#This Row],[Existencia]]-Tabla1[[#This Row],[SISTEMA]]</f>
        <v>0</v>
      </c>
    </row>
    <row r="2192" spans="1:11" x14ac:dyDescent="0.25">
      <c r="A2192">
        <v>20303</v>
      </c>
      <c r="B2192" s="1" t="s">
        <v>6</v>
      </c>
      <c r="C2192" s="1" t="s">
        <v>16</v>
      </c>
      <c r="D2192">
        <v>3065</v>
      </c>
      <c r="E2192" s="1" t="s">
        <v>2155</v>
      </c>
      <c r="F2192">
        <v>96</v>
      </c>
      <c r="G2192">
        <v>47</v>
      </c>
      <c r="H2192">
        <v>48</v>
      </c>
      <c r="I2192">
        <v>0</v>
      </c>
      <c r="J2192">
        <f>Tabla1[[#This Row],[VENTAS]]+Tabla1[[#This Row],[DEPOSITO]]+Tabla1[[#This Row],[Existencia]]-Tabla1[[#This Row],[SISTEMA]]</f>
        <v>-1</v>
      </c>
    </row>
    <row r="2193" spans="1:11" hidden="1" x14ac:dyDescent="0.25">
      <c r="A2193">
        <v>20303</v>
      </c>
      <c r="B2193" s="1" t="s">
        <v>6</v>
      </c>
      <c r="C2193" s="1" t="s">
        <v>16</v>
      </c>
      <c r="D2193">
        <v>3186</v>
      </c>
      <c r="E2193" s="1" t="s">
        <v>2156</v>
      </c>
      <c r="F2193">
        <v>0</v>
      </c>
      <c r="G2193">
        <v>0</v>
      </c>
      <c r="I2193">
        <v>0</v>
      </c>
      <c r="J2193">
        <f>Tabla1[[#This Row],[VENTAS]]+Tabla1[[#This Row],[DEPOSITO]]+Tabla1[[#This Row],[Existencia]]-Tabla1[[#This Row],[SISTEMA]]</f>
        <v>0</v>
      </c>
    </row>
    <row r="2194" spans="1:11" hidden="1" x14ac:dyDescent="0.25">
      <c r="A2194">
        <v>20303</v>
      </c>
      <c r="B2194" s="1" t="s">
        <v>6</v>
      </c>
      <c r="C2194" s="1" t="s">
        <v>16</v>
      </c>
      <c r="D2194">
        <v>3187</v>
      </c>
      <c r="E2194" s="1" t="s">
        <v>189</v>
      </c>
      <c r="F2194">
        <v>-1</v>
      </c>
      <c r="G2194">
        <v>0</v>
      </c>
      <c r="I2194">
        <v>0</v>
      </c>
      <c r="J2194">
        <f>Tabla1[[#This Row],[VENTAS]]+Tabla1[[#This Row],[DEPOSITO]]+Tabla1[[#This Row],[Existencia]]-Tabla1[[#This Row],[SISTEMA]]</f>
        <v>1</v>
      </c>
      <c r="K2194" t="s">
        <v>2659</v>
      </c>
    </row>
    <row r="2195" spans="1:11" hidden="1" x14ac:dyDescent="0.25">
      <c r="A2195">
        <v>20303</v>
      </c>
      <c r="B2195" s="1" t="s">
        <v>6</v>
      </c>
      <c r="C2195" s="1" t="s">
        <v>16</v>
      </c>
      <c r="D2195">
        <v>3188</v>
      </c>
      <c r="E2195" s="1" t="s">
        <v>2157</v>
      </c>
      <c r="F2195">
        <v>0</v>
      </c>
      <c r="G2195">
        <v>0</v>
      </c>
      <c r="I2195">
        <v>0</v>
      </c>
      <c r="J2195">
        <f>Tabla1[[#This Row],[VENTAS]]+Tabla1[[#This Row],[DEPOSITO]]+Tabla1[[#This Row],[Existencia]]-Tabla1[[#This Row],[SISTEMA]]</f>
        <v>0</v>
      </c>
    </row>
    <row r="2196" spans="1:11" x14ac:dyDescent="0.25">
      <c r="A2196">
        <v>20303</v>
      </c>
      <c r="B2196" s="1" t="s">
        <v>6</v>
      </c>
      <c r="C2196" s="1" t="s">
        <v>16</v>
      </c>
      <c r="D2196">
        <v>3230</v>
      </c>
      <c r="E2196" s="1" t="s">
        <v>2158</v>
      </c>
      <c r="F2196">
        <v>27</v>
      </c>
      <c r="G2196">
        <f>15+7</f>
        <v>22</v>
      </c>
      <c r="I2196">
        <v>3</v>
      </c>
      <c r="J2196">
        <f>Tabla1[[#This Row],[VENTAS]]+Tabla1[[#This Row],[DEPOSITO]]+Tabla1[[#This Row],[Existencia]]-Tabla1[[#This Row],[SISTEMA]]</f>
        <v>-2</v>
      </c>
    </row>
    <row r="2197" spans="1:11" hidden="1" x14ac:dyDescent="0.25">
      <c r="A2197">
        <v>20303</v>
      </c>
      <c r="B2197" s="1" t="s">
        <v>6</v>
      </c>
      <c r="C2197" s="1" t="s">
        <v>16</v>
      </c>
      <c r="D2197">
        <v>3231</v>
      </c>
      <c r="E2197" s="1" t="s">
        <v>2159</v>
      </c>
      <c r="F2197">
        <v>34</v>
      </c>
      <c r="G2197">
        <f>6+24+2</f>
        <v>32</v>
      </c>
      <c r="I2197">
        <v>0</v>
      </c>
      <c r="J2197">
        <f>Tabla1[[#This Row],[VENTAS]]+Tabla1[[#This Row],[DEPOSITO]]+Tabla1[[#This Row],[Existencia]]-Tabla1[[#This Row],[SISTEMA]]</f>
        <v>-2</v>
      </c>
      <c r="K2197" t="s">
        <v>2645</v>
      </c>
    </row>
    <row r="2198" spans="1:11" hidden="1" x14ac:dyDescent="0.25">
      <c r="A2198">
        <v>20303</v>
      </c>
      <c r="B2198" s="1" t="s">
        <v>6</v>
      </c>
      <c r="C2198" s="1" t="s">
        <v>16</v>
      </c>
      <c r="D2198">
        <v>3248</v>
      </c>
      <c r="E2198" s="1" t="s">
        <v>2160</v>
      </c>
      <c r="F2198">
        <v>0</v>
      </c>
      <c r="G2198">
        <v>0</v>
      </c>
      <c r="I2198">
        <v>0</v>
      </c>
      <c r="J2198">
        <f>Tabla1[[#This Row],[VENTAS]]+Tabla1[[#This Row],[DEPOSITO]]+Tabla1[[#This Row],[Existencia]]-Tabla1[[#This Row],[SISTEMA]]</f>
        <v>0</v>
      </c>
    </row>
    <row r="2199" spans="1:11" hidden="1" x14ac:dyDescent="0.25">
      <c r="A2199">
        <v>20303</v>
      </c>
      <c r="B2199" s="1" t="s">
        <v>6</v>
      </c>
      <c r="C2199" s="1" t="s">
        <v>16</v>
      </c>
      <c r="D2199">
        <v>3279</v>
      </c>
      <c r="E2199" s="1" t="s">
        <v>2161</v>
      </c>
      <c r="F2199">
        <v>-2</v>
      </c>
      <c r="G2199">
        <v>0</v>
      </c>
      <c r="I2199">
        <v>0</v>
      </c>
      <c r="J2199">
        <f>Tabla1[[#This Row],[VENTAS]]+Tabla1[[#This Row],[DEPOSITO]]+Tabla1[[#This Row],[Existencia]]-Tabla1[[#This Row],[SISTEMA]]</f>
        <v>2</v>
      </c>
      <c r="K2199" t="s">
        <v>2659</v>
      </c>
    </row>
    <row r="2200" spans="1:11" hidden="1" x14ac:dyDescent="0.25">
      <c r="A2200">
        <v>20303</v>
      </c>
      <c r="B2200" s="1" t="s">
        <v>6</v>
      </c>
      <c r="C2200" s="1" t="s">
        <v>16</v>
      </c>
      <c r="D2200">
        <v>3281</v>
      </c>
      <c r="E2200" s="1" t="s">
        <v>2162</v>
      </c>
      <c r="F2200">
        <v>0</v>
      </c>
      <c r="G2200">
        <v>0</v>
      </c>
      <c r="I2200">
        <v>0</v>
      </c>
      <c r="J2200">
        <f>Tabla1[[#This Row],[VENTAS]]+Tabla1[[#This Row],[DEPOSITO]]+Tabla1[[#This Row],[Existencia]]-Tabla1[[#This Row],[SISTEMA]]</f>
        <v>0</v>
      </c>
    </row>
    <row r="2201" spans="1:11" hidden="1" x14ac:dyDescent="0.25">
      <c r="A2201">
        <v>20303</v>
      </c>
      <c r="B2201" s="1" t="s">
        <v>6</v>
      </c>
      <c r="C2201" s="1" t="s">
        <v>16</v>
      </c>
      <c r="D2201">
        <v>3374</v>
      </c>
      <c r="E2201" s="1" t="s">
        <v>2163</v>
      </c>
      <c r="F2201">
        <v>0</v>
      </c>
      <c r="G2201">
        <v>0</v>
      </c>
      <c r="I2201">
        <v>0</v>
      </c>
      <c r="J2201">
        <f>Tabla1[[#This Row],[VENTAS]]+Tabla1[[#This Row],[DEPOSITO]]+Tabla1[[#This Row],[Existencia]]-Tabla1[[#This Row],[SISTEMA]]</f>
        <v>0</v>
      </c>
    </row>
    <row r="2202" spans="1:11" hidden="1" x14ac:dyDescent="0.25">
      <c r="A2202">
        <v>20303</v>
      </c>
      <c r="B2202" s="1" t="s">
        <v>6</v>
      </c>
      <c r="C2202" s="1" t="s">
        <v>16</v>
      </c>
      <c r="D2202">
        <v>3426</v>
      </c>
      <c r="E2202" s="1" t="s">
        <v>2164</v>
      </c>
      <c r="F2202">
        <v>0</v>
      </c>
      <c r="G2202">
        <v>0</v>
      </c>
      <c r="I2202">
        <v>0</v>
      </c>
      <c r="J2202">
        <f>Tabla1[[#This Row],[VENTAS]]+Tabla1[[#This Row],[DEPOSITO]]+Tabla1[[#This Row],[Existencia]]-Tabla1[[#This Row],[SISTEMA]]</f>
        <v>0</v>
      </c>
    </row>
    <row r="2203" spans="1:11" hidden="1" x14ac:dyDescent="0.25">
      <c r="A2203">
        <v>20303</v>
      </c>
      <c r="B2203" s="1" t="s">
        <v>6</v>
      </c>
      <c r="C2203" s="1" t="s">
        <v>16</v>
      </c>
      <c r="D2203">
        <v>3523</v>
      </c>
      <c r="E2203" s="1" t="s">
        <v>2165</v>
      </c>
      <c r="F2203">
        <v>13</v>
      </c>
      <c r="G2203">
        <v>15</v>
      </c>
      <c r="I2203">
        <v>0</v>
      </c>
      <c r="J2203">
        <f>Tabla1[[#This Row],[VENTAS]]+Tabla1[[#This Row],[DEPOSITO]]+Tabla1[[#This Row],[Existencia]]-Tabla1[[#This Row],[SISTEMA]]</f>
        <v>2</v>
      </c>
      <c r="K2203" t="s">
        <v>2659</v>
      </c>
    </row>
    <row r="2204" spans="1:11" hidden="1" x14ac:dyDescent="0.25">
      <c r="A2204">
        <v>20303</v>
      </c>
      <c r="B2204" s="1" t="s">
        <v>6</v>
      </c>
      <c r="C2204" s="1" t="s">
        <v>16</v>
      </c>
      <c r="D2204">
        <v>3600</v>
      </c>
      <c r="E2204" s="1" t="s">
        <v>2166</v>
      </c>
      <c r="F2204">
        <v>0</v>
      </c>
      <c r="G2204">
        <v>0</v>
      </c>
      <c r="I2204">
        <v>0</v>
      </c>
      <c r="J2204">
        <f>Tabla1[[#This Row],[VENTAS]]+Tabla1[[#This Row],[DEPOSITO]]+Tabla1[[#This Row],[Existencia]]-Tabla1[[#This Row],[SISTEMA]]</f>
        <v>0</v>
      </c>
    </row>
    <row r="2205" spans="1:11" hidden="1" x14ac:dyDescent="0.25">
      <c r="A2205">
        <v>20303</v>
      </c>
      <c r="B2205" s="1" t="s">
        <v>6</v>
      </c>
      <c r="C2205" s="1" t="s">
        <v>16</v>
      </c>
      <c r="D2205">
        <v>3601</v>
      </c>
      <c r="E2205" s="1" t="s">
        <v>2167</v>
      </c>
      <c r="F2205">
        <v>0</v>
      </c>
      <c r="G2205">
        <v>0</v>
      </c>
      <c r="I2205">
        <v>0</v>
      </c>
      <c r="J2205">
        <f>Tabla1[[#This Row],[VENTAS]]+Tabla1[[#This Row],[DEPOSITO]]+Tabla1[[#This Row],[Existencia]]-Tabla1[[#This Row],[SISTEMA]]</f>
        <v>0</v>
      </c>
    </row>
    <row r="2206" spans="1:11" x14ac:dyDescent="0.25">
      <c r="A2206">
        <v>20303</v>
      </c>
      <c r="B2206" s="1" t="s">
        <v>6</v>
      </c>
      <c r="C2206" s="1" t="s">
        <v>16</v>
      </c>
      <c r="D2206">
        <v>3739</v>
      </c>
      <c r="E2206" s="1" t="s">
        <v>2168</v>
      </c>
      <c r="F2206">
        <v>18</v>
      </c>
      <c r="G2206">
        <v>12</v>
      </c>
      <c r="I2206">
        <v>0</v>
      </c>
      <c r="J2206">
        <f>Tabla1[[#This Row],[VENTAS]]+Tabla1[[#This Row],[DEPOSITO]]+Tabla1[[#This Row],[Existencia]]-Tabla1[[#This Row],[SISTEMA]]</f>
        <v>-6</v>
      </c>
    </row>
    <row r="2207" spans="1:11" hidden="1" x14ac:dyDescent="0.25">
      <c r="A2207">
        <v>20303</v>
      </c>
      <c r="B2207" s="1" t="s">
        <v>6</v>
      </c>
      <c r="C2207" s="1" t="s">
        <v>16</v>
      </c>
      <c r="D2207">
        <v>3740</v>
      </c>
      <c r="E2207" s="1" t="s">
        <v>2169</v>
      </c>
      <c r="F2207">
        <v>0</v>
      </c>
      <c r="G2207">
        <v>0</v>
      </c>
      <c r="I2207">
        <v>0</v>
      </c>
      <c r="J2207">
        <f>Tabla1[[#This Row],[VENTAS]]+Tabla1[[#This Row],[DEPOSITO]]+Tabla1[[#This Row],[Existencia]]-Tabla1[[#This Row],[SISTEMA]]</f>
        <v>0</v>
      </c>
    </row>
    <row r="2208" spans="1:11" x14ac:dyDescent="0.25">
      <c r="A2208">
        <v>20303</v>
      </c>
      <c r="B2208" s="1" t="s">
        <v>6</v>
      </c>
      <c r="C2208" s="1" t="s">
        <v>16</v>
      </c>
      <c r="D2208">
        <v>3746</v>
      </c>
      <c r="E2208" s="1" t="s">
        <v>2170</v>
      </c>
      <c r="F2208">
        <v>14</v>
      </c>
      <c r="G2208">
        <v>7</v>
      </c>
      <c r="H2208">
        <v>3</v>
      </c>
      <c r="I2208">
        <v>0</v>
      </c>
      <c r="J2208">
        <f>Tabla1[[#This Row],[VENTAS]]+Tabla1[[#This Row],[DEPOSITO]]+Tabla1[[#This Row],[Existencia]]-Tabla1[[#This Row],[SISTEMA]]</f>
        <v>-4</v>
      </c>
    </row>
    <row r="2209" spans="1:11" x14ac:dyDescent="0.25">
      <c r="A2209">
        <v>20303</v>
      </c>
      <c r="B2209" s="1" t="s">
        <v>6</v>
      </c>
      <c r="C2209" s="1" t="s">
        <v>16</v>
      </c>
      <c r="D2209">
        <v>3876</v>
      </c>
      <c r="E2209" s="1" t="s">
        <v>2171</v>
      </c>
      <c r="F2209">
        <v>1</v>
      </c>
      <c r="G2209">
        <v>0</v>
      </c>
      <c r="I2209">
        <v>0</v>
      </c>
      <c r="J2209">
        <f>Tabla1[[#This Row],[VENTAS]]+Tabla1[[#This Row],[DEPOSITO]]+Tabla1[[#This Row],[Existencia]]-Tabla1[[#This Row],[SISTEMA]]</f>
        <v>-1</v>
      </c>
    </row>
    <row r="2210" spans="1:11" hidden="1" x14ac:dyDescent="0.25">
      <c r="A2210">
        <v>20303</v>
      </c>
      <c r="B2210" s="1" t="s">
        <v>6</v>
      </c>
      <c r="C2210" s="1" t="s">
        <v>16</v>
      </c>
      <c r="D2210">
        <v>3953</v>
      </c>
      <c r="E2210" s="1" t="s">
        <v>2172</v>
      </c>
      <c r="F2210">
        <v>0</v>
      </c>
      <c r="G2210">
        <v>0</v>
      </c>
      <c r="I2210">
        <v>0</v>
      </c>
      <c r="J2210">
        <f>Tabla1[[#This Row],[VENTAS]]+Tabla1[[#This Row],[DEPOSITO]]+Tabla1[[#This Row],[Existencia]]-Tabla1[[#This Row],[SISTEMA]]</f>
        <v>0</v>
      </c>
    </row>
    <row r="2211" spans="1:11" hidden="1" x14ac:dyDescent="0.25">
      <c r="A2211">
        <v>20303</v>
      </c>
      <c r="B2211" s="1" t="s">
        <v>6</v>
      </c>
      <c r="C2211" s="1" t="s">
        <v>16</v>
      </c>
      <c r="D2211">
        <v>4081</v>
      </c>
      <c r="E2211" s="1" t="s">
        <v>2173</v>
      </c>
      <c r="F2211">
        <v>0</v>
      </c>
      <c r="G2211">
        <v>0</v>
      </c>
      <c r="I2211">
        <v>0</v>
      </c>
      <c r="J2211">
        <f>Tabla1[[#This Row],[VENTAS]]+Tabla1[[#This Row],[DEPOSITO]]+Tabla1[[#This Row],[Existencia]]-Tabla1[[#This Row],[SISTEMA]]</f>
        <v>0</v>
      </c>
    </row>
    <row r="2212" spans="1:11" hidden="1" x14ac:dyDescent="0.25">
      <c r="A2212">
        <v>20303</v>
      </c>
      <c r="B2212" s="1" t="s">
        <v>6</v>
      </c>
      <c r="C2212" s="1" t="s">
        <v>16</v>
      </c>
      <c r="D2212">
        <v>4082</v>
      </c>
      <c r="E2212" s="1" t="s">
        <v>2174</v>
      </c>
      <c r="F2212">
        <v>0</v>
      </c>
      <c r="G2212">
        <v>0</v>
      </c>
      <c r="I2212">
        <v>0</v>
      </c>
      <c r="J2212">
        <f>Tabla1[[#This Row],[VENTAS]]+Tabla1[[#This Row],[DEPOSITO]]+Tabla1[[#This Row],[Existencia]]-Tabla1[[#This Row],[SISTEMA]]</f>
        <v>0</v>
      </c>
    </row>
    <row r="2213" spans="1:11" hidden="1" x14ac:dyDescent="0.25">
      <c r="A2213">
        <v>20303</v>
      </c>
      <c r="B2213" s="1" t="s">
        <v>6</v>
      </c>
      <c r="C2213" s="1" t="s">
        <v>16</v>
      </c>
      <c r="D2213">
        <v>4282</v>
      </c>
      <c r="E2213" s="1" t="s">
        <v>2175</v>
      </c>
      <c r="F2213">
        <v>5</v>
      </c>
      <c r="G2213">
        <v>5</v>
      </c>
      <c r="I2213">
        <v>0</v>
      </c>
      <c r="J2213">
        <f>Tabla1[[#This Row],[VENTAS]]+Tabla1[[#This Row],[DEPOSITO]]+Tabla1[[#This Row],[Existencia]]-Tabla1[[#This Row],[SISTEMA]]</f>
        <v>0</v>
      </c>
    </row>
    <row r="2214" spans="1:11" hidden="1" x14ac:dyDescent="0.25">
      <c r="A2214">
        <v>20303</v>
      </c>
      <c r="B2214" s="1" t="s">
        <v>6</v>
      </c>
      <c r="C2214" s="1" t="s">
        <v>16</v>
      </c>
      <c r="D2214">
        <v>4283</v>
      </c>
      <c r="E2214" s="1" t="s">
        <v>2176</v>
      </c>
      <c r="F2214">
        <v>43</v>
      </c>
      <c r="G2214">
        <f>16+25</f>
        <v>41</v>
      </c>
      <c r="I2214">
        <v>2</v>
      </c>
      <c r="J2214">
        <f>Tabla1[[#This Row],[VENTAS]]+Tabla1[[#This Row],[DEPOSITO]]+Tabla1[[#This Row],[Existencia]]-Tabla1[[#This Row],[SISTEMA]]</f>
        <v>0</v>
      </c>
    </row>
    <row r="2215" spans="1:11" hidden="1" x14ac:dyDescent="0.25">
      <c r="A2215">
        <v>20303</v>
      </c>
      <c r="B2215" s="1" t="s">
        <v>6</v>
      </c>
      <c r="C2215" s="1" t="s">
        <v>16</v>
      </c>
      <c r="D2215">
        <v>4410</v>
      </c>
      <c r="E2215" s="1" t="s">
        <v>2177</v>
      </c>
      <c r="F2215">
        <v>9</v>
      </c>
      <c r="G2215">
        <v>9</v>
      </c>
      <c r="I2215">
        <v>0</v>
      </c>
      <c r="J2215">
        <f>Tabla1[[#This Row],[VENTAS]]+Tabla1[[#This Row],[DEPOSITO]]+Tabla1[[#This Row],[Existencia]]-Tabla1[[#This Row],[SISTEMA]]</f>
        <v>0</v>
      </c>
    </row>
    <row r="2216" spans="1:11" hidden="1" x14ac:dyDescent="0.25">
      <c r="A2216">
        <v>20303</v>
      </c>
      <c r="B2216" s="1" t="s">
        <v>6</v>
      </c>
      <c r="C2216" s="1" t="s">
        <v>16</v>
      </c>
      <c r="D2216">
        <v>4722</v>
      </c>
      <c r="E2216" s="1" t="s">
        <v>190</v>
      </c>
      <c r="F2216">
        <v>1</v>
      </c>
      <c r="G2216">
        <v>0</v>
      </c>
      <c r="I2216">
        <v>0</v>
      </c>
      <c r="J2216">
        <f>Tabla1[[#This Row],[VENTAS]]+Tabla1[[#This Row],[DEPOSITO]]+Tabla1[[#This Row],[Existencia]]-Tabla1[[#This Row],[SISTEMA]]</f>
        <v>-1</v>
      </c>
      <c r="K2216" t="s">
        <v>2644</v>
      </c>
    </row>
    <row r="2217" spans="1:11" hidden="1" x14ac:dyDescent="0.25">
      <c r="A2217">
        <v>20303</v>
      </c>
      <c r="B2217" s="1" t="s">
        <v>6</v>
      </c>
      <c r="C2217" s="1" t="s">
        <v>16</v>
      </c>
      <c r="D2217">
        <v>5487</v>
      </c>
      <c r="E2217" s="1" t="s">
        <v>2178</v>
      </c>
      <c r="F2217">
        <v>0</v>
      </c>
      <c r="G2217">
        <v>0</v>
      </c>
      <c r="I2217">
        <v>0</v>
      </c>
      <c r="J2217">
        <f>Tabla1[[#This Row],[VENTAS]]+Tabla1[[#This Row],[DEPOSITO]]+Tabla1[[#This Row],[Existencia]]-Tabla1[[#This Row],[SISTEMA]]</f>
        <v>0</v>
      </c>
    </row>
    <row r="2218" spans="1:11" hidden="1" x14ac:dyDescent="0.25">
      <c r="A2218">
        <v>20303</v>
      </c>
      <c r="B2218" s="1" t="s">
        <v>6</v>
      </c>
      <c r="C2218" s="1" t="s">
        <v>16</v>
      </c>
      <c r="D2218">
        <v>5686</v>
      </c>
      <c r="E2218" s="1" t="s">
        <v>2179</v>
      </c>
      <c r="F2218">
        <v>0</v>
      </c>
      <c r="G2218">
        <v>0</v>
      </c>
      <c r="I2218">
        <v>0</v>
      </c>
      <c r="J2218">
        <f>Tabla1[[#This Row],[VENTAS]]+Tabla1[[#This Row],[DEPOSITO]]+Tabla1[[#This Row],[Existencia]]-Tabla1[[#This Row],[SISTEMA]]</f>
        <v>0</v>
      </c>
    </row>
    <row r="2219" spans="1:11" x14ac:dyDescent="0.25">
      <c r="A2219">
        <v>20303</v>
      </c>
      <c r="B2219" s="1" t="s">
        <v>6</v>
      </c>
      <c r="C2219" s="1" t="s">
        <v>16</v>
      </c>
      <c r="D2219">
        <v>5765</v>
      </c>
      <c r="E2219" s="1" t="s">
        <v>2180</v>
      </c>
      <c r="F2219">
        <v>7</v>
      </c>
      <c r="G2219">
        <v>0</v>
      </c>
      <c r="I2219">
        <v>3</v>
      </c>
      <c r="J2219">
        <f>Tabla1[[#This Row],[VENTAS]]+Tabla1[[#This Row],[DEPOSITO]]+Tabla1[[#This Row],[Existencia]]-Tabla1[[#This Row],[SISTEMA]]</f>
        <v>-4</v>
      </c>
    </row>
    <row r="2220" spans="1:11" hidden="1" x14ac:dyDescent="0.25">
      <c r="A2220">
        <v>20303</v>
      </c>
      <c r="B2220" s="1" t="s">
        <v>6</v>
      </c>
      <c r="C2220" s="1" t="s">
        <v>16</v>
      </c>
      <c r="D2220">
        <v>5816</v>
      </c>
      <c r="E2220" s="1" t="s">
        <v>2181</v>
      </c>
      <c r="F2220">
        <v>0</v>
      </c>
      <c r="G2220">
        <v>0</v>
      </c>
      <c r="I2220">
        <v>0</v>
      </c>
      <c r="J2220">
        <f>Tabla1[[#This Row],[VENTAS]]+Tabla1[[#This Row],[DEPOSITO]]+Tabla1[[#This Row],[Existencia]]-Tabla1[[#This Row],[SISTEMA]]</f>
        <v>0</v>
      </c>
    </row>
    <row r="2221" spans="1:11" hidden="1" x14ac:dyDescent="0.25">
      <c r="A2221">
        <v>20303</v>
      </c>
      <c r="B2221" s="1" t="s">
        <v>6</v>
      </c>
      <c r="C2221" s="1" t="s">
        <v>16</v>
      </c>
      <c r="D2221">
        <v>5917</v>
      </c>
      <c r="E2221" s="1" t="s">
        <v>2182</v>
      </c>
      <c r="F2221">
        <v>0</v>
      </c>
      <c r="G2221">
        <v>0</v>
      </c>
      <c r="I2221">
        <v>0</v>
      </c>
      <c r="J2221">
        <f>Tabla1[[#This Row],[VENTAS]]+Tabla1[[#This Row],[DEPOSITO]]+Tabla1[[#This Row],[Existencia]]-Tabla1[[#This Row],[SISTEMA]]</f>
        <v>0</v>
      </c>
    </row>
    <row r="2222" spans="1:11" hidden="1" x14ac:dyDescent="0.25">
      <c r="A2222">
        <v>20303</v>
      </c>
      <c r="B2222" s="1" t="s">
        <v>6</v>
      </c>
      <c r="C2222" s="1" t="s">
        <v>16</v>
      </c>
      <c r="D2222">
        <v>6244</v>
      </c>
      <c r="E2222" s="1" t="s">
        <v>191</v>
      </c>
      <c r="F2222">
        <v>0</v>
      </c>
      <c r="G2222">
        <v>0</v>
      </c>
      <c r="I2222">
        <v>0</v>
      </c>
      <c r="J2222">
        <f>Tabla1[[#This Row],[VENTAS]]+Tabla1[[#This Row],[DEPOSITO]]+Tabla1[[#This Row],[Existencia]]-Tabla1[[#This Row],[SISTEMA]]</f>
        <v>0</v>
      </c>
    </row>
    <row r="2223" spans="1:11" hidden="1" x14ac:dyDescent="0.25">
      <c r="A2223">
        <v>20303</v>
      </c>
      <c r="B2223" s="1" t="s">
        <v>6</v>
      </c>
      <c r="C2223" s="1" t="s">
        <v>16</v>
      </c>
      <c r="D2223">
        <v>6246</v>
      </c>
      <c r="E2223" s="1" t="s">
        <v>2183</v>
      </c>
      <c r="F2223">
        <v>0</v>
      </c>
      <c r="G2223">
        <v>0</v>
      </c>
      <c r="I2223">
        <v>0</v>
      </c>
      <c r="J2223">
        <f>Tabla1[[#This Row],[VENTAS]]+Tabla1[[#This Row],[DEPOSITO]]+Tabla1[[#This Row],[Existencia]]-Tabla1[[#This Row],[SISTEMA]]</f>
        <v>0</v>
      </c>
    </row>
    <row r="2224" spans="1:11" x14ac:dyDescent="0.25">
      <c r="A2224">
        <v>20303</v>
      </c>
      <c r="B2224" s="1" t="s">
        <v>6</v>
      </c>
      <c r="C2224" s="1" t="s">
        <v>16</v>
      </c>
      <c r="D2224">
        <v>6248</v>
      </c>
      <c r="E2224" s="1" t="s">
        <v>2184</v>
      </c>
      <c r="F2224">
        <v>3</v>
      </c>
      <c r="G2224">
        <v>0</v>
      </c>
      <c r="I2224">
        <v>0</v>
      </c>
      <c r="J2224">
        <f>Tabla1[[#This Row],[VENTAS]]+Tabla1[[#This Row],[DEPOSITO]]+Tabla1[[#This Row],[Existencia]]-Tabla1[[#This Row],[SISTEMA]]</f>
        <v>-3</v>
      </c>
    </row>
    <row r="2225" spans="1:10" hidden="1" x14ac:dyDescent="0.25">
      <c r="A2225">
        <v>20303</v>
      </c>
      <c r="B2225" s="1" t="s">
        <v>6</v>
      </c>
      <c r="C2225" s="1" t="s">
        <v>16</v>
      </c>
      <c r="D2225">
        <v>6300</v>
      </c>
      <c r="E2225" s="1" t="s">
        <v>2185</v>
      </c>
      <c r="F2225">
        <v>5</v>
      </c>
      <c r="G2225">
        <v>5</v>
      </c>
      <c r="I2225">
        <v>0</v>
      </c>
      <c r="J2225">
        <f>Tabla1[[#This Row],[VENTAS]]+Tabla1[[#This Row],[DEPOSITO]]+Tabla1[[#This Row],[Existencia]]-Tabla1[[#This Row],[SISTEMA]]</f>
        <v>0</v>
      </c>
    </row>
    <row r="2226" spans="1:10" hidden="1" x14ac:dyDescent="0.25">
      <c r="A2226">
        <v>20303</v>
      </c>
      <c r="B2226" s="1" t="s">
        <v>6</v>
      </c>
      <c r="C2226" s="1" t="s">
        <v>16</v>
      </c>
      <c r="D2226">
        <v>6320</v>
      </c>
      <c r="E2226" s="1" t="s">
        <v>2186</v>
      </c>
      <c r="F2226">
        <v>0</v>
      </c>
      <c r="G2226">
        <v>0</v>
      </c>
      <c r="I2226">
        <v>0</v>
      </c>
      <c r="J2226">
        <f>Tabla1[[#This Row],[VENTAS]]+Tabla1[[#This Row],[DEPOSITO]]+Tabla1[[#This Row],[Existencia]]-Tabla1[[#This Row],[SISTEMA]]</f>
        <v>0</v>
      </c>
    </row>
    <row r="2227" spans="1:10" x14ac:dyDescent="0.25">
      <c r="A2227">
        <v>20303</v>
      </c>
      <c r="B2227" s="1" t="s">
        <v>6</v>
      </c>
      <c r="C2227" s="1" t="s">
        <v>16</v>
      </c>
      <c r="D2227">
        <v>6563</v>
      </c>
      <c r="E2227" s="1" t="s">
        <v>2187</v>
      </c>
      <c r="F2227">
        <v>4</v>
      </c>
      <c r="G2227">
        <v>0</v>
      </c>
      <c r="I2227">
        <v>0</v>
      </c>
      <c r="J2227">
        <f>Tabla1[[#This Row],[VENTAS]]+Tabla1[[#This Row],[DEPOSITO]]+Tabla1[[#This Row],[Existencia]]-Tabla1[[#This Row],[SISTEMA]]</f>
        <v>-4</v>
      </c>
    </row>
    <row r="2228" spans="1:10" hidden="1" x14ac:dyDescent="0.25">
      <c r="A2228">
        <v>20303</v>
      </c>
      <c r="B2228" s="1" t="s">
        <v>6</v>
      </c>
      <c r="C2228" s="1" t="s">
        <v>16</v>
      </c>
      <c r="D2228">
        <v>6978</v>
      </c>
      <c r="E2228" s="1" t="s">
        <v>2188</v>
      </c>
      <c r="F2228">
        <v>0</v>
      </c>
      <c r="G2228">
        <v>0</v>
      </c>
      <c r="I2228">
        <v>0</v>
      </c>
      <c r="J2228">
        <f>Tabla1[[#This Row],[VENTAS]]+Tabla1[[#This Row],[DEPOSITO]]+Tabla1[[#This Row],[Existencia]]-Tabla1[[#This Row],[SISTEMA]]</f>
        <v>0</v>
      </c>
    </row>
    <row r="2229" spans="1:10" hidden="1" x14ac:dyDescent="0.25">
      <c r="A2229">
        <v>20303</v>
      </c>
      <c r="B2229" s="1" t="s">
        <v>6</v>
      </c>
      <c r="C2229" s="1" t="s">
        <v>16</v>
      </c>
      <c r="D2229">
        <v>7119</v>
      </c>
      <c r="E2229" s="1" t="s">
        <v>2189</v>
      </c>
      <c r="F2229">
        <v>5</v>
      </c>
      <c r="G2229">
        <v>5</v>
      </c>
      <c r="I2229">
        <v>0</v>
      </c>
      <c r="J2229">
        <f>Tabla1[[#This Row],[VENTAS]]+Tabla1[[#This Row],[DEPOSITO]]+Tabla1[[#This Row],[Existencia]]-Tabla1[[#This Row],[SISTEMA]]</f>
        <v>0</v>
      </c>
    </row>
    <row r="2230" spans="1:10" x14ac:dyDescent="0.25">
      <c r="A2230">
        <v>20303</v>
      </c>
      <c r="B2230" s="1" t="s">
        <v>6</v>
      </c>
      <c r="C2230" s="1" t="s">
        <v>16</v>
      </c>
      <c r="D2230">
        <v>7425</v>
      </c>
      <c r="E2230" s="1" t="s">
        <v>192</v>
      </c>
      <c r="F2230">
        <v>2</v>
      </c>
      <c r="G2230">
        <v>0</v>
      </c>
      <c r="I2230">
        <v>0</v>
      </c>
      <c r="J2230">
        <f>Tabla1[[#This Row],[VENTAS]]+Tabla1[[#This Row],[DEPOSITO]]+Tabla1[[#This Row],[Existencia]]-Tabla1[[#This Row],[SISTEMA]]</f>
        <v>-2</v>
      </c>
    </row>
    <row r="2231" spans="1:10" hidden="1" x14ac:dyDescent="0.25">
      <c r="A2231">
        <v>20303</v>
      </c>
      <c r="B2231" s="1" t="s">
        <v>6</v>
      </c>
      <c r="C2231" s="1" t="s">
        <v>16</v>
      </c>
      <c r="D2231">
        <v>7759</v>
      </c>
      <c r="E2231" s="1" t="s">
        <v>2190</v>
      </c>
      <c r="F2231">
        <v>24</v>
      </c>
      <c r="G2231">
        <v>24</v>
      </c>
      <c r="I2231">
        <v>0</v>
      </c>
      <c r="J2231">
        <f>Tabla1[[#This Row],[VENTAS]]+Tabla1[[#This Row],[DEPOSITO]]+Tabla1[[#This Row],[Existencia]]-Tabla1[[#This Row],[SISTEMA]]</f>
        <v>0</v>
      </c>
    </row>
    <row r="2232" spans="1:10" hidden="1" x14ac:dyDescent="0.25">
      <c r="A2232">
        <v>20303</v>
      </c>
      <c r="B2232" s="1" t="s">
        <v>6</v>
      </c>
      <c r="C2232" s="1" t="s">
        <v>16</v>
      </c>
      <c r="D2232">
        <v>7845</v>
      </c>
      <c r="E2232" s="1" t="s">
        <v>2191</v>
      </c>
      <c r="F2232">
        <v>0</v>
      </c>
      <c r="G2232">
        <v>0</v>
      </c>
      <c r="I2232">
        <v>0</v>
      </c>
      <c r="J2232">
        <f>Tabla1[[#This Row],[VENTAS]]+Tabla1[[#This Row],[DEPOSITO]]+Tabla1[[#This Row],[Existencia]]-Tabla1[[#This Row],[SISTEMA]]</f>
        <v>0</v>
      </c>
    </row>
    <row r="2233" spans="1:10" hidden="1" x14ac:dyDescent="0.25">
      <c r="A2233">
        <v>20303</v>
      </c>
      <c r="B2233" s="1" t="s">
        <v>6</v>
      </c>
      <c r="C2233" s="1" t="s">
        <v>16</v>
      </c>
      <c r="D2233">
        <v>8546</v>
      </c>
      <c r="E2233" s="1" t="s">
        <v>2192</v>
      </c>
      <c r="F2233">
        <v>0</v>
      </c>
      <c r="G2233">
        <v>0</v>
      </c>
      <c r="I2233">
        <v>0</v>
      </c>
      <c r="J2233">
        <f>Tabla1[[#This Row],[VENTAS]]+Tabla1[[#This Row],[DEPOSITO]]+Tabla1[[#This Row],[Existencia]]-Tabla1[[#This Row],[SISTEMA]]</f>
        <v>0</v>
      </c>
    </row>
    <row r="2234" spans="1:10" hidden="1" x14ac:dyDescent="0.25">
      <c r="A2234">
        <v>20303</v>
      </c>
      <c r="B2234" s="1" t="s">
        <v>6</v>
      </c>
      <c r="C2234" s="1" t="s">
        <v>16</v>
      </c>
      <c r="D2234">
        <v>8583</v>
      </c>
      <c r="E2234" s="1" t="s">
        <v>2193</v>
      </c>
      <c r="F2234">
        <v>0</v>
      </c>
      <c r="G2234">
        <v>0</v>
      </c>
      <c r="I2234">
        <v>0</v>
      </c>
      <c r="J2234">
        <f>Tabla1[[#This Row],[VENTAS]]+Tabla1[[#This Row],[DEPOSITO]]+Tabla1[[#This Row],[Existencia]]-Tabla1[[#This Row],[SISTEMA]]</f>
        <v>0</v>
      </c>
    </row>
    <row r="2235" spans="1:10" hidden="1" x14ac:dyDescent="0.25">
      <c r="A2235">
        <v>20303</v>
      </c>
      <c r="B2235" s="1" t="s">
        <v>6</v>
      </c>
      <c r="C2235" s="1" t="s">
        <v>16</v>
      </c>
      <c r="D2235">
        <v>8584</v>
      </c>
      <c r="E2235" s="1" t="s">
        <v>2194</v>
      </c>
      <c r="F2235">
        <v>0</v>
      </c>
      <c r="G2235">
        <v>0</v>
      </c>
      <c r="I2235">
        <v>0</v>
      </c>
      <c r="J2235">
        <f>Tabla1[[#This Row],[VENTAS]]+Tabla1[[#This Row],[DEPOSITO]]+Tabla1[[#This Row],[Existencia]]-Tabla1[[#This Row],[SISTEMA]]</f>
        <v>0</v>
      </c>
    </row>
    <row r="2236" spans="1:10" hidden="1" x14ac:dyDescent="0.25">
      <c r="A2236">
        <v>20303</v>
      </c>
      <c r="B2236" s="1" t="s">
        <v>6</v>
      </c>
      <c r="C2236" s="1" t="s">
        <v>16</v>
      </c>
      <c r="D2236">
        <v>8835</v>
      </c>
      <c r="E2236" s="1" t="s">
        <v>2195</v>
      </c>
      <c r="F2236">
        <v>0</v>
      </c>
      <c r="G2236">
        <v>0</v>
      </c>
      <c r="I2236">
        <v>0</v>
      </c>
      <c r="J2236">
        <f>Tabla1[[#This Row],[VENTAS]]+Tabla1[[#This Row],[DEPOSITO]]+Tabla1[[#This Row],[Existencia]]-Tabla1[[#This Row],[SISTEMA]]</f>
        <v>0</v>
      </c>
    </row>
    <row r="2237" spans="1:10" hidden="1" x14ac:dyDescent="0.25">
      <c r="A2237">
        <v>20303</v>
      </c>
      <c r="B2237" s="1" t="s">
        <v>6</v>
      </c>
      <c r="C2237" s="1" t="s">
        <v>16</v>
      </c>
      <c r="D2237">
        <v>9020</v>
      </c>
      <c r="E2237" s="1" t="s">
        <v>2196</v>
      </c>
      <c r="F2237">
        <v>0</v>
      </c>
      <c r="G2237">
        <v>0</v>
      </c>
      <c r="I2237">
        <v>0</v>
      </c>
      <c r="J2237">
        <f>Tabla1[[#This Row],[VENTAS]]+Tabla1[[#This Row],[DEPOSITO]]+Tabla1[[#This Row],[Existencia]]-Tabla1[[#This Row],[SISTEMA]]</f>
        <v>0</v>
      </c>
    </row>
    <row r="2238" spans="1:10" hidden="1" x14ac:dyDescent="0.25">
      <c r="A2238">
        <v>20303</v>
      </c>
      <c r="B2238" s="1" t="s">
        <v>6</v>
      </c>
      <c r="C2238" s="1" t="s">
        <v>16</v>
      </c>
      <c r="D2238">
        <v>9110</v>
      </c>
      <c r="E2238" s="1" t="s">
        <v>2197</v>
      </c>
      <c r="F2238">
        <v>0</v>
      </c>
      <c r="G2238">
        <v>0</v>
      </c>
      <c r="I2238">
        <v>0</v>
      </c>
      <c r="J2238">
        <f>Tabla1[[#This Row],[VENTAS]]+Tabla1[[#This Row],[DEPOSITO]]+Tabla1[[#This Row],[Existencia]]-Tabla1[[#This Row],[SISTEMA]]</f>
        <v>0</v>
      </c>
    </row>
    <row r="2239" spans="1:10" x14ac:dyDescent="0.25">
      <c r="A2239">
        <v>20303</v>
      </c>
      <c r="B2239" s="1" t="s">
        <v>6</v>
      </c>
      <c r="C2239" s="1" t="s">
        <v>16</v>
      </c>
      <c r="D2239">
        <v>9153</v>
      </c>
      <c r="E2239" s="1" t="s">
        <v>2198</v>
      </c>
      <c r="F2239">
        <v>2</v>
      </c>
      <c r="G2239">
        <v>0</v>
      </c>
      <c r="I2239">
        <v>0</v>
      </c>
      <c r="J2239">
        <f>Tabla1[[#This Row],[VENTAS]]+Tabla1[[#This Row],[DEPOSITO]]+Tabla1[[#This Row],[Existencia]]-Tabla1[[#This Row],[SISTEMA]]</f>
        <v>-2</v>
      </c>
    </row>
    <row r="2240" spans="1:10" hidden="1" x14ac:dyDescent="0.25">
      <c r="A2240">
        <v>20303</v>
      </c>
      <c r="B2240" s="1" t="s">
        <v>6</v>
      </c>
      <c r="C2240" s="1" t="s">
        <v>16</v>
      </c>
      <c r="D2240">
        <v>9255</v>
      </c>
      <c r="E2240" s="1" t="s">
        <v>2199</v>
      </c>
      <c r="F2240">
        <v>0</v>
      </c>
      <c r="G2240">
        <v>0</v>
      </c>
      <c r="I2240">
        <v>0</v>
      </c>
      <c r="J2240">
        <f>Tabla1[[#This Row],[VENTAS]]+Tabla1[[#This Row],[DEPOSITO]]+Tabla1[[#This Row],[Existencia]]-Tabla1[[#This Row],[SISTEMA]]</f>
        <v>0</v>
      </c>
    </row>
    <row r="2241" spans="1:11" hidden="1" x14ac:dyDescent="0.25">
      <c r="A2241">
        <v>20303</v>
      </c>
      <c r="B2241" s="1" t="s">
        <v>6</v>
      </c>
      <c r="C2241" s="1" t="s">
        <v>16</v>
      </c>
      <c r="D2241">
        <v>9443</v>
      </c>
      <c r="E2241" s="1" t="s">
        <v>2200</v>
      </c>
      <c r="F2241">
        <v>0</v>
      </c>
      <c r="G2241">
        <v>0</v>
      </c>
      <c r="I2241">
        <v>0</v>
      </c>
      <c r="J2241">
        <f>Tabla1[[#This Row],[VENTAS]]+Tabla1[[#This Row],[DEPOSITO]]+Tabla1[[#This Row],[Existencia]]-Tabla1[[#This Row],[SISTEMA]]</f>
        <v>0</v>
      </c>
    </row>
    <row r="2242" spans="1:11" hidden="1" x14ac:dyDescent="0.25">
      <c r="A2242">
        <v>20303</v>
      </c>
      <c r="B2242" s="1" t="s">
        <v>6</v>
      </c>
      <c r="C2242" s="1" t="s">
        <v>16</v>
      </c>
      <c r="D2242">
        <v>9481</v>
      </c>
      <c r="E2242" s="1" t="s">
        <v>2201</v>
      </c>
      <c r="F2242">
        <v>0</v>
      </c>
      <c r="G2242">
        <v>0</v>
      </c>
      <c r="I2242">
        <v>0</v>
      </c>
      <c r="J2242">
        <f>Tabla1[[#This Row],[VENTAS]]+Tabla1[[#This Row],[DEPOSITO]]+Tabla1[[#This Row],[Existencia]]-Tabla1[[#This Row],[SISTEMA]]</f>
        <v>0</v>
      </c>
    </row>
    <row r="2243" spans="1:11" hidden="1" x14ac:dyDescent="0.25">
      <c r="A2243">
        <v>20303</v>
      </c>
      <c r="B2243" s="1" t="s">
        <v>6</v>
      </c>
      <c r="C2243" s="1" t="s">
        <v>16</v>
      </c>
      <c r="D2243">
        <v>9488</v>
      </c>
      <c r="E2243" s="1" t="s">
        <v>2202</v>
      </c>
      <c r="F2243">
        <v>0</v>
      </c>
      <c r="G2243">
        <v>0</v>
      </c>
      <c r="I2243">
        <v>0</v>
      </c>
      <c r="J2243">
        <f>Tabla1[[#This Row],[VENTAS]]+Tabla1[[#This Row],[DEPOSITO]]+Tabla1[[#This Row],[Existencia]]-Tabla1[[#This Row],[SISTEMA]]</f>
        <v>0</v>
      </c>
    </row>
    <row r="2244" spans="1:11" hidden="1" x14ac:dyDescent="0.25">
      <c r="A2244">
        <v>20303</v>
      </c>
      <c r="B2244" s="1" t="s">
        <v>6</v>
      </c>
      <c r="C2244" s="1" t="s">
        <v>16</v>
      </c>
      <c r="D2244">
        <v>9617</v>
      </c>
      <c r="E2244" s="1" t="s">
        <v>2203</v>
      </c>
      <c r="F2244">
        <v>0</v>
      </c>
      <c r="G2244">
        <v>0</v>
      </c>
      <c r="I2244">
        <v>0</v>
      </c>
      <c r="J2244">
        <f>Tabla1[[#This Row],[VENTAS]]+Tabla1[[#This Row],[DEPOSITO]]+Tabla1[[#This Row],[Existencia]]-Tabla1[[#This Row],[SISTEMA]]</f>
        <v>0</v>
      </c>
    </row>
    <row r="2245" spans="1:11" hidden="1" x14ac:dyDescent="0.25">
      <c r="A2245">
        <v>20303</v>
      </c>
      <c r="B2245" s="1" t="s">
        <v>6</v>
      </c>
      <c r="C2245" s="1" t="s">
        <v>16</v>
      </c>
      <c r="D2245">
        <v>9623</v>
      </c>
      <c r="E2245" s="1" t="s">
        <v>2204</v>
      </c>
      <c r="F2245">
        <v>0</v>
      </c>
      <c r="G2245">
        <v>0</v>
      </c>
      <c r="I2245">
        <v>0</v>
      </c>
      <c r="J2245">
        <f>Tabla1[[#This Row],[VENTAS]]+Tabla1[[#This Row],[DEPOSITO]]+Tabla1[[#This Row],[Existencia]]-Tabla1[[#This Row],[SISTEMA]]</f>
        <v>0</v>
      </c>
    </row>
    <row r="2246" spans="1:11" hidden="1" x14ac:dyDescent="0.25">
      <c r="A2246">
        <v>20303</v>
      </c>
      <c r="B2246" s="1" t="s">
        <v>6</v>
      </c>
      <c r="C2246" s="1" t="s">
        <v>16</v>
      </c>
      <c r="D2246">
        <v>9624</v>
      </c>
      <c r="E2246" s="1" t="s">
        <v>2205</v>
      </c>
      <c r="F2246">
        <v>0</v>
      </c>
      <c r="G2246">
        <v>0</v>
      </c>
      <c r="I2246">
        <v>0</v>
      </c>
      <c r="J2246">
        <f>Tabla1[[#This Row],[VENTAS]]+Tabla1[[#This Row],[DEPOSITO]]+Tabla1[[#This Row],[Existencia]]-Tabla1[[#This Row],[SISTEMA]]</f>
        <v>0</v>
      </c>
    </row>
    <row r="2247" spans="1:11" hidden="1" x14ac:dyDescent="0.25">
      <c r="A2247">
        <v>20303</v>
      </c>
      <c r="B2247" s="1" t="s">
        <v>6</v>
      </c>
      <c r="C2247" s="1" t="s">
        <v>16</v>
      </c>
      <c r="D2247">
        <v>9625</v>
      </c>
      <c r="E2247" s="1" t="s">
        <v>2206</v>
      </c>
      <c r="F2247">
        <v>0</v>
      </c>
      <c r="G2247">
        <v>0</v>
      </c>
      <c r="I2247">
        <v>0</v>
      </c>
      <c r="J2247">
        <f>Tabla1[[#This Row],[VENTAS]]+Tabla1[[#This Row],[DEPOSITO]]+Tabla1[[#This Row],[Existencia]]-Tabla1[[#This Row],[SISTEMA]]</f>
        <v>0</v>
      </c>
    </row>
    <row r="2248" spans="1:11" x14ac:dyDescent="0.25">
      <c r="A2248">
        <v>20303</v>
      </c>
      <c r="B2248" s="1" t="s">
        <v>6</v>
      </c>
      <c r="C2248" s="1" t="s">
        <v>16</v>
      </c>
      <c r="D2248">
        <v>9757</v>
      </c>
      <c r="E2248" s="1" t="s">
        <v>2207</v>
      </c>
      <c r="F2248">
        <v>43</v>
      </c>
      <c r="G2248">
        <v>29</v>
      </c>
      <c r="I2248">
        <v>0</v>
      </c>
      <c r="J2248">
        <f>Tabla1[[#This Row],[VENTAS]]+Tabla1[[#This Row],[DEPOSITO]]+Tabla1[[#This Row],[Existencia]]-Tabla1[[#This Row],[SISTEMA]]</f>
        <v>-14</v>
      </c>
    </row>
    <row r="2249" spans="1:11" hidden="1" x14ac:dyDescent="0.25">
      <c r="A2249">
        <v>20303</v>
      </c>
      <c r="B2249" s="1" t="s">
        <v>6</v>
      </c>
      <c r="C2249" s="1" t="s">
        <v>16</v>
      </c>
      <c r="D2249">
        <v>9869</v>
      </c>
      <c r="E2249" s="1" t="s">
        <v>2208</v>
      </c>
      <c r="F2249">
        <v>5</v>
      </c>
      <c r="G2249">
        <v>4</v>
      </c>
      <c r="I2249">
        <v>1</v>
      </c>
      <c r="J2249">
        <f>Tabla1[[#This Row],[VENTAS]]+Tabla1[[#This Row],[DEPOSITO]]+Tabla1[[#This Row],[Existencia]]-Tabla1[[#This Row],[SISTEMA]]</f>
        <v>0</v>
      </c>
    </row>
    <row r="2250" spans="1:11" hidden="1" x14ac:dyDescent="0.25">
      <c r="A2250">
        <v>20303</v>
      </c>
      <c r="B2250" s="1" t="s">
        <v>6</v>
      </c>
      <c r="C2250" s="1" t="s">
        <v>16</v>
      </c>
      <c r="D2250">
        <v>9870</v>
      </c>
      <c r="E2250" s="1" t="s">
        <v>2209</v>
      </c>
      <c r="F2250">
        <v>-2</v>
      </c>
      <c r="G2250">
        <v>0</v>
      </c>
      <c r="I2250">
        <v>0</v>
      </c>
      <c r="J2250">
        <f>Tabla1[[#This Row],[VENTAS]]+Tabla1[[#This Row],[DEPOSITO]]+Tabla1[[#This Row],[Existencia]]-Tabla1[[#This Row],[SISTEMA]]</f>
        <v>2</v>
      </c>
      <c r="K2250" t="s">
        <v>2659</v>
      </c>
    </row>
    <row r="2251" spans="1:11" hidden="1" x14ac:dyDescent="0.25">
      <c r="A2251">
        <v>20303</v>
      </c>
      <c r="B2251" s="1" t="s">
        <v>6</v>
      </c>
      <c r="C2251" s="1" t="s">
        <v>16</v>
      </c>
      <c r="D2251">
        <v>9872</v>
      </c>
      <c r="E2251" s="1" t="s">
        <v>2210</v>
      </c>
      <c r="F2251">
        <v>0</v>
      </c>
      <c r="G2251">
        <v>0</v>
      </c>
      <c r="I2251">
        <v>0</v>
      </c>
      <c r="J2251">
        <f>Tabla1[[#This Row],[VENTAS]]+Tabla1[[#This Row],[DEPOSITO]]+Tabla1[[#This Row],[Existencia]]-Tabla1[[#This Row],[SISTEMA]]</f>
        <v>0</v>
      </c>
    </row>
    <row r="2252" spans="1:11" hidden="1" x14ac:dyDescent="0.25">
      <c r="A2252">
        <v>20303</v>
      </c>
      <c r="B2252" s="1" t="s">
        <v>6</v>
      </c>
      <c r="C2252" s="1" t="s">
        <v>16</v>
      </c>
      <c r="D2252">
        <v>10285</v>
      </c>
      <c r="E2252" s="1" t="s">
        <v>2211</v>
      </c>
      <c r="F2252">
        <v>7</v>
      </c>
      <c r="G2252">
        <v>7</v>
      </c>
      <c r="I2252">
        <v>0</v>
      </c>
      <c r="J2252">
        <f>Tabla1[[#This Row],[VENTAS]]+Tabla1[[#This Row],[DEPOSITO]]+Tabla1[[#This Row],[Existencia]]-Tabla1[[#This Row],[SISTEMA]]</f>
        <v>0</v>
      </c>
    </row>
    <row r="2253" spans="1:11" hidden="1" x14ac:dyDescent="0.25">
      <c r="A2253">
        <v>20303</v>
      </c>
      <c r="B2253" s="1" t="s">
        <v>6</v>
      </c>
      <c r="C2253" s="1" t="s">
        <v>16</v>
      </c>
      <c r="D2253">
        <v>10286</v>
      </c>
      <c r="E2253" s="1" t="s">
        <v>2212</v>
      </c>
      <c r="F2253">
        <v>0</v>
      </c>
      <c r="G2253">
        <v>0</v>
      </c>
      <c r="I2253">
        <v>0</v>
      </c>
      <c r="J2253">
        <f>Tabla1[[#This Row],[VENTAS]]+Tabla1[[#This Row],[DEPOSITO]]+Tabla1[[#This Row],[Existencia]]-Tabla1[[#This Row],[SISTEMA]]</f>
        <v>0</v>
      </c>
    </row>
    <row r="2254" spans="1:11" hidden="1" x14ac:dyDescent="0.25">
      <c r="A2254">
        <v>20303</v>
      </c>
      <c r="B2254" s="1" t="s">
        <v>6</v>
      </c>
      <c r="C2254" s="1" t="s">
        <v>16</v>
      </c>
      <c r="D2254">
        <v>10438</v>
      </c>
      <c r="E2254" s="1" t="s">
        <v>2213</v>
      </c>
      <c r="F2254">
        <v>0</v>
      </c>
      <c r="G2254">
        <v>0</v>
      </c>
      <c r="I2254">
        <v>0</v>
      </c>
      <c r="J2254">
        <f>Tabla1[[#This Row],[VENTAS]]+Tabla1[[#This Row],[DEPOSITO]]+Tabla1[[#This Row],[Existencia]]-Tabla1[[#This Row],[SISTEMA]]</f>
        <v>0</v>
      </c>
    </row>
    <row r="2255" spans="1:11" hidden="1" x14ac:dyDescent="0.25">
      <c r="A2255">
        <v>20303</v>
      </c>
      <c r="B2255" s="1" t="s">
        <v>6</v>
      </c>
      <c r="C2255" s="1" t="s">
        <v>16</v>
      </c>
      <c r="D2255">
        <v>10611</v>
      </c>
      <c r="E2255" s="1" t="s">
        <v>2214</v>
      </c>
      <c r="F2255">
        <v>17</v>
      </c>
      <c r="G2255">
        <v>9</v>
      </c>
      <c r="H2255">
        <v>1</v>
      </c>
      <c r="I2255">
        <v>0</v>
      </c>
      <c r="J2255">
        <f>Tabla1[[#This Row],[VENTAS]]+Tabla1[[#This Row],[DEPOSITO]]+Tabla1[[#This Row],[Existencia]]-Tabla1[[#This Row],[SISTEMA]]</f>
        <v>-7</v>
      </c>
      <c r="K2255" t="s">
        <v>2572</v>
      </c>
    </row>
    <row r="2256" spans="1:11" hidden="1" x14ac:dyDescent="0.25">
      <c r="A2256">
        <v>20303</v>
      </c>
      <c r="B2256" s="1" t="s">
        <v>6</v>
      </c>
      <c r="C2256" s="1" t="s">
        <v>16</v>
      </c>
      <c r="D2256">
        <v>12592</v>
      </c>
      <c r="E2256" s="1" t="s">
        <v>2215</v>
      </c>
      <c r="F2256">
        <v>10</v>
      </c>
      <c r="G2256">
        <v>4</v>
      </c>
      <c r="I2256">
        <v>0</v>
      </c>
      <c r="J2256">
        <f>Tabla1[[#This Row],[VENTAS]]+Tabla1[[#This Row],[DEPOSITO]]+Tabla1[[#This Row],[Existencia]]-Tabla1[[#This Row],[SISTEMA]]</f>
        <v>-6</v>
      </c>
      <c r="K2256" t="s">
        <v>2647</v>
      </c>
    </row>
    <row r="2257" spans="1:11" hidden="1" x14ac:dyDescent="0.25">
      <c r="A2257">
        <v>20303</v>
      </c>
      <c r="B2257" s="1" t="s">
        <v>6</v>
      </c>
      <c r="C2257" s="1" t="s">
        <v>16</v>
      </c>
      <c r="D2257">
        <v>13120</v>
      </c>
      <c r="E2257" s="1" t="s">
        <v>2216</v>
      </c>
      <c r="F2257">
        <v>24</v>
      </c>
      <c r="G2257">
        <v>24</v>
      </c>
      <c r="I2257">
        <v>0</v>
      </c>
      <c r="J2257">
        <f>Tabla1[[#This Row],[VENTAS]]+Tabla1[[#This Row],[DEPOSITO]]+Tabla1[[#This Row],[Existencia]]-Tabla1[[#This Row],[SISTEMA]]</f>
        <v>0</v>
      </c>
    </row>
    <row r="2258" spans="1:11" x14ac:dyDescent="0.25">
      <c r="A2258">
        <v>20303</v>
      </c>
      <c r="B2258" s="1" t="s">
        <v>6</v>
      </c>
      <c r="C2258" s="1" t="s">
        <v>16</v>
      </c>
      <c r="D2258">
        <v>13299</v>
      </c>
      <c r="E2258" s="1" t="s">
        <v>2217</v>
      </c>
      <c r="F2258">
        <v>106</v>
      </c>
      <c r="G2258">
        <v>65</v>
      </c>
      <c r="I2258">
        <v>16</v>
      </c>
      <c r="J2258">
        <f>Tabla1[[#This Row],[VENTAS]]+Tabla1[[#This Row],[DEPOSITO]]+Tabla1[[#This Row],[Existencia]]-Tabla1[[#This Row],[SISTEMA]]</f>
        <v>-25</v>
      </c>
    </row>
    <row r="2259" spans="1:11" x14ac:dyDescent="0.25">
      <c r="A2259">
        <v>20303</v>
      </c>
      <c r="B2259" s="1" t="s">
        <v>6</v>
      </c>
      <c r="C2259" s="1" t="s">
        <v>16</v>
      </c>
      <c r="D2259">
        <v>13381</v>
      </c>
      <c r="E2259" s="1" t="s">
        <v>2218</v>
      </c>
      <c r="F2259">
        <v>1</v>
      </c>
      <c r="G2259">
        <v>0</v>
      </c>
      <c r="I2259">
        <v>0</v>
      </c>
      <c r="J2259">
        <f>Tabla1[[#This Row],[VENTAS]]+Tabla1[[#This Row],[DEPOSITO]]+Tabla1[[#This Row],[Existencia]]-Tabla1[[#This Row],[SISTEMA]]</f>
        <v>-1</v>
      </c>
    </row>
    <row r="2260" spans="1:11" hidden="1" x14ac:dyDescent="0.25">
      <c r="A2260">
        <v>20303</v>
      </c>
      <c r="B2260" s="1" t="s">
        <v>6</v>
      </c>
      <c r="C2260" s="1" t="s">
        <v>16</v>
      </c>
      <c r="D2260">
        <v>13415</v>
      </c>
      <c r="E2260" s="1" t="s">
        <v>2219</v>
      </c>
      <c r="F2260">
        <v>0</v>
      </c>
      <c r="G2260">
        <v>0</v>
      </c>
      <c r="I2260">
        <v>0</v>
      </c>
      <c r="J2260">
        <f>Tabla1[[#This Row],[VENTAS]]+Tabla1[[#This Row],[DEPOSITO]]+Tabla1[[#This Row],[Existencia]]-Tabla1[[#This Row],[SISTEMA]]</f>
        <v>0</v>
      </c>
    </row>
    <row r="2261" spans="1:11" hidden="1" x14ac:dyDescent="0.25">
      <c r="A2261">
        <v>20303</v>
      </c>
      <c r="B2261" s="1" t="s">
        <v>6</v>
      </c>
      <c r="C2261" s="1" t="s">
        <v>16</v>
      </c>
      <c r="D2261">
        <v>13916</v>
      </c>
      <c r="E2261" s="1" t="s">
        <v>2220</v>
      </c>
      <c r="F2261">
        <v>0</v>
      </c>
      <c r="G2261">
        <v>0</v>
      </c>
      <c r="I2261">
        <v>0</v>
      </c>
      <c r="J2261">
        <f>Tabla1[[#This Row],[VENTAS]]+Tabla1[[#This Row],[DEPOSITO]]+Tabla1[[#This Row],[Existencia]]-Tabla1[[#This Row],[SISTEMA]]</f>
        <v>0</v>
      </c>
    </row>
    <row r="2262" spans="1:11" hidden="1" x14ac:dyDescent="0.25">
      <c r="A2262">
        <v>20303</v>
      </c>
      <c r="B2262" s="1" t="s">
        <v>6</v>
      </c>
      <c r="C2262" s="1" t="s">
        <v>16</v>
      </c>
      <c r="D2262">
        <v>14381</v>
      </c>
      <c r="E2262" s="1" t="s">
        <v>2221</v>
      </c>
      <c r="F2262">
        <v>5</v>
      </c>
      <c r="G2262">
        <v>5</v>
      </c>
      <c r="I2262">
        <v>0</v>
      </c>
      <c r="J2262">
        <f>Tabla1[[#This Row],[VENTAS]]+Tabla1[[#This Row],[DEPOSITO]]+Tabla1[[#This Row],[Existencia]]-Tabla1[[#This Row],[SISTEMA]]</f>
        <v>0</v>
      </c>
    </row>
    <row r="2263" spans="1:11" hidden="1" x14ac:dyDescent="0.25">
      <c r="A2263">
        <v>20303</v>
      </c>
      <c r="B2263" s="1" t="s">
        <v>6</v>
      </c>
      <c r="C2263" s="1" t="s">
        <v>16</v>
      </c>
      <c r="D2263">
        <v>14457</v>
      </c>
      <c r="E2263" s="1" t="s">
        <v>2222</v>
      </c>
      <c r="F2263">
        <v>-1</v>
      </c>
      <c r="G2263">
        <v>0</v>
      </c>
      <c r="I2263">
        <v>0</v>
      </c>
      <c r="J2263">
        <f>Tabla1[[#This Row],[VENTAS]]+Tabla1[[#This Row],[DEPOSITO]]+Tabla1[[#This Row],[Existencia]]-Tabla1[[#This Row],[SISTEMA]]</f>
        <v>1</v>
      </c>
      <c r="K2263" t="s">
        <v>2659</v>
      </c>
    </row>
    <row r="2264" spans="1:11" hidden="1" x14ac:dyDescent="0.25">
      <c r="A2264">
        <v>20303</v>
      </c>
      <c r="B2264" s="1" t="s">
        <v>6</v>
      </c>
      <c r="C2264" s="1" t="s">
        <v>16</v>
      </c>
      <c r="D2264">
        <v>15227</v>
      </c>
      <c r="E2264" s="1" t="s">
        <v>2223</v>
      </c>
      <c r="F2264">
        <v>3</v>
      </c>
      <c r="G2264">
        <v>3</v>
      </c>
      <c r="I2264">
        <v>0</v>
      </c>
      <c r="J2264">
        <f>Tabla1[[#This Row],[VENTAS]]+Tabla1[[#This Row],[DEPOSITO]]+Tabla1[[#This Row],[Existencia]]-Tabla1[[#This Row],[SISTEMA]]</f>
        <v>0</v>
      </c>
    </row>
    <row r="2265" spans="1:11" hidden="1" x14ac:dyDescent="0.25">
      <c r="A2265">
        <v>20303</v>
      </c>
      <c r="B2265" s="1" t="s">
        <v>6</v>
      </c>
      <c r="C2265" s="1" t="s">
        <v>16</v>
      </c>
      <c r="D2265">
        <v>15425</v>
      </c>
      <c r="E2265" s="1" t="s">
        <v>2224</v>
      </c>
      <c r="F2265">
        <v>0</v>
      </c>
      <c r="G2265">
        <v>0</v>
      </c>
      <c r="I2265">
        <v>0</v>
      </c>
      <c r="J2265">
        <f>Tabla1[[#This Row],[VENTAS]]+Tabla1[[#This Row],[DEPOSITO]]+Tabla1[[#This Row],[Existencia]]-Tabla1[[#This Row],[SISTEMA]]</f>
        <v>0</v>
      </c>
    </row>
    <row r="2266" spans="1:11" hidden="1" x14ac:dyDescent="0.25">
      <c r="A2266">
        <v>20303</v>
      </c>
      <c r="B2266" s="1" t="s">
        <v>6</v>
      </c>
      <c r="C2266" s="1" t="s">
        <v>16</v>
      </c>
      <c r="D2266">
        <v>1011000028</v>
      </c>
      <c r="E2266" s="1" t="s">
        <v>2225</v>
      </c>
      <c r="F2266">
        <v>0</v>
      </c>
      <c r="G2266">
        <v>0</v>
      </c>
      <c r="I2266">
        <v>0</v>
      </c>
      <c r="J2266">
        <f>Tabla1[[#This Row],[VENTAS]]+Tabla1[[#This Row],[DEPOSITO]]+Tabla1[[#This Row],[Existencia]]-Tabla1[[#This Row],[SISTEMA]]</f>
        <v>0</v>
      </c>
    </row>
    <row r="2267" spans="1:11" hidden="1" x14ac:dyDescent="0.25">
      <c r="A2267">
        <v>20303</v>
      </c>
      <c r="B2267" s="1" t="s">
        <v>6</v>
      </c>
      <c r="C2267" s="1" t="s">
        <v>16</v>
      </c>
      <c r="D2267">
        <v>1011000029</v>
      </c>
      <c r="E2267" s="1" t="s">
        <v>2226</v>
      </c>
      <c r="F2267">
        <v>0</v>
      </c>
      <c r="G2267">
        <v>0</v>
      </c>
      <c r="I2267">
        <v>0</v>
      </c>
      <c r="J2267">
        <f>Tabla1[[#This Row],[VENTAS]]+Tabla1[[#This Row],[DEPOSITO]]+Tabla1[[#This Row],[Existencia]]-Tabla1[[#This Row],[SISTEMA]]</f>
        <v>0</v>
      </c>
    </row>
    <row r="2268" spans="1:11" hidden="1" x14ac:dyDescent="0.25">
      <c r="A2268">
        <v>20303</v>
      </c>
      <c r="B2268" s="1" t="s">
        <v>6</v>
      </c>
      <c r="C2268" s="1" t="s">
        <v>16</v>
      </c>
      <c r="D2268">
        <v>1011000049</v>
      </c>
      <c r="E2268" s="1" t="s">
        <v>2227</v>
      </c>
      <c r="F2268">
        <v>0</v>
      </c>
      <c r="G2268">
        <v>0</v>
      </c>
      <c r="I2268">
        <v>0</v>
      </c>
      <c r="J2268">
        <f>Tabla1[[#This Row],[VENTAS]]+Tabla1[[#This Row],[DEPOSITO]]+Tabla1[[#This Row],[Existencia]]-Tabla1[[#This Row],[SISTEMA]]</f>
        <v>0</v>
      </c>
    </row>
    <row r="2269" spans="1:11" hidden="1" x14ac:dyDescent="0.25">
      <c r="A2269">
        <v>20303</v>
      </c>
      <c r="B2269" s="1" t="s">
        <v>6</v>
      </c>
      <c r="C2269" s="1" t="s">
        <v>16</v>
      </c>
      <c r="D2269">
        <v>1011000050</v>
      </c>
      <c r="E2269" s="1" t="s">
        <v>2228</v>
      </c>
      <c r="F2269">
        <v>0</v>
      </c>
      <c r="G2269">
        <v>0</v>
      </c>
      <c r="I2269">
        <v>0</v>
      </c>
      <c r="J2269">
        <f>Tabla1[[#This Row],[VENTAS]]+Tabla1[[#This Row],[DEPOSITO]]+Tabla1[[#This Row],[Existencia]]-Tabla1[[#This Row],[SISTEMA]]</f>
        <v>0</v>
      </c>
    </row>
    <row r="2270" spans="1:11" hidden="1" x14ac:dyDescent="0.25">
      <c r="A2270">
        <v>20303</v>
      </c>
      <c r="B2270" s="1" t="s">
        <v>6</v>
      </c>
      <c r="C2270" s="1" t="s">
        <v>16</v>
      </c>
      <c r="D2270">
        <v>1011000054</v>
      </c>
      <c r="E2270" s="1" t="s">
        <v>2229</v>
      </c>
      <c r="F2270">
        <v>0</v>
      </c>
      <c r="G2270">
        <v>0</v>
      </c>
      <c r="I2270">
        <v>0</v>
      </c>
      <c r="J2270">
        <f>Tabla1[[#This Row],[VENTAS]]+Tabla1[[#This Row],[DEPOSITO]]+Tabla1[[#This Row],[Existencia]]-Tabla1[[#This Row],[SISTEMA]]</f>
        <v>0</v>
      </c>
    </row>
    <row r="2271" spans="1:11" hidden="1" x14ac:dyDescent="0.25">
      <c r="A2271">
        <v>20303</v>
      </c>
      <c r="B2271" s="1" t="s">
        <v>6</v>
      </c>
      <c r="C2271" s="1" t="s">
        <v>16</v>
      </c>
      <c r="D2271">
        <v>1011000055</v>
      </c>
      <c r="E2271" s="1" t="s">
        <v>2230</v>
      </c>
      <c r="F2271">
        <v>0</v>
      </c>
      <c r="G2271">
        <v>0</v>
      </c>
      <c r="I2271">
        <v>0</v>
      </c>
      <c r="J2271">
        <f>Tabla1[[#This Row],[VENTAS]]+Tabla1[[#This Row],[DEPOSITO]]+Tabla1[[#This Row],[Existencia]]-Tabla1[[#This Row],[SISTEMA]]</f>
        <v>0</v>
      </c>
    </row>
    <row r="2272" spans="1:11" hidden="1" x14ac:dyDescent="0.25">
      <c r="A2272">
        <v>20303</v>
      </c>
      <c r="B2272" s="1" t="s">
        <v>6</v>
      </c>
      <c r="C2272" s="1" t="s">
        <v>16</v>
      </c>
      <c r="D2272">
        <v>1011000058</v>
      </c>
      <c r="E2272" s="1" t="s">
        <v>2231</v>
      </c>
      <c r="F2272">
        <v>0</v>
      </c>
      <c r="G2272">
        <v>0</v>
      </c>
      <c r="I2272">
        <v>0</v>
      </c>
      <c r="J2272">
        <f>Tabla1[[#This Row],[VENTAS]]+Tabla1[[#This Row],[DEPOSITO]]+Tabla1[[#This Row],[Existencia]]-Tabla1[[#This Row],[SISTEMA]]</f>
        <v>0</v>
      </c>
    </row>
    <row r="2273" spans="1:10" x14ac:dyDescent="0.25">
      <c r="A2273">
        <v>20303</v>
      </c>
      <c r="B2273" s="1" t="s">
        <v>6</v>
      </c>
      <c r="C2273" s="1" t="s">
        <v>16</v>
      </c>
      <c r="D2273">
        <v>1011000073</v>
      </c>
      <c r="E2273" s="1" t="s">
        <v>2232</v>
      </c>
      <c r="F2273">
        <v>8</v>
      </c>
      <c r="G2273">
        <v>0</v>
      </c>
      <c r="I2273">
        <v>0</v>
      </c>
      <c r="J2273">
        <f>Tabla1[[#This Row],[VENTAS]]+Tabla1[[#This Row],[DEPOSITO]]+Tabla1[[#This Row],[Existencia]]-Tabla1[[#This Row],[SISTEMA]]</f>
        <v>-8</v>
      </c>
    </row>
    <row r="2274" spans="1:10" hidden="1" x14ac:dyDescent="0.25">
      <c r="A2274">
        <v>20303</v>
      </c>
      <c r="B2274" s="1" t="s">
        <v>6</v>
      </c>
      <c r="C2274" s="1" t="s">
        <v>16</v>
      </c>
      <c r="D2274">
        <v>1011000080</v>
      </c>
      <c r="E2274" s="1" t="s">
        <v>2233</v>
      </c>
      <c r="F2274">
        <v>0</v>
      </c>
      <c r="G2274">
        <v>0</v>
      </c>
      <c r="I2274">
        <v>0</v>
      </c>
      <c r="J2274">
        <f>Tabla1[[#This Row],[VENTAS]]+Tabla1[[#This Row],[DEPOSITO]]+Tabla1[[#This Row],[Existencia]]-Tabla1[[#This Row],[SISTEMA]]</f>
        <v>0</v>
      </c>
    </row>
    <row r="2275" spans="1:10" x14ac:dyDescent="0.25">
      <c r="A2275">
        <v>20303</v>
      </c>
      <c r="B2275" s="1" t="s">
        <v>6</v>
      </c>
      <c r="C2275" s="1" t="s">
        <v>16</v>
      </c>
      <c r="D2275">
        <v>1011000082</v>
      </c>
      <c r="E2275" s="1" t="s">
        <v>2234</v>
      </c>
      <c r="F2275">
        <v>4</v>
      </c>
      <c r="G2275">
        <v>0</v>
      </c>
      <c r="I2275">
        <v>0</v>
      </c>
      <c r="J2275">
        <f>Tabla1[[#This Row],[VENTAS]]+Tabla1[[#This Row],[DEPOSITO]]+Tabla1[[#This Row],[Existencia]]-Tabla1[[#This Row],[SISTEMA]]</f>
        <v>-4</v>
      </c>
    </row>
    <row r="2276" spans="1:10" hidden="1" x14ac:dyDescent="0.25">
      <c r="A2276">
        <v>20303</v>
      </c>
      <c r="B2276" s="1" t="s">
        <v>6</v>
      </c>
      <c r="C2276" s="1" t="s">
        <v>30</v>
      </c>
      <c r="D2276">
        <v>97</v>
      </c>
      <c r="E2276" s="1" t="s">
        <v>2235</v>
      </c>
      <c r="F2276">
        <v>0</v>
      </c>
      <c r="G2276">
        <v>0</v>
      </c>
      <c r="I2276">
        <v>0</v>
      </c>
      <c r="J2276">
        <f>Tabla1[[#This Row],[VENTAS]]+Tabla1[[#This Row],[DEPOSITO]]+Tabla1[[#This Row],[Existencia]]-Tabla1[[#This Row],[SISTEMA]]</f>
        <v>0</v>
      </c>
    </row>
    <row r="2277" spans="1:10" hidden="1" x14ac:dyDescent="0.25">
      <c r="A2277">
        <v>20303</v>
      </c>
      <c r="B2277" s="1" t="s">
        <v>6</v>
      </c>
      <c r="C2277" s="1" t="s">
        <v>30</v>
      </c>
      <c r="D2277">
        <v>1726</v>
      </c>
      <c r="E2277" s="1" t="s">
        <v>2236</v>
      </c>
      <c r="F2277">
        <v>0</v>
      </c>
      <c r="G2277">
        <v>0</v>
      </c>
      <c r="I2277">
        <v>0</v>
      </c>
      <c r="J2277">
        <f>Tabla1[[#This Row],[VENTAS]]+Tabla1[[#This Row],[DEPOSITO]]+Tabla1[[#This Row],[Existencia]]-Tabla1[[#This Row],[SISTEMA]]</f>
        <v>0</v>
      </c>
    </row>
    <row r="2278" spans="1:10" hidden="1" x14ac:dyDescent="0.25">
      <c r="A2278">
        <v>20303</v>
      </c>
      <c r="B2278" s="1" t="s">
        <v>6</v>
      </c>
      <c r="C2278" s="1" t="s">
        <v>30</v>
      </c>
      <c r="D2278">
        <v>1787</v>
      </c>
      <c r="E2278" s="1" t="s">
        <v>2237</v>
      </c>
      <c r="F2278">
        <v>0</v>
      </c>
      <c r="G2278">
        <v>0</v>
      </c>
      <c r="I2278">
        <v>0</v>
      </c>
      <c r="J2278">
        <f>Tabla1[[#This Row],[VENTAS]]+Tabla1[[#This Row],[DEPOSITO]]+Tabla1[[#This Row],[Existencia]]-Tabla1[[#This Row],[SISTEMA]]</f>
        <v>0</v>
      </c>
    </row>
    <row r="2279" spans="1:10" hidden="1" x14ac:dyDescent="0.25">
      <c r="A2279">
        <v>20303</v>
      </c>
      <c r="B2279" s="1" t="s">
        <v>6</v>
      </c>
      <c r="C2279" s="1" t="s">
        <v>30</v>
      </c>
      <c r="D2279">
        <v>4427</v>
      </c>
      <c r="E2279" s="1" t="s">
        <v>2238</v>
      </c>
      <c r="F2279">
        <v>0</v>
      </c>
      <c r="G2279">
        <v>0</v>
      </c>
      <c r="I2279">
        <v>0</v>
      </c>
      <c r="J2279">
        <f>Tabla1[[#This Row],[VENTAS]]+Tabla1[[#This Row],[DEPOSITO]]+Tabla1[[#This Row],[Existencia]]-Tabla1[[#This Row],[SISTEMA]]</f>
        <v>0</v>
      </c>
    </row>
    <row r="2280" spans="1:10" hidden="1" x14ac:dyDescent="0.25">
      <c r="A2280">
        <v>20303</v>
      </c>
      <c r="B2280" s="1" t="s">
        <v>6</v>
      </c>
      <c r="C2280" s="1" t="s">
        <v>30</v>
      </c>
      <c r="D2280">
        <v>4479</v>
      </c>
      <c r="E2280" s="1" t="s">
        <v>2239</v>
      </c>
      <c r="F2280">
        <v>0</v>
      </c>
      <c r="G2280">
        <v>0</v>
      </c>
      <c r="I2280">
        <v>0</v>
      </c>
      <c r="J2280">
        <f>Tabla1[[#This Row],[VENTAS]]+Tabla1[[#This Row],[DEPOSITO]]+Tabla1[[#This Row],[Existencia]]-Tabla1[[#This Row],[SISTEMA]]</f>
        <v>0</v>
      </c>
    </row>
    <row r="2281" spans="1:10" hidden="1" x14ac:dyDescent="0.25">
      <c r="A2281">
        <v>20303</v>
      </c>
      <c r="B2281" s="1" t="s">
        <v>6</v>
      </c>
      <c r="C2281" s="1" t="s">
        <v>30</v>
      </c>
      <c r="D2281">
        <v>4525</v>
      </c>
      <c r="E2281" s="1" t="s">
        <v>2240</v>
      </c>
      <c r="F2281">
        <v>0</v>
      </c>
      <c r="G2281">
        <v>0</v>
      </c>
      <c r="I2281">
        <v>0</v>
      </c>
      <c r="J2281">
        <f>Tabla1[[#This Row],[VENTAS]]+Tabla1[[#This Row],[DEPOSITO]]+Tabla1[[#This Row],[Existencia]]-Tabla1[[#This Row],[SISTEMA]]</f>
        <v>0</v>
      </c>
    </row>
    <row r="2282" spans="1:10" hidden="1" x14ac:dyDescent="0.25">
      <c r="A2282">
        <v>20303</v>
      </c>
      <c r="B2282" s="1" t="s">
        <v>6</v>
      </c>
      <c r="C2282" s="1" t="s">
        <v>30</v>
      </c>
      <c r="D2282">
        <v>4590</v>
      </c>
      <c r="E2282" s="1" t="s">
        <v>2241</v>
      </c>
      <c r="F2282">
        <v>0</v>
      </c>
      <c r="G2282">
        <v>0</v>
      </c>
      <c r="I2282">
        <v>0</v>
      </c>
      <c r="J2282">
        <f>Tabla1[[#This Row],[VENTAS]]+Tabla1[[#This Row],[DEPOSITO]]+Tabla1[[#This Row],[Existencia]]-Tabla1[[#This Row],[SISTEMA]]</f>
        <v>0</v>
      </c>
    </row>
    <row r="2283" spans="1:10" hidden="1" x14ac:dyDescent="0.25">
      <c r="A2283">
        <v>20303</v>
      </c>
      <c r="B2283" s="1" t="s">
        <v>6</v>
      </c>
      <c r="C2283" s="1" t="s">
        <v>30</v>
      </c>
      <c r="D2283">
        <v>5461</v>
      </c>
      <c r="E2283" s="1" t="s">
        <v>2242</v>
      </c>
      <c r="F2283">
        <v>0</v>
      </c>
      <c r="G2283">
        <v>0</v>
      </c>
      <c r="I2283">
        <v>0</v>
      </c>
      <c r="J2283">
        <f>Tabla1[[#This Row],[VENTAS]]+Tabla1[[#This Row],[DEPOSITO]]+Tabla1[[#This Row],[Existencia]]-Tabla1[[#This Row],[SISTEMA]]</f>
        <v>0</v>
      </c>
    </row>
    <row r="2284" spans="1:10" hidden="1" x14ac:dyDescent="0.25">
      <c r="A2284">
        <v>20303</v>
      </c>
      <c r="B2284" s="1" t="s">
        <v>6</v>
      </c>
      <c r="C2284" s="1" t="s">
        <v>30</v>
      </c>
      <c r="D2284">
        <v>5588</v>
      </c>
      <c r="E2284" s="1" t="s">
        <v>2243</v>
      </c>
      <c r="F2284">
        <v>0</v>
      </c>
      <c r="G2284">
        <v>0</v>
      </c>
      <c r="I2284">
        <v>0</v>
      </c>
      <c r="J2284">
        <f>Tabla1[[#This Row],[VENTAS]]+Tabla1[[#This Row],[DEPOSITO]]+Tabla1[[#This Row],[Existencia]]-Tabla1[[#This Row],[SISTEMA]]</f>
        <v>0</v>
      </c>
    </row>
    <row r="2285" spans="1:10" hidden="1" x14ac:dyDescent="0.25">
      <c r="A2285">
        <v>20303</v>
      </c>
      <c r="B2285" s="1" t="s">
        <v>6</v>
      </c>
      <c r="C2285" s="1" t="s">
        <v>30</v>
      </c>
      <c r="D2285">
        <v>6187</v>
      </c>
      <c r="E2285" s="1" t="s">
        <v>2244</v>
      </c>
      <c r="F2285">
        <v>0</v>
      </c>
      <c r="G2285">
        <v>0</v>
      </c>
      <c r="I2285">
        <v>0</v>
      </c>
      <c r="J2285">
        <f>Tabla1[[#This Row],[VENTAS]]+Tabla1[[#This Row],[DEPOSITO]]+Tabla1[[#This Row],[Existencia]]-Tabla1[[#This Row],[SISTEMA]]</f>
        <v>0</v>
      </c>
    </row>
    <row r="2286" spans="1:10" hidden="1" x14ac:dyDescent="0.25">
      <c r="A2286">
        <v>20303</v>
      </c>
      <c r="B2286" s="1" t="s">
        <v>6</v>
      </c>
      <c r="C2286" s="1" t="s">
        <v>30</v>
      </c>
      <c r="D2286">
        <v>8111</v>
      </c>
      <c r="E2286" s="1" t="s">
        <v>2245</v>
      </c>
      <c r="F2286">
        <v>0</v>
      </c>
      <c r="G2286">
        <v>0</v>
      </c>
      <c r="I2286">
        <v>0</v>
      </c>
      <c r="J2286">
        <f>Tabla1[[#This Row],[VENTAS]]+Tabla1[[#This Row],[DEPOSITO]]+Tabla1[[#This Row],[Existencia]]-Tabla1[[#This Row],[SISTEMA]]</f>
        <v>0</v>
      </c>
    </row>
    <row r="2287" spans="1:10" hidden="1" x14ac:dyDescent="0.25">
      <c r="A2287">
        <v>20303</v>
      </c>
      <c r="B2287" s="1" t="s">
        <v>6</v>
      </c>
      <c r="C2287" s="1" t="s">
        <v>30</v>
      </c>
      <c r="D2287">
        <v>8303</v>
      </c>
      <c r="E2287" s="1" t="s">
        <v>2246</v>
      </c>
      <c r="F2287">
        <v>0</v>
      </c>
      <c r="G2287">
        <v>0</v>
      </c>
      <c r="I2287">
        <v>0</v>
      </c>
      <c r="J2287">
        <f>Tabla1[[#This Row],[VENTAS]]+Tabla1[[#This Row],[DEPOSITO]]+Tabla1[[#This Row],[Existencia]]-Tabla1[[#This Row],[SISTEMA]]</f>
        <v>0</v>
      </c>
    </row>
    <row r="2288" spans="1:10" hidden="1" x14ac:dyDescent="0.25">
      <c r="A2288">
        <v>20303</v>
      </c>
      <c r="B2288" s="1" t="s">
        <v>6</v>
      </c>
      <c r="C2288" s="1" t="s">
        <v>30</v>
      </c>
      <c r="D2288">
        <v>8305</v>
      </c>
      <c r="E2288" s="1" t="s">
        <v>2247</v>
      </c>
      <c r="F2288">
        <v>0</v>
      </c>
      <c r="G2288">
        <v>0</v>
      </c>
      <c r="I2288">
        <v>0</v>
      </c>
      <c r="J2288">
        <f>Tabla1[[#This Row],[VENTAS]]+Tabla1[[#This Row],[DEPOSITO]]+Tabla1[[#This Row],[Existencia]]-Tabla1[[#This Row],[SISTEMA]]</f>
        <v>0</v>
      </c>
    </row>
    <row r="2289" spans="1:11" hidden="1" x14ac:dyDescent="0.25">
      <c r="A2289">
        <v>20303</v>
      </c>
      <c r="B2289" s="1" t="s">
        <v>6</v>
      </c>
      <c r="C2289" s="1" t="s">
        <v>30</v>
      </c>
      <c r="D2289">
        <v>12067</v>
      </c>
      <c r="E2289" s="1" t="s">
        <v>2248</v>
      </c>
      <c r="F2289">
        <v>0</v>
      </c>
      <c r="G2289">
        <v>0</v>
      </c>
      <c r="I2289">
        <v>0</v>
      </c>
      <c r="J2289">
        <f>Tabla1[[#This Row],[VENTAS]]+Tabla1[[#This Row],[DEPOSITO]]+Tabla1[[#This Row],[Existencia]]-Tabla1[[#This Row],[SISTEMA]]</f>
        <v>0</v>
      </c>
    </row>
    <row r="2290" spans="1:11" x14ac:dyDescent="0.25">
      <c r="A2290">
        <v>20303</v>
      </c>
      <c r="B2290" s="1" t="s">
        <v>6</v>
      </c>
      <c r="C2290" s="1" t="s">
        <v>31</v>
      </c>
      <c r="D2290">
        <v>1436</v>
      </c>
      <c r="E2290" s="1" t="s">
        <v>2249</v>
      </c>
      <c r="F2290">
        <v>544</v>
      </c>
      <c r="G2290">
        <f>118+118+34+34+175</f>
        <v>479</v>
      </c>
      <c r="I2290">
        <f>16+9</f>
        <v>25</v>
      </c>
      <c r="J2290">
        <f>Tabla1[[#This Row],[VENTAS]]+Tabla1[[#This Row],[DEPOSITO]]+Tabla1[[#This Row],[Existencia]]-Tabla1[[#This Row],[SISTEMA]]</f>
        <v>-40</v>
      </c>
    </row>
    <row r="2291" spans="1:11" hidden="1" x14ac:dyDescent="0.25">
      <c r="A2291">
        <v>20303</v>
      </c>
      <c r="B2291" s="1" t="s">
        <v>6</v>
      </c>
      <c r="C2291" s="1" t="s">
        <v>31</v>
      </c>
      <c r="D2291">
        <v>6849</v>
      </c>
      <c r="E2291" s="1" t="s">
        <v>2250</v>
      </c>
      <c r="F2291">
        <v>2</v>
      </c>
      <c r="G2291">
        <v>9</v>
      </c>
      <c r="I2291">
        <v>0</v>
      </c>
      <c r="J2291">
        <f>Tabla1[[#This Row],[VENTAS]]+Tabla1[[#This Row],[DEPOSITO]]+Tabla1[[#This Row],[Existencia]]-Tabla1[[#This Row],[SISTEMA]]</f>
        <v>7</v>
      </c>
      <c r="K2291" t="s">
        <v>2659</v>
      </c>
    </row>
    <row r="2292" spans="1:11" hidden="1" x14ac:dyDescent="0.25">
      <c r="A2292">
        <v>20303</v>
      </c>
      <c r="B2292" s="1" t="s">
        <v>6</v>
      </c>
      <c r="C2292" s="1" t="s">
        <v>31</v>
      </c>
      <c r="D2292">
        <v>7960</v>
      </c>
      <c r="E2292" s="1" t="s">
        <v>2251</v>
      </c>
      <c r="F2292">
        <v>1867</v>
      </c>
      <c r="G2292">
        <v>1867</v>
      </c>
      <c r="I2292">
        <v>0</v>
      </c>
      <c r="J2292">
        <f>Tabla1[[#This Row],[VENTAS]]+Tabla1[[#This Row],[DEPOSITO]]+Tabla1[[#This Row],[Existencia]]-Tabla1[[#This Row],[SISTEMA]]</f>
        <v>0</v>
      </c>
    </row>
    <row r="2293" spans="1:11" x14ac:dyDescent="0.25">
      <c r="A2293">
        <v>20303</v>
      </c>
      <c r="B2293" s="1" t="s">
        <v>6</v>
      </c>
      <c r="C2293" s="1" t="s">
        <v>31</v>
      </c>
      <c r="D2293">
        <v>13121</v>
      </c>
      <c r="E2293" s="1" t="s">
        <v>2252</v>
      </c>
      <c r="F2293">
        <v>30</v>
      </c>
      <c r="G2293">
        <v>0</v>
      </c>
      <c r="I2293">
        <v>21</v>
      </c>
      <c r="J2293">
        <f>Tabla1[[#This Row],[VENTAS]]+Tabla1[[#This Row],[DEPOSITO]]+Tabla1[[#This Row],[Existencia]]-Tabla1[[#This Row],[SISTEMA]]</f>
        <v>-9</v>
      </c>
    </row>
    <row r="2294" spans="1:11" x14ac:dyDescent="0.25">
      <c r="A2294">
        <v>20303</v>
      </c>
      <c r="B2294" s="1" t="s">
        <v>6</v>
      </c>
      <c r="C2294" s="1" t="s">
        <v>32</v>
      </c>
      <c r="D2294">
        <v>4168</v>
      </c>
      <c r="E2294" s="1" t="s">
        <v>2253</v>
      </c>
      <c r="F2294">
        <v>9</v>
      </c>
      <c r="G2294">
        <v>0</v>
      </c>
      <c r="I2294">
        <v>0</v>
      </c>
      <c r="J2294">
        <f>Tabla1[[#This Row],[VENTAS]]+Tabla1[[#This Row],[DEPOSITO]]+Tabla1[[#This Row],[Existencia]]-Tabla1[[#This Row],[SISTEMA]]</f>
        <v>-9</v>
      </c>
    </row>
    <row r="2295" spans="1:11" hidden="1" x14ac:dyDescent="0.25">
      <c r="A2295">
        <v>20303</v>
      </c>
      <c r="B2295" s="1" t="s">
        <v>6</v>
      </c>
      <c r="C2295" s="1" t="s">
        <v>32</v>
      </c>
      <c r="D2295">
        <v>4178</v>
      </c>
      <c r="E2295" s="1" t="s">
        <v>2254</v>
      </c>
      <c r="F2295">
        <v>0</v>
      </c>
      <c r="G2295">
        <v>0</v>
      </c>
      <c r="I2295">
        <v>0</v>
      </c>
      <c r="J2295">
        <f>Tabla1[[#This Row],[VENTAS]]+Tabla1[[#This Row],[DEPOSITO]]+Tabla1[[#This Row],[Existencia]]-Tabla1[[#This Row],[SISTEMA]]</f>
        <v>0</v>
      </c>
    </row>
    <row r="2296" spans="1:11" hidden="1" x14ac:dyDescent="0.25">
      <c r="A2296">
        <v>20303</v>
      </c>
      <c r="B2296" s="1" t="s">
        <v>6</v>
      </c>
      <c r="C2296" s="1" t="s">
        <v>32</v>
      </c>
      <c r="D2296">
        <v>4180</v>
      </c>
      <c r="E2296" s="1" t="s">
        <v>2255</v>
      </c>
      <c r="F2296">
        <v>0</v>
      </c>
      <c r="G2296">
        <v>0</v>
      </c>
      <c r="I2296">
        <v>0</v>
      </c>
      <c r="J2296">
        <f>Tabla1[[#This Row],[VENTAS]]+Tabla1[[#This Row],[DEPOSITO]]+Tabla1[[#This Row],[Existencia]]-Tabla1[[#This Row],[SISTEMA]]</f>
        <v>0</v>
      </c>
    </row>
    <row r="2297" spans="1:11" hidden="1" x14ac:dyDescent="0.25">
      <c r="A2297">
        <v>20303</v>
      </c>
      <c r="B2297" s="1" t="s">
        <v>6</v>
      </c>
      <c r="C2297" s="1" t="s">
        <v>32</v>
      </c>
      <c r="D2297">
        <v>4576</v>
      </c>
      <c r="E2297" s="1" t="s">
        <v>2256</v>
      </c>
      <c r="F2297">
        <v>0</v>
      </c>
      <c r="G2297">
        <v>0</v>
      </c>
      <c r="I2297">
        <v>0</v>
      </c>
      <c r="J2297">
        <f>Tabla1[[#This Row],[VENTAS]]+Tabla1[[#This Row],[DEPOSITO]]+Tabla1[[#This Row],[Existencia]]-Tabla1[[#This Row],[SISTEMA]]</f>
        <v>0</v>
      </c>
    </row>
    <row r="2298" spans="1:11" hidden="1" x14ac:dyDescent="0.25">
      <c r="A2298">
        <v>20303</v>
      </c>
      <c r="B2298" s="1" t="s">
        <v>6</v>
      </c>
      <c r="C2298" s="1" t="s">
        <v>32</v>
      </c>
      <c r="D2298">
        <v>5428</v>
      </c>
      <c r="E2298" s="1" t="s">
        <v>58</v>
      </c>
      <c r="F2298">
        <v>0</v>
      </c>
      <c r="G2298">
        <v>0</v>
      </c>
      <c r="I2298">
        <v>0</v>
      </c>
      <c r="J2298">
        <f>Tabla1[[#This Row],[VENTAS]]+Tabla1[[#This Row],[DEPOSITO]]+Tabla1[[#This Row],[Existencia]]-Tabla1[[#This Row],[SISTEMA]]</f>
        <v>0</v>
      </c>
    </row>
    <row r="2299" spans="1:11" hidden="1" x14ac:dyDescent="0.25">
      <c r="A2299">
        <v>20303</v>
      </c>
      <c r="B2299" s="1" t="s">
        <v>6</v>
      </c>
      <c r="C2299" s="1" t="s">
        <v>32</v>
      </c>
      <c r="D2299">
        <v>5586</v>
      </c>
      <c r="E2299" s="1" t="s">
        <v>2257</v>
      </c>
      <c r="F2299">
        <v>0</v>
      </c>
      <c r="G2299">
        <v>0</v>
      </c>
      <c r="I2299">
        <v>0</v>
      </c>
      <c r="J2299">
        <f>Tabla1[[#This Row],[VENTAS]]+Tabla1[[#This Row],[DEPOSITO]]+Tabla1[[#This Row],[Existencia]]-Tabla1[[#This Row],[SISTEMA]]</f>
        <v>0</v>
      </c>
    </row>
    <row r="2300" spans="1:11" hidden="1" x14ac:dyDescent="0.25">
      <c r="A2300">
        <v>20303</v>
      </c>
      <c r="B2300" s="1" t="s">
        <v>6</v>
      </c>
      <c r="C2300" s="1" t="s">
        <v>32</v>
      </c>
      <c r="D2300">
        <v>5795</v>
      </c>
      <c r="E2300" s="1" t="s">
        <v>2258</v>
      </c>
      <c r="F2300">
        <v>0</v>
      </c>
      <c r="G2300">
        <v>0</v>
      </c>
      <c r="I2300">
        <v>0</v>
      </c>
      <c r="J2300">
        <f>Tabla1[[#This Row],[VENTAS]]+Tabla1[[#This Row],[DEPOSITO]]+Tabla1[[#This Row],[Existencia]]-Tabla1[[#This Row],[SISTEMA]]</f>
        <v>0</v>
      </c>
    </row>
    <row r="2301" spans="1:11" hidden="1" x14ac:dyDescent="0.25">
      <c r="A2301">
        <v>20303</v>
      </c>
      <c r="B2301" s="1" t="s">
        <v>6</v>
      </c>
      <c r="C2301" s="1" t="s">
        <v>32</v>
      </c>
      <c r="D2301">
        <v>5921</v>
      </c>
      <c r="E2301" s="1" t="s">
        <v>2259</v>
      </c>
      <c r="F2301">
        <v>0</v>
      </c>
      <c r="G2301">
        <v>0</v>
      </c>
      <c r="I2301">
        <v>0</v>
      </c>
      <c r="J2301">
        <f>Tabla1[[#This Row],[VENTAS]]+Tabla1[[#This Row],[DEPOSITO]]+Tabla1[[#This Row],[Existencia]]-Tabla1[[#This Row],[SISTEMA]]</f>
        <v>0</v>
      </c>
    </row>
    <row r="2302" spans="1:11" hidden="1" x14ac:dyDescent="0.25">
      <c r="A2302">
        <v>20303</v>
      </c>
      <c r="B2302" s="1" t="s">
        <v>6</v>
      </c>
      <c r="C2302" s="1" t="s">
        <v>33</v>
      </c>
      <c r="D2302">
        <v>4381</v>
      </c>
      <c r="E2302" s="1" t="s">
        <v>2260</v>
      </c>
      <c r="F2302">
        <v>0</v>
      </c>
      <c r="G2302">
        <v>0</v>
      </c>
      <c r="I2302">
        <v>0</v>
      </c>
      <c r="J2302">
        <f>Tabla1[[#This Row],[VENTAS]]+Tabla1[[#This Row],[DEPOSITO]]+Tabla1[[#This Row],[Existencia]]-Tabla1[[#This Row],[SISTEMA]]</f>
        <v>0</v>
      </c>
    </row>
    <row r="2303" spans="1:11" x14ac:dyDescent="0.25">
      <c r="A2303">
        <v>20303</v>
      </c>
      <c r="B2303" s="1" t="s">
        <v>6</v>
      </c>
      <c r="C2303" s="1" t="s">
        <v>33</v>
      </c>
      <c r="D2303">
        <v>4384</v>
      </c>
      <c r="E2303" s="1" t="s">
        <v>2261</v>
      </c>
      <c r="F2303">
        <v>41</v>
      </c>
      <c r="G2303">
        <v>0</v>
      </c>
      <c r="I2303">
        <v>0</v>
      </c>
      <c r="J2303">
        <f>Tabla1[[#This Row],[VENTAS]]+Tabla1[[#This Row],[DEPOSITO]]+Tabla1[[#This Row],[Existencia]]-Tabla1[[#This Row],[SISTEMA]]</f>
        <v>-41</v>
      </c>
    </row>
    <row r="2304" spans="1:11" x14ac:dyDescent="0.25">
      <c r="A2304">
        <v>20303</v>
      </c>
      <c r="B2304" s="1" t="s">
        <v>6</v>
      </c>
      <c r="C2304" s="1" t="s">
        <v>33</v>
      </c>
      <c r="D2304">
        <v>4387</v>
      </c>
      <c r="E2304" s="1" t="s">
        <v>2262</v>
      </c>
      <c r="F2304">
        <v>27</v>
      </c>
      <c r="G2304">
        <v>0</v>
      </c>
      <c r="I2304">
        <v>0</v>
      </c>
      <c r="J2304">
        <f>Tabla1[[#This Row],[VENTAS]]+Tabla1[[#This Row],[DEPOSITO]]+Tabla1[[#This Row],[Existencia]]-Tabla1[[#This Row],[SISTEMA]]</f>
        <v>-27</v>
      </c>
    </row>
    <row r="2305" spans="1:10" x14ac:dyDescent="0.25">
      <c r="A2305">
        <v>20303</v>
      </c>
      <c r="B2305" s="1" t="s">
        <v>6</v>
      </c>
      <c r="C2305" s="1" t="s">
        <v>33</v>
      </c>
      <c r="D2305">
        <v>4391</v>
      </c>
      <c r="E2305" s="1" t="s">
        <v>2263</v>
      </c>
      <c r="F2305">
        <v>673</v>
      </c>
      <c r="I2305">
        <v>0</v>
      </c>
      <c r="J2305">
        <f>Tabla1[[#This Row],[VENTAS]]+Tabla1[[#This Row],[DEPOSITO]]+Tabla1[[#This Row],[Existencia]]-Tabla1[[#This Row],[SISTEMA]]</f>
        <v>-673</v>
      </c>
    </row>
    <row r="2306" spans="1:10" hidden="1" x14ac:dyDescent="0.25">
      <c r="A2306">
        <v>20303</v>
      </c>
      <c r="B2306" s="1" t="s">
        <v>6</v>
      </c>
      <c r="C2306" s="1" t="s">
        <v>33</v>
      </c>
      <c r="D2306">
        <v>4392</v>
      </c>
      <c r="E2306" s="1" t="s">
        <v>2264</v>
      </c>
      <c r="F2306">
        <v>0</v>
      </c>
      <c r="G2306">
        <v>0</v>
      </c>
      <c r="I2306">
        <v>0</v>
      </c>
      <c r="J2306">
        <f>Tabla1[[#This Row],[VENTAS]]+Tabla1[[#This Row],[DEPOSITO]]+Tabla1[[#This Row],[Existencia]]-Tabla1[[#This Row],[SISTEMA]]</f>
        <v>0</v>
      </c>
    </row>
    <row r="2307" spans="1:10" hidden="1" x14ac:dyDescent="0.25">
      <c r="A2307">
        <v>20303</v>
      </c>
      <c r="B2307" s="1" t="s">
        <v>6</v>
      </c>
      <c r="C2307" s="1" t="s">
        <v>33</v>
      </c>
      <c r="D2307">
        <v>4393</v>
      </c>
      <c r="E2307" s="1" t="s">
        <v>2265</v>
      </c>
      <c r="F2307">
        <v>0</v>
      </c>
      <c r="G2307">
        <v>0</v>
      </c>
      <c r="I2307">
        <v>0</v>
      </c>
      <c r="J2307">
        <f>Tabla1[[#This Row],[VENTAS]]+Tabla1[[#This Row],[DEPOSITO]]+Tabla1[[#This Row],[Existencia]]-Tabla1[[#This Row],[SISTEMA]]</f>
        <v>0</v>
      </c>
    </row>
    <row r="2308" spans="1:10" x14ac:dyDescent="0.25">
      <c r="A2308">
        <v>20303</v>
      </c>
      <c r="B2308" s="1" t="s">
        <v>6</v>
      </c>
      <c r="C2308" s="1" t="s">
        <v>33</v>
      </c>
      <c r="D2308">
        <v>4634</v>
      </c>
      <c r="E2308" s="1" t="s">
        <v>2266</v>
      </c>
      <c r="F2308">
        <v>138</v>
      </c>
      <c r="I2308">
        <v>0</v>
      </c>
      <c r="J2308">
        <f>Tabla1[[#This Row],[VENTAS]]+Tabla1[[#This Row],[DEPOSITO]]+Tabla1[[#This Row],[Existencia]]-Tabla1[[#This Row],[SISTEMA]]</f>
        <v>-138</v>
      </c>
    </row>
    <row r="2309" spans="1:10" x14ac:dyDescent="0.25">
      <c r="A2309">
        <v>20303</v>
      </c>
      <c r="B2309" s="1" t="s">
        <v>6</v>
      </c>
      <c r="C2309" s="1" t="s">
        <v>33</v>
      </c>
      <c r="D2309">
        <v>4635</v>
      </c>
      <c r="E2309" s="1" t="s">
        <v>2267</v>
      </c>
      <c r="F2309">
        <v>43</v>
      </c>
      <c r="I2309">
        <v>0</v>
      </c>
      <c r="J2309">
        <f>Tabla1[[#This Row],[VENTAS]]+Tabla1[[#This Row],[DEPOSITO]]+Tabla1[[#This Row],[Existencia]]-Tabla1[[#This Row],[SISTEMA]]</f>
        <v>-43</v>
      </c>
    </row>
    <row r="2310" spans="1:10" x14ac:dyDescent="0.25">
      <c r="A2310">
        <v>20303</v>
      </c>
      <c r="B2310" s="1" t="s">
        <v>6</v>
      </c>
      <c r="C2310" s="1" t="s">
        <v>33</v>
      </c>
      <c r="D2310">
        <v>4639</v>
      </c>
      <c r="E2310" s="1" t="s">
        <v>58</v>
      </c>
      <c r="F2310">
        <v>15</v>
      </c>
      <c r="G2310">
        <v>0</v>
      </c>
      <c r="I2310">
        <v>0</v>
      </c>
      <c r="J2310">
        <f>Tabla1[[#This Row],[VENTAS]]+Tabla1[[#This Row],[DEPOSITO]]+Tabla1[[#This Row],[Existencia]]-Tabla1[[#This Row],[SISTEMA]]</f>
        <v>-15</v>
      </c>
    </row>
    <row r="2311" spans="1:10" hidden="1" x14ac:dyDescent="0.25">
      <c r="A2311">
        <v>20303</v>
      </c>
      <c r="B2311" s="1" t="s">
        <v>6</v>
      </c>
      <c r="C2311" s="1" t="s">
        <v>33</v>
      </c>
      <c r="D2311">
        <v>4644</v>
      </c>
      <c r="E2311" s="1" t="s">
        <v>2268</v>
      </c>
      <c r="F2311">
        <v>0</v>
      </c>
      <c r="G2311">
        <v>0</v>
      </c>
      <c r="I2311">
        <v>0</v>
      </c>
      <c r="J2311">
        <f>Tabla1[[#This Row],[VENTAS]]+Tabla1[[#This Row],[DEPOSITO]]+Tabla1[[#This Row],[Existencia]]-Tabla1[[#This Row],[SISTEMA]]</f>
        <v>0</v>
      </c>
    </row>
    <row r="2312" spans="1:10" hidden="1" x14ac:dyDescent="0.25">
      <c r="A2312">
        <v>20303</v>
      </c>
      <c r="B2312" s="1" t="s">
        <v>6</v>
      </c>
      <c r="C2312" s="1" t="s">
        <v>33</v>
      </c>
      <c r="D2312">
        <v>4651</v>
      </c>
      <c r="E2312" s="1" t="s">
        <v>2269</v>
      </c>
      <c r="F2312">
        <v>0</v>
      </c>
      <c r="G2312">
        <v>0</v>
      </c>
      <c r="I2312">
        <v>0</v>
      </c>
      <c r="J2312">
        <f>Tabla1[[#This Row],[VENTAS]]+Tabla1[[#This Row],[DEPOSITO]]+Tabla1[[#This Row],[Existencia]]-Tabla1[[#This Row],[SISTEMA]]</f>
        <v>0</v>
      </c>
    </row>
    <row r="2313" spans="1:10" hidden="1" x14ac:dyDescent="0.25">
      <c r="A2313">
        <v>20303</v>
      </c>
      <c r="B2313" s="1" t="s">
        <v>6</v>
      </c>
      <c r="C2313" s="1" t="s">
        <v>33</v>
      </c>
      <c r="D2313">
        <v>4665</v>
      </c>
      <c r="E2313" s="1" t="s">
        <v>2270</v>
      </c>
      <c r="F2313">
        <v>0</v>
      </c>
      <c r="G2313">
        <v>0</v>
      </c>
      <c r="I2313">
        <v>0</v>
      </c>
      <c r="J2313">
        <f>Tabla1[[#This Row],[VENTAS]]+Tabla1[[#This Row],[DEPOSITO]]+Tabla1[[#This Row],[Existencia]]-Tabla1[[#This Row],[SISTEMA]]</f>
        <v>0</v>
      </c>
    </row>
    <row r="2314" spans="1:10" hidden="1" x14ac:dyDescent="0.25">
      <c r="A2314">
        <v>20303</v>
      </c>
      <c r="B2314" s="1" t="s">
        <v>6</v>
      </c>
      <c r="C2314" s="1" t="s">
        <v>33</v>
      </c>
      <c r="D2314">
        <v>4683</v>
      </c>
      <c r="E2314" s="1" t="s">
        <v>2271</v>
      </c>
      <c r="F2314">
        <v>0</v>
      </c>
      <c r="G2314">
        <v>0</v>
      </c>
      <c r="I2314">
        <v>0</v>
      </c>
      <c r="J2314">
        <f>Tabla1[[#This Row],[VENTAS]]+Tabla1[[#This Row],[DEPOSITO]]+Tabla1[[#This Row],[Existencia]]-Tabla1[[#This Row],[SISTEMA]]</f>
        <v>0</v>
      </c>
    </row>
    <row r="2315" spans="1:10" hidden="1" x14ac:dyDescent="0.25">
      <c r="A2315">
        <v>20303</v>
      </c>
      <c r="B2315" s="1" t="s">
        <v>6</v>
      </c>
      <c r="C2315" s="1" t="s">
        <v>33</v>
      </c>
      <c r="D2315">
        <v>5356</v>
      </c>
      <c r="E2315" s="1" t="s">
        <v>2272</v>
      </c>
      <c r="F2315">
        <v>0</v>
      </c>
      <c r="G2315">
        <v>0</v>
      </c>
      <c r="I2315">
        <v>0</v>
      </c>
      <c r="J2315">
        <f>Tabla1[[#This Row],[VENTAS]]+Tabla1[[#This Row],[DEPOSITO]]+Tabla1[[#This Row],[Existencia]]-Tabla1[[#This Row],[SISTEMA]]</f>
        <v>0</v>
      </c>
    </row>
    <row r="2316" spans="1:10" x14ac:dyDescent="0.25">
      <c r="A2316">
        <v>20303</v>
      </c>
      <c r="B2316" s="1" t="s">
        <v>6</v>
      </c>
      <c r="C2316" s="1" t="s">
        <v>34</v>
      </c>
      <c r="D2316">
        <v>420</v>
      </c>
      <c r="E2316" s="1" t="s">
        <v>2273</v>
      </c>
      <c r="F2316">
        <v>3.76</v>
      </c>
      <c r="G2316">
        <v>0</v>
      </c>
      <c r="I2316">
        <v>0</v>
      </c>
      <c r="J2316">
        <f>Tabla1[[#This Row],[VENTAS]]+Tabla1[[#This Row],[DEPOSITO]]+Tabla1[[#This Row],[Existencia]]-Tabla1[[#This Row],[SISTEMA]]</f>
        <v>-3.76</v>
      </c>
    </row>
    <row r="2317" spans="1:10" x14ac:dyDescent="0.25">
      <c r="A2317">
        <v>20303</v>
      </c>
      <c r="B2317" s="1" t="s">
        <v>6</v>
      </c>
      <c r="C2317" s="1" t="s">
        <v>34</v>
      </c>
      <c r="D2317">
        <v>1002</v>
      </c>
      <c r="E2317" s="1" t="s">
        <v>2274</v>
      </c>
      <c r="F2317">
        <v>49.994999999999997</v>
      </c>
      <c r="G2317">
        <v>0</v>
      </c>
      <c r="I2317">
        <v>0</v>
      </c>
      <c r="J2317">
        <f>Tabla1[[#This Row],[VENTAS]]+Tabla1[[#This Row],[DEPOSITO]]+Tabla1[[#This Row],[Existencia]]-Tabla1[[#This Row],[SISTEMA]]</f>
        <v>-49.994999999999997</v>
      </c>
    </row>
    <row r="2318" spans="1:10" x14ac:dyDescent="0.25">
      <c r="A2318">
        <v>20303</v>
      </c>
      <c r="B2318" s="1" t="s">
        <v>6</v>
      </c>
      <c r="C2318" s="1" t="s">
        <v>34</v>
      </c>
      <c r="D2318">
        <v>1006</v>
      </c>
      <c r="E2318" s="1" t="s">
        <v>2275</v>
      </c>
      <c r="F2318">
        <v>44.878</v>
      </c>
      <c r="G2318">
        <v>0</v>
      </c>
      <c r="I2318">
        <v>0</v>
      </c>
      <c r="J2318">
        <f>Tabla1[[#This Row],[VENTAS]]+Tabla1[[#This Row],[DEPOSITO]]+Tabla1[[#This Row],[Existencia]]-Tabla1[[#This Row],[SISTEMA]]</f>
        <v>-44.878</v>
      </c>
    </row>
    <row r="2319" spans="1:10" hidden="1" x14ac:dyDescent="0.25">
      <c r="A2319">
        <v>20303</v>
      </c>
      <c r="B2319" s="1" t="s">
        <v>6</v>
      </c>
      <c r="C2319" s="1" t="s">
        <v>34</v>
      </c>
      <c r="D2319">
        <v>1034</v>
      </c>
      <c r="E2319" s="1" t="s">
        <v>2276</v>
      </c>
      <c r="F2319">
        <v>0</v>
      </c>
      <c r="G2319">
        <v>0</v>
      </c>
      <c r="I2319">
        <v>0</v>
      </c>
      <c r="J2319">
        <f>Tabla1[[#This Row],[VENTAS]]+Tabla1[[#This Row],[DEPOSITO]]+Tabla1[[#This Row],[Existencia]]-Tabla1[[#This Row],[SISTEMA]]</f>
        <v>0</v>
      </c>
    </row>
    <row r="2320" spans="1:10" x14ac:dyDescent="0.25">
      <c r="A2320">
        <v>20303</v>
      </c>
      <c r="B2320" s="1" t="s">
        <v>6</v>
      </c>
      <c r="C2320" s="1" t="s">
        <v>34</v>
      </c>
      <c r="D2320">
        <v>1093</v>
      </c>
      <c r="E2320" s="1" t="s">
        <v>2277</v>
      </c>
      <c r="F2320">
        <v>1.2</v>
      </c>
      <c r="G2320">
        <v>0</v>
      </c>
      <c r="I2320">
        <v>0</v>
      </c>
      <c r="J2320">
        <f>Tabla1[[#This Row],[VENTAS]]+Tabla1[[#This Row],[DEPOSITO]]+Tabla1[[#This Row],[Existencia]]-Tabla1[[#This Row],[SISTEMA]]</f>
        <v>-1.2</v>
      </c>
    </row>
    <row r="2321" spans="1:10" hidden="1" x14ac:dyDescent="0.25">
      <c r="A2321">
        <v>20303</v>
      </c>
      <c r="B2321" s="1" t="s">
        <v>6</v>
      </c>
      <c r="C2321" s="1" t="s">
        <v>34</v>
      </c>
      <c r="D2321">
        <v>1116</v>
      </c>
      <c r="E2321" s="1" t="s">
        <v>2278</v>
      </c>
      <c r="F2321">
        <v>0</v>
      </c>
      <c r="G2321">
        <v>0</v>
      </c>
      <c r="I2321">
        <v>0</v>
      </c>
      <c r="J2321">
        <f>Tabla1[[#This Row],[VENTAS]]+Tabla1[[#This Row],[DEPOSITO]]+Tabla1[[#This Row],[Existencia]]-Tabla1[[#This Row],[SISTEMA]]</f>
        <v>0</v>
      </c>
    </row>
    <row r="2322" spans="1:10" hidden="1" x14ac:dyDescent="0.25">
      <c r="A2322">
        <v>20303</v>
      </c>
      <c r="B2322" s="1" t="s">
        <v>6</v>
      </c>
      <c r="C2322" s="1" t="s">
        <v>34</v>
      </c>
      <c r="D2322">
        <v>1702</v>
      </c>
      <c r="E2322" s="1" t="s">
        <v>2279</v>
      </c>
      <c r="F2322">
        <v>0</v>
      </c>
      <c r="G2322">
        <v>0</v>
      </c>
      <c r="I2322">
        <v>0</v>
      </c>
      <c r="J2322">
        <f>Tabla1[[#This Row],[VENTAS]]+Tabla1[[#This Row],[DEPOSITO]]+Tabla1[[#This Row],[Existencia]]-Tabla1[[#This Row],[SISTEMA]]</f>
        <v>0</v>
      </c>
    </row>
    <row r="2323" spans="1:10" hidden="1" x14ac:dyDescent="0.25">
      <c r="A2323">
        <v>20303</v>
      </c>
      <c r="B2323" s="1" t="s">
        <v>6</v>
      </c>
      <c r="C2323" s="1" t="s">
        <v>34</v>
      </c>
      <c r="D2323">
        <v>2241</v>
      </c>
      <c r="E2323" s="1" t="s">
        <v>2280</v>
      </c>
      <c r="F2323">
        <v>0</v>
      </c>
      <c r="G2323">
        <v>0</v>
      </c>
      <c r="I2323">
        <v>0</v>
      </c>
      <c r="J2323">
        <f>Tabla1[[#This Row],[VENTAS]]+Tabla1[[#This Row],[DEPOSITO]]+Tabla1[[#This Row],[Existencia]]-Tabla1[[#This Row],[SISTEMA]]</f>
        <v>0</v>
      </c>
    </row>
    <row r="2324" spans="1:10" hidden="1" x14ac:dyDescent="0.25">
      <c r="A2324">
        <v>20303</v>
      </c>
      <c r="B2324" s="1" t="s">
        <v>6</v>
      </c>
      <c r="C2324" s="1" t="s">
        <v>34</v>
      </c>
      <c r="D2324">
        <v>2244</v>
      </c>
      <c r="E2324" s="1" t="s">
        <v>2281</v>
      </c>
      <c r="F2324">
        <v>0</v>
      </c>
      <c r="G2324">
        <v>0</v>
      </c>
      <c r="I2324">
        <v>0</v>
      </c>
      <c r="J2324">
        <f>Tabla1[[#This Row],[VENTAS]]+Tabla1[[#This Row],[DEPOSITO]]+Tabla1[[#This Row],[Existencia]]-Tabla1[[#This Row],[SISTEMA]]</f>
        <v>0</v>
      </c>
    </row>
    <row r="2325" spans="1:10" x14ac:dyDescent="0.25">
      <c r="A2325">
        <v>20303</v>
      </c>
      <c r="B2325" s="1" t="s">
        <v>6</v>
      </c>
      <c r="C2325" s="1" t="s">
        <v>34</v>
      </c>
      <c r="D2325">
        <v>2324</v>
      </c>
      <c r="E2325" s="1" t="s">
        <v>2282</v>
      </c>
      <c r="F2325">
        <v>2.7</v>
      </c>
      <c r="G2325">
        <v>0</v>
      </c>
      <c r="I2325">
        <v>0</v>
      </c>
      <c r="J2325">
        <f>Tabla1[[#This Row],[VENTAS]]+Tabla1[[#This Row],[DEPOSITO]]+Tabla1[[#This Row],[Existencia]]-Tabla1[[#This Row],[SISTEMA]]</f>
        <v>-2.7</v>
      </c>
    </row>
    <row r="2326" spans="1:10" hidden="1" x14ac:dyDescent="0.25">
      <c r="A2326">
        <v>20303</v>
      </c>
      <c r="B2326" s="1" t="s">
        <v>6</v>
      </c>
      <c r="C2326" s="1" t="s">
        <v>34</v>
      </c>
      <c r="D2326">
        <v>2325</v>
      </c>
      <c r="E2326" s="1" t="s">
        <v>2283</v>
      </c>
      <c r="F2326">
        <v>0</v>
      </c>
      <c r="G2326">
        <v>0</v>
      </c>
      <c r="I2326">
        <v>0</v>
      </c>
      <c r="J2326">
        <f>Tabla1[[#This Row],[VENTAS]]+Tabla1[[#This Row],[DEPOSITO]]+Tabla1[[#This Row],[Existencia]]-Tabla1[[#This Row],[SISTEMA]]</f>
        <v>0</v>
      </c>
    </row>
    <row r="2327" spans="1:10" hidden="1" x14ac:dyDescent="0.25">
      <c r="A2327">
        <v>20303</v>
      </c>
      <c r="B2327" s="1" t="s">
        <v>6</v>
      </c>
      <c r="C2327" s="1" t="s">
        <v>34</v>
      </c>
      <c r="D2327">
        <v>2326</v>
      </c>
      <c r="E2327" s="1" t="s">
        <v>2284</v>
      </c>
      <c r="F2327">
        <v>0</v>
      </c>
      <c r="G2327">
        <v>0</v>
      </c>
      <c r="I2327">
        <v>0</v>
      </c>
      <c r="J2327">
        <f>Tabla1[[#This Row],[VENTAS]]+Tabla1[[#This Row],[DEPOSITO]]+Tabla1[[#This Row],[Existencia]]-Tabla1[[#This Row],[SISTEMA]]</f>
        <v>0</v>
      </c>
    </row>
    <row r="2328" spans="1:10" x14ac:dyDescent="0.25">
      <c r="A2328">
        <v>20303</v>
      </c>
      <c r="B2328" s="1" t="s">
        <v>6</v>
      </c>
      <c r="C2328" s="1" t="s">
        <v>34</v>
      </c>
      <c r="D2328">
        <v>4400</v>
      </c>
      <c r="E2328" s="1" t="s">
        <v>2285</v>
      </c>
      <c r="F2328">
        <v>1.7549999999999999</v>
      </c>
      <c r="G2328">
        <v>0</v>
      </c>
      <c r="I2328">
        <v>0</v>
      </c>
      <c r="J2328">
        <f>Tabla1[[#This Row],[VENTAS]]+Tabla1[[#This Row],[DEPOSITO]]+Tabla1[[#This Row],[Existencia]]-Tabla1[[#This Row],[SISTEMA]]</f>
        <v>-1.7549999999999999</v>
      </c>
    </row>
    <row r="2329" spans="1:10" hidden="1" x14ac:dyDescent="0.25">
      <c r="A2329">
        <v>20303</v>
      </c>
      <c r="B2329" s="1" t="s">
        <v>6</v>
      </c>
      <c r="C2329" s="1" t="s">
        <v>34</v>
      </c>
      <c r="D2329">
        <v>4601</v>
      </c>
      <c r="E2329" s="1" t="s">
        <v>58</v>
      </c>
      <c r="F2329">
        <v>0</v>
      </c>
      <c r="G2329">
        <v>0</v>
      </c>
      <c r="I2329">
        <v>0</v>
      </c>
      <c r="J2329">
        <f>Tabla1[[#This Row],[VENTAS]]+Tabla1[[#This Row],[DEPOSITO]]+Tabla1[[#This Row],[Existencia]]-Tabla1[[#This Row],[SISTEMA]]</f>
        <v>0</v>
      </c>
    </row>
    <row r="2330" spans="1:10" hidden="1" x14ac:dyDescent="0.25">
      <c r="A2330">
        <v>20303</v>
      </c>
      <c r="B2330" s="1" t="s">
        <v>6</v>
      </c>
      <c r="C2330" s="1" t="s">
        <v>34</v>
      </c>
      <c r="D2330">
        <v>4603</v>
      </c>
      <c r="E2330" s="1" t="s">
        <v>58</v>
      </c>
      <c r="F2330">
        <v>0</v>
      </c>
      <c r="G2330">
        <v>0</v>
      </c>
      <c r="I2330">
        <v>0</v>
      </c>
      <c r="J2330">
        <f>Tabla1[[#This Row],[VENTAS]]+Tabla1[[#This Row],[DEPOSITO]]+Tabla1[[#This Row],[Existencia]]-Tabla1[[#This Row],[SISTEMA]]</f>
        <v>0</v>
      </c>
    </row>
    <row r="2331" spans="1:10" hidden="1" x14ac:dyDescent="0.25">
      <c r="A2331">
        <v>20303</v>
      </c>
      <c r="B2331" s="1" t="s">
        <v>6</v>
      </c>
      <c r="C2331" s="1" t="s">
        <v>34</v>
      </c>
      <c r="D2331">
        <v>4610</v>
      </c>
      <c r="E2331" s="1" t="s">
        <v>58</v>
      </c>
      <c r="F2331">
        <v>0</v>
      </c>
      <c r="G2331">
        <v>0</v>
      </c>
      <c r="I2331">
        <v>0</v>
      </c>
      <c r="J2331">
        <f>Tabla1[[#This Row],[VENTAS]]+Tabla1[[#This Row],[DEPOSITO]]+Tabla1[[#This Row],[Existencia]]-Tabla1[[#This Row],[SISTEMA]]</f>
        <v>0</v>
      </c>
    </row>
    <row r="2332" spans="1:10" hidden="1" x14ac:dyDescent="0.25">
      <c r="A2332">
        <v>20303</v>
      </c>
      <c r="B2332" s="1" t="s">
        <v>6</v>
      </c>
      <c r="C2332" s="1" t="s">
        <v>34</v>
      </c>
      <c r="D2332">
        <v>4611</v>
      </c>
      <c r="E2332" s="1" t="s">
        <v>58</v>
      </c>
      <c r="F2332">
        <v>0</v>
      </c>
      <c r="G2332">
        <v>0</v>
      </c>
      <c r="I2332">
        <v>0</v>
      </c>
      <c r="J2332">
        <f>Tabla1[[#This Row],[VENTAS]]+Tabla1[[#This Row],[DEPOSITO]]+Tabla1[[#This Row],[Existencia]]-Tabla1[[#This Row],[SISTEMA]]</f>
        <v>0</v>
      </c>
    </row>
    <row r="2333" spans="1:10" hidden="1" x14ac:dyDescent="0.25">
      <c r="A2333">
        <v>20303</v>
      </c>
      <c r="B2333" s="1" t="s">
        <v>6</v>
      </c>
      <c r="C2333" s="1" t="s">
        <v>34</v>
      </c>
      <c r="D2333">
        <v>4612</v>
      </c>
      <c r="E2333" s="1" t="s">
        <v>58</v>
      </c>
      <c r="F2333">
        <v>0</v>
      </c>
      <c r="G2333">
        <v>0</v>
      </c>
      <c r="I2333">
        <v>0</v>
      </c>
      <c r="J2333">
        <f>Tabla1[[#This Row],[VENTAS]]+Tabla1[[#This Row],[DEPOSITO]]+Tabla1[[#This Row],[Existencia]]-Tabla1[[#This Row],[SISTEMA]]</f>
        <v>0</v>
      </c>
    </row>
    <row r="2334" spans="1:10" x14ac:dyDescent="0.25">
      <c r="A2334">
        <v>20303</v>
      </c>
      <c r="B2334" s="1" t="s">
        <v>6</v>
      </c>
      <c r="C2334" s="1" t="s">
        <v>34</v>
      </c>
      <c r="D2334">
        <v>4614</v>
      </c>
      <c r="E2334" s="1" t="s">
        <v>58</v>
      </c>
      <c r="F2334">
        <v>7</v>
      </c>
      <c r="G2334">
        <v>0</v>
      </c>
      <c r="I2334">
        <v>0</v>
      </c>
      <c r="J2334">
        <f>Tabla1[[#This Row],[VENTAS]]+Tabla1[[#This Row],[DEPOSITO]]+Tabla1[[#This Row],[Existencia]]-Tabla1[[#This Row],[SISTEMA]]</f>
        <v>-7</v>
      </c>
    </row>
    <row r="2335" spans="1:10" x14ac:dyDescent="0.25">
      <c r="A2335">
        <v>20303</v>
      </c>
      <c r="B2335" s="1" t="s">
        <v>6</v>
      </c>
      <c r="C2335" s="1" t="s">
        <v>34</v>
      </c>
      <c r="D2335">
        <v>4615</v>
      </c>
      <c r="E2335" s="1" t="s">
        <v>58</v>
      </c>
      <c r="F2335">
        <v>24</v>
      </c>
      <c r="G2335">
        <v>0</v>
      </c>
      <c r="I2335">
        <v>0</v>
      </c>
      <c r="J2335">
        <f>Tabla1[[#This Row],[VENTAS]]+Tabla1[[#This Row],[DEPOSITO]]+Tabla1[[#This Row],[Existencia]]-Tabla1[[#This Row],[SISTEMA]]</f>
        <v>-24</v>
      </c>
    </row>
    <row r="2336" spans="1:10" hidden="1" x14ac:dyDescent="0.25">
      <c r="A2336">
        <v>20303</v>
      </c>
      <c r="B2336" s="1" t="s">
        <v>6</v>
      </c>
      <c r="C2336" s="1" t="s">
        <v>34</v>
      </c>
      <c r="D2336">
        <v>4618</v>
      </c>
      <c r="E2336" s="1" t="s">
        <v>2286</v>
      </c>
      <c r="F2336">
        <v>0</v>
      </c>
      <c r="G2336">
        <v>0</v>
      </c>
      <c r="I2336">
        <v>0</v>
      </c>
      <c r="J2336">
        <f>Tabla1[[#This Row],[VENTAS]]+Tabla1[[#This Row],[DEPOSITO]]+Tabla1[[#This Row],[Existencia]]-Tabla1[[#This Row],[SISTEMA]]</f>
        <v>0</v>
      </c>
    </row>
    <row r="2337" spans="1:10" x14ac:dyDescent="0.25">
      <c r="A2337">
        <v>20303</v>
      </c>
      <c r="B2337" s="1" t="s">
        <v>6</v>
      </c>
      <c r="C2337" s="1" t="s">
        <v>34</v>
      </c>
      <c r="D2337">
        <v>4647</v>
      </c>
      <c r="E2337" s="1" t="s">
        <v>2287</v>
      </c>
      <c r="F2337">
        <v>0.26</v>
      </c>
      <c r="G2337">
        <v>0</v>
      </c>
      <c r="I2337">
        <v>0</v>
      </c>
      <c r="J2337">
        <f>Tabla1[[#This Row],[VENTAS]]+Tabla1[[#This Row],[DEPOSITO]]+Tabla1[[#This Row],[Existencia]]-Tabla1[[#This Row],[SISTEMA]]</f>
        <v>-0.26</v>
      </c>
    </row>
    <row r="2338" spans="1:10" x14ac:dyDescent="0.25">
      <c r="A2338">
        <v>20303</v>
      </c>
      <c r="B2338" s="1" t="s">
        <v>6</v>
      </c>
      <c r="C2338" s="1" t="s">
        <v>34</v>
      </c>
      <c r="D2338">
        <v>4781</v>
      </c>
      <c r="E2338" s="1" t="s">
        <v>2288</v>
      </c>
      <c r="F2338">
        <v>132</v>
      </c>
      <c r="G2338">
        <v>0</v>
      </c>
      <c r="I2338">
        <v>0</v>
      </c>
      <c r="J2338">
        <f>Tabla1[[#This Row],[VENTAS]]+Tabla1[[#This Row],[DEPOSITO]]+Tabla1[[#This Row],[Existencia]]-Tabla1[[#This Row],[SISTEMA]]</f>
        <v>-132</v>
      </c>
    </row>
    <row r="2339" spans="1:10" hidden="1" x14ac:dyDescent="0.25">
      <c r="A2339">
        <v>20303</v>
      </c>
      <c r="B2339" s="1" t="s">
        <v>6</v>
      </c>
      <c r="C2339" s="1" t="s">
        <v>34</v>
      </c>
      <c r="D2339">
        <v>4990</v>
      </c>
      <c r="E2339" s="1" t="s">
        <v>2289</v>
      </c>
      <c r="F2339">
        <v>0</v>
      </c>
      <c r="G2339">
        <v>0</v>
      </c>
      <c r="I2339">
        <v>0</v>
      </c>
      <c r="J2339">
        <f>Tabla1[[#This Row],[VENTAS]]+Tabla1[[#This Row],[DEPOSITO]]+Tabla1[[#This Row],[Existencia]]-Tabla1[[#This Row],[SISTEMA]]</f>
        <v>0</v>
      </c>
    </row>
    <row r="2340" spans="1:10" hidden="1" x14ac:dyDescent="0.25">
      <c r="A2340">
        <v>20303</v>
      </c>
      <c r="B2340" s="1" t="s">
        <v>6</v>
      </c>
      <c r="C2340" s="1" t="s">
        <v>34</v>
      </c>
      <c r="D2340">
        <v>4994</v>
      </c>
      <c r="E2340" s="1" t="s">
        <v>2290</v>
      </c>
      <c r="F2340">
        <v>0</v>
      </c>
      <c r="G2340">
        <v>0</v>
      </c>
      <c r="I2340">
        <v>0</v>
      </c>
      <c r="J2340">
        <f>Tabla1[[#This Row],[VENTAS]]+Tabla1[[#This Row],[DEPOSITO]]+Tabla1[[#This Row],[Existencia]]-Tabla1[[#This Row],[SISTEMA]]</f>
        <v>0</v>
      </c>
    </row>
    <row r="2341" spans="1:10" hidden="1" x14ac:dyDescent="0.25">
      <c r="A2341">
        <v>20303</v>
      </c>
      <c r="B2341" s="1" t="s">
        <v>6</v>
      </c>
      <c r="C2341" s="1" t="s">
        <v>34</v>
      </c>
      <c r="D2341">
        <v>4997</v>
      </c>
      <c r="E2341" s="1" t="s">
        <v>2291</v>
      </c>
      <c r="F2341">
        <v>0</v>
      </c>
      <c r="G2341">
        <v>0</v>
      </c>
      <c r="I2341">
        <v>0</v>
      </c>
      <c r="J2341">
        <f>Tabla1[[#This Row],[VENTAS]]+Tabla1[[#This Row],[DEPOSITO]]+Tabla1[[#This Row],[Existencia]]-Tabla1[[#This Row],[SISTEMA]]</f>
        <v>0</v>
      </c>
    </row>
    <row r="2342" spans="1:10" hidden="1" x14ac:dyDescent="0.25">
      <c r="A2342">
        <v>20303</v>
      </c>
      <c r="B2342" s="1" t="s">
        <v>6</v>
      </c>
      <c r="C2342" s="1" t="s">
        <v>34</v>
      </c>
      <c r="D2342">
        <v>5000</v>
      </c>
      <c r="E2342" s="1" t="s">
        <v>2292</v>
      </c>
      <c r="F2342">
        <v>0</v>
      </c>
      <c r="G2342">
        <v>0</v>
      </c>
      <c r="I2342">
        <v>0</v>
      </c>
      <c r="J2342">
        <f>Tabla1[[#This Row],[VENTAS]]+Tabla1[[#This Row],[DEPOSITO]]+Tabla1[[#This Row],[Existencia]]-Tabla1[[#This Row],[SISTEMA]]</f>
        <v>0</v>
      </c>
    </row>
    <row r="2343" spans="1:10" hidden="1" x14ac:dyDescent="0.25">
      <c r="A2343">
        <v>20303</v>
      </c>
      <c r="B2343" s="1" t="s">
        <v>6</v>
      </c>
      <c r="C2343" s="1" t="s">
        <v>34</v>
      </c>
      <c r="D2343">
        <v>5033</v>
      </c>
      <c r="E2343" s="1" t="s">
        <v>2293</v>
      </c>
      <c r="F2343">
        <v>0</v>
      </c>
      <c r="G2343">
        <v>0</v>
      </c>
      <c r="I2343">
        <v>0</v>
      </c>
      <c r="J2343">
        <f>Tabla1[[#This Row],[VENTAS]]+Tabla1[[#This Row],[DEPOSITO]]+Tabla1[[#This Row],[Existencia]]-Tabla1[[#This Row],[SISTEMA]]</f>
        <v>0</v>
      </c>
    </row>
    <row r="2344" spans="1:10" hidden="1" x14ac:dyDescent="0.25">
      <c r="A2344">
        <v>20303</v>
      </c>
      <c r="B2344" s="1" t="s">
        <v>6</v>
      </c>
      <c r="C2344" s="1" t="s">
        <v>34</v>
      </c>
      <c r="D2344">
        <v>5040</v>
      </c>
      <c r="E2344" s="1" t="s">
        <v>2294</v>
      </c>
      <c r="F2344">
        <v>0</v>
      </c>
      <c r="G2344">
        <v>0</v>
      </c>
      <c r="I2344">
        <v>0</v>
      </c>
      <c r="J2344">
        <f>Tabla1[[#This Row],[VENTAS]]+Tabla1[[#This Row],[DEPOSITO]]+Tabla1[[#This Row],[Existencia]]-Tabla1[[#This Row],[SISTEMA]]</f>
        <v>0</v>
      </c>
    </row>
    <row r="2345" spans="1:10" hidden="1" x14ac:dyDescent="0.25">
      <c r="A2345">
        <v>20303</v>
      </c>
      <c r="B2345" s="1" t="s">
        <v>6</v>
      </c>
      <c r="C2345" s="1" t="s">
        <v>34</v>
      </c>
      <c r="D2345">
        <v>5349</v>
      </c>
      <c r="E2345" s="1" t="s">
        <v>2295</v>
      </c>
      <c r="F2345">
        <v>0</v>
      </c>
      <c r="G2345">
        <v>0</v>
      </c>
      <c r="I2345">
        <v>0</v>
      </c>
      <c r="J2345">
        <f>Tabla1[[#This Row],[VENTAS]]+Tabla1[[#This Row],[DEPOSITO]]+Tabla1[[#This Row],[Existencia]]-Tabla1[[#This Row],[SISTEMA]]</f>
        <v>0</v>
      </c>
    </row>
    <row r="2346" spans="1:10" hidden="1" x14ac:dyDescent="0.25">
      <c r="A2346">
        <v>20303</v>
      </c>
      <c r="B2346" s="1" t="s">
        <v>6</v>
      </c>
      <c r="C2346" s="1" t="s">
        <v>34</v>
      </c>
      <c r="D2346">
        <v>5350</v>
      </c>
      <c r="E2346" s="1" t="s">
        <v>2296</v>
      </c>
      <c r="F2346">
        <v>0</v>
      </c>
      <c r="G2346">
        <v>0</v>
      </c>
      <c r="I2346">
        <v>0</v>
      </c>
      <c r="J2346">
        <f>Tabla1[[#This Row],[VENTAS]]+Tabla1[[#This Row],[DEPOSITO]]+Tabla1[[#This Row],[Existencia]]-Tabla1[[#This Row],[SISTEMA]]</f>
        <v>0</v>
      </c>
    </row>
    <row r="2347" spans="1:10" hidden="1" x14ac:dyDescent="0.25">
      <c r="A2347">
        <v>20303</v>
      </c>
      <c r="B2347" s="1" t="s">
        <v>6</v>
      </c>
      <c r="C2347" s="1" t="s">
        <v>34</v>
      </c>
      <c r="D2347">
        <v>5352</v>
      </c>
      <c r="E2347" s="1" t="s">
        <v>2297</v>
      </c>
      <c r="F2347">
        <v>0</v>
      </c>
      <c r="G2347">
        <v>0</v>
      </c>
      <c r="I2347">
        <v>0</v>
      </c>
      <c r="J2347">
        <f>Tabla1[[#This Row],[VENTAS]]+Tabla1[[#This Row],[DEPOSITO]]+Tabla1[[#This Row],[Existencia]]-Tabla1[[#This Row],[SISTEMA]]</f>
        <v>0</v>
      </c>
    </row>
    <row r="2348" spans="1:10" hidden="1" x14ac:dyDescent="0.25">
      <c r="A2348">
        <v>20303</v>
      </c>
      <c r="B2348" s="1" t="s">
        <v>6</v>
      </c>
      <c r="C2348" s="1" t="s">
        <v>34</v>
      </c>
      <c r="D2348">
        <v>5385</v>
      </c>
      <c r="E2348" s="1" t="s">
        <v>2298</v>
      </c>
      <c r="F2348">
        <v>0</v>
      </c>
      <c r="G2348">
        <v>0</v>
      </c>
      <c r="I2348">
        <v>0</v>
      </c>
      <c r="J2348">
        <f>Tabla1[[#This Row],[VENTAS]]+Tabla1[[#This Row],[DEPOSITO]]+Tabla1[[#This Row],[Existencia]]-Tabla1[[#This Row],[SISTEMA]]</f>
        <v>0</v>
      </c>
    </row>
    <row r="2349" spans="1:10" hidden="1" x14ac:dyDescent="0.25">
      <c r="A2349">
        <v>20303</v>
      </c>
      <c r="B2349" s="1" t="s">
        <v>6</v>
      </c>
      <c r="C2349" s="1" t="s">
        <v>34</v>
      </c>
      <c r="D2349">
        <v>5495</v>
      </c>
      <c r="E2349" s="1" t="s">
        <v>58</v>
      </c>
      <c r="F2349">
        <v>0</v>
      </c>
      <c r="G2349">
        <v>0</v>
      </c>
      <c r="I2349">
        <v>0</v>
      </c>
      <c r="J2349">
        <f>Tabla1[[#This Row],[VENTAS]]+Tabla1[[#This Row],[DEPOSITO]]+Tabla1[[#This Row],[Existencia]]-Tabla1[[#This Row],[SISTEMA]]</f>
        <v>0</v>
      </c>
    </row>
    <row r="2350" spans="1:10" hidden="1" x14ac:dyDescent="0.25">
      <c r="A2350">
        <v>20303</v>
      </c>
      <c r="B2350" s="1" t="s">
        <v>6</v>
      </c>
      <c r="C2350" s="1" t="s">
        <v>34</v>
      </c>
      <c r="D2350">
        <v>5958</v>
      </c>
      <c r="E2350" s="1" t="s">
        <v>2299</v>
      </c>
      <c r="F2350">
        <v>0</v>
      </c>
      <c r="G2350">
        <v>0</v>
      </c>
      <c r="I2350">
        <v>0</v>
      </c>
      <c r="J2350">
        <f>Tabla1[[#This Row],[VENTAS]]+Tabla1[[#This Row],[DEPOSITO]]+Tabla1[[#This Row],[Existencia]]-Tabla1[[#This Row],[SISTEMA]]</f>
        <v>0</v>
      </c>
    </row>
    <row r="2351" spans="1:10" hidden="1" x14ac:dyDescent="0.25">
      <c r="A2351">
        <v>20303</v>
      </c>
      <c r="B2351" s="1" t="s">
        <v>6</v>
      </c>
      <c r="C2351" s="1" t="s">
        <v>35</v>
      </c>
      <c r="D2351">
        <v>4812</v>
      </c>
      <c r="E2351" s="1" t="s">
        <v>2300</v>
      </c>
      <c r="F2351">
        <v>0</v>
      </c>
      <c r="G2351">
        <v>0</v>
      </c>
      <c r="I2351">
        <v>0</v>
      </c>
      <c r="J2351">
        <f>Tabla1[[#This Row],[VENTAS]]+Tabla1[[#This Row],[DEPOSITO]]+Tabla1[[#This Row],[Existencia]]-Tabla1[[#This Row],[SISTEMA]]</f>
        <v>0</v>
      </c>
    </row>
    <row r="2352" spans="1:10" hidden="1" x14ac:dyDescent="0.25">
      <c r="A2352">
        <v>20303</v>
      </c>
      <c r="B2352" s="1" t="s">
        <v>6</v>
      </c>
      <c r="C2352" s="1" t="s">
        <v>35</v>
      </c>
      <c r="D2352">
        <v>4813</v>
      </c>
      <c r="E2352" s="1" t="s">
        <v>2301</v>
      </c>
      <c r="F2352">
        <v>0</v>
      </c>
      <c r="G2352">
        <v>0</v>
      </c>
      <c r="I2352">
        <v>0</v>
      </c>
      <c r="J2352">
        <f>Tabla1[[#This Row],[VENTAS]]+Tabla1[[#This Row],[DEPOSITO]]+Tabla1[[#This Row],[Existencia]]-Tabla1[[#This Row],[SISTEMA]]</f>
        <v>0</v>
      </c>
    </row>
    <row r="2353" spans="1:10" hidden="1" x14ac:dyDescent="0.25">
      <c r="A2353">
        <v>20303</v>
      </c>
      <c r="B2353" s="1" t="s">
        <v>6</v>
      </c>
      <c r="C2353" s="1" t="s">
        <v>35</v>
      </c>
      <c r="D2353">
        <v>4814</v>
      </c>
      <c r="E2353" s="1" t="s">
        <v>2302</v>
      </c>
      <c r="F2353">
        <v>0</v>
      </c>
      <c r="G2353">
        <v>0</v>
      </c>
      <c r="I2353">
        <v>0</v>
      </c>
      <c r="J2353">
        <f>Tabla1[[#This Row],[VENTAS]]+Tabla1[[#This Row],[DEPOSITO]]+Tabla1[[#This Row],[Existencia]]-Tabla1[[#This Row],[SISTEMA]]</f>
        <v>0</v>
      </c>
    </row>
    <row r="2354" spans="1:10" hidden="1" x14ac:dyDescent="0.25">
      <c r="A2354">
        <v>20303</v>
      </c>
      <c r="B2354" s="1" t="s">
        <v>6</v>
      </c>
      <c r="C2354" s="1" t="s">
        <v>35</v>
      </c>
      <c r="D2354">
        <v>4815</v>
      </c>
      <c r="E2354" s="1" t="s">
        <v>2303</v>
      </c>
      <c r="F2354">
        <v>0</v>
      </c>
      <c r="G2354">
        <v>0</v>
      </c>
      <c r="I2354">
        <v>0</v>
      </c>
      <c r="J2354">
        <f>Tabla1[[#This Row],[VENTAS]]+Tabla1[[#This Row],[DEPOSITO]]+Tabla1[[#This Row],[Existencia]]-Tabla1[[#This Row],[SISTEMA]]</f>
        <v>0</v>
      </c>
    </row>
    <row r="2355" spans="1:10" hidden="1" x14ac:dyDescent="0.25">
      <c r="A2355">
        <v>20303</v>
      </c>
      <c r="B2355" s="1" t="s">
        <v>6</v>
      </c>
      <c r="C2355" s="1" t="s">
        <v>35</v>
      </c>
      <c r="D2355">
        <v>4820</v>
      </c>
      <c r="E2355" s="1" t="s">
        <v>2304</v>
      </c>
      <c r="F2355">
        <v>0</v>
      </c>
      <c r="G2355">
        <v>0</v>
      </c>
      <c r="I2355">
        <v>0</v>
      </c>
      <c r="J2355">
        <f>Tabla1[[#This Row],[VENTAS]]+Tabla1[[#This Row],[DEPOSITO]]+Tabla1[[#This Row],[Existencia]]-Tabla1[[#This Row],[SISTEMA]]</f>
        <v>0</v>
      </c>
    </row>
    <row r="2356" spans="1:10" hidden="1" x14ac:dyDescent="0.25">
      <c r="A2356">
        <v>20303</v>
      </c>
      <c r="B2356" s="1" t="s">
        <v>6</v>
      </c>
      <c r="C2356" s="1" t="s">
        <v>35</v>
      </c>
      <c r="D2356">
        <v>4822</v>
      </c>
      <c r="E2356" s="1" t="s">
        <v>2305</v>
      </c>
      <c r="F2356">
        <v>0</v>
      </c>
      <c r="G2356">
        <v>0</v>
      </c>
      <c r="I2356">
        <v>0</v>
      </c>
      <c r="J2356">
        <f>Tabla1[[#This Row],[VENTAS]]+Tabla1[[#This Row],[DEPOSITO]]+Tabla1[[#This Row],[Existencia]]-Tabla1[[#This Row],[SISTEMA]]</f>
        <v>0</v>
      </c>
    </row>
    <row r="2357" spans="1:10" hidden="1" x14ac:dyDescent="0.25">
      <c r="A2357">
        <v>20303</v>
      </c>
      <c r="B2357" s="1" t="s">
        <v>6</v>
      </c>
      <c r="C2357" s="1" t="s">
        <v>35</v>
      </c>
      <c r="D2357">
        <v>4823</v>
      </c>
      <c r="E2357" s="1" t="s">
        <v>2306</v>
      </c>
      <c r="F2357">
        <v>0</v>
      </c>
      <c r="G2357">
        <v>0</v>
      </c>
      <c r="I2357">
        <v>0</v>
      </c>
      <c r="J2357">
        <f>Tabla1[[#This Row],[VENTAS]]+Tabla1[[#This Row],[DEPOSITO]]+Tabla1[[#This Row],[Existencia]]-Tabla1[[#This Row],[SISTEMA]]</f>
        <v>0</v>
      </c>
    </row>
    <row r="2358" spans="1:10" hidden="1" x14ac:dyDescent="0.25">
      <c r="A2358">
        <v>20303</v>
      </c>
      <c r="B2358" s="1" t="s">
        <v>6</v>
      </c>
      <c r="C2358" s="1" t="s">
        <v>35</v>
      </c>
      <c r="D2358">
        <v>4824</v>
      </c>
      <c r="E2358" s="1" t="s">
        <v>2307</v>
      </c>
      <c r="F2358">
        <v>0</v>
      </c>
      <c r="G2358">
        <v>0</v>
      </c>
      <c r="I2358">
        <v>0</v>
      </c>
      <c r="J2358">
        <f>Tabla1[[#This Row],[VENTAS]]+Tabla1[[#This Row],[DEPOSITO]]+Tabla1[[#This Row],[Existencia]]-Tabla1[[#This Row],[SISTEMA]]</f>
        <v>0</v>
      </c>
    </row>
    <row r="2359" spans="1:10" hidden="1" x14ac:dyDescent="0.25">
      <c r="A2359">
        <v>20303</v>
      </c>
      <c r="B2359" s="1" t="s">
        <v>6</v>
      </c>
      <c r="C2359" s="1" t="s">
        <v>35</v>
      </c>
      <c r="D2359">
        <v>4825</v>
      </c>
      <c r="E2359" s="1" t="s">
        <v>2308</v>
      </c>
      <c r="F2359">
        <v>0</v>
      </c>
      <c r="G2359">
        <v>0</v>
      </c>
      <c r="I2359">
        <v>0</v>
      </c>
      <c r="J2359">
        <f>Tabla1[[#This Row],[VENTAS]]+Tabla1[[#This Row],[DEPOSITO]]+Tabla1[[#This Row],[Existencia]]-Tabla1[[#This Row],[SISTEMA]]</f>
        <v>0</v>
      </c>
    </row>
    <row r="2360" spans="1:10" hidden="1" x14ac:dyDescent="0.25">
      <c r="A2360">
        <v>20303</v>
      </c>
      <c r="B2360" s="1" t="s">
        <v>6</v>
      </c>
      <c r="C2360" s="1" t="s">
        <v>35</v>
      </c>
      <c r="D2360">
        <v>4826</v>
      </c>
      <c r="E2360" s="1" t="s">
        <v>2309</v>
      </c>
      <c r="F2360">
        <v>0</v>
      </c>
      <c r="G2360">
        <v>0</v>
      </c>
      <c r="I2360">
        <v>0</v>
      </c>
      <c r="J2360">
        <f>Tabla1[[#This Row],[VENTAS]]+Tabla1[[#This Row],[DEPOSITO]]+Tabla1[[#This Row],[Existencia]]-Tabla1[[#This Row],[SISTEMA]]</f>
        <v>0</v>
      </c>
    </row>
    <row r="2361" spans="1:10" hidden="1" x14ac:dyDescent="0.25">
      <c r="A2361">
        <v>20303</v>
      </c>
      <c r="B2361" s="1" t="s">
        <v>6</v>
      </c>
      <c r="C2361" s="1" t="s">
        <v>35</v>
      </c>
      <c r="D2361">
        <v>4828</v>
      </c>
      <c r="E2361" s="1" t="s">
        <v>2310</v>
      </c>
      <c r="F2361">
        <v>0</v>
      </c>
      <c r="G2361">
        <v>0</v>
      </c>
      <c r="I2361">
        <v>0</v>
      </c>
      <c r="J2361">
        <f>Tabla1[[#This Row],[VENTAS]]+Tabla1[[#This Row],[DEPOSITO]]+Tabla1[[#This Row],[Existencia]]-Tabla1[[#This Row],[SISTEMA]]</f>
        <v>0</v>
      </c>
    </row>
    <row r="2362" spans="1:10" hidden="1" x14ac:dyDescent="0.25">
      <c r="A2362">
        <v>20303</v>
      </c>
      <c r="B2362" s="1" t="s">
        <v>6</v>
      </c>
      <c r="C2362" s="1" t="s">
        <v>35</v>
      </c>
      <c r="D2362">
        <v>4830</v>
      </c>
      <c r="E2362" s="1" t="s">
        <v>2311</v>
      </c>
      <c r="F2362">
        <v>0</v>
      </c>
      <c r="G2362">
        <v>0</v>
      </c>
      <c r="I2362">
        <v>0</v>
      </c>
      <c r="J2362">
        <f>Tabla1[[#This Row],[VENTAS]]+Tabla1[[#This Row],[DEPOSITO]]+Tabla1[[#This Row],[Existencia]]-Tabla1[[#This Row],[SISTEMA]]</f>
        <v>0</v>
      </c>
    </row>
    <row r="2363" spans="1:10" hidden="1" x14ac:dyDescent="0.25">
      <c r="A2363">
        <v>20303</v>
      </c>
      <c r="B2363" s="1" t="s">
        <v>6</v>
      </c>
      <c r="C2363" s="1" t="s">
        <v>35</v>
      </c>
      <c r="D2363">
        <v>4834</v>
      </c>
      <c r="E2363" s="1" t="s">
        <v>2312</v>
      </c>
      <c r="F2363">
        <v>0</v>
      </c>
      <c r="G2363">
        <v>0</v>
      </c>
      <c r="I2363">
        <v>0</v>
      </c>
      <c r="J2363">
        <f>Tabla1[[#This Row],[VENTAS]]+Tabla1[[#This Row],[DEPOSITO]]+Tabla1[[#This Row],[Existencia]]-Tabla1[[#This Row],[SISTEMA]]</f>
        <v>0</v>
      </c>
    </row>
    <row r="2364" spans="1:10" hidden="1" x14ac:dyDescent="0.25">
      <c r="A2364">
        <v>20303</v>
      </c>
      <c r="B2364" s="1" t="s">
        <v>6</v>
      </c>
      <c r="C2364" s="1" t="s">
        <v>35</v>
      </c>
      <c r="D2364">
        <v>4836</v>
      </c>
      <c r="E2364" s="1" t="s">
        <v>2313</v>
      </c>
      <c r="F2364">
        <v>0</v>
      </c>
      <c r="G2364">
        <v>0</v>
      </c>
      <c r="I2364">
        <v>0</v>
      </c>
      <c r="J2364">
        <f>Tabla1[[#This Row],[VENTAS]]+Tabla1[[#This Row],[DEPOSITO]]+Tabla1[[#This Row],[Existencia]]-Tabla1[[#This Row],[SISTEMA]]</f>
        <v>0</v>
      </c>
    </row>
    <row r="2365" spans="1:10" hidden="1" x14ac:dyDescent="0.25">
      <c r="A2365">
        <v>20303</v>
      </c>
      <c r="B2365" s="1" t="s">
        <v>6</v>
      </c>
      <c r="C2365" s="1" t="s">
        <v>35</v>
      </c>
      <c r="D2365">
        <v>9659</v>
      </c>
      <c r="E2365" s="1" t="s">
        <v>2314</v>
      </c>
      <c r="F2365">
        <v>0</v>
      </c>
      <c r="G2365">
        <v>0</v>
      </c>
      <c r="I2365">
        <v>0</v>
      </c>
      <c r="J2365">
        <f>Tabla1[[#This Row],[VENTAS]]+Tabla1[[#This Row],[DEPOSITO]]+Tabla1[[#This Row],[Existencia]]-Tabla1[[#This Row],[SISTEMA]]</f>
        <v>0</v>
      </c>
    </row>
    <row r="2366" spans="1:10" hidden="1" x14ac:dyDescent="0.25">
      <c r="A2366">
        <v>20303</v>
      </c>
      <c r="B2366" s="1" t="s">
        <v>6</v>
      </c>
      <c r="C2366" s="1" t="s">
        <v>35</v>
      </c>
      <c r="D2366">
        <v>12480</v>
      </c>
      <c r="E2366" s="1" t="s">
        <v>2315</v>
      </c>
      <c r="F2366">
        <v>0</v>
      </c>
      <c r="G2366">
        <v>0</v>
      </c>
      <c r="I2366">
        <v>0</v>
      </c>
      <c r="J2366">
        <f>Tabla1[[#This Row],[VENTAS]]+Tabla1[[#This Row],[DEPOSITO]]+Tabla1[[#This Row],[Existencia]]-Tabla1[[#This Row],[SISTEMA]]</f>
        <v>0</v>
      </c>
    </row>
    <row r="2367" spans="1:10" hidden="1" x14ac:dyDescent="0.25">
      <c r="A2367">
        <v>20303</v>
      </c>
      <c r="B2367" s="1" t="s">
        <v>6</v>
      </c>
      <c r="C2367" s="1" t="s">
        <v>35</v>
      </c>
      <c r="D2367">
        <v>12536</v>
      </c>
      <c r="E2367" s="1" t="s">
        <v>2316</v>
      </c>
      <c r="F2367">
        <v>0</v>
      </c>
      <c r="G2367">
        <v>0</v>
      </c>
      <c r="I2367">
        <v>0</v>
      </c>
      <c r="J2367">
        <f>Tabla1[[#This Row],[VENTAS]]+Tabla1[[#This Row],[DEPOSITO]]+Tabla1[[#This Row],[Existencia]]-Tabla1[[#This Row],[SISTEMA]]</f>
        <v>0</v>
      </c>
    </row>
    <row r="2368" spans="1:10" hidden="1" x14ac:dyDescent="0.25">
      <c r="A2368">
        <v>20303</v>
      </c>
      <c r="B2368" s="1" t="s">
        <v>6</v>
      </c>
      <c r="C2368" s="1" t="s">
        <v>17</v>
      </c>
      <c r="D2368">
        <v>1011000027</v>
      </c>
      <c r="E2368" s="1" t="s">
        <v>2326</v>
      </c>
      <c r="F2368">
        <v>0</v>
      </c>
      <c r="G2368">
        <v>0</v>
      </c>
      <c r="I2368">
        <v>0</v>
      </c>
      <c r="J2368">
        <f>Tabla1[[#This Row],[VENTAS]]+Tabla1[[#This Row],[DEPOSITO]]+Tabla1[[#This Row],[Existencia]]-Tabla1[[#This Row],[SISTEMA]]</f>
        <v>0</v>
      </c>
    </row>
    <row r="2369" spans="1:10" hidden="1" x14ac:dyDescent="0.25">
      <c r="A2369">
        <v>20303</v>
      </c>
      <c r="B2369" s="1" t="s">
        <v>6</v>
      </c>
      <c r="C2369" s="1" t="s">
        <v>36</v>
      </c>
      <c r="D2369">
        <v>2416</v>
      </c>
      <c r="E2369" s="1" t="s">
        <v>2327</v>
      </c>
      <c r="F2369">
        <v>0</v>
      </c>
      <c r="G2369">
        <v>0</v>
      </c>
      <c r="I2369">
        <v>0</v>
      </c>
      <c r="J2369">
        <f>Tabla1[[#This Row],[VENTAS]]+Tabla1[[#This Row],[DEPOSITO]]+Tabla1[[#This Row],[Existencia]]-Tabla1[[#This Row],[SISTEMA]]</f>
        <v>0</v>
      </c>
    </row>
    <row r="2370" spans="1:10" hidden="1" x14ac:dyDescent="0.25">
      <c r="A2370">
        <v>20303</v>
      </c>
      <c r="B2370" s="1" t="s">
        <v>6</v>
      </c>
      <c r="C2370" s="1" t="s">
        <v>36</v>
      </c>
      <c r="D2370">
        <v>1011000070</v>
      </c>
      <c r="E2370" s="1" t="s">
        <v>58</v>
      </c>
      <c r="F2370">
        <v>0</v>
      </c>
      <c r="G2370">
        <v>0</v>
      </c>
      <c r="I2370">
        <v>0</v>
      </c>
      <c r="J2370">
        <f>Tabla1[[#This Row],[VENTAS]]+Tabla1[[#This Row],[DEPOSITO]]+Tabla1[[#This Row],[Existencia]]-Tabla1[[#This Row],[SISTEMA]]</f>
        <v>0</v>
      </c>
    </row>
    <row r="2371" spans="1:10" hidden="1" x14ac:dyDescent="0.25">
      <c r="A2371">
        <v>20303</v>
      </c>
      <c r="B2371" s="1" t="s">
        <v>6</v>
      </c>
      <c r="C2371" s="1" t="s">
        <v>37</v>
      </c>
      <c r="D2371">
        <v>7568</v>
      </c>
      <c r="E2371" s="1" t="s">
        <v>2328</v>
      </c>
      <c r="F2371">
        <v>0</v>
      </c>
      <c r="G2371">
        <v>0</v>
      </c>
      <c r="I2371">
        <v>0</v>
      </c>
      <c r="J2371">
        <f>Tabla1[[#This Row],[VENTAS]]+Tabla1[[#This Row],[DEPOSITO]]+Tabla1[[#This Row],[Existencia]]-Tabla1[[#This Row],[SISTEMA]]</f>
        <v>0</v>
      </c>
    </row>
    <row r="2372" spans="1:10" hidden="1" x14ac:dyDescent="0.25">
      <c r="A2372">
        <v>20303</v>
      </c>
      <c r="B2372" s="1" t="s">
        <v>6</v>
      </c>
      <c r="C2372" s="1" t="s">
        <v>37</v>
      </c>
      <c r="D2372">
        <v>8298</v>
      </c>
      <c r="E2372" s="1" t="s">
        <v>2329</v>
      </c>
      <c r="F2372">
        <v>0</v>
      </c>
      <c r="G2372">
        <v>0</v>
      </c>
      <c r="I2372">
        <v>0</v>
      </c>
      <c r="J2372">
        <f>Tabla1[[#This Row],[VENTAS]]+Tabla1[[#This Row],[DEPOSITO]]+Tabla1[[#This Row],[Existencia]]-Tabla1[[#This Row],[SISTEMA]]</f>
        <v>0</v>
      </c>
    </row>
    <row r="2373" spans="1:10" hidden="1" x14ac:dyDescent="0.25">
      <c r="A2373">
        <v>20303</v>
      </c>
      <c r="B2373" s="1" t="s">
        <v>6</v>
      </c>
      <c r="C2373" s="1" t="s">
        <v>37</v>
      </c>
      <c r="D2373">
        <v>1011000011</v>
      </c>
      <c r="E2373" s="1" t="s">
        <v>2330</v>
      </c>
      <c r="F2373">
        <v>0</v>
      </c>
      <c r="G2373">
        <v>0</v>
      </c>
      <c r="I2373">
        <v>0</v>
      </c>
      <c r="J2373">
        <f>Tabla1[[#This Row],[VENTAS]]+Tabla1[[#This Row],[DEPOSITO]]+Tabla1[[#This Row],[Existencia]]-Tabla1[[#This Row],[SISTEMA]]</f>
        <v>0</v>
      </c>
    </row>
    <row r="2374" spans="1:10" hidden="1" x14ac:dyDescent="0.25">
      <c r="A2374">
        <v>20303</v>
      </c>
      <c r="B2374" s="1" t="s">
        <v>6</v>
      </c>
      <c r="C2374" s="1" t="s">
        <v>38</v>
      </c>
      <c r="D2374">
        <v>2039</v>
      </c>
      <c r="E2374" s="1" t="s">
        <v>2331</v>
      </c>
      <c r="F2374">
        <v>0</v>
      </c>
      <c r="G2374">
        <v>0</v>
      </c>
      <c r="I2374">
        <v>0</v>
      </c>
      <c r="J2374">
        <f>Tabla1[[#This Row],[VENTAS]]+Tabla1[[#This Row],[DEPOSITO]]+Tabla1[[#This Row],[Existencia]]-Tabla1[[#This Row],[SISTEMA]]</f>
        <v>0</v>
      </c>
    </row>
    <row r="2375" spans="1:10" hidden="1" x14ac:dyDescent="0.25">
      <c r="A2375">
        <v>20303</v>
      </c>
      <c r="B2375" s="1" t="s">
        <v>6</v>
      </c>
      <c r="C2375" s="1" t="s">
        <v>38</v>
      </c>
      <c r="D2375">
        <v>5139</v>
      </c>
      <c r="E2375" s="1" t="s">
        <v>2332</v>
      </c>
      <c r="F2375">
        <v>0</v>
      </c>
      <c r="G2375">
        <v>0</v>
      </c>
      <c r="I2375">
        <v>0</v>
      </c>
      <c r="J2375">
        <f>Tabla1[[#This Row],[VENTAS]]+Tabla1[[#This Row],[DEPOSITO]]+Tabla1[[#This Row],[Existencia]]-Tabla1[[#This Row],[SISTEMA]]</f>
        <v>0</v>
      </c>
    </row>
    <row r="2376" spans="1:10" hidden="1" x14ac:dyDescent="0.25">
      <c r="A2376">
        <v>20303</v>
      </c>
      <c r="B2376" s="1" t="s">
        <v>6</v>
      </c>
      <c r="C2376" s="1" t="s">
        <v>38</v>
      </c>
      <c r="D2376">
        <v>7772</v>
      </c>
      <c r="E2376" s="1" t="s">
        <v>2333</v>
      </c>
      <c r="F2376">
        <v>0</v>
      </c>
      <c r="G2376">
        <v>0</v>
      </c>
      <c r="I2376">
        <v>0</v>
      </c>
      <c r="J2376">
        <f>Tabla1[[#This Row],[VENTAS]]+Tabla1[[#This Row],[DEPOSITO]]+Tabla1[[#This Row],[Existencia]]-Tabla1[[#This Row],[SISTEMA]]</f>
        <v>0</v>
      </c>
    </row>
    <row r="2377" spans="1:10" hidden="1" x14ac:dyDescent="0.25">
      <c r="A2377">
        <v>20303</v>
      </c>
      <c r="B2377" s="1" t="s">
        <v>6</v>
      </c>
      <c r="C2377" s="1" t="s">
        <v>38</v>
      </c>
      <c r="D2377">
        <v>7777</v>
      </c>
      <c r="E2377" s="1" t="s">
        <v>2334</v>
      </c>
      <c r="F2377">
        <v>0</v>
      </c>
      <c r="G2377">
        <v>0</v>
      </c>
      <c r="I2377">
        <v>0</v>
      </c>
      <c r="J2377">
        <f>Tabla1[[#This Row],[VENTAS]]+Tabla1[[#This Row],[DEPOSITO]]+Tabla1[[#This Row],[Existencia]]-Tabla1[[#This Row],[SISTEMA]]</f>
        <v>0</v>
      </c>
    </row>
    <row r="2378" spans="1:10" hidden="1" x14ac:dyDescent="0.25">
      <c r="A2378">
        <v>20303</v>
      </c>
      <c r="B2378" s="1" t="s">
        <v>6</v>
      </c>
      <c r="C2378" s="1" t="s">
        <v>18</v>
      </c>
      <c r="D2378">
        <v>974</v>
      </c>
      <c r="E2378" s="1" t="s">
        <v>2335</v>
      </c>
      <c r="F2378">
        <v>0</v>
      </c>
      <c r="G2378">
        <v>0</v>
      </c>
      <c r="I2378">
        <v>0</v>
      </c>
      <c r="J2378">
        <f>Tabla1[[#This Row],[VENTAS]]+Tabla1[[#This Row],[DEPOSITO]]+Tabla1[[#This Row],[Existencia]]-Tabla1[[#This Row],[SISTEMA]]</f>
        <v>0</v>
      </c>
    </row>
    <row r="2379" spans="1:10" hidden="1" x14ac:dyDescent="0.25">
      <c r="A2379">
        <v>20303</v>
      </c>
      <c r="B2379" s="1" t="s">
        <v>6</v>
      </c>
      <c r="C2379" s="1" t="s">
        <v>18</v>
      </c>
      <c r="D2379">
        <v>982</v>
      </c>
      <c r="E2379" s="1" t="s">
        <v>2336</v>
      </c>
      <c r="F2379">
        <v>0</v>
      </c>
      <c r="G2379">
        <v>0</v>
      </c>
      <c r="I2379">
        <v>0</v>
      </c>
      <c r="J2379">
        <f>Tabla1[[#This Row],[VENTAS]]+Tabla1[[#This Row],[DEPOSITO]]+Tabla1[[#This Row],[Existencia]]-Tabla1[[#This Row],[SISTEMA]]</f>
        <v>0</v>
      </c>
    </row>
    <row r="2380" spans="1:10" hidden="1" x14ac:dyDescent="0.25">
      <c r="A2380">
        <v>20303</v>
      </c>
      <c r="B2380" s="1" t="s">
        <v>6</v>
      </c>
      <c r="C2380" s="1" t="s">
        <v>18</v>
      </c>
      <c r="D2380">
        <v>1406</v>
      </c>
      <c r="E2380" s="1" t="s">
        <v>2337</v>
      </c>
      <c r="F2380">
        <v>0</v>
      </c>
      <c r="G2380">
        <v>0</v>
      </c>
      <c r="I2380">
        <v>0</v>
      </c>
      <c r="J2380">
        <f>Tabla1[[#This Row],[VENTAS]]+Tabla1[[#This Row],[DEPOSITO]]+Tabla1[[#This Row],[Existencia]]-Tabla1[[#This Row],[SISTEMA]]</f>
        <v>0</v>
      </c>
    </row>
    <row r="2381" spans="1:10" hidden="1" x14ac:dyDescent="0.25">
      <c r="A2381">
        <v>20303</v>
      </c>
      <c r="B2381" s="1" t="s">
        <v>6</v>
      </c>
      <c r="C2381" s="1" t="s">
        <v>18</v>
      </c>
      <c r="D2381">
        <v>4348</v>
      </c>
      <c r="E2381" s="1" t="s">
        <v>2338</v>
      </c>
      <c r="F2381">
        <v>0</v>
      </c>
      <c r="G2381">
        <v>0</v>
      </c>
      <c r="I2381">
        <v>0</v>
      </c>
      <c r="J2381">
        <f>Tabla1[[#This Row],[VENTAS]]+Tabla1[[#This Row],[DEPOSITO]]+Tabla1[[#This Row],[Existencia]]-Tabla1[[#This Row],[SISTEMA]]</f>
        <v>0</v>
      </c>
    </row>
    <row r="2382" spans="1:10" hidden="1" x14ac:dyDescent="0.25">
      <c r="A2382">
        <v>20303</v>
      </c>
      <c r="B2382" s="1" t="s">
        <v>6</v>
      </c>
      <c r="C2382" s="1" t="s">
        <v>18</v>
      </c>
      <c r="D2382">
        <v>5015</v>
      </c>
      <c r="E2382" s="1" t="s">
        <v>2339</v>
      </c>
      <c r="F2382">
        <v>0</v>
      </c>
      <c r="G2382">
        <v>0</v>
      </c>
      <c r="I2382">
        <v>0</v>
      </c>
      <c r="J2382">
        <f>Tabla1[[#This Row],[VENTAS]]+Tabla1[[#This Row],[DEPOSITO]]+Tabla1[[#This Row],[Existencia]]-Tabla1[[#This Row],[SISTEMA]]</f>
        <v>0</v>
      </c>
    </row>
    <row r="2383" spans="1:10" hidden="1" x14ac:dyDescent="0.25">
      <c r="A2383">
        <v>20303</v>
      </c>
      <c r="B2383" s="1" t="s">
        <v>6</v>
      </c>
      <c r="C2383" s="1" t="s">
        <v>18</v>
      </c>
      <c r="D2383">
        <v>6273</v>
      </c>
      <c r="E2383" s="1" t="s">
        <v>2340</v>
      </c>
      <c r="F2383">
        <v>0</v>
      </c>
      <c r="G2383">
        <v>0</v>
      </c>
      <c r="I2383">
        <v>0</v>
      </c>
      <c r="J2383">
        <f>Tabla1[[#This Row],[VENTAS]]+Tabla1[[#This Row],[DEPOSITO]]+Tabla1[[#This Row],[Existencia]]-Tabla1[[#This Row],[SISTEMA]]</f>
        <v>0</v>
      </c>
    </row>
    <row r="2384" spans="1:10" hidden="1" x14ac:dyDescent="0.25">
      <c r="A2384">
        <v>20303</v>
      </c>
      <c r="B2384" s="1" t="s">
        <v>6</v>
      </c>
      <c r="C2384" s="1" t="s">
        <v>18</v>
      </c>
      <c r="D2384">
        <v>6577</v>
      </c>
      <c r="E2384" s="1" t="s">
        <v>201</v>
      </c>
      <c r="F2384">
        <v>0</v>
      </c>
      <c r="G2384">
        <v>0</v>
      </c>
      <c r="I2384">
        <v>0</v>
      </c>
      <c r="J2384">
        <f>Tabla1[[#This Row],[VENTAS]]+Tabla1[[#This Row],[DEPOSITO]]+Tabla1[[#This Row],[Existencia]]-Tabla1[[#This Row],[SISTEMA]]</f>
        <v>0</v>
      </c>
    </row>
    <row r="2385" spans="1:11" hidden="1" x14ac:dyDescent="0.25">
      <c r="A2385">
        <v>20303</v>
      </c>
      <c r="B2385" s="1" t="s">
        <v>6</v>
      </c>
      <c r="C2385" s="1" t="s">
        <v>18</v>
      </c>
      <c r="D2385">
        <v>8070</v>
      </c>
      <c r="E2385" s="1" t="s">
        <v>2341</v>
      </c>
      <c r="F2385">
        <v>0</v>
      </c>
      <c r="G2385">
        <v>0</v>
      </c>
      <c r="I2385">
        <v>0</v>
      </c>
      <c r="J2385">
        <f>Tabla1[[#This Row],[VENTAS]]+Tabla1[[#This Row],[DEPOSITO]]+Tabla1[[#This Row],[Existencia]]-Tabla1[[#This Row],[SISTEMA]]</f>
        <v>0</v>
      </c>
    </row>
    <row r="2386" spans="1:11" hidden="1" x14ac:dyDescent="0.25">
      <c r="A2386">
        <v>20303</v>
      </c>
      <c r="B2386" s="1" t="s">
        <v>6</v>
      </c>
      <c r="C2386" s="1" t="s">
        <v>18</v>
      </c>
      <c r="D2386">
        <v>8512</v>
      </c>
      <c r="E2386" s="1" t="s">
        <v>202</v>
      </c>
      <c r="F2386">
        <v>0</v>
      </c>
      <c r="G2386">
        <v>0</v>
      </c>
      <c r="I2386">
        <v>0</v>
      </c>
      <c r="J2386">
        <f>Tabla1[[#This Row],[VENTAS]]+Tabla1[[#This Row],[DEPOSITO]]+Tabla1[[#This Row],[Existencia]]-Tabla1[[#This Row],[SISTEMA]]</f>
        <v>0</v>
      </c>
    </row>
    <row r="2387" spans="1:11" hidden="1" x14ac:dyDescent="0.25">
      <c r="A2387">
        <v>20303</v>
      </c>
      <c r="B2387" s="1" t="s">
        <v>6</v>
      </c>
      <c r="C2387" s="1" t="s">
        <v>18</v>
      </c>
      <c r="D2387">
        <v>8543</v>
      </c>
      <c r="E2387" s="1" t="s">
        <v>2342</v>
      </c>
      <c r="F2387">
        <v>15</v>
      </c>
      <c r="G2387">
        <v>15</v>
      </c>
      <c r="I2387">
        <v>0</v>
      </c>
      <c r="J2387">
        <f>Tabla1[[#This Row],[VENTAS]]+Tabla1[[#This Row],[DEPOSITO]]+Tabla1[[#This Row],[Existencia]]-Tabla1[[#This Row],[SISTEMA]]</f>
        <v>0</v>
      </c>
    </row>
    <row r="2388" spans="1:11" hidden="1" x14ac:dyDescent="0.25">
      <c r="A2388">
        <v>20303</v>
      </c>
      <c r="B2388" s="1" t="s">
        <v>6</v>
      </c>
      <c r="C2388" s="1" t="s">
        <v>18</v>
      </c>
      <c r="D2388">
        <v>8544</v>
      </c>
      <c r="E2388" s="1" t="s">
        <v>2343</v>
      </c>
      <c r="F2388">
        <v>0</v>
      </c>
      <c r="G2388">
        <v>0</v>
      </c>
      <c r="I2388">
        <v>0</v>
      </c>
      <c r="J2388">
        <f>Tabla1[[#This Row],[VENTAS]]+Tabla1[[#This Row],[DEPOSITO]]+Tabla1[[#This Row],[Existencia]]-Tabla1[[#This Row],[SISTEMA]]</f>
        <v>0</v>
      </c>
    </row>
    <row r="2389" spans="1:11" hidden="1" x14ac:dyDescent="0.25">
      <c r="A2389">
        <v>20303</v>
      </c>
      <c r="B2389" s="1" t="s">
        <v>6</v>
      </c>
      <c r="C2389" s="1" t="s">
        <v>19</v>
      </c>
      <c r="D2389">
        <v>784</v>
      </c>
      <c r="E2389" s="1" t="s">
        <v>2344</v>
      </c>
      <c r="F2389">
        <v>17</v>
      </c>
      <c r="G2389">
        <v>16</v>
      </c>
      <c r="H2389">
        <v>1</v>
      </c>
      <c r="I2389">
        <v>0</v>
      </c>
      <c r="J2389">
        <f>Tabla1[[#This Row],[VENTAS]]+Tabla1[[#This Row],[DEPOSITO]]+Tabla1[[#This Row],[Existencia]]-Tabla1[[#This Row],[SISTEMA]]</f>
        <v>0</v>
      </c>
    </row>
    <row r="2390" spans="1:11" hidden="1" x14ac:dyDescent="0.25">
      <c r="A2390">
        <v>20303</v>
      </c>
      <c r="B2390" s="1" t="s">
        <v>6</v>
      </c>
      <c r="C2390" s="1" t="s">
        <v>19</v>
      </c>
      <c r="D2390">
        <v>787</v>
      </c>
      <c r="E2390" s="1" t="s">
        <v>2345</v>
      </c>
      <c r="F2390">
        <v>0</v>
      </c>
      <c r="G2390">
        <v>0</v>
      </c>
      <c r="I2390">
        <v>0</v>
      </c>
      <c r="J2390">
        <f>Tabla1[[#This Row],[VENTAS]]+Tabla1[[#This Row],[DEPOSITO]]+Tabla1[[#This Row],[Existencia]]-Tabla1[[#This Row],[SISTEMA]]</f>
        <v>0</v>
      </c>
    </row>
    <row r="2391" spans="1:11" hidden="1" x14ac:dyDescent="0.25">
      <c r="A2391">
        <v>20303</v>
      </c>
      <c r="B2391" s="1" t="s">
        <v>6</v>
      </c>
      <c r="C2391" s="1" t="s">
        <v>19</v>
      </c>
      <c r="D2391">
        <v>821</v>
      </c>
      <c r="E2391" s="1" t="s">
        <v>2346</v>
      </c>
      <c r="F2391">
        <v>0</v>
      </c>
      <c r="G2391">
        <v>0</v>
      </c>
      <c r="I2391">
        <v>0</v>
      </c>
      <c r="J2391">
        <f>Tabla1[[#This Row],[VENTAS]]+Tabla1[[#This Row],[DEPOSITO]]+Tabla1[[#This Row],[Existencia]]-Tabla1[[#This Row],[SISTEMA]]</f>
        <v>0</v>
      </c>
    </row>
    <row r="2392" spans="1:11" hidden="1" x14ac:dyDescent="0.25">
      <c r="A2392">
        <v>20303</v>
      </c>
      <c r="B2392" s="1" t="s">
        <v>6</v>
      </c>
      <c r="C2392" s="1" t="s">
        <v>19</v>
      </c>
      <c r="D2392">
        <v>823</v>
      </c>
      <c r="E2392" s="1" t="s">
        <v>203</v>
      </c>
      <c r="F2392">
        <v>1</v>
      </c>
      <c r="G2392">
        <v>1</v>
      </c>
      <c r="I2392">
        <v>0</v>
      </c>
      <c r="J2392">
        <f>Tabla1[[#This Row],[VENTAS]]+Tabla1[[#This Row],[DEPOSITO]]+Tabla1[[#This Row],[Existencia]]-Tabla1[[#This Row],[SISTEMA]]</f>
        <v>0</v>
      </c>
    </row>
    <row r="2393" spans="1:11" hidden="1" x14ac:dyDescent="0.25">
      <c r="A2393">
        <v>20303</v>
      </c>
      <c r="B2393" s="1" t="s">
        <v>6</v>
      </c>
      <c r="C2393" s="1" t="s">
        <v>19</v>
      </c>
      <c r="D2393">
        <v>824</v>
      </c>
      <c r="E2393" s="1" t="s">
        <v>2347</v>
      </c>
      <c r="F2393">
        <v>4</v>
      </c>
      <c r="G2393">
        <v>4</v>
      </c>
      <c r="I2393">
        <v>0</v>
      </c>
      <c r="J2393">
        <f>Tabla1[[#This Row],[VENTAS]]+Tabla1[[#This Row],[DEPOSITO]]+Tabla1[[#This Row],[Existencia]]-Tabla1[[#This Row],[SISTEMA]]</f>
        <v>0</v>
      </c>
    </row>
    <row r="2394" spans="1:11" hidden="1" x14ac:dyDescent="0.25">
      <c r="A2394">
        <v>20303</v>
      </c>
      <c r="B2394" s="1" t="s">
        <v>6</v>
      </c>
      <c r="C2394" s="1" t="s">
        <v>19</v>
      </c>
      <c r="D2394">
        <v>863</v>
      </c>
      <c r="E2394" s="1" t="s">
        <v>2348</v>
      </c>
      <c r="F2394">
        <v>10</v>
      </c>
      <c r="G2394">
        <v>10</v>
      </c>
      <c r="I2394">
        <v>0</v>
      </c>
      <c r="J2394">
        <f>Tabla1[[#This Row],[VENTAS]]+Tabla1[[#This Row],[DEPOSITO]]+Tabla1[[#This Row],[Existencia]]-Tabla1[[#This Row],[SISTEMA]]</f>
        <v>0</v>
      </c>
    </row>
    <row r="2395" spans="1:11" hidden="1" x14ac:dyDescent="0.25">
      <c r="A2395">
        <v>20303</v>
      </c>
      <c r="B2395" s="1" t="s">
        <v>6</v>
      </c>
      <c r="C2395" s="1" t="s">
        <v>19</v>
      </c>
      <c r="D2395">
        <v>868</v>
      </c>
      <c r="E2395" s="1" t="s">
        <v>2349</v>
      </c>
      <c r="F2395">
        <v>0</v>
      </c>
      <c r="G2395">
        <v>0</v>
      </c>
      <c r="I2395">
        <v>0</v>
      </c>
      <c r="J2395">
        <f>Tabla1[[#This Row],[VENTAS]]+Tabla1[[#This Row],[DEPOSITO]]+Tabla1[[#This Row],[Existencia]]-Tabla1[[#This Row],[SISTEMA]]</f>
        <v>0</v>
      </c>
    </row>
    <row r="2396" spans="1:11" x14ac:dyDescent="0.25">
      <c r="A2396">
        <v>20303</v>
      </c>
      <c r="B2396" s="1" t="s">
        <v>6</v>
      </c>
      <c r="C2396" s="1" t="s">
        <v>19</v>
      </c>
      <c r="D2396">
        <v>878</v>
      </c>
      <c r="E2396" s="1" t="s">
        <v>2350</v>
      </c>
      <c r="F2396">
        <v>14</v>
      </c>
      <c r="G2396">
        <v>11</v>
      </c>
      <c r="I2396">
        <v>0</v>
      </c>
      <c r="J2396">
        <f>Tabla1[[#This Row],[VENTAS]]+Tabla1[[#This Row],[DEPOSITO]]+Tabla1[[#This Row],[Existencia]]-Tabla1[[#This Row],[SISTEMA]]</f>
        <v>-3</v>
      </c>
    </row>
    <row r="2397" spans="1:11" hidden="1" x14ac:dyDescent="0.25">
      <c r="A2397">
        <v>20303</v>
      </c>
      <c r="B2397" s="1" t="s">
        <v>6</v>
      </c>
      <c r="C2397" s="1" t="s">
        <v>19</v>
      </c>
      <c r="D2397">
        <v>882</v>
      </c>
      <c r="E2397" s="1" t="s">
        <v>2351</v>
      </c>
      <c r="F2397">
        <v>0</v>
      </c>
      <c r="G2397">
        <v>0</v>
      </c>
      <c r="I2397">
        <v>0</v>
      </c>
      <c r="J2397">
        <f>Tabla1[[#This Row],[VENTAS]]+Tabla1[[#This Row],[DEPOSITO]]+Tabla1[[#This Row],[Existencia]]-Tabla1[[#This Row],[SISTEMA]]</f>
        <v>0</v>
      </c>
    </row>
    <row r="2398" spans="1:11" hidden="1" x14ac:dyDescent="0.25">
      <c r="A2398">
        <v>20303</v>
      </c>
      <c r="B2398" s="1" t="s">
        <v>6</v>
      </c>
      <c r="C2398" s="1" t="s">
        <v>19</v>
      </c>
      <c r="D2398">
        <v>1081</v>
      </c>
      <c r="E2398" s="1" t="s">
        <v>2352</v>
      </c>
      <c r="F2398">
        <v>12</v>
      </c>
      <c r="G2398">
        <v>12</v>
      </c>
      <c r="I2398">
        <v>0</v>
      </c>
      <c r="J2398">
        <f>Tabla1[[#This Row],[VENTAS]]+Tabla1[[#This Row],[DEPOSITO]]+Tabla1[[#This Row],[Existencia]]-Tabla1[[#This Row],[SISTEMA]]</f>
        <v>0</v>
      </c>
    </row>
    <row r="2399" spans="1:11" hidden="1" x14ac:dyDescent="0.25">
      <c r="A2399">
        <v>20303</v>
      </c>
      <c r="B2399" s="1" t="s">
        <v>6</v>
      </c>
      <c r="C2399" s="1" t="s">
        <v>19</v>
      </c>
      <c r="D2399">
        <v>1150</v>
      </c>
      <c r="E2399" s="1" t="s">
        <v>2353</v>
      </c>
      <c r="F2399">
        <v>5</v>
      </c>
      <c r="G2399">
        <v>4</v>
      </c>
      <c r="I2399">
        <v>0</v>
      </c>
      <c r="J2399">
        <f>Tabla1[[#This Row],[VENTAS]]+Tabla1[[#This Row],[DEPOSITO]]+Tabla1[[#This Row],[Existencia]]-Tabla1[[#This Row],[SISTEMA]]</f>
        <v>-1</v>
      </c>
      <c r="K2399" t="s">
        <v>5</v>
      </c>
    </row>
    <row r="2400" spans="1:11" x14ac:dyDescent="0.25">
      <c r="A2400">
        <v>20303</v>
      </c>
      <c r="B2400" s="1" t="s">
        <v>6</v>
      </c>
      <c r="C2400" s="1" t="s">
        <v>19</v>
      </c>
      <c r="D2400">
        <v>1161</v>
      </c>
      <c r="E2400" s="1" t="s">
        <v>2354</v>
      </c>
      <c r="F2400">
        <v>7</v>
      </c>
      <c r="G2400">
        <v>4</v>
      </c>
      <c r="I2400">
        <v>0</v>
      </c>
      <c r="J2400">
        <f>Tabla1[[#This Row],[VENTAS]]+Tabla1[[#This Row],[DEPOSITO]]+Tabla1[[#This Row],[Existencia]]-Tabla1[[#This Row],[SISTEMA]]</f>
        <v>-3</v>
      </c>
    </row>
    <row r="2401" spans="1:11" hidden="1" x14ac:dyDescent="0.25">
      <c r="A2401">
        <v>20303</v>
      </c>
      <c r="B2401" s="1" t="s">
        <v>6</v>
      </c>
      <c r="C2401" s="1" t="s">
        <v>19</v>
      </c>
      <c r="D2401">
        <v>1215</v>
      </c>
      <c r="E2401" s="1" t="s">
        <v>2355</v>
      </c>
      <c r="F2401">
        <v>8</v>
      </c>
      <c r="G2401">
        <v>8</v>
      </c>
      <c r="I2401">
        <v>0</v>
      </c>
      <c r="J2401">
        <f>Tabla1[[#This Row],[VENTAS]]+Tabla1[[#This Row],[DEPOSITO]]+Tabla1[[#This Row],[Existencia]]-Tabla1[[#This Row],[SISTEMA]]</f>
        <v>0</v>
      </c>
    </row>
    <row r="2402" spans="1:11" hidden="1" x14ac:dyDescent="0.25">
      <c r="A2402">
        <v>20303</v>
      </c>
      <c r="B2402" s="1" t="s">
        <v>6</v>
      </c>
      <c r="C2402" s="1" t="s">
        <v>19</v>
      </c>
      <c r="D2402">
        <v>1218</v>
      </c>
      <c r="E2402" s="1" t="s">
        <v>2356</v>
      </c>
      <c r="F2402">
        <v>12</v>
      </c>
      <c r="G2402">
        <v>12</v>
      </c>
      <c r="I2402">
        <v>0</v>
      </c>
      <c r="J2402">
        <f>Tabla1[[#This Row],[VENTAS]]+Tabla1[[#This Row],[DEPOSITO]]+Tabla1[[#This Row],[Existencia]]-Tabla1[[#This Row],[SISTEMA]]</f>
        <v>0</v>
      </c>
    </row>
    <row r="2403" spans="1:11" hidden="1" x14ac:dyDescent="0.25">
      <c r="A2403">
        <v>20303</v>
      </c>
      <c r="B2403" s="1" t="s">
        <v>6</v>
      </c>
      <c r="C2403" s="1" t="s">
        <v>19</v>
      </c>
      <c r="D2403">
        <v>1293</v>
      </c>
      <c r="E2403" s="1" t="s">
        <v>2357</v>
      </c>
      <c r="F2403">
        <v>75</v>
      </c>
      <c r="G2403">
        <f>20+15+37</f>
        <v>72</v>
      </c>
      <c r="H2403">
        <v>3</v>
      </c>
      <c r="I2403">
        <v>0</v>
      </c>
      <c r="J2403">
        <f>Tabla1[[#This Row],[VENTAS]]+Tabla1[[#This Row],[DEPOSITO]]+Tabla1[[#This Row],[Existencia]]-Tabla1[[#This Row],[SISTEMA]]</f>
        <v>0</v>
      </c>
    </row>
    <row r="2404" spans="1:11" hidden="1" x14ac:dyDescent="0.25">
      <c r="A2404">
        <v>20303</v>
      </c>
      <c r="B2404" s="1" t="s">
        <v>6</v>
      </c>
      <c r="C2404" s="1" t="s">
        <v>19</v>
      </c>
      <c r="D2404">
        <v>1298</v>
      </c>
      <c r="E2404" s="1" t="s">
        <v>2358</v>
      </c>
      <c r="F2404">
        <v>0</v>
      </c>
      <c r="G2404">
        <v>0</v>
      </c>
      <c r="I2404">
        <v>0</v>
      </c>
      <c r="J2404">
        <f>Tabla1[[#This Row],[VENTAS]]+Tabla1[[#This Row],[DEPOSITO]]+Tabla1[[#This Row],[Existencia]]-Tabla1[[#This Row],[SISTEMA]]</f>
        <v>0</v>
      </c>
    </row>
    <row r="2405" spans="1:11" hidden="1" x14ac:dyDescent="0.25">
      <c r="A2405">
        <v>20303</v>
      </c>
      <c r="B2405" s="1" t="s">
        <v>6</v>
      </c>
      <c r="C2405" s="1" t="s">
        <v>19</v>
      </c>
      <c r="D2405">
        <v>1321</v>
      </c>
      <c r="E2405" s="1" t="s">
        <v>204</v>
      </c>
      <c r="F2405">
        <v>20</v>
      </c>
      <c r="G2405">
        <f>2+13+2</f>
        <v>17</v>
      </c>
      <c r="I2405">
        <v>0</v>
      </c>
      <c r="J2405">
        <f>Tabla1[[#This Row],[VENTAS]]+Tabla1[[#This Row],[DEPOSITO]]+Tabla1[[#This Row],[Existencia]]-Tabla1[[#This Row],[SISTEMA]]</f>
        <v>-3</v>
      </c>
      <c r="K2405" t="s">
        <v>5</v>
      </c>
    </row>
    <row r="2406" spans="1:11" hidden="1" x14ac:dyDescent="0.25">
      <c r="A2406">
        <v>20303</v>
      </c>
      <c r="B2406" s="1" t="s">
        <v>6</v>
      </c>
      <c r="C2406" s="1" t="s">
        <v>19</v>
      </c>
      <c r="D2406">
        <v>1362</v>
      </c>
      <c r="E2406" s="1" t="s">
        <v>2359</v>
      </c>
      <c r="F2406">
        <v>21</v>
      </c>
      <c r="G2406">
        <v>21</v>
      </c>
      <c r="I2406">
        <v>0</v>
      </c>
      <c r="J2406">
        <f>Tabla1[[#This Row],[VENTAS]]+Tabla1[[#This Row],[DEPOSITO]]+Tabla1[[#This Row],[Existencia]]-Tabla1[[#This Row],[SISTEMA]]</f>
        <v>0</v>
      </c>
    </row>
    <row r="2407" spans="1:11" x14ac:dyDescent="0.25">
      <c r="A2407">
        <v>20303</v>
      </c>
      <c r="B2407" s="1" t="s">
        <v>6</v>
      </c>
      <c r="C2407" s="1" t="s">
        <v>19</v>
      </c>
      <c r="D2407">
        <v>1363</v>
      </c>
      <c r="E2407" s="1" t="s">
        <v>2360</v>
      </c>
      <c r="F2407">
        <v>15</v>
      </c>
      <c r="G2407">
        <f>11+3</f>
        <v>14</v>
      </c>
      <c r="I2407">
        <v>0</v>
      </c>
      <c r="J2407">
        <f>Tabla1[[#This Row],[VENTAS]]+Tabla1[[#This Row],[DEPOSITO]]+Tabla1[[#This Row],[Existencia]]-Tabla1[[#This Row],[SISTEMA]]</f>
        <v>-1</v>
      </c>
    </row>
    <row r="2408" spans="1:11" x14ac:dyDescent="0.25">
      <c r="A2408">
        <v>20303</v>
      </c>
      <c r="B2408" s="1" t="s">
        <v>6</v>
      </c>
      <c r="C2408" s="1" t="s">
        <v>19</v>
      </c>
      <c r="D2408">
        <v>1583</v>
      </c>
      <c r="E2408" s="1" t="s">
        <v>2361</v>
      </c>
      <c r="F2408">
        <v>1</v>
      </c>
      <c r="G2408">
        <v>0</v>
      </c>
      <c r="I2408">
        <v>0</v>
      </c>
      <c r="J2408">
        <f>Tabla1[[#This Row],[VENTAS]]+Tabla1[[#This Row],[DEPOSITO]]+Tabla1[[#This Row],[Existencia]]-Tabla1[[#This Row],[SISTEMA]]</f>
        <v>-1</v>
      </c>
    </row>
    <row r="2409" spans="1:11" hidden="1" x14ac:dyDescent="0.25">
      <c r="A2409">
        <v>20303</v>
      </c>
      <c r="B2409" s="1" t="s">
        <v>6</v>
      </c>
      <c r="C2409" s="1" t="s">
        <v>19</v>
      </c>
      <c r="D2409">
        <v>1590</v>
      </c>
      <c r="E2409" s="1" t="s">
        <v>2362</v>
      </c>
      <c r="F2409">
        <v>0</v>
      </c>
      <c r="G2409">
        <v>0</v>
      </c>
      <c r="I2409">
        <v>0</v>
      </c>
      <c r="J2409">
        <f>Tabla1[[#This Row],[VENTAS]]+Tabla1[[#This Row],[DEPOSITO]]+Tabla1[[#This Row],[Existencia]]-Tabla1[[#This Row],[SISTEMA]]</f>
        <v>0</v>
      </c>
    </row>
    <row r="2410" spans="1:11" hidden="1" x14ac:dyDescent="0.25">
      <c r="A2410">
        <v>20303</v>
      </c>
      <c r="B2410" s="1" t="s">
        <v>6</v>
      </c>
      <c r="C2410" s="1" t="s">
        <v>19</v>
      </c>
      <c r="D2410">
        <v>1595</v>
      </c>
      <c r="E2410" s="1" t="s">
        <v>2363</v>
      </c>
      <c r="F2410">
        <v>0</v>
      </c>
      <c r="G2410">
        <v>0</v>
      </c>
      <c r="I2410">
        <v>0</v>
      </c>
      <c r="J2410">
        <f>Tabla1[[#This Row],[VENTAS]]+Tabla1[[#This Row],[DEPOSITO]]+Tabla1[[#This Row],[Existencia]]-Tabla1[[#This Row],[SISTEMA]]</f>
        <v>0</v>
      </c>
    </row>
    <row r="2411" spans="1:11" x14ac:dyDescent="0.25">
      <c r="A2411">
        <v>20303</v>
      </c>
      <c r="B2411" s="1" t="s">
        <v>6</v>
      </c>
      <c r="C2411" s="1" t="s">
        <v>19</v>
      </c>
      <c r="D2411">
        <v>2024</v>
      </c>
      <c r="E2411" s="1" t="s">
        <v>205</v>
      </c>
      <c r="F2411">
        <v>54</v>
      </c>
      <c r="G2411">
        <v>24</v>
      </c>
      <c r="H2411">
        <v>26</v>
      </c>
      <c r="I2411">
        <v>1</v>
      </c>
      <c r="J2411">
        <f>Tabla1[[#This Row],[VENTAS]]+Tabla1[[#This Row],[DEPOSITO]]+Tabla1[[#This Row],[Existencia]]-Tabla1[[#This Row],[SISTEMA]]</f>
        <v>-3</v>
      </c>
    </row>
    <row r="2412" spans="1:11" hidden="1" x14ac:dyDescent="0.25">
      <c r="A2412">
        <v>20303</v>
      </c>
      <c r="B2412" s="1" t="s">
        <v>6</v>
      </c>
      <c r="C2412" s="1" t="s">
        <v>19</v>
      </c>
      <c r="D2412">
        <v>2029</v>
      </c>
      <c r="E2412" s="1" t="s">
        <v>2364</v>
      </c>
      <c r="F2412">
        <v>0</v>
      </c>
      <c r="G2412">
        <v>0</v>
      </c>
      <c r="I2412">
        <v>0</v>
      </c>
      <c r="J2412">
        <f>Tabla1[[#This Row],[VENTAS]]+Tabla1[[#This Row],[DEPOSITO]]+Tabla1[[#This Row],[Existencia]]-Tabla1[[#This Row],[SISTEMA]]</f>
        <v>0</v>
      </c>
    </row>
    <row r="2413" spans="1:11" hidden="1" x14ac:dyDescent="0.25">
      <c r="A2413">
        <v>20303</v>
      </c>
      <c r="B2413" s="1" t="s">
        <v>6</v>
      </c>
      <c r="C2413" s="1" t="s">
        <v>19</v>
      </c>
      <c r="D2413">
        <v>2389</v>
      </c>
      <c r="E2413" s="1" t="s">
        <v>206</v>
      </c>
      <c r="F2413">
        <v>0</v>
      </c>
      <c r="G2413">
        <v>0</v>
      </c>
      <c r="I2413">
        <v>0</v>
      </c>
      <c r="J2413">
        <f>Tabla1[[#This Row],[VENTAS]]+Tabla1[[#This Row],[DEPOSITO]]+Tabla1[[#This Row],[Existencia]]-Tabla1[[#This Row],[SISTEMA]]</f>
        <v>0</v>
      </c>
    </row>
    <row r="2414" spans="1:11" x14ac:dyDescent="0.25">
      <c r="A2414">
        <v>20303</v>
      </c>
      <c r="B2414" s="1" t="s">
        <v>6</v>
      </c>
      <c r="C2414" s="1" t="s">
        <v>19</v>
      </c>
      <c r="D2414">
        <v>2465</v>
      </c>
      <c r="E2414" s="1" t="s">
        <v>2365</v>
      </c>
      <c r="F2414">
        <v>9</v>
      </c>
      <c r="G2414">
        <v>7</v>
      </c>
      <c r="I2414">
        <v>0</v>
      </c>
      <c r="J2414">
        <f>Tabla1[[#This Row],[VENTAS]]+Tabla1[[#This Row],[DEPOSITO]]+Tabla1[[#This Row],[Existencia]]-Tabla1[[#This Row],[SISTEMA]]</f>
        <v>-2</v>
      </c>
    </row>
    <row r="2415" spans="1:11" hidden="1" x14ac:dyDescent="0.25">
      <c r="A2415">
        <v>20303</v>
      </c>
      <c r="B2415" s="1" t="s">
        <v>6</v>
      </c>
      <c r="C2415" s="1" t="s">
        <v>19</v>
      </c>
      <c r="D2415">
        <v>2466</v>
      </c>
      <c r="E2415" s="1" t="s">
        <v>2366</v>
      </c>
      <c r="F2415">
        <v>5</v>
      </c>
      <c r="G2415">
        <v>5</v>
      </c>
      <c r="I2415">
        <v>0</v>
      </c>
      <c r="J2415">
        <f>Tabla1[[#This Row],[VENTAS]]+Tabla1[[#This Row],[DEPOSITO]]+Tabla1[[#This Row],[Existencia]]-Tabla1[[#This Row],[SISTEMA]]</f>
        <v>0</v>
      </c>
    </row>
    <row r="2416" spans="1:11" x14ac:dyDescent="0.25">
      <c r="A2416">
        <v>20303</v>
      </c>
      <c r="B2416" s="1" t="s">
        <v>6</v>
      </c>
      <c r="C2416" s="1" t="s">
        <v>19</v>
      </c>
      <c r="D2416">
        <v>2468</v>
      </c>
      <c r="E2416" s="1" t="s">
        <v>2367</v>
      </c>
      <c r="F2416">
        <v>5</v>
      </c>
      <c r="G2416">
        <v>4</v>
      </c>
      <c r="I2416">
        <v>0</v>
      </c>
      <c r="J2416">
        <f>Tabla1[[#This Row],[VENTAS]]+Tabla1[[#This Row],[DEPOSITO]]+Tabla1[[#This Row],[Existencia]]-Tabla1[[#This Row],[SISTEMA]]</f>
        <v>-1</v>
      </c>
    </row>
    <row r="2417" spans="1:11" hidden="1" x14ac:dyDescent="0.25">
      <c r="A2417">
        <v>20303</v>
      </c>
      <c r="B2417" s="1" t="s">
        <v>6</v>
      </c>
      <c r="C2417" s="1" t="s">
        <v>19</v>
      </c>
      <c r="D2417">
        <v>2469</v>
      </c>
      <c r="E2417" s="1" t="s">
        <v>207</v>
      </c>
      <c r="F2417">
        <v>46</v>
      </c>
      <c r="G2417">
        <f>41+4</f>
        <v>45</v>
      </c>
      <c r="H2417">
        <v>1</v>
      </c>
      <c r="I2417">
        <v>0</v>
      </c>
      <c r="J2417">
        <f>Tabla1[[#This Row],[VENTAS]]+Tabla1[[#This Row],[DEPOSITO]]+Tabla1[[#This Row],[Existencia]]-Tabla1[[#This Row],[SISTEMA]]</f>
        <v>0</v>
      </c>
    </row>
    <row r="2418" spans="1:11" hidden="1" x14ac:dyDescent="0.25">
      <c r="A2418">
        <v>20303</v>
      </c>
      <c r="B2418" s="1" t="s">
        <v>6</v>
      </c>
      <c r="C2418" s="1" t="s">
        <v>19</v>
      </c>
      <c r="D2418">
        <v>2470</v>
      </c>
      <c r="E2418" s="1" t="s">
        <v>2368</v>
      </c>
      <c r="F2418">
        <v>16</v>
      </c>
      <c r="G2418">
        <v>16</v>
      </c>
      <c r="I2418">
        <v>0</v>
      </c>
      <c r="J2418">
        <f>Tabla1[[#This Row],[VENTAS]]+Tabla1[[#This Row],[DEPOSITO]]+Tabla1[[#This Row],[Existencia]]-Tabla1[[#This Row],[SISTEMA]]</f>
        <v>0</v>
      </c>
    </row>
    <row r="2419" spans="1:11" hidden="1" x14ac:dyDescent="0.25">
      <c r="A2419">
        <v>20303</v>
      </c>
      <c r="B2419" s="1" t="s">
        <v>6</v>
      </c>
      <c r="C2419" s="1" t="s">
        <v>19</v>
      </c>
      <c r="D2419">
        <v>2529</v>
      </c>
      <c r="E2419" s="1" t="s">
        <v>2369</v>
      </c>
      <c r="F2419">
        <v>0</v>
      </c>
      <c r="G2419">
        <v>0</v>
      </c>
      <c r="I2419">
        <v>0</v>
      </c>
      <c r="J2419">
        <f>Tabla1[[#This Row],[VENTAS]]+Tabla1[[#This Row],[DEPOSITO]]+Tabla1[[#This Row],[Existencia]]-Tabla1[[#This Row],[SISTEMA]]</f>
        <v>0</v>
      </c>
    </row>
    <row r="2420" spans="1:11" x14ac:dyDescent="0.25">
      <c r="A2420">
        <v>20303</v>
      </c>
      <c r="B2420" s="1" t="s">
        <v>6</v>
      </c>
      <c r="C2420" s="1" t="s">
        <v>19</v>
      </c>
      <c r="D2420">
        <v>2644</v>
      </c>
      <c r="E2420" s="1" t="s">
        <v>2370</v>
      </c>
      <c r="F2420">
        <v>2</v>
      </c>
      <c r="G2420">
        <v>0</v>
      </c>
      <c r="I2420">
        <v>0</v>
      </c>
      <c r="J2420">
        <f>Tabla1[[#This Row],[VENTAS]]+Tabla1[[#This Row],[DEPOSITO]]+Tabla1[[#This Row],[Existencia]]-Tabla1[[#This Row],[SISTEMA]]</f>
        <v>-2</v>
      </c>
    </row>
    <row r="2421" spans="1:11" hidden="1" x14ac:dyDescent="0.25">
      <c r="A2421">
        <v>20303</v>
      </c>
      <c r="B2421" s="1" t="s">
        <v>6</v>
      </c>
      <c r="C2421" s="1" t="s">
        <v>19</v>
      </c>
      <c r="D2421">
        <v>3148</v>
      </c>
      <c r="E2421" s="1" t="s">
        <v>2371</v>
      </c>
      <c r="F2421">
        <v>45</v>
      </c>
      <c r="G2421">
        <f>9+4+15+4</f>
        <v>32</v>
      </c>
      <c r="I2421">
        <v>0</v>
      </c>
      <c r="J2421">
        <f>Tabla1[[#This Row],[VENTAS]]+Tabla1[[#This Row],[DEPOSITO]]+Tabla1[[#This Row],[Existencia]]-Tabla1[[#This Row],[SISTEMA]]</f>
        <v>-13</v>
      </c>
      <c r="K2421" t="s">
        <v>2644</v>
      </c>
    </row>
    <row r="2422" spans="1:11" x14ac:dyDescent="0.25">
      <c r="A2422">
        <v>20303</v>
      </c>
      <c r="B2422" s="1" t="s">
        <v>6</v>
      </c>
      <c r="C2422" s="1" t="s">
        <v>19</v>
      </c>
      <c r="D2422">
        <v>3504</v>
      </c>
      <c r="E2422" s="1" t="s">
        <v>2372</v>
      </c>
      <c r="F2422">
        <v>1</v>
      </c>
      <c r="G2422">
        <v>0</v>
      </c>
      <c r="I2422">
        <v>0</v>
      </c>
      <c r="J2422">
        <f>Tabla1[[#This Row],[VENTAS]]+Tabla1[[#This Row],[DEPOSITO]]+Tabla1[[#This Row],[Existencia]]-Tabla1[[#This Row],[SISTEMA]]</f>
        <v>-1</v>
      </c>
    </row>
    <row r="2423" spans="1:11" hidden="1" x14ac:dyDescent="0.25">
      <c r="A2423">
        <v>20303</v>
      </c>
      <c r="B2423" s="1" t="s">
        <v>6</v>
      </c>
      <c r="C2423" s="1" t="s">
        <v>19</v>
      </c>
      <c r="D2423">
        <v>3516</v>
      </c>
      <c r="E2423" s="1" t="s">
        <v>2373</v>
      </c>
      <c r="F2423">
        <v>0</v>
      </c>
      <c r="G2423">
        <v>0</v>
      </c>
      <c r="I2423">
        <v>0</v>
      </c>
      <c r="J2423">
        <f>Tabla1[[#This Row],[VENTAS]]+Tabla1[[#This Row],[DEPOSITO]]+Tabla1[[#This Row],[Existencia]]-Tabla1[[#This Row],[SISTEMA]]</f>
        <v>0</v>
      </c>
    </row>
    <row r="2424" spans="1:11" hidden="1" x14ac:dyDescent="0.25">
      <c r="A2424">
        <v>20303</v>
      </c>
      <c r="B2424" s="1" t="s">
        <v>6</v>
      </c>
      <c r="C2424" s="1" t="s">
        <v>19</v>
      </c>
      <c r="D2424">
        <v>3546</v>
      </c>
      <c r="E2424" s="1" t="s">
        <v>2374</v>
      </c>
      <c r="F2424">
        <v>55</v>
      </c>
      <c r="G2424">
        <f>9+8</f>
        <v>17</v>
      </c>
      <c r="I2424">
        <v>0</v>
      </c>
      <c r="J2424">
        <f>Tabla1[[#This Row],[VENTAS]]+Tabla1[[#This Row],[DEPOSITO]]+Tabla1[[#This Row],[Existencia]]-Tabla1[[#This Row],[SISTEMA]]</f>
        <v>-38</v>
      </c>
      <c r="K2424" t="s">
        <v>2644</v>
      </c>
    </row>
    <row r="2425" spans="1:11" hidden="1" x14ac:dyDescent="0.25">
      <c r="A2425">
        <v>20303</v>
      </c>
      <c r="B2425" s="1" t="s">
        <v>6</v>
      </c>
      <c r="C2425" s="1" t="s">
        <v>19</v>
      </c>
      <c r="D2425">
        <v>3609</v>
      </c>
      <c r="E2425" s="1" t="s">
        <v>208</v>
      </c>
      <c r="F2425">
        <v>21</v>
      </c>
      <c r="G2425">
        <v>19</v>
      </c>
      <c r="I2425">
        <v>0</v>
      </c>
      <c r="J2425">
        <f>Tabla1[[#This Row],[VENTAS]]+Tabla1[[#This Row],[DEPOSITO]]+Tabla1[[#This Row],[Existencia]]-Tabla1[[#This Row],[SISTEMA]]</f>
        <v>-2</v>
      </c>
      <c r="K2425" t="s">
        <v>2644</v>
      </c>
    </row>
    <row r="2426" spans="1:11" x14ac:dyDescent="0.25">
      <c r="A2426">
        <v>20303</v>
      </c>
      <c r="B2426" s="1" t="s">
        <v>6</v>
      </c>
      <c r="C2426" s="1" t="s">
        <v>19</v>
      </c>
      <c r="D2426">
        <v>3610</v>
      </c>
      <c r="E2426" s="1" t="s">
        <v>209</v>
      </c>
      <c r="F2426">
        <v>42</v>
      </c>
      <c r="G2426">
        <f>14+26</f>
        <v>40</v>
      </c>
      <c r="I2426">
        <v>0</v>
      </c>
      <c r="J2426">
        <f>Tabla1[[#This Row],[VENTAS]]+Tabla1[[#This Row],[DEPOSITO]]+Tabla1[[#This Row],[Existencia]]-Tabla1[[#This Row],[SISTEMA]]</f>
        <v>-2</v>
      </c>
    </row>
    <row r="2427" spans="1:11" x14ac:dyDescent="0.25">
      <c r="A2427">
        <v>20303</v>
      </c>
      <c r="B2427" s="1" t="s">
        <v>6</v>
      </c>
      <c r="C2427" s="1" t="s">
        <v>19</v>
      </c>
      <c r="D2427">
        <v>3814</v>
      </c>
      <c r="E2427" s="1" t="s">
        <v>2375</v>
      </c>
      <c r="F2427">
        <v>10</v>
      </c>
      <c r="G2427">
        <f>4+5</f>
        <v>9</v>
      </c>
      <c r="I2427">
        <v>0</v>
      </c>
      <c r="J2427">
        <f>Tabla1[[#This Row],[VENTAS]]+Tabla1[[#This Row],[DEPOSITO]]+Tabla1[[#This Row],[Existencia]]-Tabla1[[#This Row],[SISTEMA]]</f>
        <v>-1</v>
      </c>
    </row>
    <row r="2428" spans="1:11" hidden="1" x14ac:dyDescent="0.25">
      <c r="A2428">
        <v>20303</v>
      </c>
      <c r="B2428" s="1" t="s">
        <v>6</v>
      </c>
      <c r="C2428" s="1" t="s">
        <v>19</v>
      </c>
      <c r="D2428">
        <v>4001</v>
      </c>
      <c r="E2428" s="1" t="s">
        <v>2376</v>
      </c>
      <c r="F2428">
        <v>3</v>
      </c>
      <c r="G2428">
        <v>3</v>
      </c>
      <c r="I2428">
        <v>0</v>
      </c>
      <c r="J2428">
        <f>Tabla1[[#This Row],[VENTAS]]+Tabla1[[#This Row],[DEPOSITO]]+Tabla1[[#This Row],[Existencia]]-Tabla1[[#This Row],[SISTEMA]]</f>
        <v>0</v>
      </c>
    </row>
    <row r="2429" spans="1:11" hidden="1" x14ac:dyDescent="0.25">
      <c r="A2429">
        <v>20303</v>
      </c>
      <c r="B2429" s="1" t="s">
        <v>6</v>
      </c>
      <c r="C2429" s="1" t="s">
        <v>19</v>
      </c>
      <c r="D2429">
        <v>4341</v>
      </c>
      <c r="E2429" s="1" t="s">
        <v>2377</v>
      </c>
      <c r="F2429">
        <v>0</v>
      </c>
      <c r="G2429">
        <v>0</v>
      </c>
      <c r="I2429">
        <v>0</v>
      </c>
      <c r="J2429">
        <f>Tabla1[[#This Row],[VENTAS]]+Tabla1[[#This Row],[DEPOSITO]]+Tabla1[[#This Row],[Existencia]]-Tabla1[[#This Row],[SISTEMA]]</f>
        <v>0</v>
      </c>
    </row>
    <row r="2430" spans="1:11" x14ac:dyDescent="0.25">
      <c r="A2430">
        <v>20303</v>
      </c>
      <c r="B2430" s="1" t="s">
        <v>6</v>
      </c>
      <c r="C2430" s="1" t="s">
        <v>19</v>
      </c>
      <c r="D2430">
        <v>4355</v>
      </c>
      <c r="E2430" s="1" t="s">
        <v>2378</v>
      </c>
      <c r="F2430">
        <v>16</v>
      </c>
      <c r="G2430">
        <v>15</v>
      </c>
      <c r="H2430">
        <v>0</v>
      </c>
      <c r="I2430">
        <v>0</v>
      </c>
      <c r="J2430">
        <f>Tabla1[[#This Row],[VENTAS]]+Tabla1[[#This Row],[DEPOSITO]]+Tabla1[[#This Row],[Existencia]]-Tabla1[[#This Row],[SISTEMA]]</f>
        <v>-1</v>
      </c>
    </row>
    <row r="2431" spans="1:11" hidden="1" x14ac:dyDescent="0.25">
      <c r="A2431">
        <v>20303</v>
      </c>
      <c r="B2431" s="1" t="s">
        <v>6</v>
      </c>
      <c r="C2431" s="1" t="s">
        <v>19</v>
      </c>
      <c r="D2431">
        <v>4356</v>
      </c>
      <c r="E2431" s="1" t="s">
        <v>2379</v>
      </c>
      <c r="F2431">
        <v>4</v>
      </c>
      <c r="G2431">
        <v>4</v>
      </c>
      <c r="I2431">
        <v>0</v>
      </c>
      <c r="J2431">
        <f>Tabla1[[#This Row],[VENTAS]]+Tabla1[[#This Row],[DEPOSITO]]+Tabla1[[#This Row],[Existencia]]-Tabla1[[#This Row],[SISTEMA]]</f>
        <v>0</v>
      </c>
    </row>
    <row r="2432" spans="1:11" hidden="1" x14ac:dyDescent="0.25">
      <c r="A2432">
        <v>20303</v>
      </c>
      <c r="B2432" s="1" t="s">
        <v>6</v>
      </c>
      <c r="C2432" s="1" t="s">
        <v>19</v>
      </c>
      <c r="D2432">
        <v>4600</v>
      </c>
      <c r="E2432" s="1" t="s">
        <v>2380</v>
      </c>
      <c r="F2432">
        <v>-1</v>
      </c>
      <c r="G2432">
        <v>0</v>
      </c>
      <c r="I2432">
        <v>0</v>
      </c>
      <c r="J2432">
        <f>Tabla1[[#This Row],[VENTAS]]+Tabla1[[#This Row],[DEPOSITO]]+Tabla1[[#This Row],[Existencia]]-Tabla1[[#This Row],[SISTEMA]]</f>
        <v>1</v>
      </c>
      <c r="K2432" t="s">
        <v>2659</v>
      </c>
    </row>
    <row r="2433" spans="1:10" hidden="1" x14ac:dyDescent="0.25">
      <c r="A2433">
        <v>20303</v>
      </c>
      <c r="B2433" s="1" t="s">
        <v>6</v>
      </c>
      <c r="C2433" s="1" t="s">
        <v>19</v>
      </c>
      <c r="D2433">
        <v>4946</v>
      </c>
      <c r="E2433" s="1" t="s">
        <v>2381</v>
      </c>
      <c r="F2433">
        <v>15</v>
      </c>
      <c r="G2433">
        <v>15</v>
      </c>
      <c r="I2433">
        <v>0</v>
      </c>
      <c r="J2433">
        <f>Tabla1[[#This Row],[VENTAS]]+Tabla1[[#This Row],[DEPOSITO]]+Tabla1[[#This Row],[Existencia]]-Tabla1[[#This Row],[SISTEMA]]</f>
        <v>0</v>
      </c>
    </row>
    <row r="2434" spans="1:10" hidden="1" x14ac:dyDescent="0.25">
      <c r="A2434">
        <v>20303</v>
      </c>
      <c r="B2434" s="1" t="s">
        <v>6</v>
      </c>
      <c r="C2434" s="1" t="s">
        <v>19</v>
      </c>
      <c r="D2434">
        <v>5321</v>
      </c>
      <c r="E2434" s="1" t="s">
        <v>2383</v>
      </c>
      <c r="F2434">
        <v>0</v>
      </c>
      <c r="G2434">
        <v>0</v>
      </c>
      <c r="I2434">
        <v>0</v>
      </c>
      <c r="J2434">
        <f>Tabla1[[#This Row],[VENTAS]]+Tabla1[[#This Row],[DEPOSITO]]+Tabla1[[#This Row],[Existencia]]-Tabla1[[#This Row],[SISTEMA]]</f>
        <v>0</v>
      </c>
    </row>
    <row r="2435" spans="1:10" hidden="1" x14ac:dyDescent="0.25">
      <c r="A2435">
        <v>20303</v>
      </c>
      <c r="B2435" s="1" t="s">
        <v>6</v>
      </c>
      <c r="C2435" s="1" t="s">
        <v>19</v>
      </c>
      <c r="D2435">
        <v>5432</v>
      </c>
      <c r="E2435" s="1" t="s">
        <v>2384</v>
      </c>
      <c r="F2435">
        <v>0</v>
      </c>
      <c r="G2435">
        <v>0</v>
      </c>
      <c r="I2435">
        <v>0</v>
      </c>
      <c r="J2435">
        <f>Tabla1[[#This Row],[VENTAS]]+Tabla1[[#This Row],[DEPOSITO]]+Tabla1[[#This Row],[Existencia]]-Tabla1[[#This Row],[SISTEMA]]</f>
        <v>0</v>
      </c>
    </row>
    <row r="2436" spans="1:10" x14ac:dyDescent="0.25">
      <c r="A2436">
        <v>20303</v>
      </c>
      <c r="B2436" s="1" t="s">
        <v>6</v>
      </c>
      <c r="C2436" s="1" t="s">
        <v>19</v>
      </c>
      <c r="D2436">
        <v>5502</v>
      </c>
      <c r="E2436" s="1" t="s">
        <v>2385</v>
      </c>
      <c r="F2436">
        <v>1</v>
      </c>
      <c r="G2436">
        <v>0</v>
      </c>
      <c r="I2436">
        <v>0</v>
      </c>
      <c r="J2436">
        <f>Tabla1[[#This Row],[VENTAS]]+Tabla1[[#This Row],[DEPOSITO]]+Tabla1[[#This Row],[Existencia]]-Tabla1[[#This Row],[SISTEMA]]</f>
        <v>-1</v>
      </c>
    </row>
    <row r="2437" spans="1:10" hidden="1" x14ac:dyDescent="0.25">
      <c r="A2437">
        <v>20303</v>
      </c>
      <c r="B2437" s="1" t="s">
        <v>6</v>
      </c>
      <c r="C2437" s="1" t="s">
        <v>19</v>
      </c>
      <c r="D2437">
        <v>5850</v>
      </c>
      <c r="E2437" s="1" t="s">
        <v>2386</v>
      </c>
      <c r="F2437">
        <v>0</v>
      </c>
      <c r="G2437">
        <v>0</v>
      </c>
      <c r="I2437">
        <v>0</v>
      </c>
      <c r="J2437">
        <f>Tabla1[[#This Row],[VENTAS]]+Tabla1[[#This Row],[DEPOSITO]]+Tabla1[[#This Row],[Existencia]]-Tabla1[[#This Row],[SISTEMA]]</f>
        <v>0</v>
      </c>
    </row>
    <row r="2438" spans="1:10" hidden="1" x14ac:dyDescent="0.25">
      <c r="A2438">
        <v>20303</v>
      </c>
      <c r="B2438" s="1" t="s">
        <v>6</v>
      </c>
      <c r="C2438" s="1" t="s">
        <v>19</v>
      </c>
      <c r="D2438">
        <v>5856</v>
      </c>
      <c r="E2438" s="1" t="s">
        <v>2387</v>
      </c>
      <c r="F2438">
        <v>1</v>
      </c>
      <c r="G2438">
        <v>1</v>
      </c>
      <c r="I2438">
        <v>0</v>
      </c>
      <c r="J2438">
        <f>Tabla1[[#This Row],[VENTAS]]+Tabla1[[#This Row],[DEPOSITO]]+Tabla1[[#This Row],[Existencia]]-Tabla1[[#This Row],[SISTEMA]]</f>
        <v>0</v>
      </c>
    </row>
    <row r="2439" spans="1:10" hidden="1" x14ac:dyDescent="0.25">
      <c r="A2439">
        <v>20303</v>
      </c>
      <c r="B2439" s="1" t="s">
        <v>6</v>
      </c>
      <c r="C2439" s="1" t="s">
        <v>19</v>
      </c>
      <c r="D2439">
        <v>5997</v>
      </c>
      <c r="E2439" s="1" t="s">
        <v>2388</v>
      </c>
      <c r="F2439">
        <v>0</v>
      </c>
      <c r="G2439">
        <v>0</v>
      </c>
      <c r="I2439">
        <v>0</v>
      </c>
      <c r="J2439">
        <f>Tabla1[[#This Row],[VENTAS]]+Tabla1[[#This Row],[DEPOSITO]]+Tabla1[[#This Row],[Existencia]]-Tabla1[[#This Row],[SISTEMA]]</f>
        <v>0</v>
      </c>
    </row>
    <row r="2440" spans="1:10" hidden="1" x14ac:dyDescent="0.25">
      <c r="A2440">
        <v>20303</v>
      </c>
      <c r="B2440" s="1" t="s">
        <v>6</v>
      </c>
      <c r="C2440" s="1" t="s">
        <v>19</v>
      </c>
      <c r="D2440">
        <v>6002</v>
      </c>
      <c r="E2440" s="1" t="s">
        <v>211</v>
      </c>
      <c r="F2440">
        <v>0</v>
      </c>
      <c r="G2440">
        <v>0</v>
      </c>
      <c r="I2440">
        <v>0</v>
      </c>
      <c r="J2440">
        <f>Tabla1[[#This Row],[VENTAS]]+Tabla1[[#This Row],[DEPOSITO]]+Tabla1[[#This Row],[Existencia]]-Tabla1[[#This Row],[SISTEMA]]</f>
        <v>0</v>
      </c>
    </row>
    <row r="2441" spans="1:10" hidden="1" x14ac:dyDescent="0.25">
      <c r="A2441">
        <v>20303</v>
      </c>
      <c r="B2441" s="1" t="s">
        <v>6</v>
      </c>
      <c r="C2441" s="1" t="s">
        <v>19</v>
      </c>
      <c r="D2441">
        <v>6014</v>
      </c>
      <c r="E2441" s="1" t="s">
        <v>2389</v>
      </c>
      <c r="F2441">
        <v>0</v>
      </c>
      <c r="G2441">
        <v>0</v>
      </c>
      <c r="I2441">
        <v>0</v>
      </c>
      <c r="J2441">
        <f>Tabla1[[#This Row],[VENTAS]]+Tabla1[[#This Row],[DEPOSITO]]+Tabla1[[#This Row],[Existencia]]-Tabla1[[#This Row],[SISTEMA]]</f>
        <v>0</v>
      </c>
    </row>
    <row r="2442" spans="1:10" hidden="1" x14ac:dyDescent="0.25">
      <c r="A2442">
        <v>20303</v>
      </c>
      <c r="B2442" s="1" t="s">
        <v>6</v>
      </c>
      <c r="C2442" s="1" t="s">
        <v>19</v>
      </c>
      <c r="D2442">
        <v>6182</v>
      </c>
      <c r="E2442" s="1" t="s">
        <v>2390</v>
      </c>
      <c r="F2442">
        <v>0</v>
      </c>
      <c r="G2442">
        <v>0</v>
      </c>
      <c r="I2442">
        <v>0</v>
      </c>
      <c r="J2442">
        <f>Tabla1[[#This Row],[VENTAS]]+Tabla1[[#This Row],[DEPOSITO]]+Tabla1[[#This Row],[Existencia]]-Tabla1[[#This Row],[SISTEMA]]</f>
        <v>0</v>
      </c>
    </row>
    <row r="2443" spans="1:10" hidden="1" x14ac:dyDescent="0.25">
      <c r="A2443">
        <v>20303</v>
      </c>
      <c r="B2443" s="1" t="s">
        <v>6</v>
      </c>
      <c r="C2443" s="1" t="s">
        <v>19</v>
      </c>
      <c r="D2443">
        <v>6256</v>
      </c>
      <c r="E2443" s="1" t="s">
        <v>2391</v>
      </c>
      <c r="F2443">
        <v>0</v>
      </c>
      <c r="G2443">
        <v>0</v>
      </c>
      <c r="I2443">
        <v>0</v>
      </c>
      <c r="J2443">
        <f>Tabla1[[#This Row],[VENTAS]]+Tabla1[[#This Row],[DEPOSITO]]+Tabla1[[#This Row],[Existencia]]-Tabla1[[#This Row],[SISTEMA]]</f>
        <v>0</v>
      </c>
    </row>
    <row r="2444" spans="1:10" hidden="1" x14ac:dyDescent="0.25">
      <c r="A2444">
        <v>20303</v>
      </c>
      <c r="B2444" s="1" t="s">
        <v>6</v>
      </c>
      <c r="C2444" s="1" t="s">
        <v>19</v>
      </c>
      <c r="D2444">
        <v>6371</v>
      </c>
      <c r="E2444" s="1" t="s">
        <v>2392</v>
      </c>
      <c r="F2444">
        <v>0</v>
      </c>
      <c r="G2444">
        <v>0</v>
      </c>
      <c r="I2444">
        <v>0</v>
      </c>
      <c r="J2444">
        <f>Tabla1[[#This Row],[VENTAS]]+Tabla1[[#This Row],[DEPOSITO]]+Tabla1[[#This Row],[Existencia]]-Tabla1[[#This Row],[SISTEMA]]</f>
        <v>0</v>
      </c>
    </row>
    <row r="2445" spans="1:10" hidden="1" x14ac:dyDescent="0.25">
      <c r="A2445">
        <v>20303</v>
      </c>
      <c r="B2445" s="1" t="s">
        <v>6</v>
      </c>
      <c r="C2445" s="1" t="s">
        <v>19</v>
      </c>
      <c r="D2445">
        <v>6373</v>
      </c>
      <c r="E2445" s="1" t="s">
        <v>2393</v>
      </c>
      <c r="F2445">
        <v>4</v>
      </c>
      <c r="G2445">
        <v>4</v>
      </c>
      <c r="I2445">
        <v>0</v>
      </c>
      <c r="J2445">
        <f>Tabla1[[#This Row],[VENTAS]]+Tabla1[[#This Row],[DEPOSITO]]+Tabla1[[#This Row],[Existencia]]-Tabla1[[#This Row],[SISTEMA]]</f>
        <v>0</v>
      </c>
    </row>
    <row r="2446" spans="1:10" x14ac:dyDescent="0.25">
      <c r="A2446">
        <v>20303</v>
      </c>
      <c r="B2446" s="1" t="s">
        <v>6</v>
      </c>
      <c r="C2446" s="1" t="s">
        <v>19</v>
      </c>
      <c r="D2446">
        <v>6374</v>
      </c>
      <c r="E2446" s="1" t="s">
        <v>2394</v>
      </c>
      <c r="F2446">
        <v>3</v>
      </c>
      <c r="G2446">
        <v>0</v>
      </c>
      <c r="I2446">
        <v>0</v>
      </c>
      <c r="J2446">
        <f>Tabla1[[#This Row],[VENTAS]]+Tabla1[[#This Row],[DEPOSITO]]+Tabla1[[#This Row],[Existencia]]-Tabla1[[#This Row],[SISTEMA]]</f>
        <v>-3</v>
      </c>
    </row>
    <row r="2447" spans="1:10" x14ac:dyDescent="0.25">
      <c r="A2447">
        <v>20303</v>
      </c>
      <c r="B2447" s="1" t="s">
        <v>6</v>
      </c>
      <c r="C2447" s="1" t="s">
        <v>19</v>
      </c>
      <c r="D2447">
        <v>6512</v>
      </c>
      <c r="E2447" s="1" t="s">
        <v>2395</v>
      </c>
      <c r="F2447">
        <v>1</v>
      </c>
      <c r="G2447">
        <v>0</v>
      </c>
      <c r="I2447">
        <v>0</v>
      </c>
      <c r="J2447">
        <f>Tabla1[[#This Row],[VENTAS]]+Tabla1[[#This Row],[DEPOSITO]]+Tabla1[[#This Row],[Existencia]]-Tabla1[[#This Row],[SISTEMA]]</f>
        <v>-1</v>
      </c>
    </row>
    <row r="2448" spans="1:10" hidden="1" x14ac:dyDescent="0.25">
      <c r="A2448">
        <v>20303</v>
      </c>
      <c r="B2448" s="1" t="s">
        <v>6</v>
      </c>
      <c r="C2448" s="1" t="s">
        <v>19</v>
      </c>
      <c r="D2448">
        <v>6709</v>
      </c>
      <c r="E2448" s="1" t="s">
        <v>2396</v>
      </c>
      <c r="F2448">
        <v>0</v>
      </c>
      <c r="G2448">
        <v>0</v>
      </c>
      <c r="I2448">
        <v>0</v>
      </c>
      <c r="J2448">
        <f>Tabla1[[#This Row],[VENTAS]]+Tabla1[[#This Row],[DEPOSITO]]+Tabla1[[#This Row],[Existencia]]-Tabla1[[#This Row],[SISTEMA]]</f>
        <v>0</v>
      </c>
    </row>
    <row r="2449" spans="1:11" hidden="1" x14ac:dyDescent="0.25">
      <c r="A2449">
        <v>20303</v>
      </c>
      <c r="B2449" s="1" t="s">
        <v>6</v>
      </c>
      <c r="C2449" s="1" t="s">
        <v>19</v>
      </c>
      <c r="D2449">
        <v>6745</v>
      </c>
      <c r="E2449" s="1" t="s">
        <v>2397</v>
      </c>
      <c r="F2449">
        <v>0</v>
      </c>
      <c r="G2449">
        <v>0</v>
      </c>
      <c r="I2449">
        <v>0</v>
      </c>
      <c r="J2449">
        <f>Tabla1[[#This Row],[VENTAS]]+Tabla1[[#This Row],[DEPOSITO]]+Tabla1[[#This Row],[Existencia]]-Tabla1[[#This Row],[SISTEMA]]</f>
        <v>0</v>
      </c>
    </row>
    <row r="2450" spans="1:11" hidden="1" x14ac:dyDescent="0.25">
      <c r="A2450">
        <v>20303</v>
      </c>
      <c r="B2450" s="1" t="s">
        <v>6</v>
      </c>
      <c r="C2450" s="1" t="s">
        <v>19</v>
      </c>
      <c r="D2450">
        <v>6912</v>
      </c>
      <c r="E2450" s="1" t="s">
        <v>2398</v>
      </c>
      <c r="F2450">
        <v>0</v>
      </c>
      <c r="G2450">
        <v>0</v>
      </c>
      <c r="I2450">
        <v>0</v>
      </c>
      <c r="J2450">
        <f>Tabla1[[#This Row],[VENTAS]]+Tabla1[[#This Row],[DEPOSITO]]+Tabla1[[#This Row],[Existencia]]-Tabla1[[#This Row],[SISTEMA]]</f>
        <v>0</v>
      </c>
    </row>
    <row r="2451" spans="1:11" hidden="1" x14ac:dyDescent="0.25">
      <c r="A2451">
        <v>20303</v>
      </c>
      <c r="B2451" s="1" t="s">
        <v>6</v>
      </c>
      <c r="C2451" s="1" t="s">
        <v>19</v>
      </c>
      <c r="D2451">
        <v>7086</v>
      </c>
      <c r="E2451" s="1" t="s">
        <v>2399</v>
      </c>
      <c r="F2451">
        <v>36</v>
      </c>
      <c r="G2451">
        <v>37</v>
      </c>
      <c r="I2451">
        <v>0</v>
      </c>
      <c r="J2451">
        <f>Tabla1[[#This Row],[VENTAS]]+Tabla1[[#This Row],[DEPOSITO]]+Tabla1[[#This Row],[Existencia]]-Tabla1[[#This Row],[SISTEMA]]</f>
        <v>1</v>
      </c>
      <c r="K2451" t="s">
        <v>2659</v>
      </c>
    </row>
    <row r="2452" spans="1:11" hidden="1" x14ac:dyDescent="0.25">
      <c r="A2452">
        <v>20303</v>
      </c>
      <c r="B2452" s="1" t="s">
        <v>6</v>
      </c>
      <c r="C2452" s="1" t="s">
        <v>19</v>
      </c>
      <c r="D2452">
        <v>7163</v>
      </c>
      <c r="E2452" s="1" t="s">
        <v>2400</v>
      </c>
      <c r="F2452">
        <v>0</v>
      </c>
      <c r="G2452">
        <v>0</v>
      </c>
      <c r="I2452">
        <v>0</v>
      </c>
      <c r="J2452">
        <f>Tabla1[[#This Row],[VENTAS]]+Tabla1[[#This Row],[DEPOSITO]]+Tabla1[[#This Row],[Existencia]]-Tabla1[[#This Row],[SISTEMA]]</f>
        <v>0</v>
      </c>
    </row>
    <row r="2453" spans="1:11" x14ac:dyDescent="0.25">
      <c r="A2453">
        <v>20303</v>
      </c>
      <c r="B2453" s="1" t="s">
        <v>6</v>
      </c>
      <c r="C2453" s="1" t="s">
        <v>19</v>
      </c>
      <c r="D2453">
        <v>7164</v>
      </c>
      <c r="E2453" s="1" t="s">
        <v>2401</v>
      </c>
      <c r="F2453">
        <v>38</v>
      </c>
      <c r="G2453">
        <v>36</v>
      </c>
      <c r="I2453">
        <v>0</v>
      </c>
      <c r="J2453">
        <f>Tabla1[[#This Row],[VENTAS]]+Tabla1[[#This Row],[DEPOSITO]]+Tabla1[[#This Row],[Existencia]]-Tabla1[[#This Row],[SISTEMA]]</f>
        <v>-2</v>
      </c>
    </row>
    <row r="2454" spans="1:11" x14ac:dyDescent="0.25">
      <c r="A2454">
        <v>20303</v>
      </c>
      <c r="B2454" s="1" t="s">
        <v>6</v>
      </c>
      <c r="C2454" s="1" t="s">
        <v>19</v>
      </c>
      <c r="D2454">
        <v>7214</v>
      </c>
      <c r="E2454" s="1" t="s">
        <v>2402</v>
      </c>
      <c r="F2454">
        <v>49</v>
      </c>
      <c r="G2454">
        <v>48</v>
      </c>
      <c r="I2454">
        <v>0</v>
      </c>
      <c r="J2454">
        <f>Tabla1[[#This Row],[VENTAS]]+Tabla1[[#This Row],[DEPOSITO]]+Tabla1[[#This Row],[Existencia]]-Tabla1[[#This Row],[SISTEMA]]</f>
        <v>-1</v>
      </c>
    </row>
    <row r="2455" spans="1:11" x14ac:dyDescent="0.25">
      <c r="A2455">
        <v>20303</v>
      </c>
      <c r="B2455" s="1" t="s">
        <v>6</v>
      </c>
      <c r="C2455" s="1" t="s">
        <v>19</v>
      </c>
      <c r="D2455">
        <v>7332</v>
      </c>
      <c r="E2455" s="1" t="s">
        <v>212</v>
      </c>
      <c r="F2455">
        <v>12</v>
      </c>
      <c r="G2455">
        <v>0</v>
      </c>
      <c r="I2455">
        <v>0</v>
      </c>
      <c r="J2455">
        <f>Tabla1[[#This Row],[VENTAS]]+Tabla1[[#This Row],[DEPOSITO]]+Tabla1[[#This Row],[Existencia]]-Tabla1[[#This Row],[SISTEMA]]</f>
        <v>-12</v>
      </c>
    </row>
    <row r="2456" spans="1:11" hidden="1" x14ac:dyDescent="0.25">
      <c r="A2456">
        <v>20303</v>
      </c>
      <c r="B2456" s="1" t="s">
        <v>6</v>
      </c>
      <c r="C2456" s="1" t="s">
        <v>19</v>
      </c>
      <c r="D2456">
        <v>7591</v>
      </c>
      <c r="E2456" s="1" t="s">
        <v>2403</v>
      </c>
      <c r="F2456">
        <v>0</v>
      </c>
      <c r="G2456">
        <v>0</v>
      </c>
      <c r="I2456">
        <v>0</v>
      </c>
      <c r="J2456">
        <f>Tabla1[[#This Row],[VENTAS]]+Tabla1[[#This Row],[DEPOSITO]]+Tabla1[[#This Row],[Existencia]]-Tabla1[[#This Row],[SISTEMA]]</f>
        <v>0</v>
      </c>
    </row>
    <row r="2457" spans="1:11" hidden="1" x14ac:dyDescent="0.25">
      <c r="A2457">
        <v>20303</v>
      </c>
      <c r="B2457" s="1" t="s">
        <v>6</v>
      </c>
      <c r="C2457" s="1" t="s">
        <v>19</v>
      </c>
      <c r="D2457">
        <v>7631</v>
      </c>
      <c r="E2457" s="1" t="s">
        <v>2404</v>
      </c>
      <c r="F2457">
        <v>68</v>
      </c>
      <c r="G2457">
        <v>68</v>
      </c>
      <c r="I2457">
        <v>0</v>
      </c>
      <c r="J2457">
        <f>Tabla1[[#This Row],[VENTAS]]+Tabla1[[#This Row],[DEPOSITO]]+Tabla1[[#This Row],[Existencia]]-Tabla1[[#This Row],[SISTEMA]]</f>
        <v>0</v>
      </c>
    </row>
    <row r="2458" spans="1:11" hidden="1" x14ac:dyDescent="0.25">
      <c r="A2458">
        <v>20303</v>
      </c>
      <c r="B2458" s="1" t="s">
        <v>6</v>
      </c>
      <c r="C2458" s="1" t="s">
        <v>19</v>
      </c>
      <c r="D2458">
        <v>7997</v>
      </c>
      <c r="E2458" s="1" t="s">
        <v>2405</v>
      </c>
      <c r="F2458">
        <v>0</v>
      </c>
      <c r="G2458">
        <v>0</v>
      </c>
      <c r="I2458">
        <v>0</v>
      </c>
      <c r="J2458">
        <f>Tabla1[[#This Row],[VENTAS]]+Tabla1[[#This Row],[DEPOSITO]]+Tabla1[[#This Row],[Existencia]]-Tabla1[[#This Row],[SISTEMA]]</f>
        <v>0</v>
      </c>
    </row>
    <row r="2459" spans="1:11" x14ac:dyDescent="0.25">
      <c r="A2459">
        <v>20303</v>
      </c>
      <c r="B2459" s="1" t="s">
        <v>6</v>
      </c>
      <c r="C2459" s="1" t="s">
        <v>19</v>
      </c>
      <c r="D2459">
        <v>8016</v>
      </c>
      <c r="E2459" s="1" t="s">
        <v>213</v>
      </c>
      <c r="F2459">
        <v>14</v>
      </c>
      <c r="G2459">
        <v>2</v>
      </c>
      <c r="H2459">
        <v>0</v>
      </c>
      <c r="I2459">
        <v>0</v>
      </c>
      <c r="J2459">
        <f>Tabla1[[#This Row],[VENTAS]]+Tabla1[[#This Row],[DEPOSITO]]+Tabla1[[#This Row],[Existencia]]-Tabla1[[#This Row],[SISTEMA]]</f>
        <v>-12</v>
      </c>
    </row>
    <row r="2460" spans="1:11" hidden="1" x14ac:dyDescent="0.25">
      <c r="A2460">
        <v>20303</v>
      </c>
      <c r="B2460" s="1" t="s">
        <v>6</v>
      </c>
      <c r="C2460" s="1" t="s">
        <v>19</v>
      </c>
      <c r="D2460">
        <v>8017</v>
      </c>
      <c r="E2460" s="1" t="s">
        <v>214</v>
      </c>
      <c r="F2460">
        <v>2</v>
      </c>
      <c r="G2460">
        <v>2</v>
      </c>
      <c r="I2460">
        <v>0</v>
      </c>
      <c r="J2460">
        <f>Tabla1[[#This Row],[VENTAS]]+Tabla1[[#This Row],[DEPOSITO]]+Tabla1[[#This Row],[Existencia]]-Tabla1[[#This Row],[SISTEMA]]</f>
        <v>0</v>
      </c>
    </row>
    <row r="2461" spans="1:11" hidden="1" x14ac:dyDescent="0.25">
      <c r="A2461">
        <v>20303</v>
      </c>
      <c r="B2461" s="1" t="s">
        <v>6</v>
      </c>
      <c r="C2461" s="1" t="s">
        <v>19</v>
      </c>
      <c r="D2461">
        <v>8083</v>
      </c>
      <c r="E2461" s="1" t="s">
        <v>2406</v>
      </c>
      <c r="F2461">
        <v>0</v>
      </c>
      <c r="G2461">
        <v>0</v>
      </c>
      <c r="I2461">
        <v>0</v>
      </c>
      <c r="J2461">
        <f>Tabla1[[#This Row],[VENTAS]]+Tabla1[[#This Row],[DEPOSITO]]+Tabla1[[#This Row],[Existencia]]-Tabla1[[#This Row],[SISTEMA]]</f>
        <v>0</v>
      </c>
    </row>
    <row r="2462" spans="1:11" hidden="1" x14ac:dyDescent="0.25">
      <c r="A2462">
        <v>20303</v>
      </c>
      <c r="B2462" s="1" t="s">
        <v>6</v>
      </c>
      <c r="C2462" s="1" t="s">
        <v>19</v>
      </c>
      <c r="D2462">
        <v>8084</v>
      </c>
      <c r="E2462" s="1" t="s">
        <v>2407</v>
      </c>
      <c r="F2462">
        <v>0</v>
      </c>
      <c r="G2462">
        <v>0</v>
      </c>
      <c r="I2462">
        <v>0</v>
      </c>
      <c r="J2462">
        <f>Tabla1[[#This Row],[VENTAS]]+Tabla1[[#This Row],[DEPOSITO]]+Tabla1[[#This Row],[Existencia]]-Tabla1[[#This Row],[SISTEMA]]</f>
        <v>0</v>
      </c>
    </row>
    <row r="2463" spans="1:11" hidden="1" x14ac:dyDescent="0.25">
      <c r="A2463">
        <v>20303</v>
      </c>
      <c r="B2463" s="1" t="s">
        <v>6</v>
      </c>
      <c r="C2463" s="1" t="s">
        <v>19</v>
      </c>
      <c r="D2463">
        <v>8089</v>
      </c>
      <c r="E2463" s="1" t="s">
        <v>215</v>
      </c>
      <c r="F2463">
        <v>0</v>
      </c>
      <c r="G2463">
        <v>0</v>
      </c>
      <c r="I2463">
        <v>0</v>
      </c>
      <c r="J2463">
        <f>Tabla1[[#This Row],[VENTAS]]+Tabla1[[#This Row],[DEPOSITO]]+Tabla1[[#This Row],[Existencia]]-Tabla1[[#This Row],[SISTEMA]]</f>
        <v>0</v>
      </c>
    </row>
    <row r="2464" spans="1:11" hidden="1" x14ac:dyDescent="0.25">
      <c r="A2464">
        <v>20303</v>
      </c>
      <c r="B2464" s="1" t="s">
        <v>6</v>
      </c>
      <c r="C2464" s="1" t="s">
        <v>19</v>
      </c>
      <c r="D2464">
        <v>8090</v>
      </c>
      <c r="E2464" s="1" t="s">
        <v>216</v>
      </c>
      <c r="F2464">
        <v>1</v>
      </c>
      <c r="G2464">
        <v>1</v>
      </c>
      <c r="I2464">
        <v>0</v>
      </c>
      <c r="J2464">
        <f>Tabla1[[#This Row],[VENTAS]]+Tabla1[[#This Row],[DEPOSITO]]+Tabla1[[#This Row],[Existencia]]-Tabla1[[#This Row],[SISTEMA]]</f>
        <v>0</v>
      </c>
    </row>
    <row r="2465" spans="1:10" hidden="1" x14ac:dyDescent="0.25">
      <c r="A2465">
        <v>20303</v>
      </c>
      <c r="B2465" s="1" t="s">
        <v>6</v>
      </c>
      <c r="C2465" s="1" t="s">
        <v>19</v>
      </c>
      <c r="D2465">
        <v>8117</v>
      </c>
      <c r="E2465" s="1" t="s">
        <v>217</v>
      </c>
      <c r="F2465">
        <v>0</v>
      </c>
      <c r="G2465">
        <v>0</v>
      </c>
      <c r="I2465">
        <v>0</v>
      </c>
      <c r="J2465">
        <f>Tabla1[[#This Row],[VENTAS]]+Tabla1[[#This Row],[DEPOSITO]]+Tabla1[[#This Row],[Existencia]]-Tabla1[[#This Row],[SISTEMA]]</f>
        <v>0</v>
      </c>
    </row>
    <row r="2466" spans="1:10" hidden="1" x14ac:dyDescent="0.25">
      <c r="A2466">
        <v>20303</v>
      </c>
      <c r="B2466" s="1" t="s">
        <v>6</v>
      </c>
      <c r="C2466" s="1" t="s">
        <v>19</v>
      </c>
      <c r="D2466">
        <v>8324</v>
      </c>
      <c r="E2466" s="1" t="s">
        <v>2408</v>
      </c>
      <c r="F2466">
        <v>0</v>
      </c>
      <c r="G2466">
        <v>0</v>
      </c>
      <c r="I2466">
        <v>0</v>
      </c>
      <c r="J2466">
        <f>Tabla1[[#This Row],[VENTAS]]+Tabla1[[#This Row],[DEPOSITO]]+Tabla1[[#This Row],[Existencia]]-Tabla1[[#This Row],[SISTEMA]]</f>
        <v>0</v>
      </c>
    </row>
    <row r="2467" spans="1:10" hidden="1" x14ac:dyDescent="0.25">
      <c r="A2467">
        <v>20303</v>
      </c>
      <c r="B2467" s="1" t="s">
        <v>6</v>
      </c>
      <c r="C2467" s="1" t="s">
        <v>19</v>
      </c>
      <c r="D2467">
        <v>8326</v>
      </c>
      <c r="E2467" s="1" t="s">
        <v>2409</v>
      </c>
      <c r="F2467">
        <v>0</v>
      </c>
      <c r="G2467">
        <v>0</v>
      </c>
      <c r="I2467">
        <v>0</v>
      </c>
      <c r="J2467">
        <f>Tabla1[[#This Row],[VENTAS]]+Tabla1[[#This Row],[DEPOSITO]]+Tabla1[[#This Row],[Existencia]]-Tabla1[[#This Row],[SISTEMA]]</f>
        <v>0</v>
      </c>
    </row>
    <row r="2468" spans="1:10" hidden="1" x14ac:dyDescent="0.25">
      <c r="A2468">
        <v>20303</v>
      </c>
      <c r="B2468" s="1" t="s">
        <v>6</v>
      </c>
      <c r="C2468" s="1" t="s">
        <v>19</v>
      </c>
      <c r="D2468">
        <v>8330</v>
      </c>
      <c r="E2468" s="1" t="s">
        <v>2410</v>
      </c>
      <c r="F2468">
        <v>0</v>
      </c>
      <c r="G2468">
        <v>0</v>
      </c>
      <c r="I2468">
        <v>0</v>
      </c>
      <c r="J2468">
        <f>Tabla1[[#This Row],[VENTAS]]+Tabla1[[#This Row],[DEPOSITO]]+Tabla1[[#This Row],[Existencia]]-Tabla1[[#This Row],[SISTEMA]]</f>
        <v>0</v>
      </c>
    </row>
    <row r="2469" spans="1:10" hidden="1" x14ac:dyDescent="0.25">
      <c r="A2469">
        <v>20303</v>
      </c>
      <c r="B2469" s="1" t="s">
        <v>6</v>
      </c>
      <c r="C2469" s="1" t="s">
        <v>19</v>
      </c>
      <c r="D2469">
        <v>8391</v>
      </c>
      <c r="E2469" s="1" t="s">
        <v>2411</v>
      </c>
      <c r="F2469">
        <v>0</v>
      </c>
      <c r="G2469">
        <v>0</v>
      </c>
      <c r="I2469">
        <v>0</v>
      </c>
      <c r="J2469">
        <f>Tabla1[[#This Row],[VENTAS]]+Tabla1[[#This Row],[DEPOSITO]]+Tabla1[[#This Row],[Existencia]]-Tabla1[[#This Row],[SISTEMA]]</f>
        <v>0</v>
      </c>
    </row>
    <row r="2470" spans="1:10" hidden="1" x14ac:dyDescent="0.25">
      <c r="A2470">
        <v>20303</v>
      </c>
      <c r="B2470" s="1" t="s">
        <v>6</v>
      </c>
      <c r="C2470" s="1" t="s">
        <v>19</v>
      </c>
      <c r="D2470">
        <v>8392</v>
      </c>
      <c r="E2470" s="1" t="s">
        <v>2412</v>
      </c>
      <c r="F2470">
        <v>0</v>
      </c>
      <c r="G2470">
        <v>0</v>
      </c>
      <c r="I2470">
        <v>0</v>
      </c>
      <c r="J2470">
        <f>Tabla1[[#This Row],[VENTAS]]+Tabla1[[#This Row],[DEPOSITO]]+Tabla1[[#This Row],[Existencia]]-Tabla1[[#This Row],[SISTEMA]]</f>
        <v>0</v>
      </c>
    </row>
    <row r="2471" spans="1:10" hidden="1" x14ac:dyDescent="0.25">
      <c r="A2471">
        <v>20303</v>
      </c>
      <c r="B2471" s="1" t="s">
        <v>6</v>
      </c>
      <c r="C2471" s="1" t="s">
        <v>19</v>
      </c>
      <c r="D2471">
        <v>8393</v>
      </c>
      <c r="E2471" s="1" t="s">
        <v>2413</v>
      </c>
      <c r="F2471">
        <v>0</v>
      </c>
      <c r="G2471">
        <v>0</v>
      </c>
      <c r="I2471">
        <v>0</v>
      </c>
      <c r="J2471">
        <f>Tabla1[[#This Row],[VENTAS]]+Tabla1[[#This Row],[DEPOSITO]]+Tabla1[[#This Row],[Existencia]]-Tabla1[[#This Row],[SISTEMA]]</f>
        <v>0</v>
      </c>
    </row>
    <row r="2472" spans="1:10" hidden="1" x14ac:dyDescent="0.25">
      <c r="A2472">
        <v>20303</v>
      </c>
      <c r="B2472" s="1" t="s">
        <v>6</v>
      </c>
      <c r="C2472" s="1" t="s">
        <v>19</v>
      </c>
      <c r="D2472">
        <v>8394</v>
      </c>
      <c r="E2472" s="1" t="s">
        <v>2414</v>
      </c>
      <c r="F2472">
        <v>0</v>
      </c>
      <c r="G2472">
        <v>0</v>
      </c>
      <c r="I2472">
        <v>0</v>
      </c>
      <c r="J2472">
        <f>Tabla1[[#This Row],[VENTAS]]+Tabla1[[#This Row],[DEPOSITO]]+Tabla1[[#This Row],[Existencia]]-Tabla1[[#This Row],[SISTEMA]]</f>
        <v>0</v>
      </c>
    </row>
    <row r="2473" spans="1:10" hidden="1" x14ac:dyDescent="0.25">
      <c r="A2473">
        <v>20303</v>
      </c>
      <c r="B2473" s="1" t="s">
        <v>6</v>
      </c>
      <c r="C2473" s="1" t="s">
        <v>19</v>
      </c>
      <c r="D2473">
        <v>8430</v>
      </c>
      <c r="E2473" s="1" t="s">
        <v>2415</v>
      </c>
      <c r="F2473">
        <v>0</v>
      </c>
      <c r="G2473">
        <v>0</v>
      </c>
      <c r="I2473">
        <v>0</v>
      </c>
      <c r="J2473">
        <f>Tabla1[[#This Row],[VENTAS]]+Tabla1[[#This Row],[DEPOSITO]]+Tabla1[[#This Row],[Existencia]]-Tabla1[[#This Row],[SISTEMA]]</f>
        <v>0</v>
      </c>
    </row>
    <row r="2474" spans="1:10" hidden="1" x14ac:dyDescent="0.25">
      <c r="A2474">
        <v>20303</v>
      </c>
      <c r="B2474" s="1" t="s">
        <v>6</v>
      </c>
      <c r="C2474" s="1" t="s">
        <v>19</v>
      </c>
      <c r="D2474">
        <v>8511</v>
      </c>
      <c r="E2474" s="1" t="s">
        <v>2416</v>
      </c>
      <c r="F2474">
        <v>0</v>
      </c>
      <c r="G2474">
        <v>0</v>
      </c>
      <c r="I2474">
        <v>0</v>
      </c>
      <c r="J2474">
        <f>Tabla1[[#This Row],[VENTAS]]+Tabla1[[#This Row],[DEPOSITO]]+Tabla1[[#This Row],[Existencia]]-Tabla1[[#This Row],[SISTEMA]]</f>
        <v>0</v>
      </c>
    </row>
    <row r="2475" spans="1:10" hidden="1" x14ac:dyDescent="0.25">
      <c r="A2475">
        <v>20303</v>
      </c>
      <c r="B2475" s="1" t="s">
        <v>6</v>
      </c>
      <c r="C2475" s="1" t="s">
        <v>19</v>
      </c>
      <c r="D2475">
        <v>8652</v>
      </c>
      <c r="E2475" s="1" t="s">
        <v>2417</v>
      </c>
      <c r="F2475">
        <v>11</v>
      </c>
      <c r="G2475">
        <v>11</v>
      </c>
      <c r="I2475">
        <v>0</v>
      </c>
      <c r="J2475">
        <f>Tabla1[[#This Row],[VENTAS]]+Tabla1[[#This Row],[DEPOSITO]]+Tabla1[[#This Row],[Existencia]]-Tabla1[[#This Row],[SISTEMA]]</f>
        <v>0</v>
      </c>
    </row>
    <row r="2476" spans="1:10" hidden="1" x14ac:dyDescent="0.25">
      <c r="A2476">
        <v>20303</v>
      </c>
      <c r="B2476" s="1" t="s">
        <v>6</v>
      </c>
      <c r="C2476" s="1" t="s">
        <v>19</v>
      </c>
      <c r="D2476">
        <v>8656</v>
      </c>
      <c r="E2476" s="1" t="s">
        <v>2418</v>
      </c>
      <c r="F2476">
        <v>0</v>
      </c>
      <c r="G2476">
        <v>0</v>
      </c>
      <c r="I2476">
        <v>0</v>
      </c>
      <c r="J2476">
        <f>Tabla1[[#This Row],[VENTAS]]+Tabla1[[#This Row],[DEPOSITO]]+Tabla1[[#This Row],[Existencia]]-Tabla1[[#This Row],[SISTEMA]]</f>
        <v>0</v>
      </c>
    </row>
    <row r="2477" spans="1:10" hidden="1" x14ac:dyDescent="0.25">
      <c r="A2477">
        <v>20303</v>
      </c>
      <c r="B2477" s="1" t="s">
        <v>6</v>
      </c>
      <c r="C2477" s="1" t="s">
        <v>19</v>
      </c>
      <c r="D2477">
        <v>8694</v>
      </c>
      <c r="E2477" s="1" t="s">
        <v>58</v>
      </c>
      <c r="F2477">
        <v>0</v>
      </c>
      <c r="G2477">
        <v>0</v>
      </c>
      <c r="I2477">
        <v>0</v>
      </c>
      <c r="J2477">
        <f>Tabla1[[#This Row],[VENTAS]]+Tabla1[[#This Row],[DEPOSITO]]+Tabla1[[#This Row],[Existencia]]-Tabla1[[#This Row],[SISTEMA]]</f>
        <v>0</v>
      </c>
    </row>
    <row r="2478" spans="1:10" hidden="1" x14ac:dyDescent="0.25">
      <c r="A2478">
        <v>20303</v>
      </c>
      <c r="B2478" s="1" t="s">
        <v>6</v>
      </c>
      <c r="C2478" s="1" t="s">
        <v>19</v>
      </c>
      <c r="D2478">
        <v>8697</v>
      </c>
      <c r="E2478" s="1" t="s">
        <v>58</v>
      </c>
      <c r="F2478">
        <v>0</v>
      </c>
      <c r="G2478">
        <v>0</v>
      </c>
      <c r="I2478">
        <v>0</v>
      </c>
      <c r="J2478">
        <f>Tabla1[[#This Row],[VENTAS]]+Tabla1[[#This Row],[DEPOSITO]]+Tabla1[[#This Row],[Existencia]]-Tabla1[[#This Row],[SISTEMA]]</f>
        <v>0</v>
      </c>
    </row>
    <row r="2479" spans="1:10" hidden="1" x14ac:dyDescent="0.25">
      <c r="A2479">
        <v>20303</v>
      </c>
      <c r="B2479" s="1" t="s">
        <v>6</v>
      </c>
      <c r="C2479" s="1" t="s">
        <v>19</v>
      </c>
      <c r="D2479">
        <v>8698</v>
      </c>
      <c r="E2479" s="1" t="s">
        <v>58</v>
      </c>
      <c r="F2479">
        <v>0</v>
      </c>
      <c r="G2479">
        <v>0</v>
      </c>
      <c r="I2479">
        <v>0</v>
      </c>
      <c r="J2479">
        <f>Tabla1[[#This Row],[VENTAS]]+Tabla1[[#This Row],[DEPOSITO]]+Tabla1[[#This Row],[Existencia]]-Tabla1[[#This Row],[SISTEMA]]</f>
        <v>0</v>
      </c>
    </row>
    <row r="2480" spans="1:10" x14ac:dyDescent="0.25">
      <c r="A2480">
        <v>20303</v>
      </c>
      <c r="B2480" s="1" t="s">
        <v>6</v>
      </c>
      <c r="C2480" s="1" t="s">
        <v>19</v>
      </c>
      <c r="D2480">
        <v>8700</v>
      </c>
      <c r="E2480" s="1" t="s">
        <v>2419</v>
      </c>
      <c r="F2480">
        <v>1</v>
      </c>
      <c r="G2480">
        <v>0</v>
      </c>
      <c r="I2480">
        <v>0</v>
      </c>
      <c r="J2480">
        <f>Tabla1[[#This Row],[VENTAS]]+Tabla1[[#This Row],[DEPOSITO]]+Tabla1[[#This Row],[Existencia]]-Tabla1[[#This Row],[SISTEMA]]</f>
        <v>-1</v>
      </c>
    </row>
    <row r="2481" spans="1:10" hidden="1" x14ac:dyDescent="0.25">
      <c r="A2481">
        <v>20303</v>
      </c>
      <c r="B2481" s="1" t="s">
        <v>6</v>
      </c>
      <c r="C2481" s="1" t="s">
        <v>19</v>
      </c>
      <c r="D2481">
        <v>8709</v>
      </c>
      <c r="E2481" s="1" t="s">
        <v>58</v>
      </c>
      <c r="F2481">
        <v>0</v>
      </c>
      <c r="G2481">
        <v>0</v>
      </c>
      <c r="I2481">
        <v>0</v>
      </c>
      <c r="J2481">
        <f>Tabla1[[#This Row],[VENTAS]]+Tabla1[[#This Row],[DEPOSITO]]+Tabla1[[#This Row],[Existencia]]-Tabla1[[#This Row],[SISTEMA]]</f>
        <v>0</v>
      </c>
    </row>
    <row r="2482" spans="1:10" hidden="1" x14ac:dyDescent="0.25">
      <c r="A2482">
        <v>20303</v>
      </c>
      <c r="B2482" s="1" t="s">
        <v>6</v>
      </c>
      <c r="C2482" s="1" t="s">
        <v>19</v>
      </c>
      <c r="D2482">
        <v>8710</v>
      </c>
      <c r="E2482" s="1" t="s">
        <v>58</v>
      </c>
      <c r="F2482">
        <v>0</v>
      </c>
      <c r="G2482">
        <v>0</v>
      </c>
      <c r="I2482">
        <v>0</v>
      </c>
      <c r="J2482">
        <f>Tabla1[[#This Row],[VENTAS]]+Tabla1[[#This Row],[DEPOSITO]]+Tabla1[[#This Row],[Existencia]]-Tabla1[[#This Row],[SISTEMA]]</f>
        <v>0</v>
      </c>
    </row>
    <row r="2483" spans="1:10" hidden="1" x14ac:dyDescent="0.25">
      <c r="A2483">
        <v>20303</v>
      </c>
      <c r="B2483" s="1" t="s">
        <v>6</v>
      </c>
      <c r="C2483" s="1" t="s">
        <v>19</v>
      </c>
      <c r="D2483">
        <v>8711</v>
      </c>
      <c r="E2483" s="1" t="s">
        <v>58</v>
      </c>
      <c r="F2483">
        <v>0</v>
      </c>
      <c r="G2483">
        <v>0</v>
      </c>
      <c r="I2483">
        <v>0</v>
      </c>
      <c r="J2483">
        <f>Tabla1[[#This Row],[VENTAS]]+Tabla1[[#This Row],[DEPOSITO]]+Tabla1[[#This Row],[Existencia]]-Tabla1[[#This Row],[SISTEMA]]</f>
        <v>0</v>
      </c>
    </row>
    <row r="2484" spans="1:10" hidden="1" x14ac:dyDescent="0.25">
      <c r="A2484">
        <v>20303</v>
      </c>
      <c r="B2484" s="1" t="s">
        <v>6</v>
      </c>
      <c r="C2484" s="1" t="s">
        <v>19</v>
      </c>
      <c r="D2484">
        <v>8712</v>
      </c>
      <c r="E2484" s="1" t="s">
        <v>58</v>
      </c>
      <c r="F2484">
        <v>0</v>
      </c>
      <c r="G2484">
        <v>0</v>
      </c>
      <c r="I2484">
        <v>0</v>
      </c>
      <c r="J2484">
        <f>Tabla1[[#This Row],[VENTAS]]+Tabla1[[#This Row],[DEPOSITO]]+Tabla1[[#This Row],[Existencia]]-Tabla1[[#This Row],[SISTEMA]]</f>
        <v>0</v>
      </c>
    </row>
    <row r="2485" spans="1:10" hidden="1" x14ac:dyDescent="0.25">
      <c r="A2485">
        <v>20303</v>
      </c>
      <c r="B2485" s="1" t="s">
        <v>6</v>
      </c>
      <c r="C2485" s="1" t="s">
        <v>19</v>
      </c>
      <c r="D2485">
        <v>8713</v>
      </c>
      <c r="E2485" s="1" t="s">
        <v>58</v>
      </c>
      <c r="F2485">
        <v>0</v>
      </c>
      <c r="G2485">
        <v>0</v>
      </c>
      <c r="I2485">
        <v>0</v>
      </c>
      <c r="J2485">
        <f>Tabla1[[#This Row],[VENTAS]]+Tabla1[[#This Row],[DEPOSITO]]+Tabla1[[#This Row],[Existencia]]-Tabla1[[#This Row],[SISTEMA]]</f>
        <v>0</v>
      </c>
    </row>
    <row r="2486" spans="1:10" hidden="1" x14ac:dyDescent="0.25">
      <c r="A2486">
        <v>20303</v>
      </c>
      <c r="B2486" s="1" t="s">
        <v>6</v>
      </c>
      <c r="C2486" s="1" t="s">
        <v>19</v>
      </c>
      <c r="D2486">
        <v>8714</v>
      </c>
      <c r="E2486" s="1" t="s">
        <v>58</v>
      </c>
      <c r="F2486">
        <v>0</v>
      </c>
      <c r="G2486">
        <v>0</v>
      </c>
      <c r="I2486">
        <v>0</v>
      </c>
      <c r="J2486">
        <f>Tabla1[[#This Row],[VENTAS]]+Tabla1[[#This Row],[DEPOSITO]]+Tabla1[[#This Row],[Existencia]]-Tabla1[[#This Row],[SISTEMA]]</f>
        <v>0</v>
      </c>
    </row>
    <row r="2487" spans="1:10" hidden="1" x14ac:dyDescent="0.25">
      <c r="A2487">
        <v>20303</v>
      </c>
      <c r="B2487" s="1" t="s">
        <v>6</v>
      </c>
      <c r="C2487" s="1" t="s">
        <v>19</v>
      </c>
      <c r="D2487">
        <v>8723</v>
      </c>
      <c r="E2487" s="1" t="s">
        <v>58</v>
      </c>
      <c r="F2487">
        <v>0</v>
      </c>
      <c r="G2487">
        <v>0</v>
      </c>
      <c r="I2487">
        <v>0</v>
      </c>
      <c r="J2487">
        <f>Tabla1[[#This Row],[VENTAS]]+Tabla1[[#This Row],[DEPOSITO]]+Tabla1[[#This Row],[Existencia]]-Tabla1[[#This Row],[SISTEMA]]</f>
        <v>0</v>
      </c>
    </row>
    <row r="2488" spans="1:10" hidden="1" x14ac:dyDescent="0.25">
      <c r="A2488">
        <v>20303</v>
      </c>
      <c r="B2488" s="1" t="s">
        <v>6</v>
      </c>
      <c r="C2488" s="1" t="s">
        <v>19</v>
      </c>
      <c r="D2488">
        <v>8724</v>
      </c>
      <c r="E2488" s="1" t="s">
        <v>58</v>
      </c>
      <c r="F2488">
        <v>0</v>
      </c>
      <c r="G2488">
        <v>0</v>
      </c>
      <c r="I2488">
        <v>0</v>
      </c>
      <c r="J2488">
        <f>Tabla1[[#This Row],[VENTAS]]+Tabla1[[#This Row],[DEPOSITO]]+Tabla1[[#This Row],[Existencia]]-Tabla1[[#This Row],[SISTEMA]]</f>
        <v>0</v>
      </c>
    </row>
    <row r="2489" spans="1:10" hidden="1" x14ac:dyDescent="0.25">
      <c r="A2489">
        <v>20303</v>
      </c>
      <c r="B2489" s="1" t="s">
        <v>6</v>
      </c>
      <c r="C2489" s="1" t="s">
        <v>19</v>
      </c>
      <c r="D2489">
        <v>8725</v>
      </c>
      <c r="E2489" s="1" t="s">
        <v>58</v>
      </c>
      <c r="F2489">
        <v>0</v>
      </c>
      <c r="G2489">
        <v>0</v>
      </c>
      <c r="I2489">
        <v>0</v>
      </c>
      <c r="J2489">
        <f>Tabla1[[#This Row],[VENTAS]]+Tabla1[[#This Row],[DEPOSITO]]+Tabla1[[#This Row],[Existencia]]-Tabla1[[#This Row],[SISTEMA]]</f>
        <v>0</v>
      </c>
    </row>
    <row r="2490" spans="1:10" hidden="1" x14ac:dyDescent="0.25">
      <c r="A2490">
        <v>20303</v>
      </c>
      <c r="B2490" s="1" t="s">
        <v>6</v>
      </c>
      <c r="C2490" s="1" t="s">
        <v>19</v>
      </c>
      <c r="D2490">
        <v>8726</v>
      </c>
      <c r="E2490" s="1" t="s">
        <v>58</v>
      </c>
      <c r="F2490">
        <v>0</v>
      </c>
      <c r="G2490">
        <v>0</v>
      </c>
      <c r="I2490">
        <v>0</v>
      </c>
      <c r="J2490">
        <f>Tabla1[[#This Row],[VENTAS]]+Tabla1[[#This Row],[DEPOSITO]]+Tabla1[[#This Row],[Existencia]]-Tabla1[[#This Row],[SISTEMA]]</f>
        <v>0</v>
      </c>
    </row>
    <row r="2491" spans="1:10" hidden="1" x14ac:dyDescent="0.25">
      <c r="A2491">
        <v>20303</v>
      </c>
      <c r="B2491" s="1" t="s">
        <v>6</v>
      </c>
      <c r="C2491" s="1" t="s">
        <v>19</v>
      </c>
      <c r="D2491">
        <v>8727</v>
      </c>
      <c r="E2491" s="1" t="s">
        <v>58</v>
      </c>
      <c r="F2491">
        <v>0</v>
      </c>
      <c r="G2491">
        <v>0</v>
      </c>
      <c r="I2491">
        <v>0</v>
      </c>
      <c r="J2491">
        <f>Tabla1[[#This Row],[VENTAS]]+Tabla1[[#This Row],[DEPOSITO]]+Tabla1[[#This Row],[Existencia]]-Tabla1[[#This Row],[SISTEMA]]</f>
        <v>0</v>
      </c>
    </row>
    <row r="2492" spans="1:10" hidden="1" x14ac:dyDescent="0.25">
      <c r="A2492">
        <v>20303</v>
      </c>
      <c r="B2492" s="1" t="s">
        <v>6</v>
      </c>
      <c r="C2492" s="1" t="s">
        <v>19</v>
      </c>
      <c r="D2492">
        <v>8834</v>
      </c>
      <c r="E2492" s="1" t="s">
        <v>58</v>
      </c>
      <c r="F2492">
        <v>0</v>
      </c>
      <c r="G2492">
        <v>0</v>
      </c>
      <c r="I2492">
        <v>0</v>
      </c>
      <c r="J2492">
        <f>Tabla1[[#This Row],[VENTAS]]+Tabla1[[#This Row],[DEPOSITO]]+Tabla1[[#This Row],[Existencia]]-Tabla1[[#This Row],[SISTEMA]]</f>
        <v>0</v>
      </c>
    </row>
    <row r="2493" spans="1:10" hidden="1" x14ac:dyDescent="0.25">
      <c r="A2493">
        <v>20303</v>
      </c>
      <c r="B2493" s="1" t="s">
        <v>6</v>
      </c>
      <c r="C2493" s="1" t="s">
        <v>19</v>
      </c>
      <c r="D2493">
        <v>8838</v>
      </c>
      <c r="E2493" s="1" t="s">
        <v>58</v>
      </c>
      <c r="F2493">
        <v>0</v>
      </c>
      <c r="G2493">
        <v>0</v>
      </c>
      <c r="I2493">
        <v>0</v>
      </c>
      <c r="J2493">
        <f>Tabla1[[#This Row],[VENTAS]]+Tabla1[[#This Row],[DEPOSITO]]+Tabla1[[#This Row],[Existencia]]-Tabla1[[#This Row],[SISTEMA]]</f>
        <v>0</v>
      </c>
    </row>
    <row r="2494" spans="1:10" hidden="1" x14ac:dyDescent="0.25">
      <c r="A2494">
        <v>20303</v>
      </c>
      <c r="B2494" s="1" t="s">
        <v>6</v>
      </c>
      <c r="C2494" s="1" t="s">
        <v>19</v>
      </c>
      <c r="D2494">
        <v>8882</v>
      </c>
      <c r="E2494" s="1" t="s">
        <v>58</v>
      </c>
      <c r="F2494">
        <v>0</v>
      </c>
      <c r="G2494">
        <v>0</v>
      </c>
      <c r="I2494">
        <v>0</v>
      </c>
      <c r="J2494">
        <f>Tabla1[[#This Row],[VENTAS]]+Tabla1[[#This Row],[DEPOSITO]]+Tabla1[[#This Row],[Existencia]]-Tabla1[[#This Row],[SISTEMA]]</f>
        <v>0</v>
      </c>
    </row>
    <row r="2495" spans="1:10" hidden="1" x14ac:dyDescent="0.25">
      <c r="A2495">
        <v>20303</v>
      </c>
      <c r="B2495" s="1" t="s">
        <v>6</v>
      </c>
      <c r="C2495" s="1" t="s">
        <v>19</v>
      </c>
      <c r="D2495">
        <v>8911</v>
      </c>
      <c r="E2495" s="1" t="s">
        <v>58</v>
      </c>
      <c r="F2495">
        <v>0</v>
      </c>
      <c r="G2495">
        <v>0</v>
      </c>
      <c r="I2495">
        <v>0</v>
      </c>
      <c r="J2495">
        <f>Tabla1[[#This Row],[VENTAS]]+Tabla1[[#This Row],[DEPOSITO]]+Tabla1[[#This Row],[Existencia]]-Tabla1[[#This Row],[SISTEMA]]</f>
        <v>0</v>
      </c>
    </row>
    <row r="2496" spans="1:10" hidden="1" x14ac:dyDescent="0.25">
      <c r="A2496">
        <v>20303</v>
      </c>
      <c r="B2496" s="1" t="s">
        <v>6</v>
      </c>
      <c r="C2496" s="1" t="s">
        <v>19</v>
      </c>
      <c r="D2496">
        <v>8915</v>
      </c>
      <c r="E2496" s="1" t="s">
        <v>58</v>
      </c>
      <c r="F2496">
        <v>0</v>
      </c>
      <c r="G2496">
        <v>0</v>
      </c>
      <c r="I2496">
        <v>0</v>
      </c>
      <c r="J2496">
        <f>Tabla1[[#This Row],[VENTAS]]+Tabla1[[#This Row],[DEPOSITO]]+Tabla1[[#This Row],[Existencia]]-Tabla1[[#This Row],[SISTEMA]]</f>
        <v>0</v>
      </c>
    </row>
    <row r="2497" spans="1:11" hidden="1" x14ac:dyDescent="0.25">
      <c r="A2497">
        <v>20303</v>
      </c>
      <c r="B2497" s="1" t="s">
        <v>6</v>
      </c>
      <c r="C2497" s="1" t="s">
        <v>19</v>
      </c>
      <c r="D2497">
        <v>8916</v>
      </c>
      <c r="E2497" s="1" t="s">
        <v>58</v>
      </c>
      <c r="F2497">
        <v>0</v>
      </c>
      <c r="G2497">
        <v>0</v>
      </c>
      <c r="I2497">
        <v>0</v>
      </c>
      <c r="J2497">
        <f>Tabla1[[#This Row],[VENTAS]]+Tabla1[[#This Row],[DEPOSITO]]+Tabla1[[#This Row],[Existencia]]-Tabla1[[#This Row],[SISTEMA]]</f>
        <v>0</v>
      </c>
    </row>
    <row r="2498" spans="1:11" hidden="1" x14ac:dyDescent="0.25">
      <c r="A2498">
        <v>20303</v>
      </c>
      <c r="B2498" s="1" t="s">
        <v>6</v>
      </c>
      <c r="C2498" s="1" t="s">
        <v>19</v>
      </c>
      <c r="D2498">
        <v>8918</v>
      </c>
      <c r="E2498" s="1" t="s">
        <v>58</v>
      </c>
      <c r="F2498">
        <v>0</v>
      </c>
      <c r="G2498">
        <v>0</v>
      </c>
      <c r="I2498">
        <v>0</v>
      </c>
      <c r="J2498">
        <f>Tabla1[[#This Row],[VENTAS]]+Tabla1[[#This Row],[DEPOSITO]]+Tabla1[[#This Row],[Existencia]]-Tabla1[[#This Row],[SISTEMA]]</f>
        <v>0</v>
      </c>
    </row>
    <row r="2499" spans="1:11" hidden="1" x14ac:dyDescent="0.25">
      <c r="A2499">
        <v>20303</v>
      </c>
      <c r="B2499" s="1" t="s">
        <v>6</v>
      </c>
      <c r="C2499" s="1" t="s">
        <v>19</v>
      </c>
      <c r="D2499">
        <v>8919</v>
      </c>
      <c r="E2499" s="1" t="s">
        <v>58</v>
      </c>
      <c r="F2499">
        <v>0</v>
      </c>
      <c r="G2499">
        <v>0</v>
      </c>
      <c r="I2499">
        <v>0</v>
      </c>
      <c r="J2499">
        <f>Tabla1[[#This Row],[VENTAS]]+Tabla1[[#This Row],[DEPOSITO]]+Tabla1[[#This Row],[Existencia]]-Tabla1[[#This Row],[SISTEMA]]</f>
        <v>0</v>
      </c>
    </row>
    <row r="2500" spans="1:11" hidden="1" x14ac:dyDescent="0.25">
      <c r="A2500">
        <v>20303</v>
      </c>
      <c r="B2500" s="1" t="s">
        <v>6</v>
      </c>
      <c r="C2500" s="1" t="s">
        <v>19</v>
      </c>
      <c r="D2500">
        <v>8922</v>
      </c>
      <c r="E2500" s="1" t="s">
        <v>2420</v>
      </c>
      <c r="F2500">
        <v>7</v>
      </c>
      <c r="G2500">
        <v>7</v>
      </c>
      <c r="I2500">
        <v>0</v>
      </c>
      <c r="J2500">
        <f>Tabla1[[#This Row],[VENTAS]]+Tabla1[[#This Row],[DEPOSITO]]+Tabla1[[#This Row],[Existencia]]-Tabla1[[#This Row],[SISTEMA]]</f>
        <v>0</v>
      </c>
    </row>
    <row r="2501" spans="1:11" hidden="1" x14ac:dyDescent="0.25">
      <c r="A2501">
        <v>20303</v>
      </c>
      <c r="B2501" s="1" t="s">
        <v>6</v>
      </c>
      <c r="C2501" s="1" t="s">
        <v>19</v>
      </c>
      <c r="D2501">
        <v>8997</v>
      </c>
      <c r="E2501" s="1" t="s">
        <v>2421</v>
      </c>
      <c r="F2501">
        <v>0</v>
      </c>
      <c r="G2501">
        <v>0</v>
      </c>
      <c r="I2501">
        <v>0</v>
      </c>
      <c r="J2501">
        <f>Tabla1[[#This Row],[VENTAS]]+Tabla1[[#This Row],[DEPOSITO]]+Tabla1[[#This Row],[Existencia]]-Tabla1[[#This Row],[SISTEMA]]</f>
        <v>0</v>
      </c>
    </row>
    <row r="2502" spans="1:11" hidden="1" x14ac:dyDescent="0.25">
      <c r="A2502">
        <v>20303</v>
      </c>
      <c r="B2502" s="1" t="s">
        <v>6</v>
      </c>
      <c r="C2502" s="1" t="s">
        <v>19</v>
      </c>
      <c r="D2502">
        <v>9002</v>
      </c>
      <c r="E2502" s="1" t="s">
        <v>2422</v>
      </c>
      <c r="F2502">
        <v>0</v>
      </c>
      <c r="G2502">
        <v>0</v>
      </c>
      <c r="I2502">
        <v>0</v>
      </c>
      <c r="J2502">
        <f>Tabla1[[#This Row],[VENTAS]]+Tabla1[[#This Row],[DEPOSITO]]+Tabla1[[#This Row],[Existencia]]-Tabla1[[#This Row],[SISTEMA]]</f>
        <v>0</v>
      </c>
    </row>
    <row r="2503" spans="1:11" hidden="1" x14ac:dyDescent="0.25">
      <c r="A2503">
        <v>20303</v>
      </c>
      <c r="B2503" s="1" t="s">
        <v>6</v>
      </c>
      <c r="C2503" s="1" t="s">
        <v>19</v>
      </c>
      <c r="D2503">
        <v>9071</v>
      </c>
      <c r="E2503" s="1" t="s">
        <v>2423</v>
      </c>
      <c r="F2503">
        <v>0</v>
      </c>
      <c r="G2503">
        <v>0</v>
      </c>
      <c r="I2503">
        <v>0</v>
      </c>
      <c r="J2503">
        <f>Tabla1[[#This Row],[VENTAS]]+Tabla1[[#This Row],[DEPOSITO]]+Tabla1[[#This Row],[Existencia]]-Tabla1[[#This Row],[SISTEMA]]</f>
        <v>0</v>
      </c>
    </row>
    <row r="2504" spans="1:11" hidden="1" x14ac:dyDescent="0.25">
      <c r="A2504">
        <v>20303</v>
      </c>
      <c r="B2504" s="1" t="s">
        <v>6</v>
      </c>
      <c r="C2504" s="1" t="s">
        <v>19</v>
      </c>
      <c r="D2504">
        <v>9097</v>
      </c>
      <c r="E2504" s="1" t="s">
        <v>2424</v>
      </c>
      <c r="F2504">
        <v>1</v>
      </c>
      <c r="G2504">
        <v>1</v>
      </c>
      <c r="I2504">
        <v>0</v>
      </c>
      <c r="J2504">
        <f>Tabla1[[#This Row],[VENTAS]]+Tabla1[[#This Row],[DEPOSITO]]+Tabla1[[#This Row],[Existencia]]-Tabla1[[#This Row],[SISTEMA]]</f>
        <v>0</v>
      </c>
    </row>
    <row r="2505" spans="1:11" hidden="1" x14ac:dyDescent="0.25">
      <c r="A2505">
        <v>20303</v>
      </c>
      <c r="B2505" s="1" t="s">
        <v>6</v>
      </c>
      <c r="C2505" s="1" t="s">
        <v>19</v>
      </c>
      <c r="D2505">
        <v>9100</v>
      </c>
      <c r="E2505" s="1" t="s">
        <v>2425</v>
      </c>
      <c r="F2505">
        <v>87</v>
      </c>
      <c r="G2505">
        <f>69+23</f>
        <v>92</v>
      </c>
      <c r="H2505">
        <v>3</v>
      </c>
      <c r="I2505">
        <v>0</v>
      </c>
      <c r="J2505">
        <f>Tabla1[[#This Row],[VENTAS]]+Tabla1[[#This Row],[DEPOSITO]]+Tabla1[[#This Row],[Existencia]]-Tabla1[[#This Row],[SISTEMA]]</f>
        <v>8</v>
      </c>
      <c r="K2505" t="s">
        <v>2659</v>
      </c>
    </row>
    <row r="2506" spans="1:11" hidden="1" x14ac:dyDescent="0.25">
      <c r="A2506">
        <v>20303</v>
      </c>
      <c r="B2506" s="1" t="s">
        <v>6</v>
      </c>
      <c r="C2506" s="1" t="s">
        <v>19</v>
      </c>
      <c r="D2506">
        <v>9108</v>
      </c>
      <c r="E2506" s="1" t="s">
        <v>58</v>
      </c>
      <c r="F2506">
        <v>0</v>
      </c>
      <c r="G2506">
        <v>0</v>
      </c>
      <c r="I2506">
        <v>0</v>
      </c>
      <c r="J2506">
        <f>Tabla1[[#This Row],[VENTAS]]+Tabla1[[#This Row],[DEPOSITO]]+Tabla1[[#This Row],[Existencia]]-Tabla1[[#This Row],[SISTEMA]]</f>
        <v>0</v>
      </c>
    </row>
    <row r="2507" spans="1:11" hidden="1" x14ac:dyDescent="0.25">
      <c r="A2507">
        <v>20303</v>
      </c>
      <c r="B2507" s="1" t="s">
        <v>6</v>
      </c>
      <c r="C2507" s="1" t="s">
        <v>19</v>
      </c>
      <c r="D2507">
        <v>9119</v>
      </c>
      <c r="E2507" s="1" t="s">
        <v>58</v>
      </c>
      <c r="F2507">
        <v>0</v>
      </c>
      <c r="G2507">
        <v>0</v>
      </c>
      <c r="I2507">
        <v>0</v>
      </c>
      <c r="J2507">
        <f>Tabla1[[#This Row],[VENTAS]]+Tabla1[[#This Row],[DEPOSITO]]+Tabla1[[#This Row],[Existencia]]-Tabla1[[#This Row],[SISTEMA]]</f>
        <v>0</v>
      </c>
    </row>
    <row r="2508" spans="1:11" hidden="1" x14ac:dyDescent="0.25">
      <c r="A2508">
        <v>20303</v>
      </c>
      <c r="B2508" s="1" t="s">
        <v>6</v>
      </c>
      <c r="C2508" s="1" t="s">
        <v>19</v>
      </c>
      <c r="D2508">
        <v>9143</v>
      </c>
      <c r="E2508" s="1" t="s">
        <v>2426</v>
      </c>
      <c r="F2508">
        <v>0</v>
      </c>
      <c r="G2508">
        <v>0</v>
      </c>
      <c r="I2508">
        <v>0</v>
      </c>
      <c r="J2508">
        <f>Tabla1[[#This Row],[VENTAS]]+Tabla1[[#This Row],[DEPOSITO]]+Tabla1[[#This Row],[Existencia]]-Tabla1[[#This Row],[SISTEMA]]</f>
        <v>0</v>
      </c>
    </row>
    <row r="2509" spans="1:11" hidden="1" x14ac:dyDescent="0.25">
      <c r="A2509">
        <v>20303</v>
      </c>
      <c r="B2509" s="1" t="s">
        <v>6</v>
      </c>
      <c r="C2509" s="1" t="s">
        <v>19</v>
      </c>
      <c r="D2509">
        <v>9251</v>
      </c>
      <c r="E2509" s="1" t="s">
        <v>58</v>
      </c>
      <c r="F2509">
        <v>0</v>
      </c>
      <c r="G2509">
        <v>0</v>
      </c>
      <c r="I2509">
        <v>0</v>
      </c>
      <c r="J2509">
        <f>Tabla1[[#This Row],[VENTAS]]+Tabla1[[#This Row],[DEPOSITO]]+Tabla1[[#This Row],[Existencia]]-Tabla1[[#This Row],[SISTEMA]]</f>
        <v>0</v>
      </c>
    </row>
    <row r="2510" spans="1:11" hidden="1" x14ac:dyDescent="0.25">
      <c r="A2510">
        <v>20303</v>
      </c>
      <c r="B2510" s="1" t="s">
        <v>6</v>
      </c>
      <c r="C2510" s="1" t="s">
        <v>19</v>
      </c>
      <c r="D2510">
        <v>9252</v>
      </c>
      <c r="E2510" s="1" t="s">
        <v>2427</v>
      </c>
      <c r="F2510">
        <v>0</v>
      </c>
      <c r="G2510">
        <v>0</v>
      </c>
      <c r="I2510">
        <v>0</v>
      </c>
      <c r="J2510">
        <f>Tabla1[[#This Row],[VENTAS]]+Tabla1[[#This Row],[DEPOSITO]]+Tabla1[[#This Row],[Existencia]]-Tabla1[[#This Row],[SISTEMA]]</f>
        <v>0</v>
      </c>
    </row>
    <row r="2511" spans="1:11" x14ac:dyDescent="0.25">
      <c r="A2511">
        <v>20303</v>
      </c>
      <c r="B2511" s="1" t="s">
        <v>6</v>
      </c>
      <c r="C2511" s="1" t="s">
        <v>19</v>
      </c>
      <c r="D2511">
        <v>9253</v>
      </c>
      <c r="E2511" s="1" t="s">
        <v>2428</v>
      </c>
      <c r="F2511">
        <v>133</v>
      </c>
      <c r="G2511">
        <v>48</v>
      </c>
      <c r="H2511">
        <v>81</v>
      </c>
      <c r="I2511">
        <v>0</v>
      </c>
      <c r="J2511">
        <f>Tabla1[[#This Row],[VENTAS]]+Tabla1[[#This Row],[DEPOSITO]]+Tabla1[[#This Row],[Existencia]]-Tabla1[[#This Row],[SISTEMA]]</f>
        <v>-4</v>
      </c>
    </row>
    <row r="2512" spans="1:11" hidden="1" x14ac:dyDescent="0.25">
      <c r="A2512">
        <v>20303</v>
      </c>
      <c r="B2512" s="1" t="s">
        <v>6</v>
      </c>
      <c r="C2512" s="1" t="s">
        <v>19</v>
      </c>
      <c r="D2512">
        <v>9254</v>
      </c>
      <c r="E2512" s="1" t="s">
        <v>2429</v>
      </c>
      <c r="F2512">
        <v>46</v>
      </c>
      <c r="G2512">
        <v>41</v>
      </c>
      <c r="H2512">
        <v>5</v>
      </c>
      <c r="I2512">
        <v>0</v>
      </c>
      <c r="J2512">
        <f>Tabla1[[#This Row],[VENTAS]]+Tabla1[[#This Row],[DEPOSITO]]+Tabla1[[#This Row],[Existencia]]-Tabla1[[#This Row],[SISTEMA]]</f>
        <v>0</v>
      </c>
    </row>
    <row r="2513" spans="1:11" hidden="1" x14ac:dyDescent="0.25">
      <c r="A2513">
        <v>20303</v>
      </c>
      <c r="B2513" s="1" t="s">
        <v>6</v>
      </c>
      <c r="C2513" s="1" t="s">
        <v>19</v>
      </c>
      <c r="D2513">
        <v>9256</v>
      </c>
      <c r="E2513" s="1" t="s">
        <v>58</v>
      </c>
      <c r="F2513">
        <v>0</v>
      </c>
      <c r="G2513">
        <v>0</v>
      </c>
      <c r="I2513">
        <v>0</v>
      </c>
      <c r="J2513">
        <f>Tabla1[[#This Row],[VENTAS]]+Tabla1[[#This Row],[DEPOSITO]]+Tabla1[[#This Row],[Existencia]]-Tabla1[[#This Row],[SISTEMA]]</f>
        <v>0</v>
      </c>
    </row>
    <row r="2514" spans="1:11" x14ac:dyDescent="0.25">
      <c r="A2514">
        <v>20303</v>
      </c>
      <c r="B2514" s="1" t="s">
        <v>6</v>
      </c>
      <c r="C2514" s="1" t="s">
        <v>19</v>
      </c>
      <c r="D2514">
        <v>9259</v>
      </c>
      <c r="E2514" s="1" t="s">
        <v>2430</v>
      </c>
      <c r="F2514">
        <v>1</v>
      </c>
      <c r="G2514">
        <v>0</v>
      </c>
      <c r="I2514">
        <v>0</v>
      </c>
      <c r="J2514">
        <f>Tabla1[[#This Row],[VENTAS]]+Tabla1[[#This Row],[DEPOSITO]]+Tabla1[[#This Row],[Existencia]]-Tabla1[[#This Row],[SISTEMA]]</f>
        <v>-1</v>
      </c>
    </row>
    <row r="2515" spans="1:11" hidden="1" x14ac:dyDescent="0.25">
      <c r="A2515">
        <v>20303</v>
      </c>
      <c r="B2515" s="1" t="s">
        <v>6</v>
      </c>
      <c r="C2515" s="1" t="s">
        <v>19</v>
      </c>
      <c r="D2515">
        <v>9262</v>
      </c>
      <c r="E2515" s="1" t="s">
        <v>58</v>
      </c>
      <c r="F2515">
        <v>0</v>
      </c>
      <c r="G2515">
        <v>0</v>
      </c>
      <c r="I2515">
        <v>0</v>
      </c>
      <c r="J2515">
        <f>Tabla1[[#This Row],[VENTAS]]+Tabla1[[#This Row],[DEPOSITO]]+Tabla1[[#This Row],[Existencia]]-Tabla1[[#This Row],[SISTEMA]]</f>
        <v>0</v>
      </c>
    </row>
    <row r="2516" spans="1:11" hidden="1" x14ac:dyDescent="0.25">
      <c r="A2516">
        <v>20303</v>
      </c>
      <c r="B2516" s="1" t="s">
        <v>6</v>
      </c>
      <c r="C2516" s="1" t="s">
        <v>19</v>
      </c>
      <c r="D2516">
        <v>9263</v>
      </c>
      <c r="E2516" s="1" t="s">
        <v>58</v>
      </c>
      <c r="F2516">
        <v>0</v>
      </c>
      <c r="G2516">
        <v>0</v>
      </c>
      <c r="I2516">
        <v>0</v>
      </c>
      <c r="J2516">
        <f>Tabla1[[#This Row],[VENTAS]]+Tabla1[[#This Row],[DEPOSITO]]+Tabla1[[#This Row],[Existencia]]-Tabla1[[#This Row],[SISTEMA]]</f>
        <v>0</v>
      </c>
    </row>
    <row r="2517" spans="1:11" hidden="1" x14ac:dyDescent="0.25">
      <c r="A2517">
        <v>20303</v>
      </c>
      <c r="B2517" s="1" t="s">
        <v>6</v>
      </c>
      <c r="C2517" s="1" t="s">
        <v>19</v>
      </c>
      <c r="D2517">
        <v>9264</v>
      </c>
      <c r="E2517" s="1" t="s">
        <v>58</v>
      </c>
      <c r="F2517">
        <v>0</v>
      </c>
      <c r="G2517">
        <v>0</v>
      </c>
      <c r="I2517">
        <v>0</v>
      </c>
      <c r="J2517">
        <f>Tabla1[[#This Row],[VENTAS]]+Tabla1[[#This Row],[DEPOSITO]]+Tabla1[[#This Row],[Existencia]]-Tabla1[[#This Row],[SISTEMA]]</f>
        <v>0</v>
      </c>
    </row>
    <row r="2518" spans="1:11" hidden="1" x14ac:dyDescent="0.25">
      <c r="A2518">
        <v>20303</v>
      </c>
      <c r="B2518" s="1" t="s">
        <v>6</v>
      </c>
      <c r="C2518" s="1" t="s">
        <v>19</v>
      </c>
      <c r="D2518">
        <v>9265</v>
      </c>
      <c r="E2518" s="1" t="s">
        <v>58</v>
      </c>
      <c r="F2518">
        <v>0</v>
      </c>
      <c r="G2518">
        <v>0</v>
      </c>
      <c r="I2518">
        <v>0</v>
      </c>
      <c r="J2518">
        <f>Tabla1[[#This Row],[VENTAS]]+Tabla1[[#This Row],[DEPOSITO]]+Tabla1[[#This Row],[Existencia]]-Tabla1[[#This Row],[SISTEMA]]</f>
        <v>0</v>
      </c>
    </row>
    <row r="2519" spans="1:11" hidden="1" x14ac:dyDescent="0.25">
      <c r="A2519">
        <v>20303</v>
      </c>
      <c r="B2519" s="1" t="s">
        <v>6</v>
      </c>
      <c r="C2519" s="1" t="s">
        <v>19</v>
      </c>
      <c r="D2519">
        <v>9266</v>
      </c>
      <c r="E2519" s="1" t="s">
        <v>58</v>
      </c>
      <c r="F2519">
        <v>0</v>
      </c>
      <c r="G2519">
        <v>0</v>
      </c>
      <c r="I2519">
        <v>0</v>
      </c>
      <c r="J2519">
        <f>Tabla1[[#This Row],[VENTAS]]+Tabla1[[#This Row],[DEPOSITO]]+Tabla1[[#This Row],[Existencia]]-Tabla1[[#This Row],[SISTEMA]]</f>
        <v>0</v>
      </c>
    </row>
    <row r="2520" spans="1:11" hidden="1" x14ac:dyDescent="0.25">
      <c r="A2520">
        <v>20303</v>
      </c>
      <c r="B2520" s="1" t="s">
        <v>6</v>
      </c>
      <c r="C2520" s="1" t="s">
        <v>19</v>
      </c>
      <c r="D2520">
        <v>9267</v>
      </c>
      <c r="E2520" s="1" t="s">
        <v>58</v>
      </c>
      <c r="F2520">
        <v>0</v>
      </c>
      <c r="G2520">
        <v>0</v>
      </c>
      <c r="I2520">
        <v>0</v>
      </c>
      <c r="J2520">
        <f>Tabla1[[#This Row],[VENTAS]]+Tabla1[[#This Row],[DEPOSITO]]+Tabla1[[#This Row],[Existencia]]-Tabla1[[#This Row],[SISTEMA]]</f>
        <v>0</v>
      </c>
    </row>
    <row r="2521" spans="1:11" hidden="1" x14ac:dyDescent="0.25">
      <c r="A2521">
        <v>20303</v>
      </c>
      <c r="B2521" s="1" t="s">
        <v>6</v>
      </c>
      <c r="C2521" s="1" t="s">
        <v>19</v>
      </c>
      <c r="D2521">
        <v>9269</v>
      </c>
      <c r="E2521" s="1" t="s">
        <v>58</v>
      </c>
      <c r="F2521">
        <v>0</v>
      </c>
      <c r="G2521">
        <v>0</v>
      </c>
      <c r="I2521">
        <v>0</v>
      </c>
      <c r="J2521">
        <f>Tabla1[[#This Row],[VENTAS]]+Tabla1[[#This Row],[DEPOSITO]]+Tabla1[[#This Row],[Existencia]]-Tabla1[[#This Row],[SISTEMA]]</f>
        <v>0</v>
      </c>
    </row>
    <row r="2522" spans="1:11" hidden="1" x14ac:dyDescent="0.25">
      <c r="A2522">
        <v>20303</v>
      </c>
      <c r="B2522" s="1" t="s">
        <v>6</v>
      </c>
      <c r="C2522" s="1" t="s">
        <v>19</v>
      </c>
      <c r="D2522">
        <v>9271</v>
      </c>
      <c r="E2522" s="1" t="s">
        <v>58</v>
      </c>
      <c r="F2522">
        <v>0</v>
      </c>
      <c r="G2522">
        <v>0</v>
      </c>
      <c r="I2522">
        <v>0</v>
      </c>
      <c r="J2522">
        <f>Tabla1[[#This Row],[VENTAS]]+Tabla1[[#This Row],[DEPOSITO]]+Tabla1[[#This Row],[Existencia]]-Tabla1[[#This Row],[SISTEMA]]</f>
        <v>0</v>
      </c>
    </row>
    <row r="2523" spans="1:11" hidden="1" x14ac:dyDescent="0.25">
      <c r="A2523">
        <v>20303</v>
      </c>
      <c r="B2523" s="1" t="s">
        <v>6</v>
      </c>
      <c r="C2523" s="1" t="s">
        <v>19</v>
      </c>
      <c r="D2523">
        <v>9273</v>
      </c>
      <c r="E2523" s="1" t="s">
        <v>58</v>
      </c>
      <c r="F2523">
        <v>0</v>
      </c>
      <c r="G2523">
        <v>0</v>
      </c>
      <c r="I2523">
        <v>0</v>
      </c>
      <c r="J2523">
        <f>Tabla1[[#This Row],[VENTAS]]+Tabla1[[#This Row],[DEPOSITO]]+Tabla1[[#This Row],[Existencia]]-Tabla1[[#This Row],[SISTEMA]]</f>
        <v>0</v>
      </c>
    </row>
    <row r="2524" spans="1:11" hidden="1" x14ac:dyDescent="0.25">
      <c r="A2524">
        <v>20303</v>
      </c>
      <c r="B2524" s="1" t="s">
        <v>6</v>
      </c>
      <c r="C2524" s="1" t="s">
        <v>19</v>
      </c>
      <c r="D2524">
        <v>9274</v>
      </c>
      <c r="E2524" s="1" t="s">
        <v>58</v>
      </c>
      <c r="F2524">
        <v>0</v>
      </c>
      <c r="G2524">
        <v>0</v>
      </c>
      <c r="I2524">
        <v>0</v>
      </c>
      <c r="J2524">
        <f>Tabla1[[#This Row],[VENTAS]]+Tabla1[[#This Row],[DEPOSITO]]+Tabla1[[#This Row],[Existencia]]-Tabla1[[#This Row],[SISTEMA]]</f>
        <v>0</v>
      </c>
    </row>
    <row r="2525" spans="1:11" hidden="1" x14ac:dyDescent="0.25">
      <c r="A2525">
        <v>20303</v>
      </c>
      <c r="B2525" s="1" t="s">
        <v>6</v>
      </c>
      <c r="C2525" s="1" t="s">
        <v>19</v>
      </c>
      <c r="D2525">
        <v>9317</v>
      </c>
      <c r="E2525" s="1" t="s">
        <v>2431</v>
      </c>
      <c r="F2525">
        <v>2</v>
      </c>
      <c r="G2525">
        <v>4</v>
      </c>
      <c r="I2525">
        <v>0</v>
      </c>
      <c r="J2525">
        <f>Tabla1[[#This Row],[VENTAS]]+Tabla1[[#This Row],[DEPOSITO]]+Tabla1[[#This Row],[Existencia]]-Tabla1[[#This Row],[SISTEMA]]</f>
        <v>2</v>
      </c>
      <c r="K2525" t="s">
        <v>2511</v>
      </c>
    </row>
    <row r="2526" spans="1:11" hidden="1" x14ac:dyDescent="0.25">
      <c r="A2526">
        <v>20303</v>
      </c>
      <c r="B2526" s="1" t="s">
        <v>6</v>
      </c>
      <c r="C2526" s="1" t="s">
        <v>19</v>
      </c>
      <c r="D2526">
        <v>9348</v>
      </c>
      <c r="E2526" s="1" t="s">
        <v>218</v>
      </c>
      <c r="F2526">
        <v>0</v>
      </c>
      <c r="G2526">
        <v>0</v>
      </c>
      <c r="I2526">
        <v>0</v>
      </c>
      <c r="J2526">
        <f>Tabla1[[#This Row],[VENTAS]]+Tabla1[[#This Row],[DEPOSITO]]+Tabla1[[#This Row],[Existencia]]-Tabla1[[#This Row],[SISTEMA]]</f>
        <v>0</v>
      </c>
    </row>
    <row r="2527" spans="1:11" hidden="1" x14ac:dyDescent="0.25">
      <c r="A2527">
        <v>20303</v>
      </c>
      <c r="B2527" s="1" t="s">
        <v>6</v>
      </c>
      <c r="C2527" s="1" t="s">
        <v>19</v>
      </c>
      <c r="D2527">
        <v>9519</v>
      </c>
      <c r="E2527" s="1" t="s">
        <v>2432</v>
      </c>
      <c r="F2527">
        <v>1</v>
      </c>
      <c r="G2527">
        <v>0</v>
      </c>
      <c r="I2527">
        <v>0</v>
      </c>
      <c r="J2527">
        <f>Tabla1[[#This Row],[VENTAS]]+Tabla1[[#This Row],[DEPOSITO]]+Tabla1[[#This Row],[Existencia]]-Tabla1[[#This Row],[SISTEMA]]</f>
        <v>-1</v>
      </c>
      <c r="K2527" t="s">
        <v>5</v>
      </c>
    </row>
    <row r="2528" spans="1:11" hidden="1" x14ac:dyDescent="0.25">
      <c r="A2528">
        <v>20303</v>
      </c>
      <c r="B2528" s="1" t="s">
        <v>6</v>
      </c>
      <c r="C2528" s="1" t="s">
        <v>19</v>
      </c>
      <c r="D2528">
        <v>9527</v>
      </c>
      <c r="E2528" s="1" t="s">
        <v>58</v>
      </c>
      <c r="F2528">
        <v>0</v>
      </c>
      <c r="G2528">
        <v>0</v>
      </c>
      <c r="I2528">
        <v>0</v>
      </c>
      <c r="J2528">
        <f>Tabla1[[#This Row],[VENTAS]]+Tabla1[[#This Row],[DEPOSITO]]+Tabla1[[#This Row],[Existencia]]-Tabla1[[#This Row],[SISTEMA]]</f>
        <v>0</v>
      </c>
    </row>
    <row r="2529" spans="1:10" hidden="1" x14ac:dyDescent="0.25">
      <c r="A2529">
        <v>20303</v>
      </c>
      <c r="B2529" s="1" t="s">
        <v>6</v>
      </c>
      <c r="C2529" s="1" t="s">
        <v>19</v>
      </c>
      <c r="D2529">
        <v>9633</v>
      </c>
      <c r="E2529" s="1" t="s">
        <v>2433</v>
      </c>
      <c r="F2529">
        <v>13</v>
      </c>
      <c r="G2529">
        <v>13</v>
      </c>
      <c r="I2529">
        <v>0</v>
      </c>
      <c r="J2529">
        <f>Tabla1[[#This Row],[VENTAS]]+Tabla1[[#This Row],[DEPOSITO]]+Tabla1[[#This Row],[Existencia]]-Tabla1[[#This Row],[SISTEMA]]</f>
        <v>0</v>
      </c>
    </row>
    <row r="2530" spans="1:10" x14ac:dyDescent="0.25">
      <c r="A2530">
        <v>20303</v>
      </c>
      <c r="B2530" s="1" t="s">
        <v>6</v>
      </c>
      <c r="C2530" s="1" t="s">
        <v>19</v>
      </c>
      <c r="D2530">
        <v>9704</v>
      </c>
      <c r="E2530" s="1" t="s">
        <v>2434</v>
      </c>
      <c r="F2530">
        <v>16</v>
      </c>
      <c r="G2530">
        <v>0</v>
      </c>
      <c r="I2530">
        <v>0</v>
      </c>
      <c r="J2530">
        <f>Tabla1[[#This Row],[VENTAS]]+Tabla1[[#This Row],[DEPOSITO]]+Tabla1[[#This Row],[Existencia]]-Tabla1[[#This Row],[SISTEMA]]</f>
        <v>-16</v>
      </c>
    </row>
    <row r="2531" spans="1:10" hidden="1" x14ac:dyDescent="0.25">
      <c r="A2531">
        <v>20303</v>
      </c>
      <c r="B2531" s="1" t="s">
        <v>6</v>
      </c>
      <c r="C2531" s="1" t="s">
        <v>19</v>
      </c>
      <c r="D2531">
        <v>9733</v>
      </c>
      <c r="E2531" s="1" t="s">
        <v>2435</v>
      </c>
      <c r="F2531">
        <v>0</v>
      </c>
      <c r="G2531">
        <v>0</v>
      </c>
      <c r="I2531">
        <v>0</v>
      </c>
      <c r="J2531">
        <f>Tabla1[[#This Row],[VENTAS]]+Tabla1[[#This Row],[DEPOSITO]]+Tabla1[[#This Row],[Existencia]]-Tabla1[[#This Row],[SISTEMA]]</f>
        <v>0</v>
      </c>
    </row>
    <row r="2532" spans="1:10" hidden="1" x14ac:dyDescent="0.25">
      <c r="A2532">
        <v>20303</v>
      </c>
      <c r="B2532" s="1" t="s">
        <v>6</v>
      </c>
      <c r="C2532" s="1" t="s">
        <v>19</v>
      </c>
      <c r="D2532">
        <v>9734</v>
      </c>
      <c r="E2532" s="1" t="s">
        <v>2436</v>
      </c>
      <c r="F2532">
        <v>0</v>
      </c>
      <c r="G2532">
        <v>0</v>
      </c>
      <c r="I2532">
        <v>0</v>
      </c>
      <c r="J2532">
        <f>Tabla1[[#This Row],[VENTAS]]+Tabla1[[#This Row],[DEPOSITO]]+Tabla1[[#This Row],[Existencia]]-Tabla1[[#This Row],[SISTEMA]]</f>
        <v>0</v>
      </c>
    </row>
    <row r="2533" spans="1:10" hidden="1" x14ac:dyDescent="0.25">
      <c r="A2533">
        <v>20303</v>
      </c>
      <c r="B2533" s="1" t="s">
        <v>6</v>
      </c>
      <c r="C2533" s="1" t="s">
        <v>19</v>
      </c>
      <c r="D2533">
        <v>9755</v>
      </c>
      <c r="E2533" s="1" t="s">
        <v>2437</v>
      </c>
      <c r="F2533">
        <v>61</v>
      </c>
      <c r="G2533">
        <v>44</v>
      </c>
      <c r="H2533">
        <v>17</v>
      </c>
      <c r="I2533">
        <v>0</v>
      </c>
      <c r="J2533">
        <f>Tabla1[[#This Row],[VENTAS]]+Tabla1[[#This Row],[DEPOSITO]]+Tabla1[[#This Row],[Existencia]]-Tabla1[[#This Row],[SISTEMA]]</f>
        <v>0</v>
      </c>
    </row>
    <row r="2534" spans="1:10" hidden="1" x14ac:dyDescent="0.25">
      <c r="A2534">
        <v>20303</v>
      </c>
      <c r="B2534" s="1" t="s">
        <v>6</v>
      </c>
      <c r="C2534" s="1" t="s">
        <v>19</v>
      </c>
      <c r="D2534">
        <v>9828</v>
      </c>
      <c r="E2534" s="1" t="s">
        <v>2438</v>
      </c>
      <c r="F2534">
        <v>0</v>
      </c>
      <c r="G2534">
        <v>0</v>
      </c>
      <c r="I2534">
        <v>0</v>
      </c>
      <c r="J2534">
        <f>Tabla1[[#This Row],[VENTAS]]+Tabla1[[#This Row],[DEPOSITO]]+Tabla1[[#This Row],[Existencia]]-Tabla1[[#This Row],[SISTEMA]]</f>
        <v>0</v>
      </c>
    </row>
    <row r="2535" spans="1:10" x14ac:dyDescent="0.25">
      <c r="A2535">
        <v>20303</v>
      </c>
      <c r="B2535" s="1" t="s">
        <v>6</v>
      </c>
      <c r="C2535" s="1" t="s">
        <v>19</v>
      </c>
      <c r="D2535">
        <v>9831</v>
      </c>
      <c r="E2535" s="1" t="s">
        <v>2439</v>
      </c>
      <c r="F2535">
        <v>33</v>
      </c>
      <c r="G2535">
        <v>2</v>
      </c>
      <c r="I2535">
        <v>0</v>
      </c>
      <c r="J2535">
        <f>Tabla1[[#This Row],[VENTAS]]+Tabla1[[#This Row],[DEPOSITO]]+Tabla1[[#This Row],[Existencia]]-Tabla1[[#This Row],[SISTEMA]]</f>
        <v>-31</v>
      </c>
    </row>
    <row r="2536" spans="1:10" hidden="1" x14ac:dyDescent="0.25">
      <c r="A2536">
        <v>20303</v>
      </c>
      <c r="B2536" s="1" t="s">
        <v>6</v>
      </c>
      <c r="C2536" s="1" t="s">
        <v>19</v>
      </c>
      <c r="D2536">
        <v>9982</v>
      </c>
      <c r="E2536" s="1" t="s">
        <v>2440</v>
      </c>
      <c r="F2536">
        <v>0</v>
      </c>
      <c r="G2536">
        <v>0</v>
      </c>
      <c r="I2536">
        <v>0</v>
      </c>
      <c r="J2536">
        <f>Tabla1[[#This Row],[VENTAS]]+Tabla1[[#This Row],[DEPOSITO]]+Tabla1[[#This Row],[Existencia]]-Tabla1[[#This Row],[SISTEMA]]</f>
        <v>0</v>
      </c>
    </row>
    <row r="2537" spans="1:10" hidden="1" x14ac:dyDescent="0.25">
      <c r="A2537">
        <v>20303</v>
      </c>
      <c r="B2537" s="1" t="s">
        <v>6</v>
      </c>
      <c r="C2537" s="1" t="s">
        <v>19</v>
      </c>
      <c r="D2537">
        <v>10228</v>
      </c>
      <c r="E2537" s="1" t="s">
        <v>2441</v>
      </c>
      <c r="F2537">
        <v>0</v>
      </c>
      <c r="G2537">
        <v>0</v>
      </c>
      <c r="I2537">
        <v>0</v>
      </c>
      <c r="J2537">
        <f>Tabla1[[#This Row],[VENTAS]]+Tabla1[[#This Row],[DEPOSITO]]+Tabla1[[#This Row],[Existencia]]-Tabla1[[#This Row],[SISTEMA]]</f>
        <v>0</v>
      </c>
    </row>
    <row r="2538" spans="1:10" x14ac:dyDescent="0.25">
      <c r="A2538">
        <v>20303</v>
      </c>
      <c r="B2538" s="1" t="s">
        <v>6</v>
      </c>
      <c r="C2538" s="1" t="s">
        <v>19</v>
      </c>
      <c r="D2538">
        <v>10331</v>
      </c>
      <c r="E2538" s="1" t="s">
        <v>2442</v>
      </c>
      <c r="F2538">
        <v>51</v>
      </c>
      <c r="G2538">
        <v>23</v>
      </c>
      <c r="I2538">
        <v>0</v>
      </c>
      <c r="J2538">
        <f>Tabla1[[#This Row],[VENTAS]]+Tabla1[[#This Row],[DEPOSITO]]+Tabla1[[#This Row],[Existencia]]-Tabla1[[#This Row],[SISTEMA]]</f>
        <v>-28</v>
      </c>
    </row>
    <row r="2539" spans="1:10" hidden="1" x14ac:dyDescent="0.25">
      <c r="A2539">
        <v>20303</v>
      </c>
      <c r="B2539" s="1" t="s">
        <v>6</v>
      </c>
      <c r="C2539" s="1" t="s">
        <v>19</v>
      </c>
      <c r="D2539">
        <v>10360</v>
      </c>
      <c r="E2539" s="1" t="s">
        <v>2443</v>
      </c>
      <c r="F2539">
        <v>7</v>
      </c>
      <c r="G2539">
        <v>7</v>
      </c>
      <c r="I2539">
        <v>0</v>
      </c>
      <c r="J2539">
        <f>Tabla1[[#This Row],[VENTAS]]+Tabla1[[#This Row],[DEPOSITO]]+Tabla1[[#This Row],[Existencia]]-Tabla1[[#This Row],[SISTEMA]]</f>
        <v>0</v>
      </c>
    </row>
    <row r="2540" spans="1:10" hidden="1" x14ac:dyDescent="0.25">
      <c r="A2540">
        <v>20303</v>
      </c>
      <c r="B2540" s="1" t="s">
        <v>6</v>
      </c>
      <c r="C2540" s="1" t="s">
        <v>19</v>
      </c>
      <c r="D2540">
        <v>10361</v>
      </c>
      <c r="E2540" s="1" t="s">
        <v>2444</v>
      </c>
      <c r="F2540">
        <v>0</v>
      </c>
      <c r="G2540">
        <v>0</v>
      </c>
      <c r="I2540">
        <v>0</v>
      </c>
      <c r="J2540">
        <f>Tabla1[[#This Row],[VENTAS]]+Tabla1[[#This Row],[DEPOSITO]]+Tabla1[[#This Row],[Existencia]]-Tabla1[[#This Row],[SISTEMA]]</f>
        <v>0</v>
      </c>
    </row>
    <row r="2541" spans="1:10" hidden="1" x14ac:dyDescent="0.25">
      <c r="A2541">
        <v>20303</v>
      </c>
      <c r="B2541" s="1" t="s">
        <v>6</v>
      </c>
      <c r="C2541" s="1" t="s">
        <v>19</v>
      </c>
      <c r="D2541">
        <v>10680</v>
      </c>
      <c r="E2541" s="1" t="s">
        <v>2445</v>
      </c>
      <c r="F2541">
        <v>0</v>
      </c>
      <c r="G2541">
        <v>0</v>
      </c>
      <c r="I2541">
        <v>0</v>
      </c>
      <c r="J2541">
        <f>Tabla1[[#This Row],[VENTAS]]+Tabla1[[#This Row],[DEPOSITO]]+Tabla1[[#This Row],[Existencia]]-Tabla1[[#This Row],[SISTEMA]]</f>
        <v>0</v>
      </c>
    </row>
    <row r="2542" spans="1:10" hidden="1" x14ac:dyDescent="0.25">
      <c r="A2542">
        <v>20303</v>
      </c>
      <c r="B2542" s="1" t="s">
        <v>6</v>
      </c>
      <c r="C2542" s="1" t="s">
        <v>19</v>
      </c>
      <c r="D2542">
        <v>10801</v>
      </c>
      <c r="E2542" s="1" t="s">
        <v>2446</v>
      </c>
      <c r="F2542">
        <v>10</v>
      </c>
      <c r="G2542">
        <v>10</v>
      </c>
      <c r="I2542">
        <v>0</v>
      </c>
      <c r="J2542">
        <f>Tabla1[[#This Row],[VENTAS]]+Tabla1[[#This Row],[DEPOSITO]]+Tabla1[[#This Row],[Existencia]]-Tabla1[[#This Row],[SISTEMA]]</f>
        <v>0</v>
      </c>
    </row>
    <row r="2543" spans="1:10" hidden="1" x14ac:dyDescent="0.25">
      <c r="A2543">
        <v>20303</v>
      </c>
      <c r="B2543" s="1" t="s">
        <v>6</v>
      </c>
      <c r="C2543" s="1" t="s">
        <v>19</v>
      </c>
      <c r="D2543">
        <v>11057</v>
      </c>
      <c r="E2543" s="1" t="s">
        <v>2447</v>
      </c>
      <c r="F2543">
        <v>0</v>
      </c>
      <c r="G2543">
        <v>0</v>
      </c>
      <c r="I2543">
        <v>0</v>
      </c>
      <c r="J2543">
        <f>Tabla1[[#This Row],[VENTAS]]+Tabla1[[#This Row],[DEPOSITO]]+Tabla1[[#This Row],[Existencia]]-Tabla1[[#This Row],[SISTEMA]]</f>
        <v>0</v>
      </c>
    </row>
    <row r="2544" spans="1:10" hidden="1" x14ac:dyDescent="0.25">
      <c r="A2544">
        <v>20303</v>
      </c>
      <c r="B2544" s="1" t="s">
        <v>6</v>
      </c>
      <c r="C2544" s="1" t="s">
        <v>19</v>
      </c>
      <c r="D2544">
        <v>11384</v>
      </c>
      <c r="E2544" s="1" t="s">
        <v>2448</v>
      </c>
      <c r="F2544">
        <v>0</v>
      </c>
      <c r="G2544">
        <v>0</v>
      </c>
      <c r="I2544">
        <v>0</v>
      </c>
      <c r="J2544">
        <f>Tabla1[[#This Row],[VENTAS]]+Tabla1[[#This Row],[DEPOSITO]]+Tabla1[[#This Row],[Existencia]]-Tabla1[[#This Row],[SISTEMA]]</f>
        <v>0</v>
      </c>
    </row>
    <row r="2545" spans="1:11" hidden="1" x14ac:dyDescent="0.25">
      <c r="A2545">
        <v>20303</v>
      </c>
      <c r="B2545" s="1" t="s">
        <v>6</v>
      </c>
      <c r="C2545" s="1" t="s">
        <v>19</v>
      </c>
      <c r="D2545">
        <v>11385</v>
      </c>
      <c r="E2545" s="1" t="s">
        <v>2449</v>
      </c>
      <c r="F2545">
        <v>0</v>
      </c>
      <c r="G2545">
        <v>0</v>
      </c>
      <c r="I2545">
        <v>0</v>
      </c>
      <c r="J2545">
        <f>Tabla1[[#This Row],[VENTAS]]+Tabla1[[#This Row],[DEPOSITO]]+Tabla1[[#This Row],[Existencia]]-Tabla1[[#This Row],[SISTEMA]]</f>
        <v>0</v>
      </c>
    </row>
    <row r="2546" spans="1:11" hidden="1" x14ac:dyDescent="0.25">
      <c r="A2546">
        <v>20303</v>
      </c>
      <c r="B2546" s="1" t="s">
        <v>6</v>
      </c>
      <c r="C2546" s="1" t="s">
        <v>19</v>
      </c>
      <c r="D2546">
        <v>11387</v>
      </c>
      <c r="E2546" s="1" t="s">
        <v>2450</v>
      </c>
      <c r="F2546">
        <v>0</v>
      </c>
      <c r="G2546">
        <v>0</v>
      </c>
      <c r="I2546">
        <v>0</v>
      </c>
      <c r="J2546">
        <f>Tabla1[[#This Row],[VENTAS]]+Tabla1[[#This Row],[DEPOSITO]]+Tabla1[[#This Row],[Existencia]]-Tabla1[[#This Row],[SISTEMA]]</f>
        <v>0</v>
      </c>
    </row>
    <row r="2547" spans="1:11" hidden="1" x14ac:dyDescent="0.25">
      <c r="A2547">
        <v>20303</v>
      </c>
      <c r="B2547" s="1" t="s">
        <v>6</v>
      </c>
      <c r="C2547" s="1" t="s">
        <v>19</v>
      </c>
      <c r="D2547">
        <v>12353</v>
      </c>
      <c r="E2547" s="1" t="s">
        <v>2451</v>
      </c>
      <c r="F2547">
        <v>0</v>
      </c>
      <c r="G2547">
        <v>0</v>
      </c>
      <c r="I2547">
        <v>0</v>
      </c>
      <c r="J2547">
        <f>Tabla1[[#This Row],[VENTAS]]+Tabla1[[#This Row],[DEPOSITO]]+Tabla1[[#This Row],[Existencia]]-Tabla1[[#This Row],[SISTEMA]]</f>
        <v>0</v>
      </c>
    </row>
    <row r="2548" spans="1:11" hidden="1" x14ac:dyDescent="0.25">
      <c r="A2548">
        <v>20303</v>
      </c>
      <c r="B2548" s="1" t="s">
        <v>6</v>
      </c>
      <c r="C2548" s="1" t="s">
        <v>20</v>
      </c>
      <c r="D2548">
        <v>6901</v>
      </c>
      <c r="E2548" s="1" t="s">
        <v>2452</v>
      </c>
      <c r="F2548">
        <v>4</v>
      </c>
      <c r="G2548">
        <v>0</v>
      </c>
      <c r="I2548">
        <v>0</v>
      </c>
      <c r="J2548">
        <f>Tabla1[[#This Row],[VENTAS]]+Tabla1[[#This Row],[DEPOSITO]]+Tabla1[[#This Row],[Existencia]]-Tabla1[[#This Row],[SISTEMA]]</f>
        <v>-4</v>
      </c>
      <c r="K2548" t="s">
        <v>2646</v>
      </c>
    </row>
    <row r="2549" spans="1:11" hidden="1" x14ac:dyDescent="0.25">
      <c r="A2549">
        <v>20303</v>
      </c>
      <c r="B2549" s="1" t="s">
        <v>6</v>
      </c>
      <c r="C2549" s="1" t="s">
        <v>20</v>
      </c>
      <c r="D2549">
        <v>6928</v>
      </c>
      <c r="E2549" s="1" t="s">
        <v>2453</v>
      </c>
      <c r="F2549">
        <v>0</v>
      </c>
      <c r="G2549">
        <v>0</v>
      </c>
      <c r="I2549">
        <v>0</v>
      </c>
      <c r="J2549">
        <f>Tabla1[[#This Row],[VENTAS]]+Tabla1[[#This Row],[DEPOSITO]]+Tabla1[[#This Row],[Existencia]]-Tabla1[[#This Row],[SISTEMA]]</f>
        <v>0</v>
      </c>
    </row>
    <row r="2550" spans="1:11" hidden="1" x14ac:dyDescent="0.25">
      <c r="A2550">
        <v>20303</v>
      </c>
      <c r="B2550" s="1" t="s">
        <v>6</v>
      </c>
      <c r="C2550" s="1" t="s">
        <v>20</v>
      </c>
      <c r="D2550">
        <v>8053</v>
      </c>
      <c r="E2550" s="1" t="s">
        <v>2454</v>
      </c>
      <c r="F2550">
        <v>8</v>
      </c>
      <c r="G2550">
        <v>8</v>
      </c>
      <c r="I2550">
        <v>0</v>
      </c>
      <c r="J2550">
        <f>Tabla1[[#This Row],[VENTAS]]+Tabla1[[#This Row],[DEPOSITO]]+Tabla1[[#This Row],[Existencia]]-Tabla1[[#This Row],[SISTEMA]]</f>
        <v>0</v>
      </c>
    </row>
    <row r="2551" spans="1:11" hidden="1" x14ac:dyDescent="0.25">
      <c r="A2551">
        <v>20303</v>
      </c>
      <c r="B2551" s="1" t="s">
        <v>6</v>
      </c>
      <c r="C2551" s="1" t="s">
        <v>20</v>
      </c>
      <c r="D2551">
        <v>8054</v>
      </c>
      <c r="E2551" s="1" t="s">
        <v>2455</v>
      </c>
      <c r="F2551">
        <v>9</v>
      </c>
      <c r="G2551">
        <v>9</v>
      </c>
      <c r="I2551">
        <v>0</v>
      </c>
      <c r="J2551">
        <f>Tabla1[[#This Row],[VENTAS]]+Tabla1[[#This Row],[DEPOSITO]]+Tabla1[[#This Row],[Existencia]]-Tabla1[[#This Row],[SISTEMA]]</f>
        <v>0</v>
      </c>
    </row>
    <row r="2552" spans="1:11" hidden="1" x14ac:dyDescent="0.25">
      <c r="A2552">
        <v>20303</v>
      </c>
      <c r="B2552" s="1" t="s">
        <v>6</v>
      </c>
      <c r="C2552" s="1" t="s">
        <v>20</v>
      </c>
      <c r="D2552">
        <v>8060</v>
      </c>
      <c r="E2552" s="1" t="s">
        <v>2456</v>
      </c>
      <c r="F2552">
        <v>0</v>
      </c>
      <c r="G2552">
        <v>0</v>
      </c>
      <c r="I2552">
        <v>0</v>
      </c>
      <c r="J2552">
        <f>Tabla1[[#This Row],[VENTAS]]+Tabla1[[#This Row],[DEPOSITO]]+Tabla1[[#This Row],[Existencia]]-Tabla1[[#This Row],[SISTEMA]]</f>
        <v>0</v>
      </c>
    </row>
    <row r="2553" spans="1:11" hidden="1" x14ac:dyDescent="0.25">
      <c r="A2553">
        <v>20303</v>
      </c>
      <c r="B2553" s="1" t="s">
        <v>6</v>
      </c>
      <c r="C2553" s="1" t="s">
        <v>20</v>
      </c>
      <c r="D2553">
        <v>8061</v>
      </c>
      <c r="E2553" s="1" t="s">
        <v>2457</v>
      </c>
      <c r="F2553">
        <v>0</v>
      </c>
      <c r="G2553">
        <v>0</v>
      </c>
      <c r="I2553">
        <v>0</v>
      </c>
      <c r="J2553">
        <f>Tabla1[[#This Row],[VENTAS]]+Tabla1[[#This Row],[DEPOSITO]]+Tabla1[[#This Row],[Existencia]]-Tabla1[[#This Row],[SISTEMA]]</f>
        <v>0</v>
      </c>
    </row>
    <row r="2554" spans="1:11" hidden="1" x14ac:dyDescent="0.25">
      <c r="A2554">
        <v>20303</v>
      </c>
      <c r="B2554" s="1" t="s">
        <v>6</v>
      </c>
      <c r="C2554" s="1" t="s">
        <v>20</v>
      </c>
      <c r="D2554">
        <v>8063</v>
      </c>
      <c r="E2554" s="1" t="s">
        <v>2458</v>
      </c>
      <c r="F2554">
        <v>0</v>
      </c>
      <c r="G2554">
        <v>0</v>
      </c>
      <c r="I2554">
        <v>0</v>
      </c>
      <c r="J2554">
        <f>Tabla1[[#This Row],[VENTAS]]+Tabla1[[#This Row],[DEPOSITO]]+Tabla1[[#This Row],[Existencia]]-Tabla1[[#This Row],[SISTEMA]]</f>
        <v>0</v>
      </c>
    </row>
    <row r="2555" spans="1:11" hidden="1" x14ac:dyDescent="0.25">
      <c r="A2555">
        <v>20303</v>
      </c>
      <c r="B2555" s="1" t="s">
        <v>6</v>
      </c>
      <c r="C2555" s="1" t="s">
        <v>20</v>
      </c>
      <c r="D2555">
        <v>8066</v>
      </c>
      <c r="E2555" s="1" t="s">
        <v>2459</v>
      </c>
      <c r="F2555">
        <v>0</v>
      </c>
      <c r="G2555">
        <v>0</v>
      </c>
      <c r="I2555">
        <v>0</v>
      </c>
      <c r="J2555">
        <f>Tabla1[[#This Row],[VENTAS]]+Tabla1[[#This Row],[DEPOSITO]]+Tabla1[[#This Row],[Existencia]]-Tabla1[[#This Row],[SISTEMA]]</f>
        <v>0</v>
      </c>
    </row>
    <row r="2556" spans="1:11" hidden="1" x14ac:dyDescent="0.25">
      <c r="A2556">
        <v>20303</v>
      </c>
      <c r="B2556" s="1" t="s">
        <v>6</v>
      </c>
      <c r="C2556" s="1" t="s">
        <v>20</v>
      </c>
      <c r="D2556">
        <v>8068</v>
      </c>
      <c r="E2556" s="1" t="s">
        <v>2460</v>
      </c>
      <c r="F2556">
        <v>0</v>
      </c>
      <c r="G2556">
        <v>0</v>
      </c>
      <c r="I2556">
        <v>0</v>
      </c>
      <c r="J2556">
        <f>Tabla1[[#This Row],[VENTAS]]+Tabla1[[#This Row],[DEPOSITO]]+Tabla1[[#This Row],[Existencia]]-Tabla1[[#This Row],[SISTEMA]]</f>
        <v>0</v>
      </c>
    </row>
    <row r="2557" spans="1:11" hidden="1" x14ac:dyDescent="0.25">
      <c r="A2557">
        <v>20303</v>
      </c>
      <c r="B2557" s="1" t="s">
        <v>6</v>
      </c>
      <c r="C2557" s="1" t="s">
        <v>20</v>
      </c>
      <c r="D2557">
        <v>8081</v>
      </c>
      <c r="E2557" s="1" t="s">
        <v>2461</v>
      </c>
      <c r="F2557">
        <v>0</v>
      </c>
      <c r="G2557">
        <v>0</v>
      </c>
      <c r="I2557">
        <v>0</v>
      </c>
      <c r="J2557">
        <f>Tabla1[[#This Row],[VENTAS]]+Tabla1[[#This Row],[DEPOSITO]]+Tabla1[[#This Row],[Existencia]]-Tabla1[[#This Row],[SISTEMA]]</f>
        <v>0</v>
      </c>
    </row>
    <row r="2558" spans="1:11" hidden="1" x14ac:dyDescent="0.25">
      <c r="A2558">
        <v>20303</v>
      </c>
      <c r="B2558" s="1" t="s">
        <v>6</v>
      </c>
      <c r="C2558" s="1" t="s">
        <v>20</v>
      </c>
      <c r="D2558">
        <v>8347</v>
      </c>
      <c r="E2558" s="1" t="s">
        <v>2462</v>
      </c>
      <c r="F2558">
        <v>0</v>
      </c>
      <c r="G2558">
        <v>0</v>
      </c>
      <c r="I2558">
        <v>0</v>
      </c>
      <c r="J2558">
        <f>Tabla1[[#This Row],[VENTAS]]+Tabla1[[#This Row],[DEPOSITO]]+Tabla1[[#This Row],[Existencia]]-Tabla1[[#This Row],[SISTEMA]]</f>
        <v>0</v>
      </c>
    </row>
    <row r="2559" spans="1:11" hidden="1" x14ac:dyDescent="0.25">
      <c r="A2559">
        <v>20303</v>
      </c>
      <c r="B2559" s="1" t="s">
        <v>6</v>
      </c>
      <c r="C2559" s="1" t="s">
        <v>20</v>
      </c>
      <c r="D2559">
        <v>8790</v>
      </c>
      <c r="E2559" s="1" t="s">
        <v>2463</v>
      </c>
      <c r="F2559">
        <v>0</v>
      </c>
      <c r="G2559">
        <v>0</v>
      </c>
      <c r="I2559">
        <v>0</v>
      </c>
      <c r="J2559">
        <f>Tabla1[[#This Row],[VENTAS]]+Tabla1[[#This Row],[DEPOSITO]]+Tabla1[[#This Row],[Existencia]]-Tabla1[[#This Row],[SISTEMA]]</f>
        <v>0</v>
      </c>
    </row>
    <row r="2560" spans="1:11" hidden="1" x14ac:dyDescent="0.25">
      <c r="A2560">
        <v>20303</v>
      </c>
      <c r="B2560" s="1" t="s">
        <v>6</v>
      </c>
      <c r="C2560" s="1" t="s">
        <v>20</v>
      </c>
      <c r="D2560">
        <v>8793</v>
      </c>
      <c r="E2560" s="1" t="s">
        <v>219</v>
      </c>
      <c r="F2560">
        <v>0</v>
      </c>
      <c r="G2560">
        <v>0</v>
      </c>
      <c r="I2560">
        <v>0</v>
      </c>
      <c r="J2560">
        <f>Tabla1[[#This Row],[VENTAS]]+Tabla1[[#This Row],[DEPOSITO]]+Tabla1[[#This Row],[Existencia]]-Tabla1[[#This Row],[SISTEMA]]</f>
        <v>0</v>
      </c>
    </row>
    <row r="2561" spans="1:11" hidden="1" x14ac:dyDescent="0.25">
      <c r="A2561">
        <v>20303</v>
      </c>
      <c r="B2561" s="1" t="s">
        <v>6</v>
      </c>
      <c r="C2561" s="1" t="s">
        <v>20</v>
      </c>
      <c r="D2561">
        <v>9417</v>
      </c>
      <c r="E2561" s="1" t="s">
        <v>2464</v>
      </c>
      <c r="F2561">
        <v>0</v>
      </c>
      <c r="G2561">
        <v>0</v>
      </c>
      <c r="I2561">
        <v>0</v>
      </c>
      <c r="J2561">
        <f>Tabla1[[#This Row],[VENTAS]]+Tabla1[[#This Row],[DEPOSITO]]+Tabla1[[#This Row],[Existencia]]-Tabla1[[#This Row],[SISTEMA]]</f>
        <v>0</v>
      </c>
    </row>
    <row r="2562" spans="1:11" hidden="1" x14ac:dyDescent="0.25">
      <c r="A2562">
        <v>20303</v>
      </c>
      <c r="B2562" s="1" t="s">
        <v>6</v>
      </c>
      <c r="C2562" s="1" t="s">
        <v>20</v>
      </c>
      <c r="D2562">
        <v>9419</v>
      </c>
      <c r="E2562" s="1" t="s">
        <v>2465</v>
      </c>
      <c r="F2562">
        <v>11</v>
      </c>
      <c r="G2562">
        <v>11</v>
      </c>
      <c r="I2562">
        <v>0</v>
      </c>
      <c r="J2562">
        <f>Tabla1[[#This Row],[VENTAS]]+Tabla1[[#This Row],[DEPOSITO]]+Tabla1[[#This Row],[Existencia]]-Tabla1[[#This Row],[SISTEMA]]</f>
        <v>0</v>
      </c>
    </row>
    <row r="2563" spans="1:11" x14ac:dyDescent="0.25">
      <c r="A2563">
        <v>20303</v>
      </c>
      <c r="B2563" s="1" t="s">
        <v>6</v>
      </c>
      <c r="C2563" s="1" t="s">
        <v>20</v>
      </c>
      <c r="D2563">
        <v>10396</v>
      </c>
      <c r="E2563" s="1" t="s">
        <v>2466</v>
      </c>
      <c r="F2563">
        <v>1</v>
      </c>
      <c r="G2563">
        <v>0</v>
      </c>
      <c r="I2563">
        <v>0</v>
      </c>
      <c r="J2563">
        <f>Tabla1[[#This Row],[VENTAS]]+Tabla1[[#This Row],[DEPOSITO]]+Tabla1[[#This Row],[Existencia]]-Tabla1[[#This Row],[SISTEMA]]</f>
        <v>-1</v>
      </c>
    </row>
    <row r="2564" spans="1:11" x14ac:dyDescent="0.25">
      <c r="A2564">
        <v>20303</v>
      </c>
      <c r="B2564" s="1" t="s">
        <v>6</v>
      </c>
      <c r="C2564" s="1" t="s">
        <v>20</v>
      </c>
      <c r="D2564">
        <v>13716</v>
      </c>
      <c r="E2564" s="1" t="s">
        <v>2467</v>
      </c>
      <c r="F2564">
        <v>1</v>
      </c>
      <c r="G2564">
        <v>0</v>
      </c>
      <c r="I2564">
        <v>0</v>
      </c>
      <c r="J2564">
        <f>Tabla1[[#This Row],[VENTAS]]+Tabla1[[#This Row],[DEPOSITO]]+Tabla1[[#This Row],[Existencia]]-Tabla1[[#This Row],[SISTEMA]]</f>
        <v>-1</v>
      </c>
    </row>
    <row r="2565" spans="1:11" hidden="1" x14ac:dyDescent="0.25">
      <c r="A2565">
        <v>20303</v>
      </c>
      <c r="B2565" s="1" t="s">
        <v>6</v>
      </c>
      <c r="C2565" s="1" t="s">
        <v>20</v>
      </c>
      <c r="D2565">
        <v>13717</v>
      </c>
      <c r="E2565" s="1" t="s">
        <v>2468</v>
      </c>
      <c r="F2565">
        <v>5</v>
      </c>
      <c r="G2565">
        <v>10</v>
      </c>
      <c r="I2565">
        <v>0</v>
      </c>
      <c r="J2565">
        <f>Tabla1[[#This Row],[VENTAS]]+Tabla1[[#This Row],[DEPOSITO]]+Tabla1[[#This Row],[Existencia]]-Tabla1[[#This Row],[SISTEMA]]</f>
        <v>5</v>
      </c>
      <c r="K2565" t="s">
        <v>2659</v>
      </c>
    </row>
    <row r="2566" spans="1:11" hidden="1" x14ac:dyDescent="0.25">
      <c r="A2566">
        <v>20303</v>
      </c>
      <c r="B2566" s="1" t="s">
        <v>6</v>
      </c>
      <c r="C2566" s="1" t="s">
        <v>21</v>
      </c>
      <c r="D2566">
        <v>1146</v>
      </c>
      <c r="E2566" s="1" t="s">
        <v>2469</v>
      </c>
      <c r="F2566">
        <v>32</v>
      </c>
      <c r="G2566">
        <v>31</v>
      </c>
      <c r="H2566">
        <v>1</v>
      </c>
      <c r="I2566">
        <v>0</v>
      </c>
      <c r="J2566">
        <f>Tabla1[[#This Row],[VENTAS]]+Tabla1[[#This Row],[DEPOSITO]]+Tabla1[[#This Row],[Existencia]]-Tabla1[[#This Row],[SISTEMA]]</f>
        <v>0</v>
      </c>
    </row>
    <row r="2567" spans="1:11" hidden="1" x14ac:dyDescent="0.25">
      <c r="A2567">
        <v>20303</v>
      </c>
      <c r="B2567" s="1" t="s">
        <v>6</v>
      </c>
      <c r="C2567" s="1" t="s">
        <v>21</v>
      </c>
      <c r="D2567">
        <v>1433</v>
      </c>
      <c r="E2567" s="1" t="s">
        <v>220</v>
      </c>
      <c r="F2567">
        <v>14</v>
      </c>
      <c r="G2567">
        <v>13</v>
      </c>
      <c r="I2567">
        <v>1</v>
      </c>
      <c r="J2567">
        <f>Tabla1[[#This Row],[VENTAS]]+Tabla1[[#This Row],[DEPOSITO]]+Tabla1[[#This Row],[Existencia]]-Tabla1[[#This Row],[SISTEMA]]</f>
        <v>0</v>
      </c>
    </row>
    <row r="2568" spans="1:11" hidden="1" x14ac:dyDescent="0.25">
      <c r="A2568">
        <v>20303</v>
      </c>
      <c r="B2568" s="1" t="s">
        <v>6</v>
      </c>
      <c r="C2568" s="1" t="s">
        <v>21</v>
      </c>
      <c r="D2568">
        <v>2414</v>
      </c>
      <c r="E2568" s="1" t="s">
        <v>223</v>
      </c>
      <c r="F2568">
        <v>26</v>
      </c>
      <c r="G2568">
        <f>18+9</f>
        <v>27</v>
      </c>
      <c r="I2568">
        <v>1</v>
      </c>
      <c r="J2568">
        <f>Tabla1[[#This Row],[VENTAS]]+Tabla1[[#This Row],[DEPOSITO]]+Tabla1[[#This Row],[Existencia]]-Tabla1[[#This Row],[SISTEMA]]</f>
        <v>2</v>
      </c>
      <c r="K2568" t="s">
        <v>2659</v>
      </c>
    </row>
    <row r="2569" spans="1:11" x14ac:dyDescent="0.25">
      <c r="A2569">
        <v>20303</v>
      </c>
      <c r="B2569" s="1" t="s">
        <v>6</v>
      </c>
      <c r="C2569" s="1" t="s">
        <v>21</v>
      </c>
      <c r="D2569">
        <v>2863</v>
      </c>
      <c r="E2569" s="1" t="s">
        <v>224</v>
      </c>
      <c r="F2569">
        <v>126</v>
      </c>
      <c r="G2569">
        <f>23+85+9</f>
        <v>117</v>
      </c>
      <c r="I2569">
        <v>5</v>
      </c>
      <c r="J2569">
        <f>Tabla1[[#This Row],[VENTAS]]+Tabla1[[#This Row],[DEPOSITO]]+Tabla1[[#This Row],[Existencia]]-Tabla1[[#This Row],[SISTEMA]]</f>
        <v>-4</v>
      </c>
    </row>
    <row r="2570" spans="1:11" hidden="1" x14ac:dyDescent="0.25">
      <c r="A2570">
        <v>20303</v>
      </c>
      <c r="B2570" s="1" t="s">
        <v>6</v>
      </c>
      <c r="C2570" s="1" t="s">
        <v>21</v>
      </c>
      <c r="D2570">
        <v>3427</v>
      </c>
      <c r="E2570" s="1" t="s">
        <v>225</v>
      </c>
      <c r="F2570">
        <v>12</v>
      </c>
      <c r="G2570">
        <v>12</v>
      </c>
      <c r="I2570">
        <v>0</v>
      </c>
      <c r="J2570">
        <f>Tabla1[[#This Row],[VENTAS]]+Tabla1[[#This Row],[DEPOSITO]]+Tabla1[[#This Row],[Existencia]]-Tabla1[[#This Row],[SISTEMA]]</f>
        <v>0</v>
      </c>
    </row>
    <row r="2571" spans="1:11" hidden="1" x14ac:dyDescent="0.25">
      <c r="A2571">
        <v>20303</v>
      </c>
      <c r="B2571" s="1" t="s">
        <v>6</v>
      </c>
      <c r="C2571" s="1" t="s">
        <v>21</v>
      </c>
      <c r="D2571">
        <v>3581</v>
      </c>
      <c r="E2571" s="1" t="s">
        <v>226</v>
      </c>
      <c r="F2571">
        <v>20</v>
      </c>
      <c r="G2571">
        <v>20</v>
      </c>
      <c r="I2571">
        <v>0</v>
      </c>
      <c r="J2571">
        <f>Tabla1[[#This Row],[VENTAS]]+Tabla1[[#This Row],[DEPOSITO]]+Tabla1[[#This Row],[Existencia]]-Tabla1[[#This Row],[SISTEMA]]</f>
        <v>0</v>
      </c>
    </row>
    <row r="2572" spans="1:11" hidden="1" x14ac:dyDescent="0.25">
      <c r="A2572">
        <v>20303</v>
      </c>
      <c r="B2572" s="1" t="s">
        <v>6</v>
      </c>
      <c r="C2572" s="1" t="s">
        <v>21</v>
      </c>
      <c r="D2572">
        <v>4715</v>
      </c>
      <c r="E2572" s="1" t="s">
        <v>2470</v>
      </c>
      <c r="F2572">
        <v>0</v>
      </c>
      <c r="G2572">
        <v>0</v>
      </c>
      <c r="I2572">
        <v>0</v>
      </c>
      <c r="J2572">
        <f>Tabla1[[#This Row],[VENTAS]]+Tabla1[[#This Row],[DEPOSITO]]+Tabla1[[#This Row],[Existencia]]-Tabla1[[#This Row],[SISTEMA]]</f>
        <v>0</v>
      </c>
    </row>
    <row r="2573" spans="1:11" hidden="1" x14ac:dyDescent="0.25">
      <c r="A2573">
        <v>20303</v>
      </c>
      <c r="B2573" s="1" t="s">
        <v>6</v>
      </c>
      <c r="C2573" s="1" t="s">
        <v>21</v>
      </c>
      <c r="D2573">
        <v>5950</v>
      </c>
      <c r="E2573" s="1" t="s">
        <v>2471</v>
      </c>
      <c r="F2573">
        <v>0</v>
      </c>
      <c r="G2573">
        <v>0</v>
      </c>
      <c r="I2573">
        <v>0</v>
      </c>
      <c r="J2573">
        <f>Tabla1[[#This Row],[VENTAS]]+Tabla1[[#This Row],[DEPOSITO]]+Tabla1[[#This Row],[Existencia]]-Tabla1[[#This Row],[SISTEMA]]</f>
        <v>0</v>
      </c>
    </row>
    <row r="2574" spans="1:11" hidden="1" x14ac:dyDescent="0.25">
      <c r="A2574">
        <v>20303</v>
      </c>
      <c r="B2574" s="1" t="s">
        <v>6</v>
      </c>
      <c r="C2574" s="1" t="s">
        <v>21</v>
      </c>
      <c r="D2574">
        <v>6185</v>
      </c>
      <c r="E2574" s="1" t="s">
        <v>227</v>
      </c>
      <c r="F2574">
        <v>65</v>
      </c>
      <c r="G2574">
        <v>66</v>
      </c>
      <c r="I2574">
        <v>0</v>
      </c>
      <c r="J2574">
        <f>Tabla1[[#This Row],[VENTAS]]+Tabla1[[#This Row],[DEPOSITO]]+Tabla1[[#This Row],[Existencia]]-Tabla1[[#This Row],[SISTEMA]]</f>
        <v>1</v>
      </c>
      <c r="K2574" t="s">
        <v>2659</v>
      </c>
    </row>
    <row r="2575" spans="1:11" hidden="1" x14ac:dyDescent="0.25">
      <c r="A2575">
        <v>20303</v>
      </c>
      <c r="B2575" s="1" t="s">
        <v>6</v>
      </c>
      <c r="C2575" s="1" t="s">
        <v>21</v>
      </c>
      <c r="D2575">
        <v>6199</v>
      </c>
      <c r="E2575" s="1" t="s">
        <v>2472</v>
      </c>
      <c r="F2575">
        <v>26</v>
      </c>
      <c r="G2575">
        <v>41</v>
      </c>
      <c r="I2575">
        <v>7</v>
      </c>
      <c r="J2575">
        <f>Tabla1[[#This Row],[VENTAS]]+Tabla1[[#This Row],[DEPOSITO]]+Tabla1[[#This Row],[Existencia]]-Tabla1[[#This Row],[SISTEMA]]</f>
        <v>22</v>
      </c>
      <c r="K2575" t="s">
        <v>2659</v>
      </c>
    </row>
    <row r="2576" spans="1:11" hidden="1" x14ac:dyDescent="0.25">
      <c r="A2576">
        <v>20303</v>
      </c>
      <c r="B2576" s="1" t="s">
        <v>6</v>
      </c>
      <c r="C2576" s="1" t="s">
        <v>21</v>
      </c>
      <c r="D2576">
        <v>6229</v>
      </c>
      <c r="E2576" s="1" t="s">
        <v>2473</v>
      </c>
      <c r="F2576">
        <v>0</v>
      </c>
      <c r="G2576">
        <v>0</v>
      </c>
      <c r="I2576">
        <v>0</v>
      </c>
      <c r="J2576">
        <f>Tabla1[[#This Row],[VENTAS]]+Tabla1[[#This Row],[DEPOSITO]]+Tabla1[[#This Row],[Existencia]]-Tabla1[[#This Row],[SISTEMA]]</f>
        <v>0</v>
      </c>
    </row>
    <row r="2577" spans="1:11" hidden="1" x14ac:dyDescent="0.25">
      <c r="A2577">
        <v>20303</v>
      </c>
      <c r="B2577" s="1" t="s">
        <v>6</v>
      </c>
      <c r="C2577" s="1" t="s">
        <v>21</v>
      </c>
      <c r="D2577">
        <v>6263</v>
      </c>
      <c r="E2577" s="1" t="s">
        <v>2474</v>
      </c>
      <c r="F2577">
        <v>0</v>
      </c>
      <c r="G2577">
        <v>0</v>
      </c>
      <c r="I2577">
        <v>0</v>
      </c>
      <c r="J2577">
        <f>Tabla1[[#This Row],[VENTAS]]+Tabla1[[#This Row],[DEPOSITO]]+Tabla1[[#This Row],[Existencia]]-Tabla1[[#This Row],[SISTEMA]]</f>
        <v>0</v>
      </c>
    </row>
    <row r="2578" spans="1:11" hidden="1" x14ac:dyDescent="0.25">
      <c r="A2578">
        <v>20303</v>
      </c>
      <c r="B2578" s="1" t="s">
        <v>6</v>
      </c>
      <c r="C2578" s="1" t="s">
        <v>21</v>
      </c>
      <c r="D2578">
        <v>6357</v>
      </c>
      <c r="E2578" s="1" t="s">
        <v>228</v>
      </c>
      <c r="F2578">
        <v>33</v>
      </c>
      <c r="G2578">
        <f>14+17</f>
        <v>31</v>
      </c>
      <c r="I2578">
        <v>2</v>
      </c>
      <c r="J2578">
        <f>Tabla1[[#This Row],[VENTAS]]+Tabla1[[#This Row],[DEPOSITO]]+Tabla1[[#This Row],[Existencia]]-Tabla1[[#This Row],[SISTEMA]]</f>
        <v>0</v>
      </c>
    </row>
    <row r="2579" spans="1:11" hidden="1" x14ac:dyDescent="0.25">
      <c r="A2579">
        <v>20303</v>
      </c>
      <c r="B2579" s="1" t="s">
        <v>6</v>
      </c>
      <c r="C2579" s="1" t="s">
        <v>21</v>
      </c>
      <c r="D2579">
        <v>6367</v>
      </c>
      <c r="E2579" s="1" t="s">
        <v>2475</v>
      </c>
      <c r="F2579">
        <v>0</v>
      </c>
      <c r="G2579">
        <v>0</v>
      </c>
      <c r="I2579">
        <v>0</v>
      </c>
      <c r="J2579">
        <f>Tabla1[[#This Row],[VENTAS]]+Tabla1[[#This Row],[DEPOSITO]]+Tabla1[[#This Row],[Existencia]]-Tabla1[[#This Row],[SISTEMA]]</f>
        <v>0</v>
      </c>
    </row>
    <row r="2580" spans="1:11" x14ac:dyDescent="0.25">
      <c r="A2580">
        <v>20303</v>
      </c>
      <c r="B2580" s="1" t="s">
        <v>6</v>
      </c>
      <c r="C2580" s="1" t="s">
        <v>21</v>
      </c>
      <c r="D2580">
        <v>6441</v>
      </c>
      <c r="E2580" s="1" t="s">
        <v>229</v>
      </c>
      <c r="F2580">
        <v>48</v>
      </c>
      <c r="G2580">
        <v>47</v>
      </c>
      <c r="I2580">
        <v>0</v>
      </c>
      <c r="J2580">
        <f>Tabla1[[#This Row],[VENTAS]]+Tabla1[[#This Row],[DEPOSITO]]+Tabla1[[#This Row],[Existencia]]-Tabla1[[#This Row],[SISTEMA]]</f>
        <v>-1</v>
      </c>
    </row>
    <row r="2581" spans="1:11" hidden="1" x14ac:dyDescent="0.25">
      <c r="A2581">
        <v>20303</v>
      </c>
      <c r="B2581" s="1" t="s">
        <v>6</v>
      </c>
      <c r="C2581" s="1" t="s">
        <v>21</v>
      </c>
      <c r="D2581">
        <v>6629</v>
      </c>
      <c r="E2581" s="1" t="s">
        <v>2476</v>
      </c>
      <c r="F2581">
        <v>0</v>
      </c>
      <c r="G2581">
        <v>0</v>
      </c>
      <c r="I2581">
        <v>0</v>
      </c>
      <c r="J2581">
        <f>Tabla1[[#This Row],[VENTAS]]+Tabla1[[#This Row],[DEPOSITO]]+Tabla1[[#This Row],[Existencia]]-Tabla1[[#This Row],[SISTEMA]]</f>
        <v>0</v>
      </c>
    </row>
    <row r="2582" spans="1:11" x14ac:dyDescent="0.25">
      <c r="A2582">
        <v>20303</v>
      </c>
      <c r="B2582" s="1" t="s">
        <v>6</v>
      </c>
      <c r="C2582" s="1" t="s">
        <v>21</v>
      </c>
      <c r="D2582">
        <v>6846</v>
      </c>
      <c r="E2582" s="1" t="s">
        <v>2477</v>
      </c>
      <c r="F2582">
        <v>6</v>
      </c>
      <c r="G2582">
        <v>0</v>
      </c>
      <c r="I2582">
        <v>0</v>
      </c>
      <c r="J2582">
        <f>Tabla1[[#This Row],[VENTAS]]+Tabla1[[#This Row],[DEPOSITO]]+Tabla1[[#This Row],[Existencia]]-Tabla1[[#This Row],[SISTEMA]]</f>
        <v>-6</v>
      </c>
    </row>
    <row r="2583" spans="1:11" x14ac:dyDescent="0.25">
      <c r="A2583">
        <v>20303</v>
      </c>
      <c r="B2583" s="1" t="s">
        <v>6</v>
      </c>
      <c r="C2583" s="1" t="s">
        <v>21</v>
      </c>
      <c r="D2583">
        <v>7465</v>
      </c>
      <c r="E2583" s="1" t="s">
        <v>2478</v>
      </c>
      <c r="F2583">
        <v>352</v>
      </c>
      <c r="G2583">
        <v>340</v>
      </c>
      <c r="I2583">
        <v>7</v>
      </c>
      <c r="J2583">
        <f>Tabla1[[#This Row],[VENTAS]]+Tabla1[[#This Row],[DEPOSITO]]+Tabla1[[#This Row],[Existencia]]-Tabla1[[#This Row],[SISTEMA]]</f>
        <v>-5</v>
      </c>
    </row>
    <row r="2584" spans="1:11" hidden="1" x14ac:dyDescent="0.25">
      <c r="A2584">
        <v>20303</v>
      </c>
      <c r="B2584" s="1" t="s">
        <v>6</v>
      </c>
      <c r="C2584" s="1" t="s">
        <v>21</v>
      </c>
      <c r="D2584">
        <v>8092</v>
      </c>
      <c r="E2584" s="1" t="s">
        <v>230</v>
      </c>
      <c r="F2584">
        <v>17</v>
      </c>
      <c r="G2584">
        <v>18</v>
      </c>
      <c r="I2584">
        <v>0</v>
      </c>
      <c r="J2584">
        <f>Tabla1[[#This Row],[VENTAS]]+Tabla1[[#This Row],[DEPOSITO]]+Tabla1[[#This Row],[Existencia]]-Tabla1[[#This Row],[SISTEMA]]</f>
        <v>1</v>
      </c>
      <c r="K2584" t="s">
        <v>2659</v>
      </c>
    </row>
    <row r="2585" spans="1:11" hidden="1" x14ac:dyDescent="0.25">
      <c r="A2585">
        <v>20303</v>
      </c>
      <c r="B2585" s="1" t="s">
        <v>6</v>
      </c>
      <c r="C2585" s="1" t="s">
        <v>21</v>
      </c>
      <c r="D2585">
        <v>8335</v>
      </c>
      <c r="E2585" s="1" t="s">
        <v>231</v>
      </c>
      <c r="F2585">
        <v>0</v>
      </c>
      <c r="G2585">
        <v>0</v>
      </c>
      <c r="I2585">
        <v>0</v>
      </c>
      <c r="J2585">
        <f>Tabla1[[#This Row],[VENTAS]]+Tabla1[[#This Row],[DEPOSITO]]+Tabla1[[#This Row],[Existencia]]-Tabla1[[#This Row],[SISTEMA]]</f>
        <v>0</v>
      </c>
    </row>
    <row r="2586" spans="1:11" hidden="1" x14ac:dyDescent="0.25">
      <c r="A2586">
        <v>20303</v>
      </c>
      <c r="B2586" s="1" t="s">
        <v>6</v>
      </c>
      <c r="C2586" s="1" t="s">
        <v>21</v>
      </c>
      <c r="D2586">
        <v>8337</v>
      </c>
      <c r="E2586" s="1" t="s">
        <v>2479</v>
      </c>
      <c r="F2586">
        <v>165</v>
      </c>
      <c r="G2586">
        <f>42+40+25+24</f>
        <v>131</v>
      </c>
      <c r="I2586">
        <v>1</v>
      </c>
      <c r="J2586">
        <f>Tabla1[[#This Row],[VENTAS]]+Tabla1[[#This Row],[DEPOSITO]]+Tabla1[[#This Row],[Existencia]]-Tabla1[[#This Row],[SISTEMA]]</f>
        <v>-33</v>
      </c>
      <c r="K2586" t="s">
        <v>2648</v>
      </c>
    </row>
    <row r="2587" spans="1:11" hidden="1" x14ac:dyDescent="0.25">
      <c r="A2587">
        <v>20303</v>
      </c>
      <c r="B2587" s="1" t="s">
        <v>6</v>
      </c>
      <c r="C2587" s="1" t="s">
        <v>21</v>
      </c>
      <c r="D2587">
        <v>8340</v>
      </c>
      <c r="E2587" s="1" t="s">
        <v>2480</v>
      </c>
      <c r="F2587">
        <v>0</v>
      </c>
      <c r="G2587">
        <v>0</v>
      </c>
      <c r="I2587">
        <v>0</v>
      </c>
      <c r="J2587">
        <f>Tabla1[[#This Row],[VENTAS]]+Tabla1[[#This Row],[DEPOSITO]]+Tabla1[[#This Row],[Existencia]]-Tabla1[[#This Row],[SISTEMA]]</f>
        <v>0</v>
      </c>
    </row>
    <row r="2588" spans="1:11" hidden="1" x14ac:dyDescent="0.25">
      <c r="A2588">
        <v>20303</v>
      </c>
      <c r="B2588" s="1" t="s">
        <v>6</v>
      </c>
      <c r="C2588" s="1" t="s">
        <v>21</v>
      </c>
      <c r="D2588">
        <v>8554</v>
      </c>
      <c r="E2588" s="1" t="s">
        <v>2481</v>
      </c>
      <c r="F2588">
        <v>111</v>
      </c>
      <c r="G2588">
        <v>69</v>
      </c>
      <c r="H2588">
        <v>33</v>
      </c>
      <c r="I2588">
        <v>0</v>
      </c>
      <c r="J2588">
        <f>Tabla1[[#This Row],[VENTAS]]+Tabla1[[#This Row],[DEPOSITO]]+Tabla1[[#This Row],[Existencia]]-Tabla1[[#This Row],[SISTEMA]]</f>
        <v>-9</v>
      </c>
      <c r="K2588" t="s">
        <v>2646</v>
      </c>
    </row>
    <row r="2589" spans="1:11" hidden="1" x14ac:dyDescent="0.25">
      <c r="A2589">
        <v>20303</v>
      </c>
      <c r="B2589" s="1" t="s">
        <v>6</v>
      </c>
      <c r="C2589" s="1" t="s">
        <v>21</v>
      </c>
      <c r="D2589">
        <v>9006</v>
      </c>
      <c r="E2589" s="1" t="s">
        <v>232</v>
      </c>
      <c r="F2589">
        <v>23</v>
      </c>
      <c r="G2589">
        <v>26</v>
      </c>
      <c r="I2589">
        <v>0</v>
      </c>
      <c r="J2589">
        <f>Tabla1[[#This Row],[VENTAS]]+Tabla1[[#This Row],[DEPOSITO]]+Tabla1[[#This Row],[Existencia]]-Tabla1[[#This Row],[SISTEMA]]</f>
        <v>3</v>
      </c>
      <c r="K2589" t="s">
        <v>2659</v>
      </c>
    </row>
    <row r="2590" spans="1:11" x14ac:dyDescent="0.25">
      <c r="A2590">
        <v>20303</v>
      </c>
      <c r="B2590" s="1" t="s">
        <v>6</v>
      </c>
      <c r="C2590" s="1" t="s">
        <v>21</v>
      </c>
      <c r="D2590">
        <v>9372</v>
      </c>
      <c r="E2590" s="1" t="s">
        <v>2482</v>
      </c>
      <c r="F2590">
        <v>93</v>
      </c>
      <c r="G2590">
        <v>74</v>
      </c>
      <c r="H2590">
        <v>10</v>
      </c>
      <c r="I2590">
        <v>8</v>
      </c>
      <c r="J2590">
        <f>Tabla1[[#This Row],[VENTAS]]+Tabla1[[#This Row],[DEPOSITO]]+Tabla1[[#This Row],[Existencia]]-Tabla1[[#This Row],[SISTEMA]]</f>
        <v>-1</v>
      </c>
    </row>
    <row r="2591" spans="1:11" hidden="1" x14ac:dyDescent="0.25">
      <c r="A2591">
        <v>20303</v>
      </c>
      <c r="B2591" s="1" t="s">
        <v>6</v>
      </c>
      <c r="C2591" s="1" t="s">
        <v>21</v>
      </c>
      <c r="D2591">
        <v>9500</v>
      </c>
      <c r="E2591" s="1" t="s">
        <v>2483</v>
      </c>
      <c r="F2591">
        <v>0</v>
      </c>
      <c r="G2591">
        <v>0</v>
      </c>
      <c r="I2591">
        <v>0</v>
      </c>
      <c r="J2591">
        <f>Tabla1[[#This Row],[VENTAS]]+Tabla1[[#This Row],[DEPOSITO]]+Tabla1[[#This Row],[Existencia]]-Tabla1[[#This Row],[SISTEMA]]</f>
        <v>0</v>
      </c>
    </row>
    <row r="2592" spans="1:11" x14ac:dyDescent="0.25">
      <c r="A2592">
        <v>20303</v>
      </c>
      <c r="B2592" s="1" t="s">
        <v>6</v>
      </c>
      <c r="C2592" s="1" t="s">
        <v>21</v>
      </c>
      <c r="D2592">
        <v>9584</v>
      </c>
      <c r="E2592" s="1" t="s">
        <v>2484</v>
      </c>
      <c r="F2592">
        <v>1.69</v>
      </c>
      <c r="G2592">
        <v>0</v>
      </c>
      <c r="I2592">
        <v>0</v>
      </c>
      <c r="J2592">
        <f>Tabla1[[#This Row],[VENTAS]]+Tabla1[[#This Row],[DEPOSITO]]+Tabla1[[#This Row],[Existencia]]-Tabla1[[#This Row],[SISTEMA]]</f>
        <v>-1.69</v>
      </c>
    </row>
    <row r="2593" spans="1:11" hidden="1" x14ac:dyDescent="0.25">
      <c r="A2593">
        <v>20303</v>
      </c>
      <c r="B2593" s="1" t="s">
        <v>6</v>
      </c>
      <c r="C2593" s="1" t="s">
        <v>21</v>
      </c>
      <c r="D2593">
        <v>9690</v>
      </c>
      <c r="E2593" s="1" t="s">
        <v>2485</v>
      </c>
      <c r="F2593">
        <v>0</v>
      </c>
      <c r="G2593">
        <v>0</v>
      </c>
      <c r="I2593">
        <v>0</v>
      </c>
      <c r="J2593">
        <f>Tabla1[[#This Row],[VENTAS]]+Tabla1[[#This Row],[DEPOSITO]]+Tabla1[[#This Row],[Existencia]]-Tabla1[[#This Row],[SISTEMA]]</f>
        <v>0</v>
      </c>
    </row>
    <row r="2594" spans="1:11" hidden="1" x14ac:dyDescent="0.25">
      <c r="A2594">
        <v>20303</v>
      </c>
      <c r="B2594" s="1" t="s">
        <v>6</v>
      </c>
      <c r="C2594" s="1" t="s">
        <v>21</v>
      </c>
      <c r="D2594">
        <v>9756</v>
      </c>
      <c r="E2594" s="1" t="s">
        <v>2486</v>
      </c>
      <c r="F2594">
        <v>8</v>
      </c>
      <c r="G2594">
        <v>7</v>
      </c>
      <c r="I2594">
        <v>2</v>
      </c>
      <c r="J2594">
        <f>Tabla1[[#This Row],[VENTAS]]+Tabla1[[#This Row],[DEPOSITO]]+Tabla1[[#This Row],[Existencia]]-Tabla1[[#This Row],[SISTEMA]]</f>
        <v>1</v>
      </c>
      <c r="K2594" t="s">
        <v>2659</v>
      </c>
    </row>
    <row r="2595" spans="1:11" hidden="1" x14ac:dyDescent="0.25">
      <c r="A2595">
        <v>20303</v>
      </c>
      <c r="B2595" s="1" t="s">
        <v>6</v>
      </c>
      <c r="C2595" s="1" t="s">
        <v>21</v>
      </c>
      <c r="D2595">
        <v>9855</v>
      </c>
      <c r="E2595" s="1" t="s">
        <v>2487</v>
      </c>
      <c r="F2595">
        <v>0</v>
      </c>
      <c r="G2595">
        <v>0</v>
      </c>
      <c r="I2595">
        <v>0</v>
      </c>
      <c r="J2595">
        <f>Tabla1[[#This Row],[VENTAS]]+Tabla1[[#This Row],[DEPOSITO]]+Tabla1[[#This Row],[Existencia]]-Tabla1[[#This Row],[SISTEMA]]</f>
        <v>0</v>
      </c>
    </row>
    <row r="2596" spans="1:11" hidden="1" x14ac:dyDescent="0.25">
      <c r="A2596">
        <v>20303</v>
      </c>
      <c r="B2596" s="1" t="s">
        <v>6</v>
      </c>
      <c r="C2596" s="1" t="s">
        <v>21</v>
      </c>
      <c r="D2596">
        <v>10061</v>
      </c>
      <c r="E2596" s="1" t="s">
        <v>2488</v>
      </c>
      <c r="F2596">
        <v>100</v>
      </c>
      <c r="G2596">
        <v>0</v>
      </c>
      <c r="I2596">
        <v>0</v>
      </c>
      <c r="J2596">
        <f>Tabla1[[#This Row],[VENTAS]]+Tabla1[[#This Row],[DEPOSITO]]+Tabla1[[#This Row],[Existencia]]-Tabla1[[#This Row],[SISTEMA]]</f>
        <v>-100</v>
      </c>
      <c r="K2596" t="s">
        <v>2574</v>
      </c>
    </row>
    <row r="2597" spans="1:11" hidden="1" x14ac:dyDescent="0.25">
      <c r="A2597">
        <v>20303</v>
      </c>
      <c r="B2597" s="1" t="s">
        <v>6</v>
      </c>
      <c r="C2597" s="1" t="s">
        <v>21</v>
      </c>
      <c r="D2597">
        <v>10062</v>
      </c>
      <c r="E2597" s="1" t="s">
        <v>2489</v>
      </c>
      <c r="F2597">
        <v>0</v>
      </c>
      <c r="G2597">
        <v>0</v>
      </c>
      <c r="I2597">
        <v>0</v>
      </c>
      <c r="J2597">
        <f>Tabla1[[#This Row],[VENTAS]]+Tabla1[[#This Row],[DEPOSITO]]+Tabla1[[#This Row],[Existencia]]-Tabla1[[#This Row],[SISTEMA]]</f>
        <v>0</v>
      </c>
    </row>
    <row r="2598" spans="1:11" hidden="1" x14ac:dyDescent="0.25">
      <c r="A2598">
        <v>20303</v>
      </c>
      <c r="B2598" s="1" t="s">
        <v>6</v>
      </c>
      <c r="C2598" s="1" t="s">
        <v>21</v>
      </c>
      <c r="D2598">
        <v>10318</v>
      </c>
      <c r="E2598" s="1" t="s">
        <v>2490</v>
      </c>
      <c r="F2598">
        <v>0</v>
      </c>
      <c r="G2598">
        <v>0</v>
      </c>
      <c r="I2598">
        <v>0</v>
      </c>
      <c r="J2598">
        <f>Tabla1[[#This Row],[VENTAS]]+Tabla1[[#This Row],[DEPOSITO]]+Tabla1[[#This Row],[Existencia]]-Tabla1[[#This Row],[SISTEMA]]</f>
        <v>0</v>
      </c>
    </row>
    <row r="2599" spans="1:11" hidden="1" x14ac:dyDescent="0.25">
      <c r="A2599">
        <v>20303</v>
      </c>
      <c r="B2599" s="1" t="s">
        <v>6</v>
      </c>
      <c r="C2599" s="1" t="s">
        <v>21</v>
      </c>
      <c r="D2599">
        <v>10416</v>
      </c>
      <c r="E2599" s="1" t="s">
        <v>2491</v>
      </c>
      <c r="F2599">
        <v>0</v>
      </c>
      <c r="G2599">
        <v>0</v>
      </c>
      <c r="I2599">
        <v>0</v>
      </c>
      <c r="J2599">
        <f>Tabla1[[#This Row],[VENTAS]]+Tabla1[[#This Row],[DEPOSITO]]+Tabla1[[#This Row],[Existencia]]-Tabla1[[#This Row],[SISTEMA]]</f>
        <v>0</v>
      </c>
    </row>
    <row r="2600" spans="1:11" x14ac:dyDescent="0.25">
      <c r="A2600">
        <v>20303</v>
      </c>
      <c r="B2600" s="1" t="s">
        <v>6</v>
      </c>
      <c r="C2600" s="1" t="s">
        <v>21</v>
      </c>
      <c r="D2600">
        <v>10613</v>
      </c>
      <c r="E2600" s="1" t="s">
        <v>2492</v>
      </c>
      <c r="F2600">
        <v>88</v>
      </c>
      <c r="G2600">
        <v>14</v>
      </c>
      <c r="I2600">
        <v>1</v>
      </c>
      <c r="J2600">
        <f>Tabla1[[#This Row],[VENTAS]]+Tabla1[[#This Row],[DEPOSITO]]+Tabla1[[#This Row],[Existencia]]-Tabla1[[#This Row],[SISTEMA]]</f>
        <v>-73</v>
      </c>
    </row>
    <row r="2601" spans="1:11" hidden="1" x14ac:dyDescent="0.25">
      <c r="A2601">
        <v>20303</v>
      </c>
      <c r="B2601" s="1" t="s">
        <v>6</v>
      </c>
      <c r="C2601" s="1" t="s">
        <v>21</v>
      </c>
      <c r="D2601">
        <v>10720</v>
      </c>
      <c r="E2601" s="1" t="s">
        <v>2493</v>
      </c>
      <c r="F2601">
        <v>0</v>
      </c>
      <c r="G2601">
        <v>0</v>
      </c>
      <c r="I2601">
        <v>0</v>
      </c>
      <c r="J2601">
        <f>Tabla1[[#This Row],[VENTAS]]+Tabla1[[#This Row],[DEPOSITO]]+Tabla1[[#This Row],[Existencia]]-Tabla1[[#This Row],[SISTEMA]]</f>
        <v>0</v>
      </c>
    </row>
    <row r="2602" spans="1:11" hidden="1" x14ac:dyDescent="0.25">
      <c r="A2602">
        <v>20303</v>
      </c>
      <c r="B2602" s="1" t="s">
        <v>6</v>
      </c>
      <c r="C2602" s="1" t="s">
        <v>21</v>
      </c>
      <c r="D2602">
        <v>10997</v>
      </c>
      <c r="E2602" s="1" t="s">
        <v>2494</v>
      </c>
      <c r="F2602">
        <v>0</v>
      </c>
      <c r="G2602">
        <v>0</v>
      </c>
      <c r="I2602">
        <v>0</v>
      </c>
      <c r="J2602">
        <f>Tabla1[[#This Row],[VENTAS]]+Tabla1[[#This Row],[DEPOSITO]]+Tabla1[[#This Row],[Existencia]]-Tabla1[[#This Row],[SISTEMA]]</f>
        <v>0</v>
      </c>
    </row>
    <row r="2603" spans="1:11" hidden="1" x14ac:dyDescent="0.25">
      <c r="A2603">
        <v>20303</v>
      </c>
      <c r="B2603" s="1" t="s">
        <v>6</v>
      </c>
      <c r="C2603" s="1" t="s">
        <v>21</v>
      </c>
      <c r="D2603">
        <v>11477</v>
      </c>
      <c r="E2603" s="1" t="s">
        <v>2495</v>
      </c>
      <c r="F2603">
        <v>0</v>
      </c>
      <c r="G2603">
        <v>0</v>
      </c>
      <c r="I2603">
        <v>0</v>
      </c>
      <c r="J2603">
        <f>Tabla1[[#This Row],[VENTAS]]+Tabla1[[#This Row],[DEPOSITO]]+Tabla1[[#This Row],[Existencia]]-Tabla1[[#This Row],[SISTEMA]]</f>
        <v>0</v>
      </c>
    </row>
    <row r="2604" spans="1:11" hidden="1" x14ac:dyDescent="0.25">
      <c r="A2604">
        <v>20303</v>
      </c>
      <c r="B2604" s="1" t="s">
        <v>6</v>
      </c>
      <c r="C2604" s="1" t="s">
        <v>21</v>
      </c>
      <c r="D2604">
        <v>11592</v>
      </c>
      <c r="E2604" s="1" t="s">
        <v>2496</v>
      </c>
      <c r="F2604">
        <v>0</v>
      </c>
      <c r="G2604">
        <v>0</v>
      </c>
      <c r="I2604">
        <v>0</v>
      </c>
      <c r="J2604">
        <f>Tabla1[[#This Row],[VENTAS]]+Tabla1[[#This Row],[DEPOSITO]]+Tabla1[[#This Row],[Existencia]]-Tabla1[[#This Row],[SISTEMA]]</f>
        <v>0</v>
      </c>
    </row>
    <row r="2605" spans="1:11" hidden="1" x14ac:dyDescent="0.25">
      <c r="A2605">
        <v>20303</v>
      </c>
      <c r="B2605" s="1" t="s">
        <v>6</v>
      </c>
      <c r="C2605" s="1" t="s">
        <v>21</v>
      </c>
      <c r="D2605">
        <v>12352</v>
      </c>
      <c r="E2605" s="1" t="s">
        <v>2497</v>
      </c>
      <c r="F2605">
        <v>0</v>
      </c>
      <c r="G2605">
        <v>0</v>
      </c>
      <c r="I2605">
        <v>0</v>
      </c>
      <c r="J2605">
        <f>Tabla1[[#This Row],[VENTAS]]+Tabla1[[#This Row],[DEPOSITO]]+Tabla1[[#This Row],[Existencia]]-Tabla1[[#This Row],[SISTEMA]]</f>
        <v>0</v>
      </c>
    </row>
    <row r="2606" spans="1:11" hidden="1" x14ac:dyDescent="0.25">
      <c r="A2606">
        <v>20303</v>
      </c>
      <c r="B2606" s="1" t="s">
        <v>6</v>
      </c>
      <c r="C2606" s="1" t="s">
        <v>21</v>
      </c>
      <c r="D2606">
        <v>12543</v>
      </c>
      <c r="E2606" s="1" t="s">
        <v>2498</v>
      </c>
      <c r="F2606">
        <v>0</v>
      </c>
      <c r="G2606">
        <v>0</v>
      </c>
      <c r="I2606">
        <v>0</v>
      </c>
      <c r="J2606">
        <f>Tabla1[[#This Row],[VENTAS]]+Tabla1[[#This Row],[DEPOSITO]]+Tabla1[[#This Row],[Existencia]]-Tabla1[[#This Row],[SISTEMA]]</f>
        <v>0</v>
      </c>
    </row>
    <row r="2607" spans="1:11" hidden="1" x14ac:dyDescent="0.25">
      <c r="A2607">
        <v>20303</v>
      </c>
      <c r="B2607" s="1" t="s">
        <v>6</v>
      </c>
      <c r="C2607" s="1" t="s">
        <v>39</v>
      </c>
      <c r="D2607">
        <v>8325</v>
      </c>
      <c r="E2607" s="1" t="s">
        <v>2499</v>
      </c>
      <c r="F2607">
        <v>0</v>
      </c>
      <c r="G2607">
        <v>0</v>
      </c>
      <c r="I2607">
        <v>0</v>
      </c>
      <c r="J2607">
        <f>Tabla1[[#This Row],[VENTAS]]+Tabla1[[#This Row],[DEPOSITO]]+Tabla1[[#This Row],[Existencia]]-Tabla1[[#This Row],[SISTEMA]]</f>
        <v>0</v>
      </c>
    </row>
    <row r="2608" spans="1:11" hidden="1" x14ac:dyDescent="0.25">
      <c r="A2608">
        <v>20303</v>
      </c>
      <c r="B2608" s="1" t="s">
        <v>6</v>
      </c>
      <c r="C2608" s="1" t="s">
        <v>39</v>
      </c>
      <c r="D2608">
        <v>12495</v>
      </c>
      <c r="E2608" s="1" t="s">
        <v>2500</v>
      </c>
      <c r="F2608">
        <v>1</v>
      </c>
      <c r="G2608">
        <v>1</v>
      </c>
      <c r="I2608">
        <v>0</v>
      </c>
      <c r="J2608">
        <f>Tabla1[[#This Row],[VENTAS]]+Tabla1[[#This Row],[DEPOSITO]]+Tabla1[[#This Row],[Existencia]]-Tabla1[[#This Row],[SISTEMA]]</f>
        <v>0</v>
      </c>
    </row>
    <row r="2609" spans="1:10" hidden="1" x14ac:dyDescent="0.25">
      <c r="A2609">
        <v>20303</v>
      </c>
      <c r="B2609" s="1" t="s">
        <v>6</v>
      </c>
      <c r="C2609" s="1" t="s">
        <v>39</v>
      </c>
      <c r="D2609">
        <v>12497</v>
      </c>
      <c r="E2609" s="1" t="s">
        <v>2501</v>
      </c>
      <c r="F2609">
        <v>3</v>
      </c>
      <c r="G2609">
        <v>3</v>
      </c>
      <c r="I2609">
        <v>0</v>
      </c>
      <c r="J2609">
        <f>Tabla1[[#This Row],[VENTAS]]+Tabla1[[#This Row],[DEPOSITO]]+Tabla1[[#This Row],[Existencia]]-Tabla1[[#This Row],[SISTEMA]]</f>
        <v>0</v>
      </c>
    </row>
    <row r="2610" spans="1:10" hidden="1" x14ac:dyDescent="0.25">
      <c r="A2610">
        <v>20303</v>
      </c>
      <c r="B2610" s="1" t="s">
        <v>6</v>
      </c>
      <c r="C2610" s="1" t="s">
        <v>39</v>
      </c>
      <c r="D2610">
        <v>12681</v>
      </c>
      <c r="E2610" s="1" t="s">
        <v>2502</v>
      </c>
      <c r="F2610">
        <v>1</v>
      </c>
      <c r="G2610">
        <v>1</v>
      </c>
      <c r="I2610">
        <v>0</v>
      </c>
      <c r="J2610">
        <f>Tabla1[[#This Row],[VENTAS]]+Tabla1[[#This Row],[DEPOSITO]]+Tabla1[[#This Row],[Existencia]]-Tabla1[[#This Row],[SISTEMA]]</f>
        <v>0</v>
      </c>
    </row>
    <row r="2611" spans="1:10" hidden="1" x14ac:dyDescent="0.25">
      <c r="A2611">
        <v>203</v>
      </c>
      <c r="B2611" s="1" t="s">
        <v>7</v>
      </c>
      <c r="C2611" s="1" t="s">
        <v>8</v>
      </c>
      <c r="D2611">
        <v>16</v>
      </c>
      <c r="E2611" s="1" t="s">
        <v>240</v>
      </c>
      <c r="F2611">
        <v>5.0000000000000001E-3</v>
      </c>
      <c r="I2611">
        <v>0</v>
      </c>
      <c r="J2611">
        <f>Tabla1[[#This Row],[VENTAS]]+Tabla1[[#This Row],[Existencia]]-Tabla1[[#This Row],[SISTEMA]]</f>
        <v>-5.0000000000000001E-3</v>
      </c>
    </row>
    <row r="2612" spans="1:10" hidden="1" x14ac:dyDescent="0.25">
      <c r="A2612">
        <v>203</v>
      </c>
      <c r="B2612" s="1" t="s">
        <v>7</v>
      </c>
      <c r="C2612" s="1" t="s">
        <v>8</v>
      </c>
      <c r="D2612">
        <v>55</v>
      </c>
      <c r="E2612" s="1" t="s">
        <v>241</v>
      </c>
      <c r="F2612">
        <v>0</v>
      </c>
      <c r="G2612">
        <v>0</v>
      </c>
      <c r="I2612">
        <v>0</v>
      </c>
      <c r="J2612">
        <v>0</v>
      </c>
    </row>
    <row r="2613" spans="1:10" hidden="1" x14ac:dyDescent="0.25">
      <c r="A2613">
        <v>203</v>
      </c>
      <c r="B2613" s="1" t="s">
        <v>7</v>
      </c>
      <c r="C2613" s="1" t="s">
        <v>22</v>
      </c>
      <c r="D2613">
        <v>2647</v>
      </c>
      <c r="E2613" s="1" t="s">
        <v>620</v>
      </c>
      <c r="F2613">
        <v>0</v>
      </c>
      <c r="G2613">
        <v>0</v>
      </c>
      <c r="I2613">
        <v>0</v>
      </c>
      <c r="J2613">
        <v>0</v>
      </c>
    </row>
    <row r="2614" spans="1:10" hidden="1" x14ac:dyDescent="0.25">
      <c r="A2614">
        <v>203</v>
      </c>
      <c r="B2614" s="1" t="s">
        <v>7</v>
      </c>
      <c r="C2614" s="1" t="s">
        <v>10</v>
      </c>
      <c r="D2614">
        <v>3505</v>
      </c>
      <c r="E2614" s="1" t="s">
        <v>695</v>
      </c>
      <c r="F2614">
        <v>0</v>
      </c>
      <c r="G2614">
        <v>0</v>
      </c>
      <c r="I2614">
        <v>0</v>
      </c>
      <c r="J2614">
        <v>0</v>
      </c>
    </row>
    <row r="2615" spans="1:10" hidden="1" x14ac:dyDescent="0.25">
      <c r="A2615">
        <v>203</v>
      </c>
      <c r="B2615" s="1" t="s">
        <v>7</v>
      </c>
      <c r="C2615" s="1" t="s">
        <v>10</v>
      </c>
      <c r="D2615">
        <v>9349</v>
      </c>
      <c r="E2615" s="1" t="s">
        <v>745</v>
      </c>
      <c r="F2615">
        <v>0</v>
      </c>
      <c r="G2615">
        <v>0</v>
      </c>
      <c r="I2615">
        <v>0</v>
      </c>
      <c r="J2615">
        <v>0</v>
      </c>
    </row>
    <row r="2616" spans="1:10" hidden="1" x14ac:dyDescent="0.25">
      <c r="A2616">
        <v>203</v>
      </c>
      <c r="B2616" s="1" t="s">
        <v>7</v>
      </c>
      <c r="C2616" s="1" t="s">
        <v>11</v>
      </c>
      <c r="D2616">
        <v>1852</v>
      </c>
      <c r="E2616" s="1" t="s">
        <v>776</v>
      </c>
      <c r="F2616">
        <v>0</v>
      </c>
      <c r="G2616">
        <v>0</v>
      </c>
      <c r="I2616">
        <v>0</v>
      </c>
      <c r="J2616">
        <v>0</v>
      </c>
    </row>
    <row r="2617" spans="1:10" hidden="1" x14ac:dyDescent="0.25">
      <c r="A2617">
        <v>203</v>
      </c>
      <c r="B2617" s="1" t="s">
        <v>7</v>
      </c>
      <c r="C2617" s="1" t="s">
        <v>11</v>
      </c>
      <c r="D2617">
        <v>1973</v>
      </c>
      <c r="E2617" s="1" t="s">
        <v>87</v>
      </c>
      <c r="F2617">
        <v>0</v>
      </c>
      <c r="G2617">
        <v>0</v>
      </c>
      <c r="I2617">
        <v>0</v>
      </c>
      <c r="J2617">
        <v>0</v>
      </c>
    </row>
    <row r="2618" spans="1:10" hidden="1" x14ac:dyDescent="0.25">
      <c r="A2618">
        <v>203</v>
      </c>
      <c r="B2618" s="1" t="s">
        <v>7</v>
      </c>
      <c r="C2618" s="1" t="s">
        <v>11</v>
      </c>
      <c r="D2618">
        <v>2015</v>
      </c>
      <c r="E2618" s="1" t="s">
        <v>88</v>
      </c>
      <c r="F2618">
        <v>0</v>
      </c>
      <c r="G2618">
        <v>0</v>
      </c>
      <c r="I2618">
        <v>0</v>
      </c>
      <c r="J2618">
        <v>0</v>
      </c>
    </row>
    <row r="2619" spans="1:10" hidden="1" x14ac:dyDescent="0.25">
      <c r="A2619">
        <v>203</v>
      </c>
      <c r="B2619" s="1" t="s">
        <v>7</v>
      </c>
      <c r="C2619" s="1" t="s">
        <v>12</v>
      </c>
      <c r="D2619">
        <v>745</v>
      </c>
      <c r="E2619" s="1" t="s">
        <v>793</v>
      </c>
      <c r="F2619">
        <v>0</v>
      </c>
      <c r="G2619">
        <v>0</v>
      </c>
      <c r="I2619">
        <v>0</v>
      </c>
      <c r="J2619">
        <v>0</v>
      </c>
    </row>
    <row r="2620" spans="1:10" hidden="1" x14ac:dyDescent="0.25">
      <c r="A2620">
        <v>203</v>
      </c>
      <c r="B2620" s="1" t="s">
        <v>7</v>
      </c>
      <c r="C2620" s="1" t="s">
        <v>12</v>
      </c>
      <c r="D2620">
        <v>774</v>
      </c>
      <c r="E2620" s="1" t="s">
        <v>803</v>
      </c>
      <c r="F2620">
        <v>0</v>
      </c>
      <c r="G2620">
        <v>0</v>
      </c>
      <c r="I2620">
        <v>0</v>
      </c>
      <c r="J2620">
        <v>0</v>
      </c>
    </row>
    <row r="2621" spans="1:10" hidden="1" x14ac:dyDescent="0.25">
      <c r="A2621">
        <v>203</v>
      </c>
      <c r="B2621" s="1" t="s">
        <v>7</v>
      </c>
      <c r="C2621" s="1" t="s">
        <v>12</v>
      </c>
      <c r="D2621">
        <v>786</v>
      </c>
      <c r="E2621" s="1" t="s">
        <v>805</v>
      </c>
      <c r="F2621">
        <v>0</v>
      </c>
      <c r="G2621">
        <v>0</v>
      </c>
      <c r="I2621">
        <v>0</v>
      </c>
      <c r="J2621">
        <v>0</v>
      </c>
    </row>
    <row r="2622" spans="1:10" hidden="1" x14ac:dyDescent="0.25">
      <c r="A2622">
        <v>203</v>
      </c>
      <c r="B2622" s="1" t="s">
        <v>7</v>
      </c>
      <c r="C2622" s="1" t="s">
        <v>12</v>
      </c>
      <c r="D2622">
        <v>791</v>
      </c>
      <c r="E2622" s="1" t="s">
        <v>807</v>
      </c>
      <c r="F2622">
        <v>0</v>
      </c>
      <c r="G2622">
        <v>0</v>
      </c>
      <c r="I2622">
        <v>0</v>
      </c>
      <c r="J2622">
        <v>0</v>
      </c>
    </row>
    <row r="2623" spans="1:10" hidden="1" x14ac:dyDescent="0.25">
      <c r="A2623">
        <v>203</v>
      </c>
      <c r="B2623" s="1" t="s">
        <v>7</v>
      </c>
      <c r="C2623" s="1" t="s">
        <v>12</v>
      </c>
      <c r="D2623">
        <v>890</v>
      </c>
      <c r="E2623" s="1" t="s">
        <v>827</v>
      </c>
      <c r="F2623">
        <v>0</v>
      </c>
      <c r="G2623">
        <v>0</v>
      </c>
      <c r="I2623">
        <v>0</v>
      </c>
      <c r="J2623">
        <v>0</v>
      </c>
    </row>
    <row r="2624" spans="1:10" hidden="1" x14ac:dyDescent="0.25">
      <c r="A2624">
        <v>203</v>
      </c>
      <c r="B2624" s="1" t="s">
        <v>7</v>
      </c>
      <c r="C2624" s="1" t="s">
        <v>12</v>
      </c>
      <c r="D2624">
        <v>1015</v>
      </c>
      <c r="E2624" s="1" t="s">
        <v>91</v>
      </c>
      <c r="F2624">
        <v>0</v>
      </c>
      <c r="G2624">
        <v>49</v>
      </c>
      <c r="I2624">
        <v>0</v>
      </c>
      <c r="J2624">
        <v>0</v>
      </c>
    </row>
    <row r="2625" spans="1:10" hidden="1" x14ac:dyDescent="0.25">
      <c r="A2625">
        <v>203</v>
      </c>
      <c r="B2625" s="1" t="s">
        <v>7</v>
      </c>
      <c r="C2625" s="1" t="s">
        <v>12</v>
      </c>
      <c r="D2625">
        <v>1017</v>
      </c>
      <c r="E2625" s="1" t="s">
        <v>848</v>
      </c>
      <c r="F2625">
        <v>0</v>
      </c>
      <c r="G2625">
        <v>0</v>
      </c>
      <c r="I2625">
        <v>0</v>
      </c>
      <c r="J2625">
        <v>0</v>
      </c>
    </row>
    <row r="2626" spans="1:10" hidden="1" x14ac:dyDescent="0.25">
      <c r="A2626">
        <v>203</v>
      </c>
      <c r="B2626" s="1" t="s">
        <v>7</v>
      </c>
      <c r="C2626" s="1" t="s">
        <v>12</v>
      </c>
      <c r="D2626">
        <v>1092</v>
      </c>
      <c r="E2626" s="1" t="s">
        <v>94</v>
      </c>
      <c r="F2626">
        <v>0</v>
      </c>
      <c r="G2626">
        <v>0</v>
      </c>
      <c r="I2626">
        <v>0</v>
      </c>
      <c r="J2626">
        <v>0</v>
      </c>
    </row>
    <row r="2627" spans="1:10" hidden="1" x14ac:dyDescent="0.25">
      <c r="A2627">
        <v>203</v>
      </c>
      <c r="B2627" s="1" t="s">
        <v>7</v>
      </c>
      <c r="C2627" s="1" t="s">
        <v>12</v>
      </c>
      <c r="D2627">
        <v>1390</v>
      </c>
      <c r="E2627" s="1" t="s">
        <v>884</v>
      </c>
      <c r="F2627">
        <v>0</v>
      </c>
      <c r="G2627">
        <v>0</v>
      </c>
      <c r="I2627">
        <v>0</v>
      </c>
      <c r="J2627">
        <v>0</v>
      </c>
    </row>
    <row r="2628" spans="1:10" hidden="1" x14ac:dyDescent="0.25">
      <c r="A2628">
        <v>203</v>
      </c>
      <c r="B2628" s="1" t="s">
        <v>7</v>
      </c>
      <c r="C2628" s="1" t="s">
        <v>12</v>
      </c>
      <c r="D2628">
        <v>2033</v>
      </c>
      <c r="E2628" s="1" t="s">
        <v>97</v>
      </c>
      <c r="F2628">
        <v>0</v>
      </c>
      <c r="G2628">
        <v>0</v>
      </c>
      <c r="I2628">
        <v>0</v>
      </c>
      <c r="J2628">
        <v>0</v>
      </c>
    </row>
    <row r="2629" spans="1:10" hidden="1" x14ac:dyDescent="0.25">
      <c r="A2629">
        <v>203</v>
      </c>
      <c r="B2629" s="1" t="s">
        <v>7</v>
      </c>
      <c r="C2629" s="1" t="s">
        <v>12</v>
      </c>
      <c r="D2629">
        <v>3245</v>
      </c>
      <c r="E2629" s="1" t="s">
        <v>100</v>
      </c>
      <c r="F2629">
        <v>0</v>
      </c>
      <c r="G2629">
        <v>0</v>
      </c>
      <c r="I2629">
        <v>0</v>
      </c>
      <c r="J2629">
        <v>0</v>
      </c>
    </row>
    <row r="2630" spans="1:10" hidden="1" x14ac:dyDescent="0.25">
      <c r="A2630">
        <v>203</v>
      </c>
      <c r="B2630" s="1" t="s">
        <v>7</v>
      </c>
      <c r="C2630" s="1" t="s">
        <v>12</v>
      </c>
      <c r="D2630">
        <v>3513</v>
      </c>
      <c r="E2630" s="1" t="s">
        <v>102</v>
      </c>
      <c r="F2630">
        <v>0</v>
      </c>
      <c r="G2630">
        <v>0</v>
      </c>
      <c r="I2630">
        <v>0</v>
      </c>
      <c r="J2630">
        <v>0</v>
      </c>
    </row>
    <row r="2631" spans="1:10" hidden="1" x14ac:dyDescent="0.25">
      <c r="A2631">
        <v>203</v>
      </c>
      <c r="B2631" s="1" t="s">
        <v>7</v>
      </c>
      <c r="C2631" s="1" t="s">
        <v>12</v>
      </c>
      <c r="D2631">
        <v>4876</v>
      </c>
      <c r="E2631" s="1" t="s">
        <v>1027</v>
      </c>
      <c r="F2631">
        <v>0</v>
      </c>
      <c r="G2631">
        <v>0</v>
      </c>
      <c r="I2631">
        <v>0</v>
      </c>
      <c r="J2631">
        <v>0</v>
      </c>
    </row>
    <row r="2632" spans="1:10" hidden="1" x14ac:dyDescent="0.25">
      <c r="A2632">
        <v>203</v>
      </c>
      <c r="B2632" s="1" t="s">
        <v>7</v>
      </c>
      <c r="C2632" s="1" t="s">
        <v>12</v>
      </c>
      <c r="D2632">
        <v>4883</v>
      </c>
      <c r="E2632" s="1" t="s">
        <v>1030</v>
      </c>
      <c r="F2632">
        <v>0</v>
      </c>
      <c r="G2632">
        <v>0</v>
      </c>
      <c r="I2632">
        <v>0</v>
      </c>
      <c r="J2632">
        <v>0</v>
      </c>
    </row>
    <row r="2633" spans="1:10" hidden="1" x14ac:dyDescent="0.25">
      <c r="A2633">
        <v>203</v>
      </c>
      <c r="B2633" s="1" t="s">
        <v>7</v>
      </c>
      <c r="C2633" s="1" t="s">
        <v>12</v>
      </c>
      <c r="D2633">
        <v>5236</v>
      </c>
      <c r="E2633" s="1" t="s">
        <v>110</v>
      </c>
      <c r="F2633">
        <v>0</v>
      </c>
      <c r="G2633">
        <v>0</v>
      </c>
      <c r="I2633">
        <v>0</v>
      </c>
      <c r="J2633">
        <v>0</v>
      </c>
    </row>
    <row r="2634" spans="1:10" hidden="1" x14ac:dyDescent="0.25">
      <c r="A2634">
        <v>203</v>
      </c>
      <c r="B2634" s="1" t="s">
        <v>7</v>
      </c>
      <c r="C2634" s="1" t="s">
        <v>12</v>
      </c>
      <c r="D2634">
        <v>5864</v>
      </c>
      <c r="E2634" s="1" t="s">
        <v>114</v>
      </c>
      <c r="F2634">
        <v>0</v>
      </c>
      <c r="G2634">
        <v>0</v>
      </c>
      <c r="I2634">
        <v>0</v>
      </c>
      <c r="J2634">
        <v>0</v>
      </c>
    </row>
    <row r="2635" spans="1:10" hidden="1" x14ac:dyDescent="0.25">
      <c r="A2635">
        <v>203</v>
      </c>
      <c r="B2635" s="1" t="s">
        <v>7</v>
      </c>
      <c r="C2635" s="1" t="s">
        <v>12</v>
      </c>
      <c r="D2635">
        <v>6486</v>
      </c>
      <c r="E2635" s="1" t="s">
        <v>1115</v>
      </c>
      <c r="F2635">
        <v>0</v>
      </c>
      <c r="G2635">
        <v>0</v>
      </c>
      <c r="I2635">
        <v>0</v>
      </c>
      <c r="J2635">
        <v>0</v>
      </c>
    </row>
    <row r="2636" spans="1:10" hidden="1" x14ac:dyDescent="0.25">
      <c r="A2636">
        <v>203</v>
      </c>
      <c r="B2636" s="1" t="s">
        <v>7</v>
      </c>
      <c r="C2636" s="1" t="s">
        <v>12</v>
      </c>
      <c r="D2636">
        <v>6740</v>
      </c>
      <c r="E2636" s="1" t="s">
        <v>121</v>
      </c>
      <c r="F2636">
        <v>0</v>
      </c>
      <c r="G2636">
        <v>0</v>
      </c>
      <c r="I2636">
        <v>0</v>
      </c>
      <c r="J2636">
        <v>0</v>
      </c>
    </row>
    <row r="2637" spans="1:10" hidden="1" x14ac:dyDescent="0.25">
      <c r="A2637">
        <v>203</v>
      </c>
      <c r="B2637" s="1" t="s">
        <v>7</v>
      </c>
      <c r="C2637" s="1" t="s">
        <v>12</v>
      </c>
      <c r="D2637">
        <v>6747</v>
      </c>
      <c r="E2637" s="1" t="s">
        <v>1132</v>
      </c>
      <c r="F2637">
        <v>0</v>
      </c>
      <c r="G2637">
        <v>0</v>
      </c>
      <c r="I2637">
        <v>0</v>
      </c>
      <c r="J2637">
        <v>0</v>
      </c>
    </row>
    <row r="2638" spans="1:10" hidden="1" x14ac:dyDescent="0.25">
      <c r="A2638">
        <v>203</v>
      </c>
      <c r="B2638" s="1" t="s">
        <v>7</v>
      </c>
      <c r="C2638" s="1" t="s">
        <v>12</v>
      </c>
      <c r="D2638">
        <v>9098</v>
      </c>
      <c r="E2638" s="1" t="s">
        <v>1301</v>
      </c>
      <c r="F2638">
        <v>0</v>
      </c>
      <c r="G2638">
        <v>0</v>
      </c>
      <c r="I2638">
        <v>0</v>
      </c>
      <c r="J2638">
        <v>0</v>
      </c>
    </row>
    <row r="2639" spans="1:10" hidden="1" x14ac:dyDescent="0.25">
      <c r="A2639">
        <v>203</v>
      </c>
      <c r="B2639" s="1" t="s">
        <v>7</v>
      </c>
      <c r="C2639" s="1" t="s">
        <v>12</v>
      </c>
      <c r="D2639">
        <v>9680</v>
      </c>
      <c r="E2639" s="1" t="s">
        <v>144</v>
      </c>
      <c r="F2639">
        <v>0</v>
      </c>
      <c r="G2639">
        <v>0</v>
      </c>
      <c r="I2639">
        <v>0</v>
      </c>
      <c r="J2639">
        <v>0</v>
      </c>
    </row>
    <row r="2640" spans="1:10" hidden="1" x14ac:dyDescent="0.25">
      <c r="A2640">
        <v>203</v>
      </c>
      <c r="B2640" s="1" t="s">
        <v>7</v>
      </c>
      <c r="C2640" s="1" t="s">
        <v>12</v>
      </c>
      <c r="D2640">
        <v>9758</v>
      </c>
      <c r="E2640" s="1" t="s">
        <v>145</v>
      </c>
      <c r="F2640">
        <v>0</v>
      </c>
      <c r="G2640">
        <v>0</v>
      </c>
      <c r="I2640">
        <v>0</v>
      </c>
      <c r="J2640">
        <v>0</v>
      </c>
    </row>
    <row r="2641" spans="1:10" hidden="1" x14ac:dyDescent="0.25">
      <c r="A2641">
        <v>203</v>
      </c>
      <c r="B2641" s="1" t="s">
        <v>7</v>
      </c>
      <c r="C2641" s="1" t="s">
        <v>12</v>
      </c>
      <c r="D2641">
        <v>9773</v>
      </c>
      <c r="E2641" s="1" t="s">
        <v>1393</v>
      </c>
      <c r="F2641">
        <v>0</v>
      </c>
      <c r="G2641">
        <v>0</v>
      </c>
      <c r="I2641">
        <v>0</v>
      </c>
      <c r="J2641">
        <v>0</v>
      </c>
    </row>
    <row r="2642" spans="1:10" hidden="1" x14ac:dyDescent="0.25">
      <c r="A2642">
        <v>203</v>
      </c>
      <c r="B2642" s="1" t="s">
        <v>7</v>
      </c>
      <c r="C2642" s="1" t="s">
        <v>12</v>
      </c>
      <c r="D2642">
        <v>1011000014</v>
      </c>
      <c r="E2642" s="1" t="s">
        <v>152</v>
      </c>
      <c r="F2642">
        <v>0</v>
      </c>
      <c r="G2642">
        <v>0</v>
      </c>
      <c r="I2642">
        <v>0</v>
      </c>
      <c r="J2642">
        <v>0</v>
      </c>
    </row>
    <row r="2643" spans="1:10" hidden="1" x14ac:dyDescent="0.25">
      <c r="A2643">
        <v>203</v>
      </c>
      <c r="B2643" s="1" t="s">
        <v>7</v>
      </c>
      <c r="C2643" s="1" t="s">
        <v>14</v>
      </c>
      <c r="D2643">
        <v>2733</v>
      </c>
      <c r="E2643" s="1" t="s">
        <v>1796</v>
      </c>
      <c r="F2643">
        <v>0</v>
      </c>
      <c r="G2643">
        <v>0</v>
      </c>
      <c r="I2643">
        <v>0</v>
      </c>
      <c r="J2643">
        <v>0</v>
      </c>
    </row>
    <row r="2644" spans="1:10" hidden="1" x14ac:dyDescent="0.25">
      <c r="A2644">
        <v>203</v>
      </c>
      <c r="B2644" s="1" t="s">
        <v>7</v>
      </c>
      <c r="C2644" s="1" t="s">
        <v>14</v>
      </c>
      <c r="D2644">
        <v>1011000059</v>
      </c>
      <c r="E2644" s="1" t="s">
        <v>58</v>
      </c>
      <c r="F2644">
        <v>0</v>
      </c>
      <c r="G2644">
        <v>0</v>
      </c>
      <c r="I2644">
        <v>0</v>
      </c>
      <c r="J2644">
        <v>0</v>
      </c>
    </row>
    <row r="2645" spans="1:10" hidden="1" x14ac:dyDescent="0.25">
      <c r="A2645">
        <v>203</v>
      </c>
      <c r="B2645" s="1" t="s">
        <v>7</v>
      </c>
      <c r="C2645" s="1" t="s">
        <v>14</v>
      </c>
      <c r="D2645">
        <v>1011000060</v>
      </c>
      <c r="E2645" s="1" t="s">
        <v>1976</v>
      </c>
      <c r="F2645">
        <v>0</v>
      </c>
      <c r="G2645">
        <v>0</v>
      </c>
      <c r="I2645">
        <v>0</v>
      </c>
      <c r="J2645">
        <v>0</v>
      </c>
    </row>
    <row r="2646" spans="1:10" hidden="1" x14ac:dyDescent="0.25">
      <c r="A2646">
        <v>203</v>
      </c>
      <c r="B2646" s="1" t="s">
        <v>7</v>
      </c>
      <c r="C2646" s="1" t="s">
        <v>28</v>
      </c>
      <c r="D2646">
        <v>1578</v>
      </c>
      <c r="E2646" s="1" t="s">
        <v>1994</v>
      </c>
      <c r="F2646">
        <v>1</v>
      </c>
      <c r="I2646">
        <v>0</v>
      </c>
      <c r="J2646">
        <f>Tabla1[[#This Row],[VENTAS]]+Tabla1[[#This Row],[Existencia]]-Tabla1[[#This Row],[SISTEMA]]</f>
        <v>-1</v>
      </c>
    </row>
    <row r="2647" spans="1:10" hidden="1" x14ac:dyDescent="0.25">
      <c r="A2647">
        <v>203</v>
      </c>
      <c r="B2647" s="1" t="s">
        <v>7</v>
      </c>
      <c r="C2647" s="1" t="s">
        <v>15</v>
      </c>
      <c r="D2647">
        <v>29</v>
      </c>
      <c r="E2647" s="1" t="s">
        <v>2041</v>
      </c>
      <c r="F2647">
        <v>5.0000000000000001E-3</v>
      </c>
      <c r="I2647">
        <v>0</v>
      </c>
      <c r="J2647">
        <f>Tabla1[[#This Row],[VENTAS]]+Tabla1[[#This Row],[Existencia]]-Tabla1[[#This Row],[SISTEMA]]</f>
        <v>-5.0000000000000001E-3</v>
      </c>
    </row>
    <row r="2648" spans="1:10" hidden="1" x14ac:dyDescent="0.25">
      <c r="A2648">
        <v>203</v>
      </c>
      <c r="B2648" s="1" t="s">
        <v>7</v>
      </c>
      <c r="C2648" s="1" t="s">
        <v>15</v>
      </c>
      <c r="D2648">
        <v>1781</v>
      </c>
      <c r="E2648" s="1" t="s">
        <v>2056</v>
      </c>
      <c r="F2648">
        <v>0</v>
      </c>
      <c r="G2648">
        <v>0</v>
      </c>
      <c r="I2648">
        <v>0</v>
      </c>
      <c r="J2648">
        <v>0</v>
      </c>
    </row>
    <row r="2649" spans="1:10" hidden="1" x14ac:dyDescent="0.25">
      <c r="A2649">
        <v>203</v>
      </c>
      <c r="B2649" s="1" t="s">
        <v>7</v>
      </c>
      <c r="C2649" s="1" t="s">
        <v>15</v>
      </c>
      <c r="D2649">
        <v>1793</v>
      </c>
      <c r="E2649" s="1" t="s">
        <v>184</v>
      </c>
      <c r="F2649">
        <v>5.0000000000000001E-3</v>
      </c>
      <c r="I2649">
        <v>0</v>
      </c>
      <c r="J2649">
        <f>Tabla1[[#This Row],[VENTAS]]+Tabla1[[#This Row],[Existencia]]-Tabla1[[#This Row],[SISTEMA]]</f>
        <v>-5.0000000000000001E-3</v>
      </c>
    </row>
    <row r="2650" spans="1:10" hidden="1" x14ac:dyDescent="0.25">
      <c r="A2650">
        <v>203</v>
      </c>
      <c r="B2650" s="1" t="s">
        <v>7</v>
      </c>
      <c r="C2650" s="1" t="s">
        <v>15</v>
      </c>
      <c r="D2650">
        <v>1796</v>
      </c>
      <c r="E2650" s="1" t="s">
        <v>2058</v>
      </c>
      <c r="F2650">
        <v>0</v>
      </c>
      <c r="G2650">
        <v>0</v>
      </c>
      <c r="I2650">
        <v>0</v>
      </c>
      <c r="J2650">
        <v>0</v>
      </c>
    </row>
    <row r="2651" spans="1:10" hidden="1" x14ac:dyDescent="0.25">
      <c r="A2651">
        <v>203</v>
      </c>
      <c r="B2651" s="1" t="s">
        <v>7</v>
      </c>
      <c r="C2651" s="1" t="s">
        <v>15</v>
      </c>
      <c r="D2651">
        <v>1808</v>
      </c>
      <c r="E2651" s="1" t="s">
        <v>2060</v>
      </c>
      <c r="F2651">
        <v>0</v>
      </c>
      <c r="G2651">
        <v>0</v>
      </c>
      <c r="I2651">
        <v>0</v>
      </c>
      <c r="J2651">
        <v>0</v>
      </c>
    </row>
    <row r="2652" spans="1:10" hidden="1" x14ac:dyDescent="0.25">
      <c r="A2652">
        <v>203</v>
      </c>
      <c r="B2652" s="1" t="s">
        <v>7</v>
      </c>
      <c r="C2652" s="1" t="s">
        <v>15</v>
      </c>
      <c r="D2652">
        <v>1809</v>
      </c>
      <c r="E2652" s="1" t="s">
        <v>2061</v>
      </c>
      <c r="F2652">
        <v>0</v>
      </c>
      <c r="G2652">
        <v>0</v>
      </c>
      <c r="I2652">
        <v>0</v>
      </c>
      <c r="J2652">
        <v>0</v>
      </c>
    </row>
    <row r="2653" spans="1:10" hidden="1" x14ac:dyDescent="0.25">
      <c r="A2653">
        <v>203</v>
      </c>
      <c r="B2653" s="1" t="s">
        <v>7</v>
      </c>
      <c r="C2653" s="1" t="s">
        <v>15</v>
      </c>
      <c r="D2653">
        <v>2304</v>
      </c>
      <c r="E2653" s="1" t="s">
        <v>2074</v>
      </c>
      <c r="F2653">
        <v>0</v>
      </c>
      <c r="G2653">
        <v>0</v>
      </c>
      <c r="I2653">
        <v>0</v>
      </c>
      <c r="J2653">
        <v>0</v>
      </c>
    </row>
    <row r="2654" spans="1:10" hidden="1" x14ac:dyDescent="0.25">
      <c r="A2654">
        <v>203</v>
      </c>
      <c r="B2654" s="1" t="s">
        <v>7</v>
      </c>
      <c r="C2654" s="1" t="s">
        <v>15</v>
      </c>
      <c r="D2654">
        <v>3226</v>
      </c>
      <c r="E2654" s="1" t="s">
        <v>2082</v>
      </c>
      <c r="F2654">
        <v>0</v>
      </c>
      <c r="G2654">
        <v>0</v>
      </c>
      <c r="I2654">
        <v>0</v>
      </c>
      <c r="J2654">
        <v>0</v>
      </c>
    </row>
    <row r="2655" spans="1:10" hidden="1" x14ac:dyDescent="0.25">
      <c r="A2655">
        <v>203</v>
      </c>
      <c r="B2655" s="1" t="s">
        <v>7</v>
      </c>
      <c r="C2655" s="1" t="s">
        <v>15</v>
      </c>
      <c r="D2655">
        <v>3754</v>
      </c>
      <c r="E2655" s="1" t="s">
        <v>2089</v>
      </c>
      <c r="F2655">
        <v>0</v>
      </c>
      <c r="G2655">
        <v>0</v>
      </c>
      <c r="I2655">
        <v>0</v>
      </c>
      <c r="J2655">
        <v>0</v>
      </c>
    </row>
    <row r="2656" spans="1:10" hidden="1" x14ac:dyDescent="0.25">
      <c r="A2656">
        <v>203</v>
      </c>
      <c r="B2656" s="1" t="s">
        <v>7</v>
      </c>
      <c r="C2656" s="1" t="s">
        <v>15</v>
      </c>
      <c r="D2656">
        <v>4474</v>
      </c>
      <c r="E2656" s="1" t="s">
        <v>2093</v>
      </c>
      <c r="F2656">
        <v>0</v>
      </c>
      <c r="G2656">
        <v>0</v>
      </c>
      <c r="I2656">
        <v>0</v>
      </c>
      <c r="J2656">
        <v>0</v>
      </c>
    </row>
    <row r="2657" spans="1:10" hidden="1" x14ac:dyDescent="0.25">
      <c r="A2657">
        <v>203</v>
      </c>
      <c r="B2657" s="1" t="s">
        <v>7</v>
      </c>
      <c r="C2657" s="1" t="s">
        <v>15</v>
      </c>
      <c r="D2657">
        <v>4930</v>
      </c>
      <c r="E2657" s="1" t="s">
        <v>2095</v>
      </c>
      <c r="F2657">
        <v>5.0000000000000001E-3</v>
      </c>
      <c r="I2657">
        <v>0</v>
      </c>
      <c r="J2657">
        <f>Tabla1[[#This Row],[VENTAS]]+Tabla1[[#This Row],[Existencia]]-Tabla1[[#This Row],[SISTEMA]]</f>
        <v>-5.0000000000000001E-3</v>
      </c>
    </row>
    <row r="2658" spans="1:10" hidden="1" x14ac:dyDescent="0.25">
      <c r="A2658">
        <v>203</v>
      </c>
      <c r="B2658" s="1" t="s">
        <v>7</v>
      </c>
      <c r="C2658" s="1" t="s">
        <v>15</v>
      </c>
      <c r="D2658">
        <v>5080</v>
      </c>
      <c r="E2658" s="1" t="s">
        <v>2096</v>
      </c>
      <c r="F2658">
        <v>0</v>
      </c>
      <c r="G2658">
        <v>0</v>
      </c>
      <c r="I2658">
        <v>0</v>
      </c>
      <c r="J2658">
        <v>0</v>
      </c>
    </row>
    <row r="2659" spans="1:10" hidden="1" x14ac:dyDescent="0.25">
      <c r="A2659">
        <v>203</v>
      </c>
      <c r="B2659" s="1" t="s">
        <v>7</v>
      </c>
      <c r="C2659" s="1" t="s">
        <v>15</v>
      </c>
      <c r="D2659">
        <v>6183</v>
      </c>
      <c r="E2659" s="1" t="s">
        <v>2102</v>
      </c>
      <c r="F2659">
        <v>0</v>
      </c>
      <c r="G2659">
        <v>0</v>
      </c>
      <c r="I2659">
        <v>0</v>
      </c>
      <c r="J2659">
        <v>0</v>
      </c>
    </row>
    <row r="2660" spans="1:10" hidden="1" x14ac:dyDescent="0.25">
      <c r="A2660">
        <v>203</v>
      </c>
      <c r="B2660" s="1" t="s">
        <v>7</v>
      </c>
      <c r="C2660" s="1" t="s">
        <v>29</v>
      </c>
      <c r="D2660">
        <v>850</v>
      </c>
      <c r="E2660" s="1" t="s">
        <v>2121</v>
      </c>
      <c r="F2660">
        <v>0</v>
      </c>
      <c r="G2660">
        <v>0</v>
      </c>
      <c r="I2660">
        <v>0</v>
      </c>
      <c r="J2660">
        <v>0</v>
      </c>
    </row>
    <row r="2661" spans="1:10" hidden="1" x14ac:dyDescent="0.25">
      <c r="A2661">
        <v>203</v>
      </c>
      <c r="B2661" s="1" t="s">
        <v>7</v>
      </c>
      <c r="C2661" s="1" t="s">
        <v>16</v>
      </c>
      <c r="D2661">
        <v>910</v>
      </c>
      <c r="E2661" s="1" t="s">
        <v>2130</v>
      </c>
      <c r="F2661">
        <v>0</v>
      </c>
      <c r="G2661">
        <v>0</v>
      </c>
      <c r="I2661">
        <v>0</v>
      </c>
      <c r="J2661">
        <v>0</v>
      </c>
    </row>
    <row r="2662" spans="1:10" hidden="1" x14ac:dyDescent="0.25">
      <c r="A2662">
        <v>203</v>
      </c>
      <c r="B2662" s="1" t="s">
        <v>7</v>
      </c>
      <c r="C2662" s="1" t="s">
        <v>16</v>
      </c>
      <c r="D2662">
        <v>1289</v>
      </c>
      <c r="E2662" s="1" t="s">
        <v>2133</v>
      </c>
      <c r="F2662">
        <v>0</v>
      </c>
      <c r="G2662">
        <v>0</v>
      </c>
      <c r="I2662">
        <v>0</v>
      </c>
      <c r="J2662">
        <v>0</v>
      </c>
    </row>
    <row r="2663" spans="1:10" hidden="1" x14ac:dyDescent="0.25">
      <c r="A2663">
        <v>203</v>
      </c>
      <c r="B2663" s="1" t="s">
        <v>7</v>
      </c>
      <c r="C2663" s="1" t="s">
        <v>16</v>
      </c>
      <c r="D2663">
        <v>5686</v>
      </c>
      <c r="E2663" s="1" t="s">
        <v>2179</v>
      </c>
      <c r="F2663">
        <v>0</v>
      </c>
      <c r="G2663">
        <v>0</v>
      </c>
      <c r="I2663">
        <v>0</v>
      </c>
      <c r="J2663">
        <v>0</v>
      </c>
    </row>
    <row r="2664" spans="1:10" hidden="1" x14ac:dyDescent="0.25">
      <c r="A2664">
        <v>203</v>
      </c>
      <c r="B2664" s="1" t="s">
        <v>7</v>
      </c>
      <c r="C2664" s="1" t="s">
        <v>16</v>
      </c>
      <c r="D2664">
        <v>9872</v>
      </c>
      <c r="E2664" s="1" t="s">
        <v>2210</v>
      </c>
      <c r="F2664">
        <v>0</v>
      </c>
      <c r="G2664">
        <v>0</v>
      </c>
      <c r="I2664">
        <v>0</v>
      </c>
      <c r="J2664">
        <v>0</v>
      </c>
    </row>
    <row r="2665" spans="1:10" hidden="1" x14ac:dyDescent="0.25">
      <c r="A2665">
        <v>203</v>
      </c>
      <c r="B2665" s="1" t="s">
        <v>7</v>
      </c>
      <c r="C2665" s="1" t="s">
        <v>16</v>
      </c>
      <c r="D2665">
        <v>1011000050</v>
      </c>
      <c r="E2665" s="1" t="s">
        <v>2228</v>
      </c>
      <c r="F2665">
        <v>0</v>
      </c>
      <c r="G2665">
        <v>0</v>
      </c>
      <c r="I2665">
        <v>0</v>
      </c>
      <c r="J2665">
        <v>0</v>
      </c>
    </row>
    <row r="2666" spans="1:10" hidden="1" x14ac:dyDescent="0.25">
      <c r="A2666">
        <v>203</v>
      </c>
      <c r="B2666" s="1" t="s">
        <v>7</v>
      </c>
      <c r="C2666" s="1" t="s">
        <v>34</v>
      </c>
      <c r="D2666">
        <v>1006</v>
      </c>
      <c r="E2666" s="1" t="s">
        <v>2275</v>
      </c>
      <c r="F2666">
        <v>0</v>
      </c>
      <c r="G2666">
        <v>0</v>
      </c>
      <c r="I2666">
        <v>0</v>
      </c>
      <c r="J2666">
        <v>0</v>
      </c>
    </row>
    <row r="2667" spans="1:10" hidden="1" x14ac:dyDescent="0.25">
      <c r="A2667">
        <v>203</v>
      </c>
      <c r="B2667" s="1" t="s">
        <v>7</v>
      </c>
      <c r="C2667" s="1" t="s">
        <v>34</v>
      </c>
      <c r="D2667">
        <v>2324</v>
      </c>
      <c r="E2667" s="1" t="s">
        <v>2282</v>
      </c>
      <c r="F2667">
        <v>0</v>
      </c>
      <c r="G2667">
        <v>0</v>
      </c>
      <c r="I2667">
        <v>0</v>
      </c>
      <c r="J2667">
        <v>0</v>
      </c>
    </row>
    <row r="2668" spans="1:10" hidden="1" x14ac:dyDescent="0.25">
      <c r="A2668">
        <v>203</v>
      </c>
      <c r="B2668" s="1" t="s">
        <v>7</v>
      </c>
      <c r="C2668" s="1" t="s">
        <v>34</v>
      </c>
      <c r="D2668">
        <v>2325</v>
      </c>
      <c r="E2668" s="1" t="s">
        <v>2283</v>
      </c>
      <c r="F2668">
        <v>5.0000000000000001E-3</v>
      </c>
      <c r="I2668">
        <v>0</v>
      </c>
      <c r="J2668">
        <f>Tabla1[[#This Row],[VENTAS]]+Tabla1[[#This Row],[Existencia]]-Tabla1[[#This Row],[SISTEMA]]</f>
        <v>-5.0000000000000001E-3</v>
      </c>
    </row>
    <row r="2669" spans="1:10" hidden="1" x14ac:dyDescent="0.25">
      <c r="A2669">
        <v>203</v>
      </c>
      <c r="B2669" s="1" t="s">
        <v>7</v>
      </c>
      <c r="C2669" s="1" t="s">
        <v>34</v>
      </c>
      <c r="D2669">
        <v>4614</v>
      </c>
      <c r="E2669" s="1" t="s">
        <v>58</v>
      </c>
      <c r="F2669">
        <v>0</v>
      </c>
      <c r="G2669">
        <v>0</v>
      </c>
      <c r="I2669">
        <v>0</v>
      </c>
      <c r="J2669">
        <v>0</v>
      </c>
    </row>
    <row r="2670" spans="1:10" hidden="1" x14ac:dyDescent="0.25">
      <c r="A2670">
        <v>203</v>
      </c>
      <c r="B2670" s="1" t="s">
        <v>7</v>
      </c>
      <c r="C2670" s="1" t="s">
        <v>34</v>
      </c>
      <c r="D2670">
        <v>4615</v>
      </c>
      <c r="E2670" s="1" t="s">
        <v>58</v>
      </c>
      <c r="F2670">
        <v>0</v>
      </c>
      <c r="G2670">
        <v>0</v>
      </c>
      <c r="I2670">
        <v>0</v>
      </c>
      <c r="J2670">
        <v>0</v>
      </c>
    </row>
    <row r="2671" spans="1:10" hidden="1" x14ac:dyDescent="0.25">
      <c r="A2671">
        <v>203</v>
      </c>
      <c r="B2671" s="1" t="s">
        <v>7</v>
      </c>
      <c r="C2671" s="1" t="s">
        <v>17</v>
      </c>
      <c r="D2671">
        <v>4911</v>
      </c>
      <c r="E2671" s="1" t="s">
        <v>193</v>
      </c>
      <c r="F2671">
        <v>0</v>
      </c>
      <c r="G2671">
        <v>0</v>
      </c>
      <c r="I2671">
        <v>0</v>
      </c>
      <c r="J2671">
        <v>0</v>
      </c>
    </row>
    <row r="2672" spans="1:10" hidden="1" x14ac:dyDescent="0.25">
      <c r="A2672">
        <v>203</v>
      </c>
      <c r="B2672" s="1" t="s">
        <v>7</v>
      </c>
      <c r="C2672" s="1" t="s">
        <v>17</v>
      </c>
      <c r="D2672">
        <v>4912</v>
      </c>
      <c r="E2672" s="1" t="s">
        <v>194</v>
      </c>
      <c r="F2672">
        <v>0</v>
      </c>
      <c r="G2672">
        <v>0</v>
      </c>
      <c r="I2672">
        <v>0</v>
      </c>
      <c r="J2672">
        <v>0</v>
      </c>
    </row>
    <row r="2673" spans="1:10" hidden="1" x14ac:dyDescent="0.25">
      <c r="A2673">
        <v>203</v>
      </c>
      <c r="B2673" s="1" t="s">
        <v>7</v>
      </c>
      <c r="C2673" s="1" t="s">
        <v>17</v>
      </c>
      <c r="D2673">
        <v>4913</v>
      </c>
      <c r="E2673" s="1" t="s">
        <v>195</v>
      </c>
      <c r="F2673">
        <v>0</v>
      </c>
      <c r="G2673">
        <v>0</v>
      </c>
      <c r="I2673">
        <v>0</v>
      </c>
      <c r="J2673">
        <v>0</v>
      </c>
    </row>
    <row r="2674" spans="1:10" hidden="1" x14ac:dyDescent="0.25">
      <c r="A2674">
        <v>203</v>
      </c>
      <c r="B2674" s="1" t="s">
        <v>7</v>
      </c>
      <c r="C2674" s="1" t="s">
        <v>17</v>
      </c>
      <c r="D2674">
        <v>4914</v>
      </c>
      <c r="E2674" s="1" t="s">
        <v>196</v>
      </c>
      <c r="F2674">
        <v>0</v>
      </c>
      <c r="G2674">
        <v>0</v>
      </c>
      <c r="I2674">
        <v>0</v>
      </c>
      <c r="J2674">
        <v>0</v>
      </c>
    </row>
    <row r="2675" spans="1:10" hidden="1" x14ac:dyDescent="0.25">
      <c r="A2675">
        <v>203</v>
      </c>
      <c r="B2675" s="1" t="s">
        <v>7</v>
      </c>
      <c r="C2675" s="1" t="s">
        <v>17</v>
      </c>
      <c r="D2675">
        <v>4919</v>
      </c>
      <c r="E2675" s="1" t="s">
        <v>199</v>
      </c>
      <c r="F2675">
        <v>0</v>
      </c>
      <c r="G2675">
        <v>0</v>
      </c>
      <c r="I2675">
        <v>0</v>
      </c>
      <c r="J2675">
        <v>0</v>
      </c>
    </row>
    <row r="2676" spans="1:10" hidden="1" x14ac:dyDescent="0.25">
      <c r="A2676">
        <v>203</v>
      </c>
      <c r="B2676" s="1" t="s">
        <v>7</v>
      </c>
      <c r="C2676" s="1" t="s">
        <v>17</v>
      </c>
      <c r="D2676">
        <v>4922</v>
      </c>
      <c r="E2676" s="1" t="s">
        <v>2318</v>
      </c>
      <c r="F2676">
        <v>0</v>
      </c>
      <c r="G2676">
        <v>0</v>
      </c>
      <c r="I2676">
        <v>0</v>
      </c>
      <c r="J2676">
        <v>0</v>
      </c>
    </row>
    <row r="2677" spans="1:10" hidden="1" x14ac:dyDescent="0.25">
      <c r="A2677">
        <v>203</v>
      </c>
      <c r="B2677" s="1" t="s">
        <v>7</v>
      </c>
      <c r="C2677" s="1" t="s">
        <v>19</v>
      </c>
      <c r="D2677">
        <v>1218</v>
      </c>
      <c r="E2677" s="1" t="s">
        <v>2356</v>
      </c>
      <c r="F2677">
        <v>0</v>
      </c>
      <c r="G2677">
        <v>0</v>
      </c>
      <c r="I2677">
        <v>0</v>
      </c>
      <c r="J2677">
        <v>0</v>
      </c>
    </row>
    <row r="2678" spans="1:10" hidden="1" x14ac:dyDescent="0.25">
      <c r="A2678">
        <v>203</v>
      </c>
      <c r="B2678" s="1" t="s">
        <v>7</v>
      </c>
      <c r="C2678" s="1" t="s">
        <v>19</v>
      </c>
      <c r="D2678">
        <v>2024</v>
      </c>
      <c r="E2678" s="1" t="s">
        <v>205</v>
      </c>
      <c r="F2678">
        <v>0</v>
      </c>
      <c r="G2678">
        <v>0</v>
      </c>
      <c r="I2678">
        <v>0</v>
      </c>
      <c r="J2678">
        <v>0</v>
      </c>
    </row>
    <row r="2679" spans="1:10" hidden="1" x14ac:dyDescent="0.25">
      <c r="A2679">
        <v>203</v>
      </c>
      <c r="B2679" s="1" t="s">
        <v>7</v>
      </c>
      <c r="C2679" s="1" t="s">
        <v>19</v>
      </c>
      <c r="D2679">
        <v>2469</v>
      </c>
      <c r="E2679" s="1" t="s">
        <v>207</v>
      </c>
      <c r="F2679">
        <v>0</v>
      </c>
      <c r="G2679">
        <v>0</v>
      </c>
      <c r="I2679">
        <v>0</v>
      </c>
      <c r="J2679">
        <v>0</v>
      </c>
    </row>
    <row r="2680" spans="1:10" hidden="1" x14ac:dyDescent="0.25">
      <c r="A2680">
        <v>203</v>
      </c>
      <c r="B2680" s="1" t="s">
        <v>7</v>
      </c>
      <c r="C2680" s="1" t="s">
        <v>19</v>
      </c>
      <c r="D2680">
        <v>6373</v>
      </c>
      <c r="E2680" s="1" t="s">
        <v>2393</v>
      </c>
      <c r="F2680">
        <v>0</v>
      </c>
      <c r="G2680">
        <v>0</v>
      </c>
      <c r="I2680">
        <v>0</v>
      </c>
      <c r="J2680">
        <v>0</v>
      </c>
    </row>
    <row r="2681" spans="1:10" hidden="1" x14ac:dyDescent="0.25">
      <c r="A2681">
        <v>203</v>
      </c>
      <c r="B2681" s="1" t="s">
        <v>7</v>
      </c>
      <c r="C2681" s="1" t="s">
        <v>19</v>
      </c>
      <c r="D2681">
        <v>9097</v>
      </c>
      <c r="E2681" s="1" t="s">
        <v>2424</v>
      </c>
      <c r="F2681">
        <v>0</v>
      </c>
      <c r="G2681">
        <v>0</v>
      </c>
      <c r="I2681">
        <v>0</v>
      </c>
      <c r="J2681">
        <v>0</v>
      </c>
    </row>
    <row r="2682" spans="1:10" hidden="1" x14ac:dyDescent="0.25">
      <c r="A2682">
        <v>203</v>
      </c>
      <c r="B2682" s="1" t="s">
        <v>7</v>
      </c>
      <c r="C2682" s="1" t="s">
        <v>21</v>
      </c>
      <c r="D2682">
        <v>1786</v>
      </c>
      <c r="E2682" s="1" t="s">
        <v>221</v>
      </c>
      <c r="F2682">
        <v>4.0000000000000001E-3</v>
      </c>
      <c r="I2682">
        <v>0</v>
      </c>
      <c r="J2682">
        <f>Tabla1[[#This Row],[VENTAS]]+Tabla1[[#This Row],[Existencia]]-Tabla1[[#This Row],[SISTEMA]]</f>
        <v>-4.0000000000000001E-3</v>
      </c>
    </row>
    <row r="2683" spans="1:10" hidden="1" x14ac:dyDescent="0.25">
      <c r="A2683">
        <v>203</v>
      </c>
      <c r="B2683" s="1" t="s">
        <v>7</v>
      </c>
      <c r="C2683" s="1" t="s">
        <v>21</v>
      </c>
      <c r="D2683">
        <v>3581</v>
      </c>
      <c r="E2683" s="1" t="s">
        <v>226</v>
      </c>
      <c r="F2683">
        <v>0</v>
      </c>
      <c r="G2683">
        <v>0</v>
      </c>
      <c r="I2683">
        <v>0</v>
      </c>
      <c r="J2683">
        <v>0</v>
      </c>
    </row>
    <row r="2684" spans="1:10" hidden="1" x14ac:dyDescent="0.25">
      <c r="A2684">
        <v>203</v>
      </c>
      <c r="B2684" s="1" t="s">
        <v>7</v>
      </c>
      <c r="C2684" s="1" t="s">
        <v>21</v>
      </c>
      <c r="D2684">
        <v>8092</v>
      </c>
      <c r="E2684" s="1" t="s">
        <v>230</v>
      </c>
      <c r="F2684">
        <v>0</v>
      </c>
      <c r="G2684">
        <v>0</v>
      </c>
      <c r="I2684">
        <v>0</v>
      </c>
      <c r="J2684">
        <v>0</v>
      </c>
    </row>
    <row r="2685" spans="1:10" hidden="1" x14ac:dyDescent="0.25">
      <c r="D2685">
        <v>10182</v>
      </c>
      <c r="E2685" t="s">
        <v>2512</v>
      </c>
      <c r="F2685">
        <v>0</v>
      </c>
      <c r="G2685">
        <v>4</v>
      </c>
    </row>
    <row r="2686" spans="1:10" hidden="1" x14ac:dyDescent="0.25">
      <c r="D2686">
        <v>9977</v>
      </c>
      <c r="E2686" t="s">
        <v>2513</v>
      </c>
      <c r="G2686">
        <v>4</v>
      </c>
    </row>
    <row r="2687" spans="1:10" hidden="1" x14ac:dyDescent="0.25">
      <c r="D2687">
        <v>12632</v>
      </c>
      <c r="E2687" t="s">
        <v>2514</v>
      </c>
      <c r="F2687">
        <v>0</v>
      </c>
      <c r="G2687">
        <v>1</v>
      </c>
    </row>
    <row r="2688" spans="1:10" hidden="1" x14ac:dyDescent="0.25">
      <c r="D2688">
        <v>670</v>
      </c>
      <c r="E2688" t="s">
        <v>2515</v>
      </c>
      <c r="F2688">
        <v>0</v>
      </c>
      <c r="G2688">
        <v>4</v>
      </c>
    </row>
    <row r="2689" spans="4:7" hidden="1" x14ac:dyDescent="0.25">
      <c r="D2689">
        <v>8862</v>
      </c>
      <c r="E2689" t="s">
        <v>2516</v>
      </c>
      <c r="F2689">
        <v>0</v>
      </c>
      <c r="G2689">
        <v>1</v>
      </c>
    </row>
  </sheetData>
  <pageMargins left="0.70866141732283472" right="0.70866141732283472" top="0.74803149606299213" bottom="0.74803149606299213" header="0.31496062992125984" footer="0.31496062992125984"/>
  <pageSetup scale="7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4"/>
  <sheetViews>
    <sheetView workbookViewId="0">
      <selection activeCell="G14" sqref="G14"/>
    </sheetView>
  </sheetViews>
  <sheetFormatPr baseColWidth="10" defaultRowHeight="15" x14ac:dyDescent="0.25"/>
  <cols>
    <col min="1" max="1" width="11" bestFit="1" customWidth="1"/>
    <col min="2" max="2" width="58.85546875" bestFit="1" customWidth="1"/>
    <col min="7" max="7" width="16.42578125" bestFit="1" customWidth="1"/>
    <col min="9" max="9" width="11.140625" customWidth="1"/>
    <col min="10" max="10" width="13" bestFit="1" customWidth="1"/>
    <col min="11" max="11" width="15.5703125" bestFit="1" customWidth="1"/>
  </cols>
  <sheetData>
    <row r="1" spans="1:11" x14ac:dyDescent="0.25">
      <c r="A1" s="43" t="s">
        <v>2</v>
      </c>
      <c r="B1" s="43" t="s">
        <v>2508</v>
      </c>
      <c r="C1" s="43" t="s">
        <v>2503</v>
      </c>
      <c r="D1" s="43" t="s">
        <v>3</v>
      </c>
      <c r="E1" s="43" t="s">
        <v>2510</v>
      </c>
      <c r="F1" s="43" t="s">
        <v>2504</v>
      </c>
      <c r="G1" s="43" t="s">
        <v>2505</v>
      </c>
      <c r="H1" s="43" t="s">
        <v>2660</v>
      </c>
      <c r="I1" s="44">
        <v>0.03</v>
      </c>
      <c r="J1" s="43" t="s">
        <v>2661</v>
      </c>
      <c r="K1" s="43" t="s">
        <v>2662</v>
      </c>
    </row>
    <row r="2" spans="1:11" x14ac:dyDescent="0.25">
      <c r="A2" s="45">
        <v>104</v>
      </c>
      <c r="B2" s="46" t="s">
        <v>243</v>
      </c>
      <c r="C2" s="45">
        <v>2</v>
      </c>
      <c r="D2" s="45">
        <v>1</v>
      </c>
      <c r="E2" s="45"/>
      <c r="F2" s="45">
        <v>0</v>
      </c>
      <c r="G2" s="45">
        <f>F2+E2+D2-C2</f>
        <v>-1</v>
      </c>
      <c r="H2" s="47"/>
      <c r="I2" s="47"/>
      <c r="J2" s="47"/>
      <c r="K2" s="47"/>
    </row>
    <row r="3" spans="1:11" x14ac:dyDescent="0.25">
      <c r="A3" s="48">
        <v>1691</v>
      </c>
      <c r="B3" s="49" t="s">
        <v>264</v>
      </c>
      <c r="C3" s="48">
        <v>2</v>
      </c>
      <c r="D3" s="48">
        <v>0</v>
      </c>
      <c r="E3" s="48"/>
      <c r="F3" s="48">
        <v>0</v>
      </c>
      <c r="G3" s="45">
        <f t="shared" ref="G3:G60" si="0">F3+E3+D3-C3</f>
        <v>-2</v>
      </c>
      <c r="H3" s="47"/>
      <c r="I3" s="47"/>
      <c r="J3" s="47"/>
      <c r="K3" s="47"/>
    </row>
    <row r="4" spans="1:11" x14ac:dyDescent="0.25">
      <c r="A4" s="45">
        <v>2251</v>
      </c>
      <c r="B4" s="46" t="s">
        <v>269</v>
      </c>
      <c r="C4" s="45">
        <v>1</v>
      </c>
      <c r="D4" s="45">
        <v>0</v>
      </c>
      <c r="E4" s="45"/>
      <c r="F4" s="45">
        <v>0</v>
      </c>
      <c r="G4" s="45">
        <f t="shared" si="0"/>
        <v>-1</v>
      </c>
      <c r="H4" s="47"/>
      <c r="I4" s="47"/>
      <c r="J4" s="47"/>
      <c r="K4" s="47"/>
    </row>
    <row r="5" spans="1:11" x14ac:dyDescent="0.25">
      <c r="A5" s="48">
        <v>6254</v>
      </c>
      <c r="B5" s="49" t="s">
        <v>307</v>
      </c>
      <c r="C5" s="48">
        <v>2</v>
      </c>
      <c r="D5" s="48">
        <v>1</v>
      </c>
      <c r="E5" s="48"/>
      <c r="F5" s="48">
        <v>0</v>
      </c>
      <c r="G5" s="45">
        <f t="shared" si="0"/>
        <v>-1</v>
      </c>
      <c r="H5" s="47"/>
      <c r="I5" s="47"/>
      <c r="J5" s="47"/>
      <c r="K5" s="47"/>
    </row>
    <row r="6" spans="1:11" x14ac:dyDescent="0.25">
      <c r="A6" s="45">
        <v>6385</v>
      </c>
      <c r="B6" s="46" t="s">
        <v>314</v>
      </c>
      <c r="C6" s="45">
        <v>9</v>
      </c>
      <c r="D6" s="45">
        <v>5</v>
      </c>
      <c r="E6" s="45"/>
      <c r="F6" s="45">
        <v>0</v>
      </c>
      <c r="G6" s="45">
        <f t="shared" si="0"/>
        <v>-4</v>
      </c>
      <c r="H6" s="47"/>
      <c r="I6" s="47"/>
      <c r="J6" s="47"/>
      <c r="K6" s="47"/>
    </row>
    <row r="7" spans="1:11" x14ac:dyDescent="0.25">
      <c r="A7" s="48">
        <v>6655</v>
      </c>
      <c r="B7" s="49" t="s">
        <v>330</v>
      </c>
      <c r="C7" s="48">
        <v>4</v>
      </c>
      <c r="D7" s="48">
        <v>3</v>
      </c>
      <c r="E7" s="48"/>
      <c r="F7" s="48">
        <v>0</v>
      </c>
      <c r="G7" s="45">
        <f t="shared" si="0"/>
        <v>-1</v>
      </c>
      <c r="H7" s="47"/>
      <c r="I7" s="47"/>
      <c r="J7" s="47"/>
      <c r="K7" s="47"/>
    </row>
    <row r="8" spans="1:11" x14ac:dyDescent="0.25">
      <c r="A8" s="45">
        <v>7341</v>
      </c>
      <c r="B8" s="46" t="s">
        <v>50</v>
      </c>
      <c r="C8" s="45">
        <v>1</v>
      </c>
      <c r="D8" s="45">
        <v>0</v>
      </c>
      <c r="E8" s="45"/>
      <c r="F8" s="45">
        <v>0</v>
      </c>
      <c r="G8" s="45">
        <f t="shared" si="0"/>
        <v>-1</v>
      </c>
      <c r="H8" s="47"/>
      <c r="I8" s="47"/>
      <c r="J8" s="47"/>
      <c r="K8" s="47"/>
    </row>
    <row r="9" spans="1:11" x14ac:dyDescent="0.25">
      <c r="A9" s="48">
        <v>7342</v>
      </c>
      <c r="B9" s="49" t="s">
        <v>51</v>
      </c>
      <c r="C9" s="48">
        <v>1</v>
      </c>
      <c r="D9" s="48">
        <v>0</v>
      </c>
      <c r="E9" s="48"/>
      <c r="F9" s="48">
        <v>0</v>
      </c>
      <c r="G9" s="45">
        <f t="shared" si="0"/>
        <v>-1</v>
      </c>
      <c r="H9" s="47"/>
      <c r="I9" s="47"/>
      <c r="J9" s="47"/>
      <c r="K9" s="47"/>
    </row>
    <row r="10" spans="1:11" x14ac:dyDescent="0.25">
      <c r="A10" s="45">
        <v>7400</v>
      </c>
      <c r="B10" s="46" t="s">
        <v>374</v>
      </c>
      <c r="C10" s="45">
        <v>1</v>
      </c>
      <c r="D10" s="45">
        <v>0</v>
      </c>
      <c r="E10" s="45"/>
      <c r="F10" s="45">
        <v>0</v>
      </c>
      <c r="G10" s="45">
        <f t="shared" si="0"/>
        <v>-1</v>
      </c>
      <c r="H10" s="47"/>
      <c r="I10" s="47"/>
      <c r="J10" s="47"/>
      <c r="K10" s="47"/>
    </row>
    <row r="11" spans="1:11" x14ac:dyDescent="0.25">
      <c r="A11" s="48">
        <v>7565</v>
      </c>
      <c r="B11" s="49" t="s">
        <v>384</v>
      </c>
      <c r="C11" s="48">
        <v>3</v>
      </c>
      <c r="D11" s="48">
        <v>0</v>
      </c>
      <c r="E11" s="48"/>
      <c r="F11" s="48">
        <v>0</v>
      </c>
      <c r="G11" s="45">
        <f t="shared" si="0"/>
        <v>-3</v>
      </c>
      <c r="H11" s="47"/>
      <c r="I11" s="47"/>
      <c r="J11" s="47"/>
      <c r="K11" s="47"/>
    </row>
    <row r="12" spans="1:11" x14ac:dyDescent="0.25">
      <c r="A12" s="45">
        <v>8099</v>
      </c>
      <c r="B12" s="46" t="s">
        <v>397</v>
      </c>
      <c r="C12" s="45">
        <v>3</v>
      </c>
      <c r="D12" s="45">
        <v>2</v>
      </c>
      <c r="E12" s="45">
        <v>0</v>
      </c>
      <c r="F12" s="45">
        <v>0</v>
      </c>
      <c r="G12" s="45">
        <f t="shared" si="0"/>
        <v>-1</v>
      </c>
      <c r="H12" s="47"/>
      <c r="I12" s="47"/>
      <c r="J12" s="47"/>
      <c r="K12" s="47"/>
    </row>
    <row r="13" spans="1:11" x14ac:dyDescent="0.25">
      <c r="A13" s="48">
        <v>8309</v>
      </c>
      <c r="B13" s="49" t="s">
        <v>54</v>
      </c>
      <c r="C13" s="48">
        <v>52</v>
      </c>
      <c r="D13" s="48">
        <v>48</v>
      </c>
      <c r="E13" s="48">
        <v>2</v>
      </c>
      <c r="F13" s="48">
        <v>0</v>
      </c>
      <c r="G13" s="45">
        <f t="shared" si="0"/>
        <v>-2</v>
      </c>
      <c r="H13" s="47"/>
      <c r="I13" s="47"/>
      <c r="J13" s="47"/>
      <c r="K13" s="47"/>
    </row>
    <row r="14" spans="1:11" x14ac:dyDescent="0.25">
      <c r="A14" s="45">
        <v>8365</v>
      </c>
      <c r="B14" s="46" t="s">
        <v>56</v>
      </c>
      <c r="C14" s="45">
        <v>6</v>
      </c>
      <c r="D14" s="45">
        <v>0</v>
      </c>
      <c r="E14" s="45"/>
      <c r="F14" s="45">
        <v>0</v>
      </c>
      <c r="G14" s="45">
        <f t="shared" si="0"/>
        <v>-6</v>
      </c>
      <c r="H14" s="47"/>
      <c r="I14" s="47"/>
      <c r="J14" s="47"/>
      <c r="K14" s="47"/>
    </row>
    <row r="15" spans="1:11" x14ac:dyDescent="0.25">
      <c r="A15" s="48">
        <v>10066</v>
      </c>
      <c r="B15" s="49" t="s">
        <v>469</v>
      </c>
      <c r="C15" s="48">
        <v>11</v>
      </c>
      <c r="D15" s="48">
        <v>2</v>
      </c>
      <c r="E15" s="48"/>
      <c r="F15" s="48">
        <v>0</v>
      </c>
      <c r="G15" s="45">
        <f t="shared" si="0"/>
        <v>-9</v>
      </c>
      <c r="H15" s="47"/>
      <c r="I15" s="47"/>
      <c r="J15" s="47"/>
      <c r="K15" s="47"/>
    </row>
    <row r="16" spans="1:11" x14ac:dyDescent="0.25">
      <c r="A16" s="45">
        <v>10346</v>
      </c>
      <c r="B16" s="46" t="s">
        <v>485</v>
      </c>
      <c r="C16" s="45">
        <v>9</v>
      </c>
      <c r="D16" s="45">
        <v>1</v>
      </c>
      <c r="E16" s="45"/>
      <c r="F16" s="45">
        <v>0</v>
      </c>
      <c r="G16" s="45">
        <f t="shared" si="0"/>
        <v>-8</v>
      </c>
      <c r="H16" s="47"/>
      <c r="I16" s="47"/>
      <c r="J16" s="47"/>
      <c r="K16" s="47"/>
    </row>
    <row r="17" spans="1:11" x14ac:dyDescent="0.25">
      <c r="A17" s="45">
        <v>10818</v>
      </c>
      <c r="B17" s="46" t="s">
        <v>501</v>
      </c>
      <c r="C17" s="45">
        <v>5</v>
      </c>
      <c r="D17" s="45">
        <v>4</v>
      </c>
      <c r="E17" s="45"/>
      <c r="F17" s="45">
        <v>0</v>
      </c>
      <c r="G17" s="45">
        <f t="shared" si="0"/>
        <v>-1</v>
      </c>
      <c r="H17" s="47"/>
      <c r="I17" s="47"/>
      <c r="J17" s="47"/>
      <c r="K17" s="47"/>
    </row>
    <row r="18" spans="1:11" x14ac:dyDescent="0.25">
      <c r="A18" s="48">
        <v>11076</v>
      </c>
      <c r="B18" s="49" t="s">
        <v>505</v>
      </c>
      <c r="C18" s="48">
        <v>1</v>
      </c>
      <c r="D18" s="48">
        <v>0</v>
      </c>
      <c r="E18" s="48"/>
      <c r="F18" s="48">
        <v>0</v>
      </c>
      <c r="G18" s="45">
        <f t="shared" si="0"/>
        <v>-1</v>
      </c>
      <c r="H18" s="47"/>
      <c r="I18" s="47"/>
      <c r="J18" s="47"/>
      <c r="K18" s="47"/>
    </row>
    <row r="19" spans="1:11" x14ac:dyDescent="0.25">
      <c r="A19" s="45">
        <v>11272</v>
      </c>
      <c r="B19" s="46" t="s">
        <v>506</v>
      </c>
      <c r="C19" s="45">
        <v>26</v>
      </c>
      <c r="D19" s="45">
        <v>14</v>
      </c>
      <c r="E19" s="45"/>
      <c r="F19" s="45">
        <v>0</v>
      </c>
      <c r="G19" s="45">
        <f t="shared" si="0"/>
        <v>-12</v>
      </c>
      <c r="H19" s="47"/>
      <c r="I19" s="47"/>
      <c r="J19" s="47"/>
      <c r="K19" s="47"/>
    </row>
    <row r="20" spans="1:11" x14ac:dyDescent="0.25">
      <c r="A20" s="48">
        <v>11283</v>
      </c>
      <c r="B20" s="49" t="s">
        <v>507</v>
      </c>
      <c r="C20" s="48">
        <v>1</v>
      </c>
      <c r="D20" s="48">
        <v>0</v>
      </c>
      <c r="E20" s="48"/>
      <c r="F20" s="48">
        <v>0</v>
      </c>
      <c r="G20" s="45">
        <f t="shared" si="0"/>
        <v>-1</v>
      </c>
      <c r="H20" s="47"/>
      <c r="I20" s="47"/>
      <c r="J20" s="47"/>
      <c r="K20" s="47"/>
    </row>
    <row r="21" spans="1:11" x14ac:dyDescent="0.25">
      <c r="A21" s="45">
        <v>11444</v>
      </c>
      <c r="B21" s="46" t="s">
        <v>508</v>
      </c>
      <c r="C21" s="45">
        <v>9</v>
      </c>
      <c r="D21" s="45">
        <v>8</v>
      </c>
      <c r="E21" s="45">
        <v>0</v>
      </c>
      <c r="F21" s="45">
        <v>0</v>
      </c>
      <c r="G21" s="45">
        <f t="shared" si="0"/>
        <v>-1</v>
      </c>
      <c r="H21" s="47"/>
      <c r="I21" s="47"/>
      <c r="J21" s="47"/>
      <c r="K21" s="47"/>
    </row>
    <row r="22" spans="1:11" x14ac:dyDescent="0.25">
      <c r="A22" s="45">
        <v>12084</v>
      </c>
      <c r="B22" s="46" t="s">
        <v>528</v>
      </c>
      <c r="C22" s="45">
        <v>7</v>
      </c>
      <c r="D22" s="45">
        <v>4</v>
      </c>
      <c r="E22" s="45"/>
      <c r="F22" s="45">
        <v>0</v>
      </c>
      <c r="G22" s="45">
        <f t="shared" si="0"/>
        <v>-3</v>
      </c>
      <c r="H22" s="47"/>
      <c r="I22" s="47"/>
      <c r="J22" s="47"/>
      <c r="K22" s="47"/>
    </row>
    <row r="23" spans="1:11" x14ac:dyDescent="0.25">
      <c r="A23" s="48">
        <v>13246</v>
      </c>
      <c r="B23" s="49" t="s">
        <v>544</v>
      </c>
      <c r="C23" s="48">
        <v>31</v>
      </c>
      <c r="D23" s="48">
        <v>30</v>
      </c>
      <c r="E23" s="48">
        <v>0</v>
      </c>
      <c r="F23" s="48">
        <v>0</v>
      </c>
      <c r="G23" s="45">
        <f t="shared" si="0"/>
        <v>-1</v>
      </c>
      <c r="H23" s="47"/>
      <c r="I23" s="47"/>
      <c r="J23" s="47"/>
      <c r="K23" s="47"/>
    </row>
    <row r="24" spans="1:11" x14ac:dyDescent="0.25">
      <c r="A24" s="48">
        <v>14320</v>
      </c>
      <c r="B24" s="49" t="s">
        <v>578</v>
      </c>
      <c r="C24" s="48">
        <v>16</v>
      </c>
      <c r="D24" s="48">
        <v>15</v>
      </c>
      <c r="E24" s="48"/>
      <c r="F24" s="48">
        <v>0</v>
      </c>
      <c r="G24" s="45">
        <f t="shared" si="0"/>
        <v>-1</v>
      </c>
      <c r="H24" s="47"/>
      <c r="I24" s="47"/>
      <c r="J24" s="47"/>
      <c r="K24" s="47"/>
    </row>
    <row r="25" spans="1:11" x14ac:dyDescent="0.25">
      <c r="A25" s="45">
        <v>14322</v>
      </c>
      <c r="B25" s="46" t="s">
        <v>580</v>
      </c>
      <c r="C25" s="45">
        <v>14</v>
      </c>
      <c r="D25" s="45">
        <v>13</v>
      </c>
      <c r="E25" s="45"/>
      <c r="F25" s="45">
        <v>0</v>
      </c>
      <c r="G25" s="45">
        <f t="shared" si="0"/>
        <v>-1</v>
      </c>
      <c r="H25" s="47"/>
      <c r="I25" s="47"/>
      <c r="J25" s="47"/>
      <c r="K25" s="47"/>
    </row>
    <row r="26" spans="1:11" x14ac:dyDescent="0.25">
      <c r="A26" s="48">
        <v>14649</v>
      </c>
      <c r="B26" s="49" t="s">
        <v>586</v>
      </c>
      <c r="C26" s="48">
        <v>3</v>
      </c>
      <c r="D26" s="48">
        <v>2</v>
      </c>
      <c r="E26" s="48"/>
      <c r="F26" s="48">
        <v>0</v>
      </c>
      <c r="G26" s="45">
        <f t="shared" si="0"/>
        <v>-1</v>
      </c>
      <c r="H26" s="47"/>
      <c r="I26" s="47"/>
      <c r="J26" s="47"/>
      <c r="K26" s="47"/>
    </row>
    <row r="27" spans="1:11" x14ac:dyDescent="0.25">
      <c r="A27" s="45">
        <v>14650</v>
      </c>
      <c r="B27" s="46" t="s">
        <v>587</v>
      </c>
      <c r="C27" s="45">
        <v>4</v>
      </c>
      <c r="D27" s="45">
        <v>3</v>
      </c>
      <c r="E27" s="45"/>
      <c r="F27" s="45">
        <v>0</v>
      </c>
      <c r="G27" s="45">
        <f t="shared" si="0"/>
        <v>-1</v>
      </c>
      <c r="H27" s="47"/>
      <c r="I27" s="47"/>
      <c r="J27" s="47"/>
      <c r="K27" s="47"/>
    </row>
    <row r="28" spans="1:11" x14ac:dyDescent="0.25">
      <c r="A28" s="48">
        <v>2647</v>
      </c>
      <c r="B28" s="49" t="s">
        <v>620</v>
      </c>
      <c r="C28" s="48">
        <v>1</v>
      </c>
      <c r="D28" s="48">
        <v>0</v>
      </c>
      <c r="E28" s="48"/>
      <c r="F28" s="48">
        <v>0</v>
      </c>
      <c r="G28" s="45">
        <f t="shared" si="0"/>
        <v>-1</v>
      </c>
      <c r="H28" s="47"/>
      <c r="I28" s="47"/>
      <c r="J28" s="47"/>
      <c r="K28" s="47"/>
    </row>
    <row r="29" spans="1:11" x14ac:dyDescent="0.25">
      <c r="A29" s="45">
        <v>8363</v>
      </c>
      <c r="B29" s="46" t="s">
        <v>628</v>
      </c>
      <c r="C29" s="45">
        <v>7</v>
      </c>
      <c r="D29" s="45">
        <v>3</v>
      </c>
      <c r="E29" s="45"/>
      <c r="F29" s="45">
        <v>0</v>
      </c>
      <c r="G29" s="45">
        <f t="shared" si="0"/>
        <v>-4</v>
      </c>
      <c r="H29" s="47"/>
      <c r="I29" s="47"/>
      <c r="J29" s="47"/>
      <c r="K29" s="47"/>
    </row>
    <row r="30" spans="1:11" x14ac:dyDescent="0.25">
      <c r="A30" s="48">
        <v>8364</v>
      </c>
      <c r="B30" s="49" t="s">
        <v>629</v>
      </c>
      <c r="C30" s="48">
        <v>5</v>
      </c>
      <c r="D30" s="48">
        <v>1</v>
      </c>
      <c r="E30" s="48"/>
      <c r="F30" s="48">
        <v>0</v>
      </c>
      <c r="G30" s="45">
        <f t="shared" si="0"/>
        <v>-4</v>
      </c>
      <c r="H30" s="47"/>
      <c r="I30" s="47"/>
      <c r="J30" s="47"/>
      <c r="K30" s="47"/>
    </row>
    <row r="31" spans="1:11" x14ac:dyDescent="0.25">
      <c r="A31" s="45">
        <v>9923</v>
      </c>
      <c r="B31" s="46" t="s">
        <v>632</v>
      </c>
      <c r="C31" s="45">
        <v>8</v>
      </c>
      <c r="D31" s="45">
        <v>3</v>
      </c>
      <c r="E31" s="45">
        <v>1</v>
      </c>
      <c r="F31" s="45">
        <v>0</v>
      </c>
      <c r="G31" s="45">
        <f t="shared" si="0"/>
        <v>-4</v>
      </c>
      <c r="H31" s="47"/>
      <c r="I31" s="47"/>
      <c r="J31" s="47"/>
      <c r="K31" s="47"/>
    </row>
    <row r="32" spans="1:11" x14ac:dyDescent="0.25">
      <c r="A32" s="48">
        <v>10437</v>
      </c>
      <c r="B32" s="49" t="s">
        <v>635</v>
      </c>
      <c r="C32" s="48">
        <v>1</v>
      </c>
      <c r="D32" s="48">
        <v>0</v>
      </c>
      <c r="E32" s="48"/>
      <c r="F32" s="48">
        <v>0</v>
      </c>
      <c r="G32" s="45">
        <f t="shared" si="0"/>
        <v>-1</v>
      </c>
      <c r="H32" s="47"/>
      <c r="I32" s="47"/>
      <c r="J32" s="47"/>
      <c r="K32" s="47"/>
    </row>
    <row r="33" spans="1:11" x14ac:dyDescent="0.25">
      <c r="A33" s="45">
        <v>13631</v>
      </c>
      <c r="B33" s="46" t="s">
        <v>637</v>
      </c>
      <c r="C33" s="45">
        <v>60</v>
      </c>
      <c r="D33" s="45">
        <v>56</v>
      </c>
      <c r="E33" s="45">
        <v>1</v>
      </c>
      <c r="F33" s="45">
        <v>0</v>
      </c>
      <c r="G33" s="45">
        <f t="shared" si="0"/>
        <v>-3</v>
      </c>
      <c r="H33" s="47"/>
      <c r="I33" s="47"/>
      <c r="J33" s="47"/>
      <c r="K33" s="47"/>
    </row>
    <row r="34" spans="1:11" x14ac:dyDescent="0.25">
      <c r="A34" s="48">
        <v>400</v>
      </c>
      <c r="B34" s="49" t="s">
        <v>681</v>
      </c>
      <c r="C34" s="48">
        <v>3</v>
      </c>
      <c r="D34" s="48">
        <v>0</v>
      </c>
      <c r="E34" s="48"/>
      <c r="F34" s="48">
        <v>0</v>
      </c>
      <c r="G34" s="45">
        <f t="shared" si="0"/>
        <v>-3</v>
      </c>
      <c r="H34" s="47"/>
      <c r="I34" s="47"/>
      <c r="J34" s="47"/>
      <c r="K34" s="47"/>
    </row>
    <row r="35" spans="1:11" x14ac:dyDescent="0.25">
      <c r="A35" s="45">
        <v>1212</v>
      </c>
      <c r="B35" s="46" t="s">
        <v>688</v>
      </c>
      <c r="C35" s="45">
        <v>13</v>
      </c>
      <c r="D35" s="45">
        <v>9</v>
      </c>
      <c r="E35" s="45"/>
      <c r="F35" s="45">
        <v>0</v>
      </c>
      <c r="G35" s="45">
        <f t="shared" si="0"/>
        <v>-4</v>
      </c>
      <c r="H35" s="47"/>
      <c r="I35" s="47"/>
      <c r="J35" s="47"/>
      <c r="K35" s="47"/>
    </row>
    <row r="36" spans="1:11" x14ac:dyDescent="0.25">
      <c r="A36" s="48">
        <v>3631</v>
      </c>
      <c r="B36" s="49" t="s">
        <v>697</v>
      </c>
      <c r="C36" s="48">
        <v>7</v>
      </c>
      <c r="D36" s="48">
        <v>4</v>
      </c>
      <c r="E36" s="48"/>
      <c r="F36" s="48">
        <v>0</v>
      </c>
      <c r="G36" s="45">
        <f t="shared" si="0"/>
        <v>-3</v>
      </c>
      <c r="H36" s="47"/>
      <c r="I36" s="47"/>
      <c r="J36" s="47"/>
      <c r="K36" s="47"/>
    </row>
    <row r="37" spans="1:11" x14ac:dyDescent="0.25">
      <c r="A37" s="45">
        <v>4411</v>
      </c>
      <c r="B37" s="46" t="s">
        <v>698</v>
      </c>
      <c r="C37" s="45">
        <v>17</v>
      </c>
      <c r="D37" s="45">
        <v>11</v>
      </c>
      <c r="E37" s="45"/>
      <c r="F37" s="45">
        <v>0</v>
      </c>
      <c r="G37" s="45">
        <f t="shared" si="0"/>
        <v>-6</v>
      </c>
      <c r="H37" s="47"/>
      <c r="I37" s="47"/>
      <c r="J37" s="47"/>
      <c r="K37" s="47"/>
    </row>
    <row r="38" spans="1:11" x14ac:dyDescent="0.25">
      <c r="A38" s="48">
        <v>6116</v>
      </c>
      <c r="B38" s="49" t="s">
        <v>714</v>
      </c>
      <c r="C38" s="48">
        <v>7</v>
      </c>
      <c r="D38" s="48">
        <v>6</v>
      </c>
      <c r="E38" s="48"/>
      <c r="F38" s="48">
        <v>0</v>
      </c>
      <c r="G38" s="45">
        <f t="shared" si="0"/>
        <v>-1</v>
      </c>
      <c r="H38" s="47"/>
      <c r="I38" s="47"/>
      <c r="J38" s="47"/>
      <c r="K38" s="47"/>
    </row>
    <row r="39" spans="1:11" x14ac:dyDescent="0.25">
      <c r="A39" s="45">
        <v>6236</v>
      </c>
      <c r="B39" s="46" t="s">
        <v>716</v>
      </c>
      <c r="C39" s="45">
        <v>23</v>
      </c>
      <c r="D39" s="45">
        <v>22</v>
      </c>
      <c r="E39" s="45">
        <v>0</v>
      </c>
      <c r="F39" s="45">
        <v>0</v>
      </c>
      <c r="G39" s="45">
        <f t="shared" si="0"/>
        <v>-1</v>
      </c>
      <c r="H39" s="47"/>
      <c r="I39" s="47"/>
      <c r="J39" s="47"/>
      <c r="K39" s="47"/>
    </row>
    <row r="40" spans="1:11" x14ac:dyDescent="0.25">
      <c r="A40" s="48">
        <v>8135</v>
      </c>
      <c r="B40" s="49" t="s">
        <v>731</v>
      </c>
      <c r="C40" s="48">
        <v>1</v>
      </c>
      <c r="D40" s="48">
        <v>0</v>
      </c>
      <c r="E40" s="48"/>
      <c r="F40" s="48">
        <v>0</v>
      </c>
      <c r="G40" s="45">
        <f t="shared" si="0"/>
        <v>-1</v>
      </c>
      <c r="H40" s="47"/>
      <c r="I40" s="47"/>
      <c r="J40" s="47"/>
      <c r="K40" s="47"/>
    </row>
    <row r="41" spans="1:11" x14ac:dyDescent="0.25">
      <c r="A41" s="45">
        <v>9349</v>
      </c>
      <c r="B41" s="46" t="s">
        <v>745</v>
      </c>
      <c r="C41" s="45">
        <v>8</v>
      </c>
      <c r="D41" s="45">
        <v>7</v>
      </c>
      <c r="E41" s="45"/>
      <c r="F41" s="45">
        <v>0</v>
      </c>
      <c r="G41" s="45">
        <f t="shared" si="0"/>
        <v>-1</v>
      </c>
      <c r="H41" s="47"/>
      <c r="I41" s="47"/>
      <c r="J41" s="47"/>
      <c r="K41" s="47"/>
    </row>
    <row r="42" spans="1:11" x14ac:dyDescent="0.25">
      <c r="A42" s="48">
        <v>9595</v>
      </c>
      <c r="B42" s="49" t="s">
        <v>748</v>
      </c>
      <c r="C42" s="48">
        <v>62</v>
      </c>
      <c r="D42" s="48">
        <v>25</v>
      </c>
      <c r="E42" s="48"/>
      <c r="F42" s="48">
        <v>0</v>
      </c>
      <c r="G42" s="45">
        <f t="shared" si="0"/>
        <v>-37</v>
      </c>
      <c r="H42" s="47"/>
      <c r="I42" s="47"/>
      <c r="J42" s="47"/>
      <c r="K42" s="47"/>
    </row>
    <row r="43" spans="1:11" x14ac:dyDescent="0.25">
      <c r="A43" s="45">
        <v>10702</v>
      </c>
      <c r="B43" s="46" t="s">
        <v>756</v>
      </c>
      <c r="C43" s="45">
        <v>8</v>
      </c>
      <c r="D43" s="45">
        <v>0</v>
      </c>
      <c r="E43" s="45"/>
      <c r="F43" s="45">
        <v>3</v>
      </c>
      <c r="G43" s="45">
        <f t="shared" si="0"/>
        <v>-5</v>
      </c>
      <c r="H43" s="47"/>
      <c r="I43" s="47"/>
      <c r="J43" s="47"/>
      <c r="K43" s="47"/>
    </row>
    <row r="44" spans="1:11" x14ac:dyDescent="0.25">
      <c r="A44" s="48">
        <v>13382</v>
      </c>
      <c r="B44" s="49" t="s">
        <v>763</v>
      </c>
      <c r="C44" s="48">
        <v>2</v>
      </c>
      <c r="D44" s="48">
        <v>1</v>
      </c>
      <c r="E44" s="48">
        <v>0</v>
      </c>
      <c r="F44" s="48">
        <v>0</v>
      </c>
      <c r="G44" s="45">
        <f t="shared" si="0"/>
        <v>-1</v>
      </c>
      <c r="H44" s="47"/>
      <c r="I44" s="47"/>
      <c r="J44" s="47"/>
      <c r="K44" s="47"/>
    </row>
    <row r="45" spans="1:11" x14ac:dyDescent="0.25">
      <c r="A45" s="45">
        <v>14162</v>
      </c>
      <c r="B45" s="46" t="s">
        <v>765</v>
      </c>
      <c r="C45" s="45">
        <v>3</v>
      </c>
      <c r="D45" s="45">
        <v>2</v>
      </c>
      <c r="E45" s="45">
        <v>0</v>
      </c>
      <c r="F45" s="45">
        <v>0</v>
      </c>
      <c r="G45" s="45">
        <f t="shared" si="0"/>
        <v>-1</v>
      </c>
      <c r="H45" s="47"/>
      <c r="I45" s="47"/>
      <c r="J45" s="47"/>
      <c r="K45" s="47"/>
    </row>
    <row r="46" spans="1:11" x14ac:dyDescent="0.25">
      <c r="A46" s="45">
        <v>786</v>
      </c>
      <c r="B46" s="46" t="s">
        <v>805</v>
      </c>
      <c r="C46" s="45">
        <v>68</v>
      </c>
      <c r="D46" s="45">
        <v>56</v>
      </c>
      <c r="E46" s="45"/>
      <c r="F46" s="45">
        <v>0</v>
      </c>
      <c r="G46" s="45">
        <f t="shared" si="0"/>
        <v>-12</v>
      </c>
      <c r="H46" s="47"/>
      <c r="I46" s="47"/>
      <c r="J46" s="47"/>
      <c r="K46" s="47"/>
    </row>
    <row r="47" spans="1:11" x14ac:dyDescent="0.25">
      <c r="A47" s="48">
        <v>896</v>
      </c>
      <c r="B47" s="49" t="s">
        <v>830</v>
      </c>
      <c r="C47" s="48">
        <v>11</v>
      </c>
      <c r="D47" s="48">
        <v>10</v>
      </c>
      <c r="E47" s="48"/>
      <c r="F47" s="48">
        <v>0</v>
      </c>
      <c r="G47" s="45">
        <f t="shared" si="0"/>
        <v>-1</v>
      </c>
      <c r="H47" s="47"/>
      <c r="I47" s="47"/>
      <c r="J47" s="47"/>
      <c r="K47" s="47"/>
    </row>
    <row r="48" spans="1:11" x14ac:dyDescent="0.25">
      <c r="A48" s="45">
        <v>1015</v>
      </c>
      <c r="B48" s="46" t="s">
        <v>91</v>
      </c>
      <c r="C48" s="45">
        <v>124</v>
      </c>
      <c r="D48" s="45">
        <v>49</v>
      </c>
      <c r="E48" s="45">
        <v>72</v>
      </c>
      <c r="F48" s="45">
        <v>0</v>
      </c>
      <c r="G48" s="45">
        <f t="shared" si="0"/>
        <v>-3</v>
      </c>
      <c r="H48" s="47"/>
      <c r="I48" s="47"/>
      <c r="J48" s="47"/>
      <c r="K48" s="47"/>
    </row>
    <row r="49" spans="1:11" x14ac:dyDescent="0.25">
      <c r="A49" s="48">
        <v>1023</v>
      </c>
      <c r="B49" s="49" t="s">
        <v>851</v>
      </c>
      <c r="C49" s="48">
        <v>97</v>
      </c>
      <c r="D49" s="48">
        <v>24</v>
      </c>
      <c r="E49" s="48">
        <v>72</v>
      </c>
      <c r="F49" s="48">
        <v>0</v>
      </c>
      <c r="G49" s="45">
        <f t="shared" si="0"/>
        <v>-1</v>
      </c>
      <c r="H49" s="47"/>
      <c r="I49" s="47"/>
      <c r="J49" s="47"/>
      <c r="K49" s="47"/>
    </row>
    <row r="50" spans="1:11" x14ac:dyDescent="0.25">
      <c r="A50" s="45">
        <v>1279</v>
      </c>
      <c r="B50" s="46" t="s">
        <v>872</v>
      </c>
      <c r="C50" s="45">
        <v>60</v>
      </c>
      <c r="D50" s="45">
        <v>27</v>
      </c>
      <c r="E50" s="45"/>
      <c r="F50" s="45">
        <v>0</v>
      </c>
      <c r="G50" s="45">
        <f t="shared" si="0"/>
        <v>-33</v>
      </c>
      <c r="H50" s="47"/>
      <c r="I50" s="47"/>
      <c r="J50" s="47"/>
      <c r="K50" s="47"/>
    </row>
    <row r="51" spans="1:11" x14ac:dyDescent="0.25">
      <c r="A51" s="48">
        <v>1519</v>
      </c>
      <c r="B51" s="49" t="s">
        <v>904</v>
      </c>
      <c r="C51" s="48">
        <v>21</v>
      </c>
      <c r="D51" s="48">
        <v>20</v>
      </c>
      <c r="E51" s="48"/>
      <c r="F51" s="48">
        <v>0</v>
      </c>
      <c r="G51" s="45">
        <f t="shared" si="0"/>
        <v>-1</v>
      </c>
      <c r="H51" s="47"/>
      <c r="I51" s="47"/>
      <c r="J51" s="47"/>
      <c r="K51" s="47"/>
    </row>
    <row r="52" spans="1:11" x14ac:dyDescent="0.25">
      <c r="A52" s="45">
        <v>1630</v>
      </c>
      <c r="B52" s="46" t="s">
        <v>909</v>
      </c>
      <c r="C52" s="45">
        <v>19</v>
      </c>
      <c r="D52" s="45">
        <v>16</v>
      </c>
      <c r="E52" s="45"/>
      <c r="F52" s="45">
        <v>0</v>
      </c>
      <c r="G52" s="45">
        <f t="shared" si="0"/>
        <v>-3</v>
      </c>
      <c r="H52" s="47"/>
      <c r="I52" s="47"/>
      <c r="J52" s="47"/>
      <c r="K52" s="47"/>
    </row>
    <row r="53" spans="1:11" x14ac:dyDescent="0.25">
      <c r="A53" s="48">
        <v>2002</v>
      </c>
      <c r="B53" s="49" t="s">
        <v>915</v>
      </c>
      <c r="C53" s="48">
        <v>2</v>
      </c>
      <c r="D53" s="48">
        <v>0</v>
      </c>
      <c r="E53" s="48"/>
      <c r="F53" s="48">
        <v>0</v>
      </c>
      <c r="G53" s="45">
        <f t="shared" si="0"/>
        <v>-2</v>
      </c>
      <c r="H53" s="47"/>
      <c r="I53" s="47"/>
      <c r="J53" s="47"/>
      <c r="K53" s="47"/>
    </row>
    <row r="54" spans="1:11" x14ac:dyDescent="0.25">
      <c r="A54" s="45">
        <v>2227</v>
      </c>
      <c r="B54" s="46" t="s">
        <v>98</v>
      </c>
      <c r="C54" s="45">
        <v>873</v>
      </c>
      <c r="D54" s="45">
        <v>784</v>
      </c>
      <c r="E54" s="45"/>
      <c r="F54" s="45">
        <v>67</v>
      </c>
      <c r="G54" s="45">
        <f t="shared" si="0"/>
        <v>-22</v>
      </c>
      <c r="H54" s="47"/>
      <c r="I54" s="47"/>
      <c r="J54" s="47"/>
      <c r="K54" s="47"/>
    </row>
    <row r="55" spans="1:11" x14ac:dyDescent="0.25">
      <c r="A55" s="48">
        <v>2341</v>
      </c>
      <c r="B55" s="49" t="s">
        <v>926</v>
      </c>
      <c r="C55" s="48">
        <v>0.84</v>
      </c>
      <c r="D55" s="48">
        <v>0</v>
      </c>
      <c r="E55" s="48"/>
      <c r="F55" s="48">
        <v>0</v>
      </c>
      <c r="G55" s="45">
        <f t="shared" si="0"/>
        <v>-0.84</v>
      </c>
      <c r="H55" s="47"/>
      <c r="I55" s="47"/>
      <c r="J55" s="47"/>
      <c r="K55" s="47"/>
    </row>
    <row r="56" spans="1:11" x14ac:dyDescent="0.25">
      <c r="A56" s="45">
        <v>2384</v>
      </c>
      <c r="B56" s="46" t="s">
        <v>927</v>
      </c>
      <c r="C56" s="45">
        <v>5</v>
      </c>
      <c r="D56" s="45">
        <v>3</v>
      </c>
      <c r="E56" s="45"/>
      <c r="F56" s="45">
        <v>0</v>
      </c>
      <c r="G56" s="45">
        <f t="shared" si="0"/>
        <v>-2</v>
      </c>
      <c r="H56" s="47"/>
      <c r="I56" s="47"/>
      <c r="J56" s="47"/>
      <c r="K56" s="47"/>
    </row>
    <row r="57" spans="1:11" x14ac:dyDescent="0.25">
      <c r="A57" s="48">
        <v>2467</v>
      </c>
      <c r="B57" s="49" t="s">
        <v>931</v>
      </c>
      <c r="C57" s="48">
        <v>24</v>
      </c>
      <c r="D57" s="48">
        <v>11</v>
      </c>
      <c r="E57" s="48">
        <v>12</v>
      </c>
      <c r="F57" s="48">
        <v>0</v>
      </c>
      <c r="G57" s="45">
        <f t="shared" si="0"/>
        <v>-1</v>
      </c>
      <c r="H57" s="47"/>
      <c r="I57" s="47"/>
      <c r="J57" s="47"/>
      <c r="K57" s="47"/>
    </row>
    <row r="58" spans="1:11" x14ac:dyDescent="0.25">
      <c r="A58" s="45">
        <v>3151</v>
      </c>
      <c r="B58" s="46" t="s">
        <v>951</v>
      </c>
      <c r="C58" s="45">
        <v>67</v>
      </c>
      <c r="D58" s="45">
        <v>42</v>
      </c>
      <c r="E58" s="45">
        <v>15</v>
      </c>
      <c r="F58" s="45">
        <v>5</v>
      </c>
      <c r="G58" s="45">
        <f t="shared" si="0"/>
        <v>-5</v>
      </c>
      <c r="H58" s="47"/>
      <c r="I58" s="47"/>
      <c r="J58" s="47"/>
      <c r="K58" s="47"/>
    </row>
    <row r="59" spans="1:11" x14ac:dyDescent="0.25">
      <c r="A59" s="48">
        <v>3245</v>
      </c>
      <c r="B59" s="49" t="s">
        <v>100</v>
      </c>
      <c r="C59" s="48">
        <v>70</v>
      </c>
      <c r="D59" s="48">
        <v>12</v>
      </c>
      <c r="E59" s="48">
        <v>32</v>
      </c>
      <c r="F59" s="48">
        <v>0</v>
      </c>
      <c r="G59" s="45">
        <f t="shared" si="0"/>
        <v>-26</v>
      </c>
      <c r="H59" s="47"/>
      <c r="I59" s="47"/>
      <c r="J59" s="47"/>
      <c r="K59" s="47"/>
    </row>
    <row r="60" spans="1:11" x14ac:dyDescent="0.25">
      <c r="A60" s="45">
        <v>3513</v>
      </c>
      <c r="B60" s="46" t="s">
        <v>102</v>
      </c>
      <c r="C60" s="45">
        <v>3</v>
      </c>
      <c r="D60" s="45">
        <v>0</v>
      </c>
      <c r="E60" s="45"/>
      <c r="F60" s="45">
        <v>0</v>
      </c>
      <c r="G60" s="45">
        <f t="shared" si="0"/>
        <v>-3</v>
      </c>
      <c r="H60" s="47"/>
      <c r="I60" s="47"/>
      <c r="J60" s="47"/>
      <c r="K60" s="47"/>
    </row>
    <row r="61" spans="1:11" x14ac:dyDescent="0.25">
      <c r="A61" s="48">
        <v>3628</v>
      </c>
      <c r="B61" s="49" t="s">
        <v>975</v>
      </c>
      <c r="C61" s="48">
        <v>3</v>
      </c>
      <c r="D61" s="48">
        <v>2</v>
      </c>
      <c r="E61" s="48"/>
      <c r="F61" s="48">
        <v>0</v>
      </c>
      <c r="G61" s="45">
        <f t="shared" ref="G61:G124" si="1">F61+E61+D61-C61</f>
        <v>-1</v>
      </c>
      <c r="H61" s="47"/>
      <c r="I61" s="47"/>
      <c r="J61" s="47"/>
      <c r="K61" s="47"/>
    </row>
    <row r="62" spans="1:11" x14ac:dyDescent="0.25">
      <c r="A62" s="45">
        <v>3638</v>
      </c>
      <c r="B62" s="46" t="s">
        <v>976</v>
      </c>
      <c r="C62" s="45">
        <v>23</v>
      </c>
      <c r="D62" s="45">
        <v>8</v>
      </c>
      <c r="E62" s="45">
        <v>14</v>
      </c>
      <c r="F62" s="45">
        <v>0</v>
      </c>
      <c r="G62" s="45">
        <f t="shared" si="1"/>
        <v>-1</v>
      </c>
      <c r="H62" s="47"/>
      <c r="I62" s="47"/>
      <c r="J62" s="47"/>
      <c r="K62" s="47"/>
    </row>
    <row r="63" spans="1:11" x14ac:dyDescent="0.25">
      <c r="A63" s="48">
        <v>3798</v>
      </c>
      <c r="B63" s="49" t="s">
        <v>234</v>
      </c>
      <c r="C63" s="48">
        <v>30</v>
      </c>
      <c r="D63" s="48">
        <v>29</v>
      </c>
      <c r="E63" s="48"/>
      <c r="F63" s="48">
        <v>0</v>
      </c>
      <c r="G63" s="45">
        <f t="shared" si="1"/>
        <v>-1</v>
      </c>
      <c r="H63" s="47"/>
      <c r="I63" s="47"/>
      <c r="J63" s="47"/>
      <c r="K63" s="47"/>
    </row>
    <row r="64" spans="1:11" x14ac:dyDescent="0.25">
      <c r="A64" s="45">
        <v>3799</v>
      </c>
      <c r="B64" s="46" t="s">
        <v>235</v>
      </c>
      <c r="C64" s="45">
        <v>14</v>
      </c>
      <c r="D64" s="45">
        <v>9</v>
      </c>
      <c r="E64" s="45"/>
      <c r="F64" s="45">
        <v>0</v>
      </c>
      <c r="G64" s="45">
        <f t="shared" si="1"/>
        <v>-5</v>
      </c>
      <c r="H64" s="47"/>
      <c r="I64" s="47"/>
      <c r="J64" s="47"/>
      <c r="K64" s="47"/>
    </row>
    <row r="65" spans="1:11" x14ac:dyDescent="0.25">
      <c r="A65" s="48">
        <v>3842</v>
      </c>
      <c r="B65" s="49" t="s">
        <v>105</v>
      </c>
      <c r="C65" s="48">
        <v>24</v>
      </c>
      <c r="D65" s="48">
        <v>23</v>
      </c>
      <c r="E65" s="48"/>
      <c r="F65" s="48">
        <v>0</v>
      </c>
      <c r="G65" s="45">
        <f t="shared" si="1"/>
        <v>-1</v>
      </c>
      <c r="H65" s="47"/>
      <c r="I65" s="47"/>
      <c r="J65" s="47"/>
      <c r="K65" s="47"/>
    </row>
    <row r="66" spans="1:11" x14ac:dyDescent="0.25">
      <c r="A66" s="45">
        <v>3944</v>
      </c>
      <c r="B66" s="46" t="s">
        <v>998</v>
      </c>
      <c r="C66" s="45">
        <v>10</v>
      </c>
      <c r="D66" s="45">
        <v>9</v>
      </c>
      <c r="E66" s="45"/>
      <c r="F66" s="45">
        <v>0</v>
      </c>
      <c r="G66" s="45">
        <f t="shared" si="1"/>
        <v>-1</v>
      </c>
      <c r="H66" s="47"/>
      <c r="I66" s="47"/>
      <c r="J66" s="47"/>
      <c r="K66" s="47"/>
    </row>
    <row r="67" spans="1:11" x14ac:dyDescent="0.25">
      <c r="A67" s="48">
        <v>4097</v>
      </c>
      <c r="B67" s="49" t="s">
        <v>1012</v>
      </c>
      <c r="C67" s="48">
        <v>25</v>
      </c>
      <c r="D67" s="48">
        <v>22</v>
      </c>
      <c r="E67" s="48"/>
      <c r="F67" s="48">
        <v>0</v>
      </c>
      <c r="G67" s="45">
        <f t="shared" si="1"/>
        <v>-3</v>
      </c>
      <c r="H67" s="47"/>
      <c r="I67" s="47"/>
      <c r="J67" s="47"/>
      <c r="K67" s="47"/>
    </row>
    <row r="68" spans="1:11" x14ac:dyDescent="0.25">
      <c r="A68" s="45">
        <v>4117</v>
      </c>
      <c r="B68" s="46" t="s">
        <v>1014</v>
      </c>
      <c r="C68" s="45">
        <v>1</v>
      </c>
      <c r="D68" s="45">
        <v>0</v>
      </c>
      <c r="E68" s="45"/>
      <c r="F68" s="45">
        <v>0</v>
      </c>
      <c r="G68" s="45">
        <f t="shared" si="1"/>
        <v>-1</v>
      </c>
      <c r="H68" s="47"/>
      <c r="I68" s="47"/>
      <c r="J68" s="47"/>
      <c r="K68" s="47"/>
    </row>
    <row r="69" spans="1:11" x14ac:dyDescent="0.25">
      <c r="A69" s="48">
        <v>4726</v>
      </c>
      <c r="B69" s="49" t="s">
        <v>1026</v>
      </c>
      <c r="C69" s="48">
        <v>4</v>
      </c>
      <c r="D69" s="48"/>
      <c r="E69" s="48"/>
      <c r="F69" s="48">
        <v>0</v>
      </c>
      <c r="G69" s="45">
        <f t="shared" si="1"/>
        <v>-4</v>
      </c>
      <c r="H69" s="47"/>
      <c r="I69" s="47"/>
      <c r="J69" s="47"/>
      <c r="K69" s="47"/>
    </row>
    <row r="70" spans="1:11" x14ac:dyDescent="0.25">
      <c r="A70" s="45">
        <v>4944</v>
      </c>
      <c r="B70" s="46" t="s">
        <v>1036</v>
      </c>
      <c r="C70" s="45">
        <v>5</v>
      </c>
      <c r="D70" s="45"/>
      <c r="E70" s="45"/>
      <c r="F70" s="45">
        <v>2</v>
      </c>
      <c r="G70" s="45">
        <f t="shared" si="1"/>
        <v>-3</v>
      </c>
      <c r="H70" s="47"/>
      <c r="I70" s="47"/>
      <c r="J70" s="47"/>
      <c r="K70" s="47"/>
    </row>
    <row r="71" spans="1:11" x14ac:dyDescent="0.25">
      <c r="A71" s="48">
        <v>5067</v>
      </c>
      <c r="B71" s="49" t="s">
        <v>108</v>
      </c>
      <c r="C71" s="48">
        <v>6</v>
      </c>
      <c r="D71" s="48">
        <v>4</v>
      </c>
      <c r="E71" s="48"/>
      <c r="F71" s="48">
        <v>0</v>
      </c>
      <c r="G71" s="45">
        <f t="shared" si="1"/>
        <v>-2</v>
      </c>
      <c r="H71" s="47"/>
      <c r="I71" s="47"/>
      <c r="J71" s="47"/>
      <c r="K71" s="47"/>
    </row>
    <row r="72" spans="1:11" x14ac:dyDescent="0.25">
      <c r="A72" s="45">
        <v>5087</v>
      </c>
      <c r="B72" s="46" t="s">
        <v>1049</v>
      </c>
      <c r="C72" s="45">
        <v>19</v>
      </c>
      <c r="D72" s="45">
        <v>17</v>
      </c>
      <c r="E72" s="45"/>
      <c r="F72" s="45">
        <v>0</v>
      </c>
      <c r="G72" s="45">
        <f t="shared" si="1"/>
        <v>-2</v>
      </c>
      <c r="H72" s="47"/>
      <c r="I72" s="47"/>
      <c r="J72" s="47"/>
      <c r="K72" s="47"/>
    </row>
    <row r="73" spans="1:11" x14ac:dyDescent="0.25">
      <c r="A73" s="48">
        <v>5088</v>
      </c>
      <c r="B73" s="49" t="s">
        <v>1050</v>
      </c>
      <c r="C73" s="48">
        <v>1</v>
      </c>
      <c r="D73" s="48">
        <v>0</v>
      </c>
      <c r="E73" s="48"/>
      <c r="F73" s="48">
        <v>0</v>
      </c>
      <c r="G73" s="45">
        <f t="shared" si="1"/>
        <v>-1</v>
      </c>
      <c r="H73" s="47"/>
      <c r="I73" s="47"/>
      <c r="J73" s="47"/>
      <c r="K73" s="47"/>
    </row>
    <row r="74" spans="1:11" x14ac:dyDescent="0.25">
      <c r="A74" s="45">
        <v>5097</v>
      </c>
      <c r="B74" s="46" t="s">
        <v>1052</v>
      </c>
      <c r="C74" s="45">
        <v>75</v>
      </c>
      <c r="D74" s="45">
        <v>73</v>
      </c>
      <c r="E74" s="45"/>
      <c r="F74" s="45">
        <v>0</v>
      </c>
      <c r="G74" s="45">
        <f t="shared" si="1"/>
        <v>-2</v>
      </c>
      <c r="H74" s="47"/>
      <c r="I74" s="47"/>
      <c r="J74" s="47"/>
      <c r="K74" s="47"/>
    </row>
    <row r="75" spans="1:11" x14ac:dyDescent="0.25">
      <c r="A75" s="48">
        <v>5235</v>
      </c>
      <c r="B75" s="49" t="s">
        <v>1062</v>
      </c>
      <c r="C75" s="48">
        <v>24</v>
      </c>
      <c r="D75" s="48">
        <v>0</v>
      </c>
      <c r="E75" s="48"/>
      <c r="F75" s="48">
        <v>0</v>
      </c>
      <c r="G75" s="45">
        <f t="shared" si="1"/>
        <v>-24</v>
      </c>
      <c r="H75" s="47"/>
      <c r="I75" s="47"/>
      <c r="J75" s="47"/>
      <c r="K75" s="47"/>
    </row>
    <row r="76" spans="1:11" x14ac:dyDescent="0.25">
      <c r="A76" s="45">
        <v>5275</v>
      </c>
      <c r="B76" s="46" t="s">
        <v>111</v>
      </c>
      <c r="C76" s="45">
        <v>38</v>
      </c>
      <c r="D76" s="45">
        <v>35</v>
      </c>
      <c r="E76" s="45"/>
      <c r="F76" s="45">
        <v>2</v>
      </c>
      <c r="G76" s="45">
        <f t="shared" si="1"/>
        <v>-1</v>
      </c>
      <c r="H76" s="47"/>
      <c r="I76" s="47"/>
      <c r="J76" s="47"/>
      <c r="K76" s="47"/>
    </row>
    <row r="77" spans="1:11" x14ac:dyDescent="0.25">
      <c r="A77" s="48">
        <v>5722</v>
      </c>
      <c r="B77" s="49" t="s">
        <v>1073</v>
      </c>
      <c r="C77" s="48">
        <v>9</v>
      </c>
      <c r="D77" s="48">
        <v>8</v>
      </c>
      <c r="E77" s="48"/>
      <c r="F77" s="48">
        <v>0</v>
      </c>
      <c r="G77" s="45">
        <f t="shared" si="1"/>
        <v>-1</v>
      </c>
      <c r="H77" s="47"/>
      <c r="I77" s="47"/>
      <c r="J77" s="47"/>
      <c r="K77" s="47"/>
    </row>
    <row r="78" spans="1:11" x14ac:dyDescent="0.25">
      <c r="A78" s="45">
        <v>5730</v>
      </c>
      <c r="B78" s="46" t="s">
        <v>1076</v>
      </c>
      <c r="C78" s="45">
        <v>19</v>
      </c>
      <c r="D78" s="45">
        <v>18</v>
      </c>
      <c r="E78" s="45"/>
      <c r="F78" s="45">
        <v>0</v>
      </c>
      <c r="G78" s="45">
        <f t="shared" si="1"/>
        <v>-1</v>
      </c>
      <c r="H78" s="47"/>
      <c r="I78" s="47"/>
      <c r="J78" s="47"/>
      <c r="K78" s="47"/>
    </row>
    <row r="79" spans="1:11" x14ac:dyDescent="0.25">
      <c r="A79" s="48">
        <v>5735</v>
      </c>
      <c r="B79" s="49" t="s">
        <v>112</v>
      </c>
      <c r="C79" s="48">
        <v>55</v>
      </c>
      <c r="D79" s="48">
        <v>32</v>
      </c>
      <c r="E79" s="48"/>
      <c r="F79" s="48">
        <v>0</v>
      </c>
      <c r="G79" s="45">
        <f t="shared" si="1"/>
        <v>-23</v>
      </c>
      <c r="H79" s="47"/>
      <c r="I79" s="47"/>
      <c r="J79" s="47"/>
      <c r="K79" s="47"/>
    </row>
    <row r="80" spans="1:11" x14ac:dyDescent="0.25">
      <c r="A80" s="45">
        <v>5864</v>
      </c>
      <c r="B80" s="46" t="s">
        <v>114</v>
      </c>
      <c r="C80" s="45">
        <v>25</v>
      </c>
      <c r="D80" s="45">
        <v>22</v>
      </c>
      <c r="E80" s="45"/>
      <c r="F80" s="45">
        <v>2</v>
      </c>
      <c r="G80" s="45">
        <f t="shared" si="1"/>
        <v>-1</v>
      </c>
      <c r="H80" s="47"/>
      <c r="I80" s="47"/>
      <c r="J80" s="47"/>
      <c r="K80" s="47"/>
    </row>
    <row r="81" spans="1:11" x14ac:dyDescent="0.25">
      <c r="A81" s="48">
        <v>5988</v>
      </c>
      <c r="B81" s="49" t="s">
        <v>1088</v>
      </c>
      <c r="C81" s="48">
        <v>33</v>
      </c>
      <c r="D81" s="48">
        <v>29</v>
      </c>
      <c r="E81" s="48"/>
      <c r="F81" s="48">
        <v>0</v>
      </c>
      <c r="G81" s="45">
        <f t="shared" si="1"/>
        <v>-4</v>
      </c>
      <c r="H81" s="47"/>
      <c r="I81" s="47"/>
      <c r="J81" s="47"/>
      <c r="K81" s="47"/>
    </row>
    <row r="82" spans="1:11" x14ac:dyDescent="0.25">
      <c r="A82" s="45">
        <v>6102</v>
      </c>
      <c r="B82" s="46" t="s">
        <v>115</v>
      </c>
      <c r="C82" s="45">
        <v>33</v>
      </c>
      <c r="D82" s="45">
        <v>27</v>
      </c>
      <c r="E82" s="45">
        <v>5</v>
      </c>
      <c r="F82" s="45">
        <v>0</v>
      </c>
      <c r="G82" s="45">
        <f t="shared" si="1"/>
        <v>-1</v>
      </c>
      <c r="H82" s="47"/>
      <c r="I82" s="47"/>
      <c r="J82" s="47"/>
      <c r="K82" s="47"/>
    </row>
    <row r="83" spans="1:11" x14ac:dyDescent="0.25">
      <c r="A83" s="48">
        <v>6245</v>
      </c>
      <c r="B83" s="49" t="s">
        <v>1100</v>
      </c>
      <c r="C83" s="48">
        <v>1</v>
      </c>
      <c r="D83" s="48">
        <v>0</v>
      </c>
      <c r="E83" s="48"/>
      <c r="F83" s="48">
        <v>0</v>
      </c>
      <c r="G83" s="45">
        <f t="shared" si="1"/>
        <v>-1</v>
      </c>
      <c r="H83" s="47"/>
      <c r="I83" s="47"/>
      <c r="J83" s="47"/>
      <c r="K83" s="47"/>
    </row>
    <row r="84" spans="1:11" x14ac:dyDescent="0.25">
      <c r="A84" s="45">
        <v>6313</v>
      </c>
      <c r="B84" s="46" t="s">
        <v>1105</v>
      </c>
      <c r="C84" s="45">
        <v>10</v>
      </c>
      <c r="D84" s="45">
        <v>6</v>
      </c>
      <c r="E84" s="45"/>
      <c r="F84" s="45">
        <v>0</v>
      </c>
      <c r="G84" s="45">
        <f t="shared" si="1"/>
        <v>-4</v>
      </c>
      <c r="H84" s="47"/>
      <c r="I84" s="47"/>
      <c r="J84" s="47"/>
      <c r="K84" s="47"/>
    </row>
    <row r="85" spans="1:11" x14ac:dyDescent="0.25">
      <c r="A85" s="48">
        <v>6314</v>
      </c>
      <c r="B85" s="49" t="s">
        <v>117</v>
      </c>
      <c r="C85" s="48">
        <v>23</v>
      </c>
      <c r="D85" s="48">
        <v>22</v>
      </c>
      <c r="E85" s="48"/>
      <c r="F85" s="48">
        <v>0</v>
      </c>
      <c r="G85" s="45">
        <f t="shared" si="1"/>
        <v>-1</v>
      </c>
      <c r="H85" s="47"/>
      <c r="I85" s="47"/>
      <c r="J85" s="47"/>
      <c r="K85" s="47"/>
    </row>
    <row r="86" spans="1:11" x14ac:dyDescent="0.25">
      <c r="A86" s="45">
        <v>6402</v>
      </c>
      <c r="B86" s="46" t="s">
        <v>1111</v>
      </c>
      <c r="C86" s="45">
        <v>3</v>
      </c>
      <c r="D86" s="45">
        <v>2</v>
      </c>
      <c r="E86" s="45"/>
      <c r="F86" s="45">
        <v>0</v>
      </c>
      <c r="G86" s="45">
        <f t="shared" si="1"/>
        <v>-1</v>
      </c>
      <c r="H86" s="47"/>
      <c r="I86" s="47"/>
      <c r="J86" s="47"/>
      <c r="K86" s="47"/>
    </row>
    <row r="87" spans="1:11" x14ac:dyDescent="0.25">
      <c r="A87" s="48">
        <v>6440</v>
      </c>
      <c r="B87" s="49" t="s">
        <v>1114</v>
      </c>
      <c r="C87" s="48">
        <v>13</v>
      </c>
      <c r="D87" s="48">
        <v>4</v>
      </c>
      <c r="E87" s="48"/>
      <c r="F87" s="48">
        <v>0</v>
      </c>
      <c r="G87" s="45">
        <f t="shared" si="1"/>
        <v>-9</v>
      </c>
      <c r="H87" s="47"/>
      <c r="I87" s="47"/>
      <c r="J87" s="47"/>
      <c r="K87" s="47"/>
    </row>
    <row r="88" spans="1:11" x14ac:dyDescent="0.25">
      <c r="A88" s="45">
        <v>6586</v>
      </c>
      <c r="B88" s="46" t="s">
        <v>1120</v>
      </c>
      <c r="C88" s="45">
        <v>307</v>
      </c>
      <c r="D88" s="45">
        <v>202</v>
      </c>
      <c r="E88" s="45">
        <v>25</v>
      </c>
      <c r="F88" s="45">
        <v>62</v>
      </c>
      <c r="G88" s="45">
        <f t="shared" si="1"/>
        <v>-18</v>
      </c>
      <c r="H88" s="47"/>
      <c r="I88" s="47"/>
      <c r="J88" s="47"/>
      <c r="K88" s="47"/>
    </row>
    <row r="89" spans="1:11" x14ac:dyDescent="0.25">
      <c r="A89" s="48">
        <v>6701</v>
      </c>
      <c r="B89" s="49" t="s">
        <v>1127</v>
      </c>
      <c r="C89" s="48">
        <v>87</v>
      </c>
      <c r="D89" s="48">
        <v>9</v>
      </c>
      <c r="E89" s="48">
        <v>72</v>
      </c>
      <c r="F89" s="48">
        <v>0</v>
      </c>
      <c r="G89" s="45">
        <f t="shared" si="1"/>
        <v>-6</v>
      </c>
      <c r="H89" s="47"/>
      <c r="I89" s="47"/>
      <c r="J89" s="47"/>
      <c r="K89" s="47"/>
    </row>
    <row r="90" spans="1:11" x14ac:dyDescent="0.25">
      <c r="A90" s="45">
        <v>6902</v>
      </c>
      <c r="B90" s="46" t="s">
        <v>122</v>
      </c>
      <c r="C90" s="45">
        <v>53</v>
      </c>
      <c r="D90" s="45">
        <v>50</v>
      </c>
      <c r="E90" s="45"/>
      <c r="F90" s="45">
        <v>0</v>
      </c>
      <c r="G90" s="45">
        <f t="shared" si="1"/>
        <v>-3</v>
      </c>
      <c r="H90" s="47"/>
      <c r="I90" s="47"/>
      <c r="J90" s="47"/>
      <c r="K90" s="47"/>
    </row>
    <row r="91" spans="1:11" x14ac:dyDescent="0.25">
      <c r="A91" s="48">
        <v>6916</v>
      </c>
      <c r="B91" s="49" t="s">
        <v>123</v>
      </c>
      <c r="C91" s="48">
        <v>18</v>
      </c>
      <c r="D91" s="48">
        <v>15</v>
      </c>
      <c r="E91" s="48"/>
      <c r="F91" s="48">
        <v>0</v>
      </c>
      <c r="G91" s="45">
        <f t="shared" si="1"/>
        <v>-3</v>
      </c>
      <c r="H91" s="47"/>
      <c r="I91" s="47"/>
      <c r="J91" s="47"/>
      <c r="K91" s="47"/>
    </row>
    <row r="92" spans="1:11" x14ac:dyDescent="0.25">
      <c r="A92" s="45">
        <v>7334</v>
      </c>
      <c r="B92" s="46" t="s">
        <v>1172</v>
      </c>
      <c r="C92" s="45">
        <v>139</v>
      </c>
      <c r="D92" s="45">
        <v>138</v>
      </c>
      <c r="E92" s="45"/>
      <c r="F92" s="45">
        <v>0</v>
      </c>
      <c r="G92" s="45">
        <f t="shared" si="1"/>
        <v>-1</v>
      </c>
      <c r="H92" s="47"/>
      <c r="I92" s="47"/>
      <c r="J92" s="47"/>
      <c r="K92" s="47"/>
    </row>
    <row r="93" spans="1:11" x14ac:dyDescent="0.25">
      <c r="A93" s="48">
        <v>7366</v>
      </c>
      <c r="B93" s="49" t="s">
        <v>1173</v>
      </c>
      <c r="C93" s="48">
        <v>69</v>
      </c>
      <c r="D93" s="48">
        <v>0</v>
      </c>
      <c r="E93" s="48"/>
      <c r="F93" s="48">
        <v>0</v>
      </c>
      <c r="G93" s="45">
        <f t="shared" si="1"/>
        <v>-69</v>
      </c>
      <c r="H93" s="47"/>
      <c r="I93" s="47"/>
      <c r="J93" s="47"/>
      <c r="K93" s="47"/>
    </row>
    <row r="94" spans="1:11" x14ac:dyDescent="0.25">
      <c r="A94" s="45">
        <v>8031</v>
      </c>
      <c r="B94" s="46" t="s">
        <v>1199</v>
      </c>
      <c r="C94" s="45">
        <v>25</v>
      </c>
      <c r="D94" s="45">
        <v>13</v>
      </c>
      <c r="E94" s="45"/>
      <c r="F94" s="45">
        <v>0</v>
      </c>
      <c r="G94" s="45">
        <f t="shared" si="1"/>
        <v>-12</v>
      </c>
      <c r="H94" s="47"/>
      <c r="I94" s="47"/>
      <c r="J94" s="47"/>
      <c r="K94" s="47"/>
    </row>
    <row r="95" spans="1:11" x14ac:dyDescent="0.25">
      <c r="A95" s="48">
        <v>8317</v>
      </c>
      <c r="B95" s="49" t="s">
        <v>134</v>
      </c>
      <c r="C95" s="48">
        <v>37</v>
      </c>
      <c r="D95" s="48">
        <v>33</v>
      </c>
      <c r="E95" s="48"/>
      <c r="F95" s="48">
        <v>3</v>
      </c>
      <c r="G95" s="45">
        <f t="shared" si="1"/>
        <v>-1</v>
      </c>
      <c r="H95" s="47"/>
      <c r="I95" s="47"/>
      <c r="J95" s="47"/>
      <c r="K95" s="47"/>
    </row>
    <row r="96" spans="1:11" x14ac:dyDescent="0.25">
      <c r="A96" s="45">
        <v>8339</v>
      </c>
      <c r="B96" s="46" t="s">
        <v>1218</v>
      </c>
      <c r="C96" s="45">
        <v>43</v>
      </c>
      <c r="D96" s="45">
        <v>41</v>
      </c>
      <c r="E96" s="45"/>
      <c r="F96" s="45">
        <v>0</v>
      </c>
      <c r="G96" s="45">
        <f t="shared" si="1"/>
        <v>-2</v>
      </c>
      <c r="H96" s="47"/>
      <c r="I96" s="47"/>
      <c r="J96" s="47"/>
      <c r="K96" s="47"/>
    </row>
    <row r="97" spans="1:11" x14ac:dyDescent="0.25">
      <c r="A97" s="48">
        <v>8717</v>
      </c>
      <c r="B97" s="49" t="s">
        <v>1267</v>
      </c>
      <c r="C97" s="48">
        <v>26</v>
      </c>
      <c r="D97" s="48">
        <v>24</v>
      </c>
      <c r="E97" s="48">
        <v>1</v>
      </c>
      <c r="F97" s="48">
        <v>0</v>
      </c>
      <c r="G97" s="45">
        <f t="shared" si="1"/>
        <v>-1</v>
      </c>
      <c r="H97" s="47"/>
      <c r="I97" s="47"/>
      <c r="J97" s="47"/>
      <c r="K97" s="47"/>
    </row>
    <row r="98" spans="1:11" x14ac:dyDescent="0.25">
      <c r="A98" s="45">
        <v>8728</v>
      </c>
      <c r="B98" s="46" t="s">
        <v>137</v>
      </c>
      <c r="C98" s="45">
        <v>41</v>
      </c>
      <c r="D98" s="45">
        <v>40</v>
      </c>
      <c r="E98" s="45"/>
      <c r="F98" s="45">
        <v>0</v>
      </c>
      <c r="G98" s="45">
        <f t="shared" si="1"/>
        <v>-1</v>
      </c>
      <c r="H98" s="47"/>
      <c r="I98" s="47"/>
      <c r="J98" s="47"/>
      <c r="K98" s="47"/>
    </row>
    <row r="99" spans="1:11" x14ac:dyDescent="0.25">
      <c r="A99" s="48">
        <v>8745</v>
      </c>
      <c r="B99" s="49" t="s">
        <v>138</v>
      </c>
      <c r="C99" s="48">
        <v>82</v>
      </c>
      <c r="D99" s="48">
        <v>78</v>
      </c>
      <c r="E99" s="48"/>
      <c r="F99" s="48">
        <v>0</v>
      </c>
      <c r="G99" s="45">
        <f t="shared" si="1"/>
        <v>-4</v>
      </c>
      <c r="H99" s="47"/>
      <c r="I99" s="47"/>
      <c r="J99" s="47"/>
      <c r="K99" s="47"/>
    </row>
    <row r="100" spans="1:11" x14ac:dyDescent="0.25">
      <c r="A100" s="45">
        <v>8753</v>
      </c>
      <c r="B100" s="46" t="s">
        <v>1270</v>
      </c>
      <c r="C100" s="45">
        <v>16</v>
      </c>
      <c r="D100" s="45">
        <v>15</v>
      </c>
      <c r="E100" s="45"/>
      <c r="F100" s="45">
        <v>0</v>
      </c>
      <c r="G100" s="45">
        <f t="shared" si="1"/>
        <v>-1</v>
      </c>
      <c r="H100" s="47"/>
      <c r="I100" s="47"/>
      <c r="J100" s="47"/>
      <c r="K100" s="47"/>
    </row>
    <row r="101" spans="1:11" x14ac:dyDescent="0.25">
      <c r="A101" s="48">
        <v>9099</v>
      </c>
      <c r="B101" s="49" t="s">
        <v>1302</v>
      </c>
      <c r="C101" s="48">
        <v>35</v>
      </c>
      <c r="D101" s="48">
        <v>33</v>
      </c>
      <c r="E101" s="48">
        <v>1</v>
      </c>
      <c r="F101" s="48">
        <v>0</v>
      </c>
      <c r="G101" s="45">
        <f t="shared" si="1"/>
        <v>-1</v>
      </c>
      <c r="H101" s="47"/>
      <c r="I101" s="47"/>
      <c r="J101" s="47"/>
      <c r="K101" s="47"/>
    </row>
    <row r="102" spans="1:11" x14ac:dyDescent="0.25">
      <c r="A102" s="45">
        <v>9375</v>
      </c>
      <c r="B102" s="46" t="s">
        <v>1335</v>
      </c>
      <c r="C102" s="45">
        <v>48</v>
      </c>
      <c r="D102" s="45">
        <v>47</v>
      </c>
      <c r="E102" s="45"/>
      <c r="F102" s="45">
        <v>0</v>
      </c>
      <c r="G102" s="45">
        <f t="shared" si="1"/>
        <v>-1</v>
      </c>
      <c r="H102" s="47"/>
      <c r="I102" s="47"/>
      <c r="J102" s="47"/>
      <c r="K102" s="47"/>
    </row>
    <row r="103" spans="1:11" x14ac:dyDescent="0.25">
      <c r="A103" s="48">
        <v>9376</v>
      </c>
      <c r="B103" s="49" t="s">
        <v>1336</v>
      </c>
      <c r="C103" s="48">
        <v>41</v>
      </c>
      <c r="D103" s="48">
        <v>40</v>
      </c>
      <c r="E103" s="48"/>
      <c r="F103" s="48">
        <v>0</v>
      </c>
      <c r="G103" s="45">
        <f t="shared" si="1"/>
        <v>-1</v>
      </c>
      <c r="H103" s="47"/>
      <c r="I103" s="47"/>
      <c r="J103" s="47"/>
      <c r="K103" s="47"/>
    </row>
    <row r="104" spans="1:11" x14ac:dyDescent="0.25">
      <c r="A104" s="45">
        <v>9439</v>
      </c>
      <c r="B104" s="46" t="s">
        <v>1341</v>
      </c>
      <c r="C104" s="45">
        <v>62</v>
      </c>
      <c r="D104" s="45">
        <v>55</v>
      </c>
      <c r="E104" s="45">
        <v>1</v>
      </c>
      <c r="F104" s="45">
        <v>0</v>
      </c>
      <c r="G104" s="45">
        <f t="shared" si="1"/>
        <v>-6</v>
      </c>
      <c r="H104" s="47"/>
      <c r="I104" s="47"/>
      <c r="J104" s="47"/>
      <c r="K104" s="47"/>
    </row>
    <row r="105" spans="1:11" x14ac:dyDescent="0.25">
      <c r="A105" s="48">
        <v>9467</v>
      </c>
      <c r="B105" s="49" t="s">
        <v>1342</v>
      </c>
      <c r="C105" s="48">
        <v>1</v>
      </c>
      <c r="D105" s="48">
        <v>0</v>
      </c>
      <c r="E105" s="48"/>
      <c r="F105" s="48">
        <v>0</v>
      </c>
      <c r="G105" s="45">
        <f t="shared" si="1"/>
        <v>-1</v>
      </c>
      <c r="H105" s="47"/>
      <c r="I105" s="47"/>
      <c r="J105" s="47"/>
      <c r="K105" s="47"/>
    </row>
    <row r="106" spans="1:11" x14ac:dyDescent="0.25">
      <c r="A106" s="45">
        <v>9490</v>
      </c>
      <c r="B106" s="46" t="s">
        <v>1344</v>
      </c>
      <c r="C106" s="45">
        <v>4</v>
      </c>
      <c r="D106" s="45">
        <v>3</v>
      </c>
      <c r="E106" s="45"/>
      <c r="F106" s="45">
        <v>0</v>
      </c>
      <c r="G106" s="45">
        <f t="shared" si="1"/>
        <v>-1</v>
      </c>
      <c r="H106" s="47"/>
      <c r="I106" s="47"/>
      <c r="J106" s="47"/>
      <c r="K106" s="47"/>
    </row>
    <row r="107" spans="1:11" x14ac:dyDescent="0.25">
      <c r="A107" s="48">
        <v>9588</v>
      </c>
      <c r="B107" s="49" t="s">
        <v>1362</v>
      </c>
      <c r="C107" s="48">
        <v>9</v>
      </c>
      <c r="D107" s="48">
        <v>0</v>
      </c>
      <c r="E107" s="48"/>
      <c r="F107" s="48">
        <v>0</v>
      </c>
      <c r="G107" s="45">
        <f t="shared" si="1"/>
        <v>-9</v>
      </c>
      <c r="H107" s="47"/>
      <c r="I107" s="47"/>
      <c r="J107" s="47"/>
      <c r="K107" s="47"/>
    </row>
    <row r="108" spans="1:11" x14ac:dyDescent="0.25">
      <c r="A108" s="45">
        <v>9594</v>
      </c>
      <c r="B108" s="46" t="s">
        <v>1365</v>
      </c>
      <c r="C108" s="45">
        <v>16</v>
      </c>
      <c r="D108" s="45">
        <v>14</v>
      </c>
      <c r="E108" s="45">
        <v>1</v>
      </c>
      <c r="F108" s="45">
        <v>0</v>
      </c>
      <c r="G108" s="45">
        <f t="shared" si="1"/>
        <v>-1</v>
      </c>
      <c r="H108" s="47"/>
      <c r="I108" s="47"/>
      <c r="J108" s="47"/>
      <c r="K108" s="47"/>
    </row>
    <row r="109" spans="1:11" x14ac:dyDescent="0.25">
      <c r="A109" s="48">
        <v>9598</v>
      </c>
      <c r="B109" s="49" t="s">
        <v>1366</v>
      </c>
      <c r="C109" s="48">
        <v>70</v>
      </c>
      <c r="D109" s="48">
        <v>69</v>
      </c>
      <c r="E109" s="48"/>
      <c r="F109" s="48">
        <v>0</v>
      </c>
      <c r="G109" s="45">
        <f t="shared" si="1"/>
        <v>-1</v>
      </c>
      <c r="H109" s="47"/>
      <c r="I109" s="47"/>
      <c r="J109" s="47"/>
      <c r="K109" s="47"/>
    </row>
    <row r="110" spans="1:11" x14ac:dyDescent="0.25">
      <c r="A110" s="45">
        <v>9646</v>
      </c>
      <c r="B110" s="46" t="s">
        <v>1373</v>
      </c>
      <c r="C110" s="45">
        <v>16</v>
      </c>
      <c r="D110" s="45">
        <v>13</v>
      </c>
      <c r="E110" s="45">
        <v>1</v>
      </c>
      <c r="F110" s="45">
        <v>0</v>
      </c>
      <c r="G110" s="45">
        <f t="shared" si="1"/>
        <v>-2</v>
      </c>
      <c r="H110" s="47"/>
      <c r="I110" s="47"/>
      <c r="J110" s="47"/>
      <c r="K110" s="47"/>
    </row>
    <row r="111" spans="1:11" x14ac:dyDescent="0.25">
      <c r="A111" s="48">
        <v>9661</v>
      </c>
      <c r="B111" s="49" t="s">
        <v>1377</v>
      </c>
      <c r="C111" s="48">
        <v>3</v>
      </c>
      <c r="D111" s="48">
        <v>1</v>
      </c>
      <c r="E111" s="48"/>
      <c r="F111" s="48">
        <v>0</v>
      </c>
      <c r="G111" s="45">
        <f t="shared" si="1"/>
        <v>-2</v>
      </c>
      <c r="H111" s="47"/>
      <c r="I111" s="47"/>
      <c r="J111" s="47"/>
      <c r="K111" s="47"/>
    </row>
    <row r="112" spans="1:11" x14ac:dyDescent="0.25">
      <c r="A112" s="45">
        <v>9738</v>
      </c>
      <c r="B112" s="46" t="s">
        <v>1390</v>
      </c>
      <c r="C112" s="45">
        <v>37</v>
      </c>
      <c r="D112" s="45">
        <v>33</v>
      </c>
      <c r="E112" s="45"/>
      <c r="F112" s="45">
        <v>3</v>
      </c>
      <c r="G112" s="45">
        <f t="shared" si="1"/>
        <v>-1</v>
      </c>
      <c r="H112" s="47"/>
      <c r="I112" s="47"/>
      <c r="J112" s="47"/>
      <c r="K112" s="47"/>
    </row>
    <row r="113" spans="1:11" x14ac:dyDescent="0.25">
      <c r="A113" s="48">
        <v>9820</v>
      </c>
      <c r="B113" s="49" t="s">
        <v>149</v>
      </c>
      <c r="C113" s="48">
        <v>19</v>
      </c>
      <c r="D113" s="48">
        <v>2</v>
      </c>
      <c r="E113" s="48"/>
      <c r="F113" s="48">
        <v>10</v>
      </c>
      <c r="G113" s="45">
        <f t="shared" si="1"/>
        <v>-7</v>
      </c>
      <c r="H113" s="47"/>
      <c r="I113" s="47"/>
      <c r="J113" s="47"/>
      <c r="K113" s="47"/>
    </row>
    <row r="114" spans="1:11" x14ac:dyDescent="0.25">
      <c r="A114" s="45">
        <v>9925</v>
      </c>
      <c r="B114" s="46" t="s">
        <v>150</v>
      </c>
      <c r="C114" s="45">
        <v>11</v>
      </c>
      <c r="D114" s="45">
        <v>10</v>
      </c>
      <c r="E114" s="45"/>
      <c r="F114" s="45">
        <v>0</v>
      </c>
      <c r="G114" s="45">
        <f t="shared" si="1"/>
        <v>-1</v>
      </c>
      <c r="H114" s="47"/>
      <c r="I114" s="47"/>
      <c r="J114" s="47"/>
      <c r="K114" s="47"/>
    </row>
    <row r="115" spans="1:11" x14ac:dyDescent="0.25">
      <c r="A115" s="48">
        <v>10143</v>
      </c>
      <c r="B115" s="49" t="s">
        <v>1407</v>
      </c>
      <c r="C115" s="48">
        <v>18</v>
      </c>
      <c r="D115" s="48">
        <v>17</v>
      </c>
      <c r="E115" s="48"/>
      <c r="F115" s="48">
        <v>0</v>
      </c>
      <c r="G115" s="45">
        <f t="shared" si="1"/>
        <v>-1</v>
      </c>
      <c r="H115" s="47"/>
      <c r="I115" s="47"/>
      <c r="J115" s="47"/>
      <c r="K115" s="47"/>
    </row>
    <row r="116" spans="1:11" x14ac:dyDescent="0.25">
      <c r="A116" s="45">
        <v>10238</v>
      </c>
      <c r="B116" s="46" t="s">
        <v>1414</v>
      </c>
      <c r="C116" s="45">
        <v>36</v>
      </c>
      <c r="D116" s="45">
        <v>21</v>
      </c>
      <c r="E116" s="45"/>
      <c r="F116" s="45">
        <v>1</v>
      </c>
      <c r="G116" s="45">
        <f t="shared" si="1"/>
        <v>-14</v>
      </c>
      <c r="H116" s="47"/>
      <c r="I116" s="47"/>
      <c r="J116" s="47"/>
      <c r="K116" s="47"/>
    </row>
    <row r="117" spans="1:11" x14ac:dyDescent="0.25">
      <c r="A117" s="48">
        <v>10252</v>
      </c>
      <c r="B117" s="49" t="s">
        <v>1418</v>
      </c>
      <c r="C117" s="48">
        <v>12</v>
      </c>
      <c r="D117" s="48">
        <v>0</v>
      </c>
      <c r="E117" s="48"/>
      <c r="F117" s="48">
        <v>0</v>
      </c>
      <c r="G117" s="45">
        <f t="shared" si="1"/>
        <v>-12</v>
      </c>
      <c r="H117" s="47"/>
      <c r="I117" s="47"/>
      <c r="J117" s="47"/>
      <c r="K117" s="47"/>
    </row>
    <row r="118" spans="1:11" x14ac:dyDescent="0.25">
      <c r="A118" s="45">
        <v>10254</v>
      </c>
      <c r="B118" s="46" t="s">
        <v>1420</v>
      </c>
      <c r="C118" s="45">
        <v>4</v>
      </c>
      <c r="D118" s="45">
        <v>0</v>
      </c>
      <c r="E118" s="45"/>
      <c r="F118" s="45">
        <v>0</v>
      </c>
      <c r="G118" s="45">
        <f t="shared" si="1"/>
        <v>-4</v>
      </c>
      <c r="H118" s="47"/>
      <c r="I118" s="47"/>
      <c r="J118" s="47"/>
      <c r="K118" s="47"/>
    </row>
    <row r="119" spans="1:11" x14ac:dyDescent="0.25">
      <c r="A119" s="48">
        <v>10411</v>
      </c>
      <c r="B119" s="49" t="s">
        <v>1431</v>
      </c>
      <c r="C119" s="48">
        <v>27</v>
      </c>
      <c r="D119" s="48">
        <v>20</v>
      </c>
      <c r="E119" s="48"/>
      <c r="F119" s="48">
        <v>1</v>
      </c>
      <c r="G119" s="45">
        <f t="shared" si="1"/>
        <v>-6</v>
      </c>
      <c r="H119" s="47"/>
      <c r="I119" s="47"/>
      <c r="J119" s="47"/>
      <c r="K119" s="47"/>
    </row>
    <row r="120" spans="1:11" x14ac:dyDescent="0.25">
      <c r="A120" s="45">
        <v>10460</v>
      </c>
      <c r="B120" s="46" t="s">
        <v>1436</v>
      </c>
      <c r="C120" s="45">
        <v>49</v>
      </c>
      <c r="D120" s="45">
        <v>23</v>
      </c>
      <c r="E120" s="45">
        <v>21</v>
      </c>
      <c r="F120" s="45">
        <v>0</v>
      </c>
      <c r="G120" s="45">
        <f t="shared" si="1"/>
        <v>-5</v>
      </c>
      <c r="H120" s="47"/>
      <c r="I120" s="47"/>
      <c r="J120" s="47"/>
      <c r="K120" s="47"/>
    </row>
    <row r="121" spans="1:11" x14ac:dyDescent="0.25">
      <c r="A121" s="48">
        <v>10465</v>
      </c>
      <c r="B121" s="49" t="s">
        <v>1438</v>
      </c>
      <c r="C121" s="48">
        <v>11</v>
      </c>
      <c r="D121" s="48">
        <v>6</v>
      </c>
      <c r="E121" s="48"/>
      <c r="F121" s="48">
        <v>0</v>
      </c>
      <c r="G121" s="45">
        <f t="shared" si="1"/>
        <v>-5</v>
      </c>
      <c r="H121" s="47"/>
      <c r="I121" s="47"/>
      <c r="J121" s="47"/>
      <c r="K121" s="47"/>
    </row>
    <row r="122" spans="1:11" x14ac:dyDescent="0.25">
      <c r="A122" s="45">
        <v>10576</v>
      </c>
      <c r="B122" s="46" t="s">
        <v>1450</v>
      </c>
      <c r="C122" s="45">
        <v>27</v>
      </c>
      <c r="D122" s="45">
        <v>11</v>
      </c>
      <c r="E122" s="45"/>
      <c r="F122" s="45">
        <v>5</v>
      </c>
      <c r="G122" s="45">
        <f t="shared" si="1"/>
        <v>-11</v>
      </c>
      <c r="H122" s="47"/>
      <c r="I122" s="47"/>
      <c r="J122" s="47"/>
      <c r="K122" s="47"/>
    </row>
    <row r="123" spans="1:11" x14ac:dyDescent="0.25">
      <c r="A123" s="48">
        <v>10582</v>
      </c>
      <c r="B123" s="49" t="s">
        <v>1451</v>
      </c>
      <c r="C123" s="48">
        <v>9</v>
      </c>
      <c r="D123" s="48">
        <v>4</v>
      </c>
      <c r="E123" s="48"/>
      <c r="F123" s="48">
        <v>0</v>
      </c>
      <c r="G123" s="45">
        <f t="shared" si="1"/>
        <v>-5</v>
      </c>
      <c r="H123" s="47"/>
      <c r="I123" s="47"/>
      <c r="J123" s="47"/>
      <c r="K123" s="47"/>
    </row>
    <row r="124" spans="1:11" x14ac:dyDescent="0.25">
      <c r="A124" s="45">
        <v>10735</v>
      </c>
      <c r="B124" s="46" t="s">
        <v>1465</v>
      </c>
      <c r="C124" s="45">
        <v>165</v>
      </c>
      <c r="D124" s="45">
        <v>42</v>
      </c>
      <c r="E124" s="45">
        <v>108</v>
      </c>
      <c r="F124" s="45">
        <v>3</v>
      </c>
      <c r="G124" s="45">
        <f t="shared" si="1"/>
        <v>-12</v>
      </c>
      <c r="H124" s="47"/>
      <c r="I124" s="47"/>
      <c r="J124" s="47"/>
      <c r="K124" s="47"/>
    </row>
    <row r="125" spans="1:11" x14ac:dyDescent="0.25">
      <c r="A125" s="48">
        <v>10756</v>
      </c>
      <c r="B125" s="49" t="s">
        <v>1471</v>
      </c>
      <c r="C125" s="48">
        <v>37</v>
      </c>
      <c r="D125" s="48">
        <v>34</v>
      </c>
      <c r="E125" s="48"/>
      <c r="F125" s="48">
        <v>1</v>
      </c>
      <c r="G125" s="45">
        <f t="shared" ref="G125:G183" si="2">F125+E125+D125-C125</f>
        <v>-2</v>
      </c>
      <c r="H125" s="47"/>
      <c r="I125" s="47"/>
      <c r="J125" s="47"/>
      <c r="K125" s="47"/>
    </row>
    <row r="126" spans="1:11" x14ac:dyDescent="0.25">
      <c r="A126" s="45">
        <v>10780</v>
      </c>
      <c r="B126" s="46" t="s">
        <v>1474</v>
      </c>
      <c r="C126" s="45">
        <v>1</v>
      </c>
      <c r="D126" s="45">
        <v>0</v>
      </c>
      <c r="E126" s="45"/>
      <c r="F126" s="45">
        <v>0</v>
      </c>
      <c r="G126" s="45">
        <f t="shared" si="2"/>
        <v>-1</v>
      </c>
      <c r="H126" s="47"/>
      <c r="I126" s="47"/>
      <c r="J126" s="47"/>
      <c r="K126" s="47"/>
    </row>
    <row r="127" spans="1:11" x14ac:dyDescent="0.25">
      <c r="A127" s="48">
        <v>11041</v>
      </c>
      <c r="B127" s="49" t="s">
        <v>1493</v>
      </c>
      <c r="C127" s="48">
        <v>70</v>
      </c>
      <c r="D127" s="48">
        <v>65</v>
      </c>
      <c r="E127" s="48">
        <v>3</v>
      </c>
      <c r="F127" s="48">
        <v>1</v>
      </c>
      <c r="G127" s="45">
        <f t="shared" si="2"/>
        <v>-1</v>
      </c>
      <c r="H127" s="47"/>
      <c r="I127" s="47"/>
      <c r="J127" s="47"/>
      <c r="K127" s="47"/>
    </row>
    <row r="128" spans="1:11" x14ac:dyDescent="0.25">
      <c r="A128" s="45">
        <v>11043</v>
      </c>
      <c r="B128" s="46" t="s">
        <v>1495</v>
      </c>
      <c r="C128" s="45">
        <v>56</v>
      </c>
      <c r="D128" s="45">
        <v>47</v>
      </c>
      <c r="E128" s="45">
        <v>6</v>
      </c>
      <c r="F128" s="45">
        <v>1</v>
      </c>
      <c r="G128" s="45">
        <f t="shared" si="2"/>
        <v>-2</v>
      </c>
      <c r="H128" s="47"/>
      <c r="I128" s="47"/>
      <c r="J128" s="47"/>
      <c r="K128" s="47"/>
    </row>
    <row r="129" spans="1:11" x14ac:dyDescent="0.25">
      <c r="A129" s="48">
        <v>11621</v>
      </c>
      <c r="B129" s="49" t="s">
        <v>1512</v>
      </c>
      <c r="C129" s="48">
        <v>28</v>
      </c>
      <c r="D129" s="48">
        <v>26</v>
      </c>
      <c r="E129" s="48"/>
      <c r="F129" s="48">
        <v>1</v>
      </c>
      <c r="G129" s="45">
        <f t="shared" si="2"/>
        <v>-1</v>
      </c>
      <c r="H129" s="47"/>
      <c r="I129" s="47"/>
      <c r="J129" s="47"/>
      <c r="K129" s="47"/>
    </row>
    <row r="130" spans="1:11" x14ac:dyDescent="0.25">
      <c r="A130" s="45">
        <v>11851</v>
      </c>
      <c r="B130" s="46" t="s">
        <v>1518</v>
      </c>
      <c r="C130" s="45">
        <v>10</v>
      </c>
      <c r="D130" s="45">
        <v>8</v>
      </c>
      <c r="E130" s="45"/>
      <c r="F130" s="45">
        <v>0</v>
      </c>
      <c r="G130" s="45">
        <f t="shared" si="2"/>
        <v>-2</v>
      </c>
      <c r="H130" s="47"/>
      <c r="I130" s="47"/>
      <c r="J130" s="47"/>
      <c r="K130" s="47"/>
    </row>
    <row r="131" spans="1:11" x14ac:dyDescent="0.25">
      <c r="A131" s="48">
        <v>11885</v>
      </c>
      <c r="B131" s="49" t="s">
        <v>1521</v>
      </c>
      <c r="C131" s="48">
        <v>21</v>
      </c>
      <c r="D131" s="48">
        <v>20</v>
      </c>
      <c r="E131" s="48"/>
      <c r="F131" s="48">
        <v>0</v>
      </c>
      <c r="G131" s="45">
        <f t="shared" si="2"/>
        <v>-1</v>
      </c>
      <c r="H131" s="47"/>
      <c r="I131" s="47"/>
      <c r="J131" s="47"/>
      <c r="K131" s="47"/>
    </row>
    <row r="132" spans="1:11" x14ac:dyDescent="0.25">
      <c r="A132" s="45">
        <v>11927</v>
      </c>
      <c r="B132" s="46" t="s">
        <v>1522</v>
      </c>
      <c r="C132" s="45">
        <v>3</v>
      </c>
      <c r="D132" s="45">
        <v>0</v>
      </c>
      <c r="E132" s="45"/>
      <c r="F132" s="45">
        <v>0</v>
      </c>
      <c r="G132" s="45">
        <f t="shared" si="2"/>
        <v>-3</v>
      </c>
      <c r="H132" s="47"/>
      <c r="I132" s="47"/>
      <c r="J132" s="47"/>
      <c r="K132" s="47"/>
    </row>
    <row r="133" spans="1:11" x14ac:dyDescent="0.25">
      <c r="A133" s="48">
        <v>11947</v>
      </c>
      <c r="B133" s="49" t="s">
        <v>1528</v>
      </c>
      <c r="C133" s="48">
        <v>27</v>
      </c>
      <c r="D133" s="48">
        <v>26</v>
      </c>
      <c r="E133" s="48"/>
      <c r="F133" s="48">
        <v>0</v>
      </c>
      <c r="G133" s="45">
        <f t="shared" si="2"/>
        <v>-1</v>
      </c>
      <c r="H133" s="47"/>
      <c r="I133" s="47"/>
      <c r="J133" s="47"/>
      <c r="K133" s="47"/>
    </row>
    <row r="134" spans="1:11" x14ac:dyDescent="0.25">
      <c r="A134" s="45">
        <v>11948</v>
      </c>
      <c r="B134" s="46" t="s">
        <v>1529</v>
      </c>
      <c r="C134" s="45">
        <v>4</v>
      </c>
      <c r="D134" s="45">
        <v>0</v>
      </c>
      <c r="E134" s="45"/>
      <c r="F134" s="45">
        <v>0</v>
      </c>
      <c r="G134" s="45">
        <f t="shared" si="2"/>
        <v>-4</v>
      </c>
      <c r="H134" s="47"/>
      <c r="I134" s="47"/>
      <c r="J134" s="47"/>
      <c r="K134" s="47"/>
    </row>
    <row r="135" spans="1:11" x14ac:dyDescent="0.25">
      <c r="A135" s="48">
        <v>11951</v>
      </c>
      <c r="B135" s="49" t="s">
        <v>1531</v>
      </c>
      <c r="C135" s="48">
        <v>4</v>
      </c>
      <c r="D135" s="48">
        <v>0</v>
      </c>
      <c r="E135" s="48"/>
      <c r="F135" s="48">
        <v>0</v>
      </c>
      <c r="G135" s="45">
        <f t="shared" si="2"/>
        <v>-4</v>
      </c>
      <c r="H135" s="47"/>
      <c r="I135" s="47"/>
      <c r="J135" s="47"/>
      <c r="K135" s="47"/>
    </row>
    <row r="136" spans="1:11" x14ac:dyDescent="0.25">
      <c r="A136" s="45">
        <v>12178</v>
      </c>
      <c r="B136" s="46" t="s">
        <v>1532</v>
      </c>
      <c r="C136" s="45">
        <v>36</v>
      </c>
      <c r="D136" s="45">
        <v>33</v>
      </c>
      <c r="E136" s="45">
        <v>1</v>
      </c>
      <c r="F136" s="45">
        <v>0</v>
      </c>
      <c r="G136" s="45">
        <f t="shared" si="2"/>
        <v>-2</v>
      </c>
      <c r="H136" s="47"/>
      <c r="I136" s="47"/>
      <c r="J136" s="47"/>
      <c r="K136" s="47"/>
    </row>
    <row r="137" spans="1:11" x14ac:dyDescent="0.25">
      <c r="A137" s="48">
        <v>12179</v>
      </c>
      <c r="B137" s="49" t="s">
        <v>1533</v>
      </c>
      <c r="C137" s="48">
        <v>31</v>
      </c>
      <c r="D137" s="48">
        <v>30</v>
      </c>
      <c r="E137" s="48"/>
      <c r="F137" s="48">
        <v>0</v>
      </c>
      <c r="G137" s="45">
        <f t="shared" si="2"/>
        <v>-1</v>
      </c>
      <c r="H137" s="47"/>
      <c r="I137" s="47"/>
      <c r="J137" s="47"/>
      <c r="K137" s="47"/>
    </row>
    <row r="138" spans="1:11" x14ac:dyDescent="0.25">
      <c r="A138" s="45">
        <v>12193</v>
      </c>
      <c r="B138" s="46" t="s">
        <v>1536</v>
      </c>
      <c r="C138" s="45">
        <v>250</v>
      </c>
      <c r="D138" s="45">
        <v>16</v>
      </c>
      <c r="E138" s="45"/>
      <c r="F138" s="45">
        <v>7</v>
      </c>
      <c r="G138" s="45">
        <f t="shared" si="2"/>
        <v>-227</v>
      </c>
      <c r="H138" s="47"/>
      <c r="I138" s="47"/>
      <c r="J138" s="47"/>
      <c r="K138" s="47"/>
    </row>
    <row r="139" spans="1:11" x14ac:dyDescent="0.25">
      <c r="A139" s="48">
        <v>12437</v>
      </c>
      <c r="B139" s="49" t="s">
        <v>1541</v>
      </c>
      <c r="C139" s="48">
        <v>1</v>
      </c>
      <c r="D139" s="48">
        <v>0</v>
      </c>
      <c r="E139" s="48"/>
      <c r="F139" s="48">
        <v>0</v>
      </c>
      <c r="G139" s="45">
        <f t="shared" si="2"/>
        <v>-1</v>
      </c>
      <c r="H139" s="47"/>
      <c r="I139" s="47"/>
      <c r="J139" s="47"/>
      <c r="K139" s="47"/>
    </row>
    <row r="140" spans="1:11" x14ac:dyDescent="0.25">
      <c r="A140" s="45">
        <v>12594</v>
      </c>
      <c r="B140" s="46" t="s">
        <v>1544</v>
      </c>
      <c r="C140" s="45">
        <v>75</v>
      </c>
      <c r="D140" s="45">
        <v>56</v>
      </c>
      <c r="E140" s="45"/>
      <c r="F140" s="45">
        <v>0</v>
      </c>
      <c r="G140" s="45">
        <f t="shared" si="2"/>
        <v>-19</v>
      </c>
      <c r="H140" s="47"/>
      <c r="I140" s="47"/>
      <c r="J140" s="47"/>
      <c r="K140" s="47"/>
    </row>
    <row r="141" spans="1:11" x14ac:dyDescent="0.25">
      <c r="A141" s="48">
        <v>12617</v>
      </c>
      <c r="B141" s="49" t="s">
        <v>1545</v>
      </c>
      <c r="C141" s="48">
        <v>58</v>
      </c>
      <c r="D141" s="48">
        <v>12</v>
      </c>
      <c r="E141" s="48"/>
      <c r="F141" s="48">
        <v>0</v>
      </c>
      <c r="G141" s="45">
        <f t="shared" si="2"/>
        <v>-46</v>
      </c>
      <c r="H141" s="47"/>
      <c r="I141" s="47"/>
      <c r="J141" s="47"/>
      <c r="K141" s="47"/>
    </row>
    <row r="142" spans="1:11" x14ac:dyDescent="0.25">
      <c r="A142" s="45">
        <v>12686</v>
      </c>
      <c r="B142" s="46" t="s">
        <v>1552</v>
      </c>
      <c r="C142" s="45">
        <v>12</v>
      </c>
      <c r="D142" s="45">
        <v>0</v>
      </c>
      <c r="E142" s="45"/>
      <c r="F142" s="45">
        <v>0</v>
      </c>
      <c r="G142" s="45">
        <f t="shared" si="2"/>
        <v>-12</v>
      </c>
      <c r="H142" s="47"/>
      <c r="I142" s="47"/>
      <c r="J142" s="47"/>
      <c r="K142" s="47"/>
    </row>
    <row r="143" spans="1:11" x14ac:dyDescent="0.25">
      <c r="A143" s="48">
        <v>12798</v>
      </c>
      <c r="B143" s="49" t="s">
        <v>1558</v>
      </c>
      <c r="C143" s="48">
        <v>24</v>
      </c>
      <c r="D143" s="48">
        <v>0</v>
      </c>
      <c r="E143" s="48"/>
      <c r="F143" s="48">
        <v>0</v>
      </c>
      <c r="G143" s="45">
        <f t="shared" si="2"/>
        <v>-24</v>
      </c>
      <c r="H143" s="47"/>
      <c r="I143" s="47"/>
      <c r="J143" s="47"/>
      <c r="K143" s="47"/>
    </row>
    <row r="144" spans="1:11" x14ac:dyDescent="0.25">
      <c r="A144" s="45">
        <v>12837</v>
      </c>
      <c r="B144" s="46" t="s">
        <v>1561</v>
      </c>
      <c r="C144" s="45">
        <v>68</v>
      </c>
      <c r="D144" s="45">
        <v>59</v>
      </c>
      <c r="E144" s="45"/>
      <c r="F144" s="45">
        <v>0</v>
      </c>
      <c r="G144" s="45">
        <f t="shared" si="2"/>
        <v>-9</v>
      </c>
      <c r="H144" s="47"/>
      <c r="I144" s="47"/>
      <c r="J144" s="47"/>
      <c r="K144" s="47"/>
    </row>
    <row r="145" spans="1:11" x14ac:dyDescent="0.25">
      <c r="A145" s="48">
        <v>13056</v>
      </c>
      <c r="B145" s="49" t="s">
        <v>1568</v>
      </c>
      <c r="C145" s="48">
        <v>2</v>
      </c>
      <c r="D145" s="48">
        <v>1</v>
      </c>
      <c r="E145" s="48"/>
      <c r="F145" s="48">
        <v>0</v>
      </c>
      <c r="G145" s="45">
        <f t="shared" si="2"/>
        <v>-1</v>
      </c>
      <c r="H145" s="47"/>
      <c r="I145" s="47"/>
      <c r="J145" s="47"/>
      <c r="K145" s="47"/>
    </row>
    <row r="146" spans="1:11" x14ac:dyDescent="0.25">
      <c r="A146" s="45">
        <v>13095</v>
      </c>
      <c r="B146" s="46" t="s">
        <v>1569</v>
      </c>
      <c r="C146" s="45">
        <v>54</v>
      </c>
      <c r="D146" s="45">
        <v>4</v>
      </c>
      <c r="E146" s="45"/>
      <c r="F146" s="45">
        <v>36</v>
      </c>
      <c r="G146" s="45">
        <f t="shared" si="2"/>
        <v>-14</v>
      </c>
      <c r="H146" s="47"/>
      <c r="I146" s="47"/>
      <c r="J146" s="47"/>
      <c r="K146" s="47"/>
    </row>
    <row r="147" spans="1:11" x14ac:dyDescent="0.25">
      <c r="A147" s="48">
        <v>13163</v>
      </c>
      <c r="B147" s="49" t="s">
        <v>1570</v>
      </c>
      <c r="C147" s="48">
        <v>50</v>
      </c>
      <c r="D147" s="48">
        <v>45</v>
      </c>
      <c r="E147" s="48"/>
      <c r="F147" s="48">
        <v>2</v>
      </c>
      <c r="G147" s="45">
        <f t="shared" si="2"/>
        <v>-3</v>
      </c>
      <c r="H147" s="47"/>
      <c r="I147" s="47"/>
      <c r="J147" s="47"/>
      <c r="K147" s="47"/>
    </row>
    <row r="148" spans="1:11" x14ac:dyDescent="0.25">
      <c r="A148" s="45">
        <v>13164</v>
      </c>
      <c r="B148" s="46" t="s">
        <v>1571</v>
      </c>
      <c r="C148" s="45">
        <v>46</v>
      </c>
      <c r="D148" s="45">
        <v>43</v>
      </c>
      <c r="E148" s="45"/>
      <c r="F148" s="45">
        <v>0</v>
      </c>
      <c r="G148" s="45">
        <f t="shared" si="2"/>
        <v>-3</v>
      </c>
      <c r="H148" s="47"/>
      <c r="I148" s="47"/>
      <c r="J148" s="47"/>
      <c r="K148" s="47"/>
    </row>
    <row r="149" spans="1:11" x14ac:dyDescent="0.25">
      <c r="A149" s="48">
        <v>13165</v>
      </c>
      <c r="B149" s="49" t="s">
        <v>1572</v>
      </c>
      <c r="C149" s="48">
        <v>29</v>
      </c>
      <c r="D149" s="48">
        <v>28</v>
      </c>
      <c r="E149" s="48"/>
      <c r="F149" s="48">
        <v>0</v>
      </c>
      <c r="G149" s="45">
        <f t="shared" si="2"/>
        <v>-1</v>
      </c>
      <c r="H149" s="47"/>
      <c r="I149" s="47"/>
      <c r="J149" s="47"/>
      <c r="K149" s="47"/>
    </row>
    <row r="150" spans="1:11" x14ac:dyDescent="0.25">
      <c r="A150" s="45">
        <v>13167</v>
      </c>
      <c r="B150" s="46" t="s">
        <v>1574</v>
      </c>
      <c r="C150" s="45">
        <v>5</v>
      </c>
      <c r="D150" s="45">
        <v>4</v>
      </c>
      <c r="E150" s="45"/>
      <c r="F150" s="45">
        <v>0</v>
      </c>
      <c r="G150" s="45">
        <f t="shared" si="2"/>
        <v>-1</v>
      </c>
      <c r="H150" s="47"/>
      <c r="I150" s="47"/>
      <c r="J150" s="47"/>
      <c r="K150" s="47"/>
    </row>
    <row r="151" spans="1:11" x14ac:dyDescent="0.25">
      <c r="A151" s="48">
        <v>13169</v>
      </c>
      <c r="B151" s="49" t="s">
        <v>1576</v>
      </c>
      <c r="C151" s="48">
        <v>56</v>
      </c>
      <c r="D151" s="48">
        <v>30</v>
      </c>
      <c r="E151" s="48">
        <v>23</v>
      </c>
      <c r="F151" s="48">
        <v>0</v>
      </c>
      <c r="G151" s="45">
        <f t="shared" si="2"/>
        <v>-3</v>
      </c>
      <c r="H151" s="47"/>
      <c r="I151" s="47"/>
      <c r="J151" s="47"/>
      <c r="K151" s="47"/>
    </row>
    <row r="152" spans="1:11" x14ac:dyDescent="0.25">
      <c r="A152" s="45">
        <v>13230</v>
      </c>
      <c r="B152" s="46" t="s">
        <v>1579</v>
      </c>
      <c r="C152" s="45">
        <v>15</v>
      </c>
      <c r="D152" s="45">
        <v>13</v>
      </c>
      <c r="E152" s="45"/>
      <c r="F152" s="45">
        <v>0</v>
      </c>
      <c r="G152" s="45">
        <f t="shared" si="2"/>
        <v>-2</v>
      </c>
      <c r="H152" s="47"/>
      <c r="I152" s="47"/>
      <c r="J152" s="47"/>
      <c r="K152" s="47"/>
    </row>
    <row r="153" spans="1:11" x14ac:dyDescent="0.25">
      <c r="A153" s="48">
        <v>13370</v>
      </c>
      <c r="B153" s="49" t="s">
        <v>1581</v>
      </c>
      <c r="C153" s="48">
        <v>8</v>
      </c>
      <c r="D153" s="48">
        <v>6</v>
      </c>
      <c r="E153" s="48"/>
      <c r="F153" s="48">
        <v>1</v>
      </c>
      <c r="G153" s="45">
        <f t="shared" si="2"/>
        <v>-1</v>
      </c>
      <c r="H153" s="47"/>
      <c r="I153" s="47"/>
      <c r="J153" s="47"/>
      <c r="K153" s="47"/>
    </row>
    <row r="154" spans="1:11" x14ac:dyDescent="0.25">
      <c r="A154" s="45">
        <v>13412</v>
      </c>
      <c r="B154" s="46" t="s">
        <v>1585</v>
      </c>
      <c r="C154" s="45">
        <v>2</v>
      </c>
      <c r="D154" s="45">
        <v>0</v>
      </c>
      <c r="E154" s="45"/>
      <c r="F154" s="45">
        <v>0</v>
      </c>
      <c r="G154" s="45">
        <f t="shared" si="2"/>
        <v>-2</v>
      </c>
      <c r="H154" s="47"/>
      <c r="I154" s="47"/>
      <c r="J154" s="47"/>
      <c r="K154" s="47"/>
    </row>
    <row r="155" spans="1:11" x14ac:dyDescent="0.25">
      <c r="A155" s="48">
        <v>13413</v>
      </c>
      <c r="B155" s="49" t="s">
        <v>1586</v>
      </c>
      <c r="C155" s="48">
        <v>12</v>
      </c>
      <c r="D155" s="48">
        <v>5</v>
      </c>
      <c r="E155" s="48">
        <v>1</v>
      </c>
      <c r="F155" s="48">
        <v>0</v>
      </c>
      <c r="G155" s="45">
        <f t="shared" si="2"/>
        <v>-6</v>
      </c>
      <c r="H155" s="47"/>
      <c r="I155" s="47"/>
      <c r="J155" s="47"/>
      <c r="K155" s="47"/>
    </row>
    <row r="156" spans="1:11" x14ac:dyDescent="0.25">
      <c r="A156" s="45">
        <v>13416</v>
      </c>
      <c r="B156" s="46" t="s">
        <v>1587</v>
      </c>
      <c r="C156" s="45">
        <v>23</v>
      </c>
      <c r="D156" s="45">
        <v>20</v>
      </c>
      <c r="E156" s="45"/>
      <c r="F156" s="45">
        <v>0</v>
      </c>
      <c r="G156" s="45">
        <f t="shared" si="2"/>
        <v>-3</v>
      </c>
      <c r="H156" s="47"/>
      <c r="I156" s="47"/>
      <c r="J156" s="47"/>
      <c r="K156" s="47"/>
    </row>
    <row r="157" spans="1:11" x14ac:dyDescent="0.25">
      <c r="A157" s="48">
        <v>13663</v>
      </c>
      <c r="B157" s="49" t="s">
        <v>1591</v>
      </c>
      <c r="C157" s="48">
        <v>81</v>
      </c>
      <c r="D157" s="48">
        <v>23</v>
      </c>
      <c r="E157" s="48"/>
      <c r="F157" s="48">
        <v>0</v>
      </c>
      <c r="G157" s="45">
        <f t="shared" si="2"/>
        <v>-58</v>
      </c>
      <c r="H157" s="47"/>
      <c r="I157" s="47"/>
      <c r="J157" s="47"/>
      <c r="K157" s="47"/>
    </row>
    <row r="158" spans="1:11" x14ac:dyDescent="0.25">
      <c r="A158" s="45">
        <v>13694</v>
      </c>
      <c r="B158" s="46" t="s">
        <v>1593</v>
      </c>
      <c r="C158" s="45">
        <v>36</v>
      </c>
      <c r="D158" s="45">
        <v>27</v>
      </c>
      <c r="E158" s="45"/>
      <c r="F158" s="45">
        <v>0</v>
      </c>
      <c r="G158" s="45">
        <f t="shared" si="2"/>
        <v>-9</v>
      </c>
      <c r="H158" s="47"/>
      <c r="I158" s="47"/>
      <c r="J158" s="47"/>
      <c r="K158" s="47"/>
    </row>
    <row r="159" spans="1:11" x14ac:dyDescent="0.25">
      <c r="A159" s="48">
        <v>13791</v>
      </c>
      <c r="B159" s="49" t="s">
        <v>1595</v>
      </c>
      <c r="C159" s="48">
        <v>33</v>
      </c>
      <c r="D159" s="48">
        <v>31</v>
      </c>
      <c r="E159" s="48"/>
      <c r="F159" s="48">
        <v>0</v>
      </c>
      <c r="G159" s="45">
        <f t="shared" si="2"/>
        <v>-2</v>
      </c>
      <c r="H159" s="47"/>
      <c r="I159" s="47"/>
      <c r="J159" s="47"/>
      <c r="K159" s="47"/>
    </row>
    <row r="160" spans="1:11" x14ac:dyDescent="0.25">
      <c r="A160" s="45">
        <v>13917</v>
      </c>
      <c r="B160" s="46" t="s">
        <v>1600</v>
      </c>
      <c r="C160" s="45">
        <v>1</v>
      </c>
      <c r="D160" s="45">
        <v>0</v>
      </c>
      <c r="E160" s="45"/>
      <c r="F160" s="45">
        <v>0</v>
      </c>
      <c r="G160" s="45">
        <f t="shared" si="2"/>
        <v>-1</v>
      </c>
      <c r="H160" s="47"/>
      <c r="I160" s="47"/>
      <c r="J160" s="47"/>
      <c r="K160" s="47"/>
    </row>
    <row r="161" spans="1:11" x14ac:dyDescent="0.25">
      <c r="A161" s="48">
        <v>13924</v>
      </c>
      <c r="B161" s="49" t="s">
        <v>1601</v>
      </c>
      <c r="C161" s="48">
        <v>1</v>
      </c>
      <c r="D161" s="48">
        <v>0</v>
      </c>
      <c r="E161" s="48"/>
      <c r="F161" s="48">
        <v>0</v>
      </c>
      <c r="G161" s="45">
        <f t="shared" si="2"/>
        <v>-1</v>
      </c>
      <c r="H161" s="47"/>
      <c r="I161" s="47"/>
      <c r="J161" s="47"/>
      <c r="K161" s="47"/>
    </row>
    <row r="162" spans="1:11" x14ac:dyDescent="0.25">
      <c r="A162" s="45">
        <v>13926</v>
      </c>
      <c r="B162" s="46" t="s">
        <v>1602</v>
      </c>
      <c r="C162" s="45">
        <v>3</v>
      </c>
      <c r="D162" s="45">
        <v>0</v>
      </c>
      <c r="E162" s="45"/>
      <c r="F162" s="45">
        <v>2</v>
      </c>
      <c r="G162" s="45">
        <f t="shared" si="2"/>
        <v>-1</v>
      </c>
      <c r="H162" s="47"/>
      <c r="I162" s="47"/>
      <c r="J162" s="47"/>
      <c r="K162" s="47"/>
    </row>
    <row r="163" spans="1:11" x14ac:dyDescent="0.25">
      <c r="A163" s="48">
        <v>14039</v>
      </c>
      <c r="B163" s="49" t="s">
        <v>1605</v>
      </c>
      <c r="C163" s="48">
        <v>57</v>
      </c>
      <c r="D163" s="48">
        <v>11</v>
      </c>
      <c r="E163" s="48"/>
      <c r="F163" s="48">
        <v>3</v>
      </c>
      <c r="G163" s="45">
        <f t="shared" si="2"/>
        <v>-43</v>
      </c>
      <c r="H163" s="47"/>
      <c r="I163" s="47"/>
      <c r="J163" s="47"/>
      <c r="K163" s="47"/>
    </row>
    <row r="164" spans="1:11" x14ac:dyDescent="0.25">
      <c r="A164" s="45">
        <v>14209</v>
      </c>
      <c r="B164" s="46" t="s">
        <v>1611</v>
      </c>
      <c r="C164" s="45">
        <v>23</v>
      </c>
      <c r="D164" s="45">
        <v>0</v>
      </c>
      <c r="E164" s="45"/>
      <c r="F164" s="45">
        <v>0</v>
      </c>
      <c r="G164" s="45">
        <f t="shared" si="2"/>
        <v>-23</v>
      </c>
      <c r="H164" s="47"/>
      <c r="I164" s="47"/>
      <c r="J164" s="47"/>
      <c r="K164" s="47"/>
    </row>
    <row r="165" spans="1:11" x14ac:dyDescent="0.25">
      <c r="A165" s="48">
        <v>14311</v>
      </c>
      <c r="B165" s="49" t="s">
        <v>1613</v>
      </c>
      <c r="C165" s="48">
        <v>1</v>
      </c>
      <c r="D165" s="48">
        <v>0</v>
      </c>
      <c r="E165" s="48"/>
      <c r="F165" s="48">
        <v>0</v>
      </c>
      <c r="G165" s="45">
        <f t="shared" si="2"/>
        <v>-1</v>
      </c>
      <c r="H165" s="47"/>
      <c r="I165" s="47"/>
      <c r="J165" s="47"/>
      <c r="K165" s="47"/>
    </row>
    <row r="166" spans="1:11" x14ac:dyDescent="0.25">
      <c r="A166" s="45">
        <v>14327</v>
      </c>
      <c r="B166" s="46" t="s">
        <v>1616</v>
      </c>
      <c r="C166" s="45">
        <v>2</v>
      </c>
      <c r="D166" s="45">
        <v>0</v>
      </c>
      <c r="E166" s="45"/>
      <c r="F166" s="45">
        <v>0</v>
      </c>
      <c r="G166" s="45">
        <f t="shared" si="2"/>
        <v>-2</v>
      </c>
      <c r="H166" s="47"/>
      <c r="I166" s="47"/>
      <c r="J166" s="47"/>
      <c r="K166" s="47"/>
    </row>
    <row r="167" spans="1:11" x14ac:dyDescent="0.25">
      <c r="A167" s="48">
        <v>14456</v>
      </c>
      <c r="B167" s="49" t="s">
        <v>1620</v>
      </c>
      <c r="C167" s="48">
        <v>1</v>
      </c>
      <c r="D167" s="48">
        <v>0</v>
      </c>
      <c r="E167" s="48"/>
      <c r="F167" s="48">
        <v>0</v>
      </c>
      <c r="G167" s="45">
        <f t="shared" si="2"/>
        <v>-1</v>
      </c>
      <c r="H167" s="47"/>
      <c r="I167" s="47"/>
      <c r="J167" s="47"/>
      <c r="K167" s="47"/>
    </row>
    <row r="168" spans="1:11" x14ac:dyDescent="0.25">
      <c r="A168" s="45">
        <v>14497</v>
      </c>
      <c r="B168" s="46" t="s">
        <v>1626</v>
      </c>
      <c r="C168" s="45">
        <v>8</v>
      </c>
      <c r="D168" s="45">
        <v>7</v>
      </c>
      <c r="E168" s="45"/>
      <c r="F168" s="45">
        <v>0</v>
      </c>
      <c r="G168" s="45">
        <f t="shared" si="2"/>
        <v>-1</v>
      </c>
      <c r="H168" s="47"/>
      <c r="I168" s="47"/>
      <c r="J168" s="47"/>
      <c r="K168" s="47"/>
    </row>
    <row r="169" spans="1:11" x14ac:dyDescent="0.25">
      <c r="A169" s="48">
        <v>14682</v>
      </c>
      <c r="B169" s="49" t="s">
        <v>1628</v>
      </c>
      <c r="C169" s="48">
        <v>6</v>
      </c>
      <c r="D169" s="48">
        <v>0</v>
      </c>
      <c r="E169" s="48"/>
      <c r="F169" s="48">
        <v>0</v>
      </c>
      <c r="G169" s="45">
        <f t="shared" si="2"/>
        <v>-6</v>
      </c>
      <c r="H169" s="47"/>
      <c r="I169" s="47"/>
      <c r="J169" s="47"/>
      <c r="K169" s="47"/>
    </row>
    <row r="170" spans="1:11" x14ac:dyDescent="0.25">
      <c r="A170" s="45">
        <v>14832</v>
      </c>
      <c r="B170" s="46" t="s">
        <v>1633</v>
      </c>
      <c r="C170" s="45">
        <v>3</v>
      </c>
      <c r="D170" s="45">
        <v>2</v>
      </c>
      <c r="E170" s="45"/>
      <c r="F170" s="45">
        <v>0</v>
      </c>
      <c r="G170" s="45">
        <f t="shared" si="2"/>
        <v>-1</v>
      </c>
      <c r="H170" s="47"/>
      <c r="I170" s="47"/>
      <c r="J170" s="47"/>
      <c r="K170" s="47"/>
    </row>
    <row r="171" spans="1:11" x14ac:dyDescent="0.25">
      <c r="A171" s="48">
        <v>15327</v>
      </c>
      <c r="B171" s="49" t="s">
        <v>1647</v>
      </c>
      <c r="C171" s="48">
        <v>6</v>
      </c>
      <c r="D171" s="48">
        <v>0</v>
      </c>
      <c r="E171" s="48"/>
      <c r="F171" s="48">
        <v>0</v>
      </c>
      <c r="G171" s="45">
        <f t="shared" si="2"/>
        <v>-6</v>
      </c>
      <c r="H171" s="47"/>
      <c r="I171" s="47"/>
      <c r="J171" s="47"/>
      <c r="K171" s="47"/>
    </row>
    <row r="172" spans="1:11" x14ac:dyDescent="0.25">
      <c r="A172" s="45">
        <v>15364</v>
      </c>
      <c r="B172" s="46" t="s">
        <v>1648</v>
      </c>
      <c r="C172" s="45">
        <v>75</v>
      </c>
      <c r="D172" s="45">
        <v>45</v>
      </c>
      <c r="E172" s="45"/>
      <c r="F172" s="45">
        <v>5</v>
      </c>
      <c r="G172" s="45">
        <f t="shared" si="2"/>
        <v>-25</v>
      </c>
      <c r="H172" s="47"/>
      <c r="I172" s="47"/>
      <c r="J172" s="47"/>
      <c r="K172" s="47"/>
    </row>
    <row r="173" spans="1:11" x14ac:dyDescent="0.25">
      <c r="A173" s="48">
        <v>15489</v>
      </c>
      <c r="B173" s="49" t="s">
        <v>1650</v>
      </c>
      <c r="C173" s="48">
        <v>31</v>
      </c>
      <c r="D173" s="48">
        <v>11</v>
      </c>
      <c r="E173" s="48"/>
      <c r="F173" s="48">
        <v>0</v>
      </c>
      <c r="G173" s="45">
        <f t="shared" si="2"/>
        <v>-20</v>
      </c>
      <c r="H173" s="47"/>
      <c r="I173" s="47"/>
      <c r="J173" s="47"/>
      <c r="K173" s="47"/>
    </row>
    <row r="174" spans="1:11" x14ac:dyDescent="0.25">
      <c r="A174" s="45">
        <v>15513</v>
      </c>
      <c r="B174" s="46" t="s">
        <v>1655</v>
      </c>
      <c r="C174" s="45">
        <v>23</v>
      </c>
      <c r="D174" s="45">
        <v>14</v>
      </c>
      <c r="E174" s="45">
        <v>8</v>
      </c>
      <c r="F174" s="45">
        <v>0</v>
      </c>
      <c r="G174" s="45">
        <f t="shared" si="2"/>
        <v>-1</v>
      </c>
      <c r="H174" s="47"/>
      <c r="I174" s="47"/>
      <c r="J174" s="47"/>
      <c r="K174" s="47"/>
    </row>
    <row r="175" spans="1:11" x14ac:dyDescent="0.25">
      <c r="A175" s="48">
        <v>15514</v>
      </c>
      <c r="B175" s="49" t="s">
        <v>1656</v>
      </c>
      <c r="C175" s="48">
        <v>24</v>
      </c>
      <c r="D175" s="48">
        <v>22</v>
      </c>
      <c r="E175" s="48"/>
      <c r="F175" s="48">
        <v>0</v>
      </c>
      <c r="G175" s="45">
        <f t="shared" si="2"/>
        <v>-2</v>
      </c>
      <c r="H175" s="47"/>
      <c r="I175" s="47"/>
      <c r="J175" s="47"/>
      <c r="K175" s="47"/>
    </row>
    <row r="176" spans="1:11" x14ac:dyDescent="0.25">
      <c r="A176" s="45">
        <v>1011000066</v>
      </c>
      <c r="B176" s="46" t="s">
        <v>1680</v>
      </c>
      <c r="C176" s="45">
        <v>16</v>
      </c>
      <c r="D176" s="45">
        <v>14</v>
      </c>
      <c r="E176" s="45"/>
      <c r="F176" s="45">
        <v>0</v>
      </c>
      <c r="G176" s="45">
        <f t="shared" si="2"/>
        <v>-2</v>
      </c>
      <c r="H176" s="47"/>
      <c r="I176" s="47"/>
      <c r="J176" s="47"/>
      <c r="K176" s="47"/>
    </row>
    <row r="177" spans="1:11" x14ac:dyDescent="0.25">
      <c r="A177" s="45">
        <v>4388</v>
      </c>
      <c r="B177" s="46" t="s">
        <v>1720</v>
      </c>
      <c r="C177" s="45">
        <v>198</v>
      </c>
      <c r="D177" s="45">
        <v>0</v>
      </c>
      <c r="E177" s="45"/>
      <c r="F177" s="45">
        <v>0</v>
      </c>
      <c r="G177" s="45">
        <f t="shared" si="2"/>
        <v>-198</v>
      </c>
      <c r="H177" s="47"/>
      <c r="I177" s="47"/>
      <c r="J177" s="47"/>
      <c r="K177" s="47"/>
    </row>
    <row r="178" spans="1:11" x14ac:dyDescent="0.25">
      <c r="A178" s="48">
        <v>8718</v>
      </c>
      <c r="B178" s="49" t="s">
        <v>1732</v>
      </c>
      <c r="C178" s="48">
        <v>53</v>
      </c>
      <c r="D178" s="48">
        <v>17</v>
      </c>
      <c r="E178" s="48"/>
      <c r="F178" s="48">
        <v>0</v>
      </c>
      <c r="G178" s="45">
        <f t="shared" si="2"/>
        <v>-36</v>
      </c>
      <c r="H178" s="47"/>
      <c r="I178" s="47"/>
      <c r="J178" s="47"/>
      <c r="K178" s="47"/>
    </row>
    <row r="179" spans="1:11" x14ac:dyDescent="0.25">
      <c r="A179" s="45">
        <v>10541</v>
      </c>
      <c r="B179" s="46" t="s">
        <v>1748</v>
      </c>
      <c r="C179" s="45">
        <v>14</v>
      </c>
      <c r="D179" s="45">
        <v>11</v>
      </c>
      <c r="E179" s="45">
        <v>2</v>
      </c>
      <c r="F179" s="45">
        <v>0</v>
      </c>
      <c r="G179" s="45">
        <f t="shared" si="2"/>
        <v>-1</v>
      </c>
      <c r="H179" s="47"/>
      <c r="I179" s="47"/>
      <c r="J179" s="47"/>
      <c r="K179" s="47"/>
    </row>
    <row r="180" spans="1:11" x14ac:dyDescent="0.25">
      <c r="A180" s="48">
        <v>12980</v>
      </c>
      <c r="B180" s="49" t="s">
        <v>1752</v>
      </c>
      <c r="C180" s="48">
        <v>5</v>
      </c>
      <c r="D180" s="48">
        <v>2</v>
      </c>
      <c r="E180" s="48"/>
      <c r="F180" s="48">
        <v>0</v>
      </c>
      <c r="G180" s="45">
        <f t="shared" si="2"/>
        <v>-3</v>
      </c>
      <c r="H180" s="47"/>
      <c r="I180" s="47"/>
      <c r="J180" s="47"/>
      <c r="K180" s="47"/>
    </row>
    <row r="181" spans="1:11" x14ac:dyDescent="0.25">
      <c r="A181" s="45">
        <v>15546</v>
      </c>
      <c r="B181" s="46" t="s">
        <v>1760</v>
      </c>
      <c r="C181" s="45">
        <v>12</v>
      </c>
      <c r="D181" s="45">
        <v>11</v>
      </c>
      <c r="E181" s="45">
        <v>0</v>
      </c>
      <c r="F181" s="45">
        <v>0</v>
      </c>
      <c r="G181" s="45">
        <f t="shared" si="2"/>
        <v>-1</v>
      </c>
      <c r="H181" s="47"/>
      <c r="I181" s="47"/>
      <c r="J181" s="47"/>
      <c r="K181" s="47"/>
    </row>
    <row r="182" spans="1:11" x14ac:dyDescent="0.25">
      <c r="A182" s="48">
        <v>1368</v>
      </c>
      <c r="B182" s="49" t="s">
        <v>159</v>
      </c>
      <c r="C182" s="48">
        <v>23</v>
      </c>
      <c r="D182" s="48">
        <v>20</v>
      </c>
      <c r="E182" s="48">
        <v>2</v>
      </c>
      <c r="F182" s="48">
        <v>0</v>
      </c>
      <c r="G182" s="45">
        <f t="shared" si="2"/>
        <v>-1</v>
      </c>
      <c r="H182" s="47"/>
      <c r="I182" s="47"/>
      <c r="J182" s="47"/>
      <c r="K182" s="47"/>
    </row>
    <row r="183" spans="1:11" x14ac:dyDescent="0.25">
      <c r="A183" s="45">
        <v>1377</v>
      </c>
      <c r="B183" s="46" t="s">
        <v>160</v>
      </c>
      <c r="C183" s="45">
        <v>12</v>
      </c>
      <c r="D183" s="45">
        <v>11</v>
      </c>
      <c r="E183" s="45"/>
      <c r="F183" s="45">
        <v>0</v>
      </c>
      <c r="G183" s="45">
        <f t="shared" si="2"/>
        <v>-1</v>
      </c>
      <c r="H183" s="47"/>
      <c r="I183" s="47"/>
      <c r="J183" s="47"/>
      <c r="K183" s="47"/>
    </row>
    <row r="184" spans="1:11" x14ac:dyDescent="0.25">
      <c r="A184" s="48">
        <v>1381</v>
      </c>
      <c r="B184" s="49" t="s">
        <v>1763</v>
      </c>
      <c r="C184" s="48">
        <v>47</v>
      </c>
      <c r="D184" s="48">
        <v>44</v>
      </c>
      <c r="E184" s="48"/>
      <c r="F184" s="48">
        <v>0</v>
      </c>
      <c r="G184" s="45">
        <f t="shared" ref="G184:G244" si="3">F184+E184+D184-C184</f>
        <v>-3</v>
      </c>
      <c r="H184" s="47"/>
      <c r="I184" s="47"/>
      <c r="J184" s="47"/>
      <c r="K184" s="47"/>
    </row>
    <row r="185" spans="1:11" x14ac:dyDescent="0.25">
      <c r="A185" s="45">
        <v>1382</v>
      </c>
      <c r="B185" s="46" t="s">
        <v>1764</v>
      </c>
      <c r="C185" s="45">
        <v>10</v>
      </c>
      <c r="D185" s="45">
        <v>7</v>
      </c>
      <c r="E185" s="45"/>
      <c r="F185" s="45">
        <v>0</v>
      </c>
      <c r="G185" s="45">
        <f t="shared" si="3"/>
        <v>-3</v>
      </c>
      <c r="H185" s="47"/>
      <c r="I185" s="47"/>
      <c r="J185" s="47"/>
      <c r="K185" s="47"/>
    </row>
    <row r="186" spans="1:11" x14ac:dyDescent="0.25">
      <c r="A186" s="48">
        <v>1392</v>
      </c>
      <c r="B186" s="49" t="s">
        <v>1768</v>
      </c>
      <c r="C186" s="48">
        <v>15</v>
      </c>
      <c r="D186" s="48">
        <v>3</v>
      </c>
      <c r="E186" s="48"/>
      <c r="F186" s="48">
        <v>2</v>
      </c>
      <c r="G186" s="45">
        <f t="shared" si="3"/>
        <v>-10</v>
      </c>
      <c r="H186" s="47"/>
      <c r="I186" s="47"/>
      <c r="J186" s="47"/>
      <c r="K186" s="47"/>
    </row>
    <row r="187" spans="1:11" x14ac:dyDescent="0.25">
      <c r="A187" s="45">
        <v>1407</v>
      </c>
      <c r="B187" s="46" t="s">
        <v>1770</v>
      </c>
      <c r="C187" s="45">
        <v>41</v>
      </c>
      <c r="D187" s="45">
        <v>10</v>
      </c>
      <c r="E187" s="45">
        <v>28</v>
      </c>
      <c r="F187" s="45">
        <v>2</v>
      </c>
      <c r="G187" s="45">
        <f t="shared" si="3"/>
        <v>-1</v>
      </c>
      <c r="H187" s="47"/>
      <c r="I187" s="47"/>
      <c r="J187" s="47"/>
      <c r="K187" s="47"/>
    </row>
    <row r="188" spans="1:11" x14ac:dyDescent="0.25">
      <c r="A188" s="48">
        <v>1424</v>
      </c>
      <c r="B188" s="49" t="s">
        <v>1773</v>
      </c>
      <c r="C188" s="48">
        <v>25</v>
      </c>
      <c r="D188" s="48">
        <v>21</v>
      </c>
      <c r="E188" s="48"/>
      <c r="F188" s="48">
        <v>2</v>
      </c>
      <c r="G188" s="45">
        <f t="shared" si="3"/>
        <v>-2</v>
      </c>
      <c r="H188" s="47"/>
      <c r="I188" s="47"/>
      <c r="J188" s="47"/>
      <c r="K188" s="47"/>
    </row>
    <row r="189" spans="1:11" x14ac:dyDescent="0.25">
      <c r="A189" s="45">
        <v>2175</v>
      </c>
      <c r="B189" s="46" t="s">
        <v>1782</v>
      </c>
      <c r="C189" s="45">
        <v>16</v>
      </c>
      <c r="D189" s="45">
        <v>15</v>
      </c>
      <c r="E189" s="45"/>
      <c r="F189" s="45">
        <v>0</v>
      </c>
      <c r="G189" s="45">
        <f t="shared" si="3"/>
        <v>-1</v>
      </c>
      <c r="H189" s="47"/>
      <c r="I189" s="47"/>
      <c r="J189" s="47"/>
      <c r="K189" s="47"/>
    </row>
    <row r="190" spans="1:11" x14ac:dyDescent="0.25">
      <c r="A190" s="48">
        <v>2178</v>
      </c>
      <c r="B190" s="49" t="s">
        <v>168</v>
      </c>
      <c r="C190" s="48">
        <v>18</v>
      </c>
      <c r="D190" s="48">
        <v>9</v>
      </c>
      <c r="E190" s="48"/>
      <c r="F190" s="48">
        <v>0</v>
      </c>
      <c r="G190" s="45">
        <f t="shared" si="3"/>
        <v>-9</v>
      </c>
      <c r="H190" s="47"/>
      <c r="I190" s="47"/>
      <c r="J190" s="47"/>
      <c r="K190" s="47"/>
    </row>
    <row r="191" spans="1:11" x14ac:dyDescent="0.25">
      <c r="A191" s="45">
        <v>2179</v>
      </c>
      <c r="B191" s="46" t="s">
        <v>1784</v>
      </c>
      <c r="C191" s="45">
        <v>34</v>
      </c>
      <c r="D191" s="45">
        <v>24</v>
      </c>
      <c r="E191" s="45">
        <v>9</v>
      </c>
      <c r="F191" s="45">
        <v>0</v>
      </c>
      <c r="G191" s="45">
        <f t="shared" si="3"/>
        <v>-1</v>
      </c>
      <c r="H191" s="47"/>
      <c r="I191" s="47"/>
      <c r="J191" s="47"/>
      <c r="K191" s="47"/>
    </row>
    <row r="192" spans="1:11" x14ac:dyDescent="0.25">
      <c r="A192" s="48">
        <v>2188</v>
      </c>
      <c r="B192" s="49" t="s">
        <v>1789</v>
      </c>
      <c r="C192" s="48">
        <v>49</v>
      </c>
      <c r="D192" s="48">
        <v>37</v>
      </c>
      <c r="E192" s="48"/>
      <c r="F192" s="48">
        <v>0</v>
      </c>
      <c r="G192" s="45">
        <f t="shared" si="3"/>
        <v>-12</v>
      </c>
      <c r="H192" s="47"/>
      <c r="I192" s="47"/>
      <c r="J192" s="47"/>
      <c r="K192" s="47"/>
    </row>
    <row r="193" spans="1:11" x14ac:dyDescent="0.25">
      <c r="A193" s="45">
        <v>2257</v>
      </c>
      <c r="B193" s="46" t="s">
        <v>1791</v>
      </c>
      <c r="C193" s="45">
        <v>4</v>
      </c>
      <c r="D193" s="45">
        <v>0</v>
      </c>
      <c r="E193" s="45"/>
      <c r="F193" s="45">
        <v>0</v>
      </c>
      <c r="G193" s="45">
        <f t="shared" si="3"/>
        <v>-4</v>
      </c>
      <c r="H193" s="47"/>
      <c r="I193" s="47"/>
      <c r="J193" s="47"/>
      <c r="K193" s="47"/>
    </row>
    <row r="194" spans="1:11" x14ac:dyDescent="0.25">
      <c r="A194" s="48">
        <v>2377</v>
      </c>
      <c r="B194" s="49" t="s">
        <v>1793</v>
      </c>
      <c r="C194" s="48">
        <v>5</v>
      </c>
      <c r="D194" s="48">
        <v>0</v>
      </c>
      <c r="E194" s="48"/>
      <c r="F194" s="48">
        <v>0</v>
      </c>
      <c r="G194" s="45">
        <f t="shared" si="3"/>
        <v>-5</v>
      </c>
      <c r="H194" s="47"/>
      <c r="I194" s="47"/>
      <c r="J194" s="47"/>
      <c r="K194" s="47"/>
    </row>
    <row r="195" spans="1:11" x14ac:dyDescent="0.25">
      <c r="A195" s="45">
        <v>2732</v>
      </c>
      <c r="B195" s="46" t="s">
        <v>172</v>
      </c>
      <c r="C195" s="45">
        <v>1</v>
      </c>
      <c r="D195" s="45">
        <v>0</v>
      </c>
      <c r="E195" s="45"/>
      <c r="F195" s="45">
        <v>0</v>
      </c>
      <c r="G195" s="45">
        <f t="shared" si="3"/>
        <v>-1</v>
      </c>
      <c r="H195" s="47"/>
      <c r="I195" s="47"/>
      <c r="J195" s="47"/>
      <c r="K195" s="47"/>
    </row>
    <row r="196" spans="1:11" x14ac:dyDescent="0.25">
      <c r="A196" s="48">
        <v>3553</v>
      </c>
      <c r="B196" s="49" t="s">
        <v>173</v>
      </c>
      <c r="C196" s="48">
        <v>25</v>
      </c>
      <c r="D196" s="48">
        <v>24</v>
      </c>
      <c r="E196" s="48"/>
      <c r="F196" s="48">
        <v>0</v>
      </c>
      <c r="G196" s="45">
        <f t="shared" si="3"/>
        <v>-1</v>
      </c>
      <c r="H196" s="47"/>
      <c r="I196" s="47"/>
      <c r="J196" s="47"/>
      <c r="K196" s="47"/>
    </row>
    <row r="197" spans="1:11" x14ac:dyDescent="0.25">
      <c r="A197" s="45">
        <v>3556</v>
      </c>
      <c r="B197" s="46" t="s">
        <v>1804</v>
      </c>
      <c r="C197" s="45">
        <v>30</v>
      </c>
      <c r="D197" s="45">
        <v>15</v>
      </c>
      <c r="E197" s="45"/>
      <c r="F197" s="45">
        <v>1</v>
      </c>
      <c r="G197" s="45">
        <f t="shared" si="3"/>
        <v>-14</v>
      </c>
      <c r="H197" s="47"/>
      <c r="I197" s="47"/>
      <c r="J197" s="47"/>
      <c r="K197" s="47"/>
    </row>
    <row r="198" spans="1:11" x14ac:dyDescent="0.25">
      <c r="A198" s="48">
        <v>3572</v>
      </c>
      <c r="B198" s="49" t="s">
        <v>175</v>
      </c>
      <c r="C198" s="48">
        <v>2</v>
      </c>
      <c r="D198" s="48">
        <v>0</v>
      </c>
      <c r="E198" s="48"/>
      <c r="F198" s="48">
        <v>0</v>
      </c>
      <c r="G198" s="45">
        <f t="shared" si="3"/>
        <v>-2</v>
      </c>
      <c r="H198" s="47"/>
      <c r="I198" s="47"/>
      <c r="J198" s="47"/>
      <c r="K198" s="47"/>
    </row>
    <row r="199" spans="1:11" x14ac:dyDescent="0.25">
      <c r="A199" s="45">
        <v>4963</v>
      </c>
      <c r="B199" s="46" t="s">
        <v>1817</v>
      </c>
      <c r="C199" s="45">
        <v>55</v>
      </c>
      <c r="D199" s="45">
        <v>17</v>
      </c>
      <c r="E199" s="45">
        <v>36</v>
      </c>
      <c r="F199" s="45">
        <v>0</v>
      </c>
      <c r="G199" s="45">
        <f t="shared" si="3"/>
        <v>-2</v>
      </c>
      <c r="H199" s="47"/>
      <c r="I199" s="47"/>
      <c r="J199" s="47"/>
      <c r="K199" s="47"/>
    </row>
    <row r="200" spans="1:11" x14ac:dyDescent="0.25">
      <c r="A200" s="48">
        <v>5546</v>
      </c>
      <c r="B200" s="49" t="s">
        <v>1827</v>
      </c>
      <c r="C200" s="48">
        <v>5</v>
      </c>
      <c r="D200" s="48">
        <v>0</v>
      </c>
      <c r="E200" s="48"/>
      <c r="F200" s="48">
        <v>0</v>
      </c>
      <c r="G200" s="45">
        <f t="shared" si="3"/>
        <v>-5</v>
      </c>
      <c r="H200" s="47"/>
      <c r="I200" s="47"/>
      <c r="J200" s="47"/>
      <c r="K200" s="47"/>
    </row>
    <row r="201" spans="1:11" x14ac:dyDescent="0.25">
      <c r="A201" s="45">
        <v>6567</v>
      </c>
      <c r="B201" s="46" t="s">
        <v>1839</v>
      </c>
      <c r="C201" s="45">
        <v>8</v>
      </c>
      <c r="D201" s="45">
        <v>0</v>
      </c>
      <c r="E201" s="45"/>
      <c r="F201" s="45">
        <v>0</v>
      </c>
      <c r="G201" s="45">
        <f t="shared" si="3"/>
        <v>-8</v>
      </c>
      <c r="H201" s="47"/>
      <c r="I201" s="47"/>
      <c r="J201" s="47"/>
      <c r="K201" s="47"/>
    </row>
    <row r="202" spans="1:11" x14ac:dyDescent="0.25">
      <c r="A202" s="48">
        <v>6627</v>
      </c>
      <c r="B202" s="49" t="s">
        <v>1845</v>
      </c>
      <c r="C202" s="48">
        <v>12</v>
      </c>
      <c r="D202" s="48">
        <v>0</v>
      </c>
      <c r="E202" s="48"/>
      <c r="F202" s="48">
        <v>0</v>
      </c>
      <c r="G202" s="45">
        <f t="shared" si="3"/>
        <v>-12</v>
      </c>
      <c r="H202" s="47"/>
      <c r="I202" s="47"/>
      <c r="J202" s="47"/>
      <c r="K202" s="47"/>
    </row>
    <row r="203" spans="1:11" x14ac:dyDescent="0.25">
      <c r="A203" s="45">
        <v>7867</v>
      </c>
      <c r="B203" s="46" t="s">
        <v>1864</v>
      </c>
      <c r="C203" s="45">
        <v>2</v>
      </c>
      <c r="D203" s="45">
        <v>1</v>
      </c>
      <c r="E203" s="45"/>
      <c r="F203" s="45">
        <v>0</v>
      </c>
      <c r="G203" s="45">
        <f t="shared" si="3"/>
        <v>-1</v>
      </c>
      <c r="H203" s="47"/>
      <c r="I203" s="47"/>
      <c r="J203" s="47"/>
      <c r="K203" s="47"/>
    </row>
    <row r="204" spans="1:11" x14ac:dyDescent="0.25">
      <c r="A204" s="48">
        <v>7868</v>
      </c>
      <c r="B204" s="49" t="s">
        <v>1865</v>
      </c>
      <c r="C204" s="48">
        <v>5</v>
      </c>
      <c r="D204" s="48">
        <v>1</v>
      </c>
      <c r="E204" s="48"/>
      <c r="F204" s="48">
        <v>0</v>
      </c>
      <c r="G204" s="45">
        <f t="shared" si="3"/>
        <v>-4</v>
      </c>
      <c r="H204" s="47"/>
      <c r="I204" s="47"/>
      <c r="J204" s="47"/>
      <c r="K204" s="47"/>
    </row>
    <row r="205" spans="1:11" x14ac:dyDescent="0.25">
      <c r="A205" s="45">
        <v>8427</v>
      </c>
      <c r="B205" s="46" t="s">
        <v>1872</v>
      </c>
      <c r="C205" s="45">
        <v>686</v>
      </c>
      <c r="D205" s="45">
        <v>589</v>
      </c>
      <c r="E205" s="45"/>
      <c r="F205" s="45">
        <v>12</v>
      </c>
      <c r="G205" s="45">
        <f t="shared" si="3"/>
        <v>-85</v>
      </c>
      <c r="H205" s="47"/>
      <c r="I205" s="47"/>
      <c r="J205" s="47"/>
      <c r="K205" s="47"/>
    </row>
    <row r="206" spans="1:11" x14ac:dyDescent="0.25">
      <c r="A206" s="48">
        <v>8650</v>
      </c>
      <c r="B206" s="49" t="s">
        <v>1891</v>
      </c>
      <c r="C206" s="48">
        <v>1</v>
      </c>
      <c r="D206" s="48">
        <v>0</v>
      </c>
      <c r="E206" s="48"/>
      <c r="F206" s="48">
        <v>0</v>
      </c>
      <c r="G206" s="45">
        <f t="shared" si="3"/>
        <v>-1</v>
      </c>
      <c r="H206" s="47"/>
      <c r="I206" s="47"/>
      <c r="J206" s="47"/>
      <c r="K206" s="47"/>
    </row>
    <row r="207" spans="1:11" x14ac:dyDescent="0.25">
      <c r="A207" s="45">
        <v>8860</v>
      </c>
      <c r="B207" s="46" t="s">
        <v>1897</v>
      </c>
      <c r="C207" s="45">
        <v>40</v>
      </c>
      <c r="D207" s="45">
        <v>0</v>
      </c>
      <c r="E207" s="45"/>
      <c r="F207" s="45">
        <v>0</v>
      </c>
      <c r="G207" s="45">
        <f t="shared" si="3"/>
        <v>-40</v>
      </c>
      <c r="H207" s="47"/>
      <c r="I207" s="47"/>
      <c r="J207" s="47"/>
      <c r="K207" s="47"/>
    </row>
    <row r="208" spans="1:11" x14ac:dyDescent="0.25">
      <c r="A208" s="48">
        <v>8868</v>
      </c>
      <c r="B208" s="49" t="s">
        <v>1898</v>
      </c>
      <c r="C208" s="48">
        <v>5</v>
      </c>
      <c r="D208" s="48">
        <v>1</v>
      </c>
      <c r="E208" s="48"/>
      <c r="F208" s="48">
        <v>0</v>
      </c>
      <c r="G208" s="45">
        <f t="shared" si="3"/>
        <v>-4</v>
      </c>
      <c r="H208" s="47"/>
      <c r="I208" s="47"/>
      <c r="J208" s="47"/>
      <c r="K208" s="47"/>
    </row>
    <row r="209" spans="1:11" x14ac:dyDescent="0.25">
      <c r="A209" s="45">
        <v>8876</v>
      </c>
      <c r="B209" s="46" t="s">
        <v>1899</v>
      </c>
      <c r="C209" s="45">
        <v>10</v>
      </c>
      <c r="D209" s="45">
        <v>0</v>
      </c>
      <c r="E209" s="45"/>
      <c r="F209" s="45">
        <v>0</v>
      </c>
      <c r="G209" s="45">
        <f t="shared" si="3"/>
        <v>-10</v>
      </c>
      <c r="H209" s="47"/>
      <c r="I209" s="47"/>
      <c r="J209" s="47"/>
      <c r="K209" s="47"/>
    </row>
    <row r="210" spans="1:11" x14ac:dyDescent="0.25">
      <c r="A210" s="48">
        <v>9469</v>
      </c>
      <c r="B210" s="49" t="s">
        <v>1922</v>
      </c>
      <c r="C210" s="48">
        <v>42</v>
      </c>
      <c r="D210" s="48">
        <v>39</v>
      </c>
      <c r="E210" s="48"/>
      <c r="F210" s="48">
        <v>0</v>
      </c>
      <c r="G210" s="45">
        <f t="shared" si="3"/>
        <v>-3</v>
      </c>
      <c r="H210" s="47"/>
      <c r="I210" s="47"/>
      <c r="J210" s="47"/>
      <c r="K210" s="47"/>
    </row>
    <row r="211" spans="1:11" x14ac:dyDescent="0.25">
      <c r="A211" s="45">
        <v>10413</v>
      </c>
      <c r="B211" s="46" t="s">
        <v>1932</v>
      </c>
      <c r="C211" s="45">
        <v>3</v>
      </c>
      <c r="D211" s="45">
        <v>0</v>
      </c>
      <c r="E211" s="45"/>
      <c r="F211" s="45">
        <v>0</v>
      </c>
      <c r="G211" s="45">
        <f t="shared" si="3"/>
        <v>-3</v>
      </c>
      <c r="H211" s="47"/>
      <c r="I211" s="47"/>
      <c r="J211" s="47"/>
      <c r="K211" s="47"/>
    </row>
    <row r="212" spans="1:11" x14ac:dyDescent="0.25">
      <c r="A212" s="48">
        <v>12483</v>
      </c>
      <c r="B212" s="49" t="s">
        <v>1947</v>
      </c>
      <c r="C212" s="48">
        <v>18</v>
      </c>
      <c r="D212" s="48">
        <v>17</v>
      </c>
      <c r="E212" s="48"/>
      <c r="F212" s="48">
        <v>0</v>
      </c>
      <c r="G212" s="45">
        <f t="shared" si="3"/>
        <v>-1</v>
      </c>
      <c r="H212" s="47"/>
      <c r="I212" s="47"/>
      <c r="J212" s="47"/>
      <c r="K212" s="47"/>
    </row>
    <row r="213" spans="1:11" x14ac:dyDescent="0.25">
      <c r="A213" s="45">
        <v>12678</v>
      </c>
      <c r="B213" s="46" t="s">
        <v>1948</v>
      </c>
      <c r="C213" s="45">
        <v>16</v>
      </c>
      <c r="D213" s="45">
        <v>0</v>
      </c>
      <c r="E213" s="45"/>
      <c r="F213" s="45">
        <v>0</v>
      </c>
      <c r="G213" s="45">
        <f t="shared" si="3"/>
        <v>-16</v>
      </c>
      <c r="H213" s="47"/>
      <c r="I213" s="47"/>
      <c r="J213" s="47"/>
      <c r="K213" s="47"/>
    </row>
    <row r="214" spans="1:11" x14ac:dyDescent="0.25">
      <c r="A214" s="48">
        <v>12741</v>
      </c>
      <c r="B214" s="49" t="s">
        <v>1951</v>
      </c>
      <c r="C214" s="48">
        <v>122</v>
      </c>
      <c r="D214" s="48">
        <v>110</v>
      </c>
      <c r="E214" s="48"/>
      <c r="F214" s="48">
        <v>2</v>
      </c>
      <c r="G214" s="45">
        <f t="shared" si="3"/>
        <v>-10</v>
      </c>
      <c r="H214" s="47"/>
      <c r="I214" s="47"/>
      <c r="J214" s="47"/>
      <c r="K214" s="47"/>
    </row>
    <row r="215" spans="1:11" x14ac:dyDescent="0.25">
      <c r="A215" s="45">
        <v>12742</v>
      </c>
      <c r="B215" s="46" t="s">
        <v>1952</v>
      </c>
      <c r="C215" s="45">
        <v>3</v>
      </c>
      <c r="D215" s="45">
        <v>1</v>
      </c>
      <c r="E215" s="45"/>
      <c r="F215" s="45">
        <v>0</v>
      </c>
      <c r="G215" s="45">
        <f t="shared" si="3"/>
        <v>-2</v>
      </c>
      <c r="H215" s="47"/>
      <c r="I215" s="47"/>
      <c r="J215" s="47"/>
      <c r="K215" s="47"/>
    </row>
    <row r="216" spans="1:11" x14ac:dyDescent="0.25">
      <c r="A216" s="48">
        <v>13086</v>
      </c>
      <c r="B216" s="49" t="s">
        <v>1955</v>
      </c>
      <c r="C216" s="48">
        <v>9</v>
      </c>
      <c r="D216" s="48">
        <v>8</v>
      </c>
      <c r="E216" s="48"/>
      <c r="F216" s="48">
        <v>0</v>
      </c>
      <c r="G216" s="45">
        <f t="shared" si="3"/>
        <v>-1</v>
      </c>
      <c r="H216" s="47"/>
      <c r="I216" s="47"/>
      <c r="J216" s="47"/>
      <c r="K216" s="47"/>
    </row>
    <row r="217" spans="1:11" x14ac:dyDescent="0.25">
      <c r="A217" s="45">
        <v>13088</v>
      </c>
      <c r="B217" s="46" t="s">
        <v>1956</v>
      </c>
      <c r="C217" s="45">
        <v>9</v>
      </c>
      <c r="D217" s="45">
        <v>8</v>
      </c>
      <c r="E217" s="45"/>
      <c r="F217" s="45">
        <v>0</v>
      </c>
      <c r="G217" s="45">
        <f t="shared" si="3"/>
        <v>-1</v>
      </c>
      <c r="H217" s="47"/>
      <c r="I217" s="47"/>
      <c r="J217" s="47"/>
      <c r="K217" s="47"/>
    </row>
    <row r="218" spans="1:11" x14ac:dyDescent="0.25">
      <c r="A218" s="48">
        <v>13203</v>
      </c>
      <c r="B218" s="49" t="s">
        <v>1958</v>
      </c>
      <c r="C218" s="48">
        <v>43</v>
      </c>
      <c r="D218" s="48">
        <v>3</v>
      </c>
      <c r="E218" s="48">
        <v>36</v>
      </c>
      <c r="F218" s="48">
        <v>2</v>
      </c>
      <c r="G218" s="45">
        <f t="shared" si="3"/>
        <v>-2</v>
      </c>
      <c r="H218" s="47"/>
      <c r="I218" s="47"/>
      <c r="J218" s="47"/>
      <c r="K218" s="47"/>
    </row>
    <row r="219" spans="1:11" x14ac:dyDescent="0.25">
      <c r="A219" s="45">
        <v>13204</v>
      </c>
      <c r="B219" s="46" t="s">
        <v>1959</v>
      </c>
      <c r="C219" s="45">
        <v>60</v>
      </c>
      <c r="D219" s="45">
        <v>57</v>
      </c>
      <c r="E219" s="45">
        <v>1</v>
      </c>
      <c r="F219" s="45">
        <v>1</v>
      </c>
      <c r="G219" s="45">
        <f t="shared" si="3"/>
        <v>-1</v>
      </c>
      <c r="H219" s="47"/>
      <c r="I219" s="47"/>
      <c r="J219" s="47"/>
      <c r="K219" s="47"/>
    </row>
    <row r="220" spans="1:11" x14ac:dyDescent="0.25">
      <c r="A220" s="48">
        <v>13205</v>
      </c>
      <c r="B220" s="49" t="s">
        <v>1960</v>
      </c>
      <c r="C220" s="48">
        <v>74</v>
      </c>
      <c r="D220" s="48">
        <v>25</v>
      </c>
      <c r="E220" s="48">
        <v>45</v>
      </c>
      <c r="F220" s="48">
        <v>3</v>
      </c>
      <c r="G220" s="45">
        <f t="shared" si="3"/>
        <v>-1</v>
      </c>
      <c r="H220" s="47"/>
      <c r="I220" s="47"/>
      <c r="J220" s="47"/>
      <c r="K220" s="47"/>
    </row>
    <row r="221" spans="1:11" x14ac:dyDescent="0.25">
      <c r="A221" s="45">
        <v>13207</v>
      </c>
      <c r="B221" s="46" t="s">
        <v>1961</v>
      </c>
      <c r="C221" s="45">
        <v>49</v>
      </c>
      <c r="D221" s="45">
        <v>48</v>
      </c>
      <c r="E221" s="45"/>
      <c r="F221" s="45">
        <v>0</v>
      </c>
      <c r="G221" s="45">
        <f t="shared" si="3"/>
        <v>-1</v>
      </c>
      <c r="H221" s="47"/>
      <c r="I221" s="47"/>
      <c r="J221" s="47"/>
      <c r="K221" s="47"/>
    </row>
    <row r="222" spans="1:11" x14ac:dyDescent="0.25">
      <c r="A222" s="48">
        <v>13210</v>
      </c>
      <c r="B222" s="49" t="s">
        <v>1963</v>
      </c>
      <c r="C222" s="48">
        <v>20</v>
      </c>
      <c r="D222" s="48">
        <v>19</v>
      </c>
      <c r="E222" s="48"/>
      <c r="F222" s="48">
        <v>0</v>
      </c>
      <c r="G222" s="45">
        <f t="shared" si="3"/>
        <v>-1</v>
      </c>
      <c r="H222" s="47"/>
      <c r="I222" s="47"/>
      <c r="J222" s="47"/>
      <c r="K222" s="47"/>
    </row>
    <row r="223" spans="1:11" x14ac:dyDescent="0.25">
      <c r="A223" s="45">
        <v>14963</v>
      </c>
      <c r="B223" s="46" t="s">
        <v>1969</v>
      </c>
      <c r="C223" s="45">
        <v>18</v>
      </c>
      <c r="D223" s="45">
        <v>16</v>
      </c>
      <c r="E223" s="45"/>
      <c r="F223" s="45">
        <v>0</v>
      </c>
      <c r="G223" s="45">
        <f t="shared" si="3"/>
        <v>-2</v>
      </c>
      <c r="H223" s="47"/>
      <c r="I223" s="47"/>
      <c r="J223" s="47"/>
      <c r="K223" s="47"/>
    </row>
    <row r="224" spans="1:11" x14ac:dyDescent="0.25">
      <c r="A224" s="45">
        <v>1573</v>
      </c>
      <c r="B224" s="46" t="s">
        <v>1992</v>
      </c>
      <c r="C224" s="45">
        <v>1</v>
      </c>
      <c r="D224" s="45">
        <v>0</v>
      </c>
      <c r="E224" s="45"/>
      <c r="F224" s="45">
        <v>0</v>
      </c>
      <c r="G224" s="45">
        <f t="shared" si="3"/>
        <v>-1</v>
      </c>
      <c r="H224" s="47"/>
      <c r="I224" s="47"/>
      <c r="J224" s="47"/>
      <c r="K224" s="47"/>
    </row>
    <row r="225" spans="1:11" x14ac:dyDescent="0.25">
      <c r="A225" s="48">
        <v>1575</v>
      </c>
      <c r="B225" s="49" t="s">
        <v>1993</v>
      </c>
      <c r="C225" s="48">
        <v>3</v>
      </c>
      <c r="D225" s="48">
        <v>0</v>
      </c>
      <c r="E225" s="48"/>
      <c r="F225" s="48">
        <v>0</v>
      </c>
      <c r="G225" s="45">
        <f t="shared" si="3"/>
        <v>-3</v>
      </c>
      <c r="H225" s="47"/>
      <c r="I225" s="47"/>
      <c r="J225" s="47"/>
      <c r="K225" s="47"/>
    </row>
    <row r="226" spans="1:11" x14ac:dyDescent="0.25">
      <c r="A226" s="45">
        <v>1615</v>
      </c>
      <c r="B226" s="46" t="s">
        <v>2001</v>
      </c>
      <c r="C226" s="45">
        <v>18</v>
      </c>
      <c r="D226" s="45">
        <v>17</v>
      </c>
      <c r="E226" s="45"/>
      <c r="F226" s="45">
        <v>0</v>
      </c>
      <c r="G226" s="45">
        <f t="shared" si="3"/>
        <v>-1</v>
      </c>
      <c r="H226" s="47"/>
      <c r="I226" s="47"/>
      <c r="J226" s="47"/>
      <c r="K226" s="47"/>
    </row>
    <row r="227" spans="1:11" x14ac:dyDescent="0.25">
      <c r="A227" s="48">
        <v>6260</v>
      </c>
      <c r="B227" s="49" t="s">
        <v>2016</v>
      </c>
      <c r="C227" s="48">
        <v>8</v>
      </c>
      <c r="D227" s="48">
        <v>0</v>
      </c>
      <c r="E227" s="48"/>
      <c r="F227" s="48">
        <v>0</v>
      </c>
      <c r="G227" s="45">
        <f t="shared" si="3"/>
        <v>-8</v>
      </c>
      <c r="H227" s="47"/>
      <c r="I227" s="47"/>
      <c r="J227" s="47"/>
      <c r="K227" s="47"/>
    </row>
    <row r="228" spans="1:11" x14ac:dyDescent="0.25">
      <c r="A228" s="45">
        <v>9188</v>
      </c>
      <c r="B228" s="46" t="s">
        <v>2023</v>
      </c>
      <c r="C228" s="45">
        <v>3</v>
      </c>
      <c r="D228" s="45">
        <v>2</v>
      </c>
      <c r="E228" s="45"/>
      <c r="F228" s="45">
        <v>0</v>
      </c>
      <c r="G228" s="45">
        <f t="shared" si="3"/>
        <v>-1</v>
      </c>
      <c r="H228" s="47"/>
      <c r="I228" s="47"/>
      <c r="J228" s="47"/>
      <c r="K228" s="47"/>
    </row>
    <row r="229" spans="1:11" x14ac:dyDescent="0.25">
      <c r="A229" s="48">
        <v>9775</v>
      </c>
      <c r="B229" s="49" t="s">
        <v>2030</v>
      </c>
      <c r="C229" s="48">
        <v>4</v>
      </c>
      <c r="D229" s="48">
        <v>2</v>
      </c>
      <c r="E229" s="48"/>
      <c r="F229" s="48">
        <v>0</v>
      </c>
      <c r="G229" s="45">
        <f t="shared" si="3"/>
        <v>-2</v>
      </c>
      <c r="H229" s="47"/>
      <c r="I229" s="47"/>
      <c r="J229" s="47"/>
      <c r="K229" s="47"/>
    </row>
    <row r="230" spans="1:11" x14ac:dyDescent="0.25">
      <c r="A230" s="45">
        <v>847</v>
      </c>
      <c r="B230" s="46" t="s">
        <v>2120</v>
      </c>
      <c r="C230" s="45">
        <v>176</v>
      </c>
      <c r="D230" s="45">
        <v>47</v>
      </c>
      <c r="E230" s="45">
        <v>1</v>
      </c>
      <c r="F230" s="45">
        <v>0</v>
      </c>
      <c r="G230" s="45">
        <f t="shared" si="3"/>
        <v>-128</v>
      </c>
      <c r="H230" s="47"/>
      <c r="I230" s="47"/>
      <c r="J230" s="47"/>
      <c r="K230" s="47"/>
    </row>
    <row r="231" spans="1:11" x14ac:dyDescent="0.25">
      <c r="A231" s="48">
        <v>850</v>
      </c>
      <c r="B231" s="49" t="s">
        <v>2121</v>
      </c>
      <c r="C231" s="48">
        <v>33</v>
      </c>
      <c r="D231" s="48">
        <v>12</v>
      </c>
      <c r="E231" s="48"/>
      <c r="F231" s="48">
        <v>0</v>
      </c>
      <c r="G231" s="45">
        <f t="shared" si="3"/>
        <v>-21</v>
      </c>
      <c r="H231" s="47"/>
      <c r="I231" s="47"/>
      <c r="J231" s="47"/>
      <c r="K231" s="47"/>
    </row>
    <row r="232" spans="1:11" x14ac:dyDescent="0.25">
      <c r="A232" s="45">
        <v>884</v>
      </c>
      <c r="B232" s="46" t="s">
        <v>2122</v>
      </c>
      <c r="C232" s="45">
        <v>114</v>
      </c>
      <c r="D232" s="45">
        <v>57</v>
      </c>
      <c r="E232" s="45">
        <v>2</v>
      </c>
      <c r="F232" s="45">
        <v>0</v>
      </c>
      <c r="G232" s="45">
        <f t="shared" si="3"/>
        <v>-55</v>
      </c>
      <c r="H232" s="47"/>
      <c r="I232" s="47"/>
      <c r="J232" s="47"/>
      <c r="K232" s="47"/>
    </row>
    <row r="233" spans="1:11" x14ac:dyDescent="0.25">
      <c r="A233" s="48">
        <v>8794</v>
      </c>
      <c r="B233" s="49" t="s">
        <v>2126</v>
      </c>
      <c r="C233" s="48">
        <v>13</v>
      </c>
      <c r="D233" s="48">
        <v>10</v>
      </c>
      <c r="E233" s="48"/>
      <c r="F233" s="48">
        <v>1</v>
      </c>
      <c r="G233" s="45">
        <f t="shared" si="3"/>
        <v>-2</v>
      </c>
      <c r="H233" s="47"/>
      <c r="I233" s="47"/>
      <c r="J233" s="47"/>
      <c r="K233" s="47"/>
    </row>
    <row r="234" spans="1:11" x14ac:dyDescent="0.25">
      <c r="A234" s="45">
        <v>909</v>
      </c>
      <c r="B234" s="46" t="s">
        <v>2129</v>
      </c>
      <c r="C234" s="45">
        <v>15</v>
      </c>
      <c r="D234" s="45">
        <v>13</v>
      </c>
      <c r="E234" s="45"/>
      <c r="F234" s="45">
        <v>1</v>
      </c>
      <c r="G234" s="45">
        <f t="shared" si="3"/>
        <v>-1</v>
      </c>
      <c r="H234" s="47"/>
      <c r="I234" s="47"/>
      <c r="J234" s="47"/>
      <c r="K234" s="47"/>
    </row>
    <row r="235" spans="1:11" x14ac:dyDescent="0.25">
      <c r="A235" s="48">
        <v>913</v>
      </c>
      <c r="B235" s="49" t="s">
        <v>188</v>
      </c>
      <c r="C235" s="48">
        <v>247</v>
      </c>
      <c r="D235" s="48">
        <v>164</v>
      </c>
      <c r="E235" s="48"/>
      <c r="F235" s="48">
        <v>4</v>
      </c>
      <c r="G235" s="45">
        <f t="shared" si="3"/>
        <v>-79</v>
      </c>
      <c r="H235" s="47"/>
      <c r="I235" s="47"/>
      <c r="J235" s="47"/>
      <c r="K235" s="47"/>
    </row>
    <row r="236" spans="1:11" x14ac:dyDescent="0.25">
      <c r="A236" s="45">
        <v>916</v>
      </c>
      <c r="B236" s="46" t="s">
        <v>2131</v>
      </c>
      <c r="C236" s="45">
        <v>13</v>
      </c>
      <c r="D236" s="45">
        <v>10</v>
      </c>
      <c r="E236" s="45">
        <v>1</v>
      </c>
      <c r="F236" s="45">
        <v>0</v>
      </c>
      <c r="G236" s="45">
        <f t="shared" si="3"/>
        <v>-2</v>
      </c>
      <c r="H236" s="47"/>
      <c r="I236" s="47"/>
      <c r="J236" s="47"/>
      <c r="K236" s="47"/>
    </row>
    <row r="237" spans="1:11" x14ac:dyDescent="0.25">
      <c r="A237" s="48">
        <v>1005</v>
      </c>
      <c r="B237" s="49" t="s">
        <v>2132</v>
      </c>
      <c r="C237" s="48">
        <v>17</v>
      </c>
      <c r="D237" s="48">
        <v>13</v>
      </c>
      <c r="E237" s="48"/>
      <c r="F237" s="48">
        <v>0</v>
      </c>
      <c r="G237" s="45">
        <f t="shared" si="3"/>
        <v>-4</v>
      </c>
      <c r="H237" s="47"/>
      <c r="I237" s="47"/>
      <c r="J237" s="47"/>
      <c r="K237" s="47"/>
    </row>
    <row r="238" spans="1:11" x14ac:dyDescent="0.25">
      <c r="A238" s="45">
        <v>1289</v>
      </c>
      <c r="B238" s="46" t="s">
        <v>2133</v>
      </c>
      <c r="C238" s="45">
        <v>25</v>
      </c>
      <c r="D238" s="45">
        <v>5</v>
      </c>
      <c r="E238" s="45">
        <v>9</v>
      </c>
      <c r="F238" s="45">
        <v>5</v>
      </c>
      <c r="G238" s="45">
        <f t="shared" si="3"/>
        <v>-6</v>
      </c>
      <c r="H238" s="47"/>
      <c r="I238" s="47"/>
      <c r="J238" s="47"/>
      <c r="K238" s="47"/>
    </row>
    <row r="239" spans="1:11" x14ac:dyDescent="0.25">
      <c r="A239" s="48">
        <v>1531</v>
      </c>
      <c r="B239" s="49" t="s">
        <v>2135</v>
      </c>
      <c r="C239" s="48">
        <v>44</v>
      </c>
      <c r="D239" s="48">
        <v>43</v>
      </c>
      <c r="E239" s="48"/>
      <c r="F239" s="48">
        <v>0</v>
      </c>
      <c r="G239" s="45">
        <f t="shared" si="3"/>
        <v>-1</v>
      </c>
      <c r="H239" s="47"/>
      <c r="I239" s="47"/>
      <c r="J239" s="47"/>
      <c r="K239" s="47"/>
    </row>
    <row r="240" spans="1:11" x14ac:dyDescent="0.25">
      <c r="A240" s="45">
        <v>1588</v>
      </c>
      <c r="B240" s="46" t="s">
        <v>2137</v>
      </c>
      <c r="C240" s="45">
        <v>2</v>
      </c>
      <c r="D240" s="45">
        <v>0</v>
      </c>
      <c r="E240" s="45"/>
      <c r="F240" s="45">
        <v>0</v>
      </c>
      <c r="G240" s="45">
        <f t="shared" si="3"/>
        <v>-2</v>
      </c>
      <c r="H240" s="47"/>
      <c r="I240" s="47"/>
      <c r="J240" s="47"/>
      <c r="K240" s="47"/>
    </row>
    <row r="241" spans="1:11" x14ac:dyDescent="0.25">
      <c r="A241" s="48">
        <v>1621</v>
      </c>
      <c r="B241" s="49" t="s">
        <v>2140</v>
      </c>
      <c r="C241" s="48">
        <v>21</v>
      </c>
      <c r="D241" s="48">
        <v>17</v>
      </c>
      <c r="E241" s="48"/>
      <c r="F241" s="48">
        <v>0</v>
      </c>
      <c r="G241" s="45">
        <f t="shared" si="3"/>
        <v>-4</v>
      </c>
      <c r="H241" s="47"/>
      <c r="I241" s="47"/>
      <c r="J241" s="47"/>
      <c r="K241" s="47"/>
    </row>
    <row r="242" spans="1:11" x14ac:dyDescent="0.25">
      <c r="A242" s="45">
        <v>2307</v>
      </c>
      <c r="B242" s="46" t="s">
        <v>2146</v>
      </c>
      <c r="C242" s="45">
        <v>10</v>
      </c>
      <c r="D242" s="45">
        <v>9</v>
      </c>
      <c r="E242" s="45"/>
      <c r="F242" s="45">
        <v>0</v>
      </c>
      <c r="G242" s="45">
        <f t="shared" si="3"/>
        <v>-1</v>
      </c>
      <c r="H242" s="47"/>
      <c r="I242" s="47"/>
      <c r="J242" s="47"/>
      <c r="K242" s="47"/>
    </row>
    <row r="243" spans="1:11" x14ac:dyDescent="0.25">
      <c r="A243" s="48">
        <v>2790</v>
      </c>
      <c r="B243" s="49" t="s">
        <v>2150</v>
      </c>
      <c r="C243" s="48">
        <v>1</v>
      </c>
      <c r="D243" s="48">
        <v>0</v>
      </c>
      <c r="E243" s="48"/>
      <c r="F243" s="48">
        <v>0</v>
      </c>
      <c r="G243" s="45">
        <f t="shared" si="3"/>
        <v>-1</v>
      </c>
      <c r="H243" s="47"/>
      <c r="I243" s="47"/>
      <c r="J243" s="47"/>
      <c r="K243" s="47"/>
    </row>
    <row r="244" spans="1:11" x14ac:dyDescent="0.25">
      <c r="A244" s="45">
        <v>2794</v>
      </c>
      <c r="B244" s="46" t="s">
        <v>2151</v>
      </c>
      <c r="C244" s="45">
        <v>19</v>
      </c>
      <c r="D244" s="45">
        <v>0</v>
      </c>
      <c r="E244" s="45"/>
      <c r="F244" s="45">
        <v>0</v>
      </c>
      <c r="G244" s="45">
        <f t="shared" si="3"/>
        <v>-19</v>
      </c>
      <c r="H244" s="47"/>
      <c r="I244" s="47"/>
      <c r="J244" s="47"/>
      <c r="K244" s="47"/>
    </row>
    <row r="245" spans="1:11" x14ac:dyDescent="0.25">
      <c r="A245" s="48">
        <v>2795</v>
      </c>
      <c r="B245" s="49" t="s">
        <v>2152</v>
      </c>
      <c r="C245" s="48">
        <v>9</v>
      </c>
      <c r="D245" s="48">
        <v>6</v>
      </c>
      <c r="E245" s="48"/>
      <c r="F245" s="48">
        <v>0</v>
      </c>
      <c r="G245" s="45">
        <f t="shared" ref="G245:G289" si="4">F245+E245+D245-C245</f>
        <v>-3</v>
      </c>
      <c r="H245" s="47"/>
      <c r="I245" s="47"/>
      <c r="J245" s="47"/>
      <c r="K245" s="47"/>
    </row>
    <row r="246" spans="1:11" x14ac:dyDescent="0.25">
      <c r="A246" s="45">
        <v>3065</v>
      </c>
      <c r="B246" s="46" t="s">
        <v>2155</v>
      </c>
      <c r="C246" s="45">
        <v>96</v>
      </c>
      <c r="D246" s="45">
        <v>47</v>
      </c>
      <c r="E246" s="45">
        <v>48</v>
      </c>
      <c r="F246" s="45">
        <v>0</v>
      </c>
      <c r="G246" s="45">
        <f t="shared" si="4"/>
        <v>-1</v>
      </c>
      <c r="H246" s="47"/>
      <c r="I246" s="47"/>
      <c r="J246" s="47"/>
      <c r="K246" s="47"/>
    </row>
    <row r="247" spans="1:11" x14ac:dyDescent="0.25">
      <c r="A247" s="48">
        <v>3230</v>
      </c>
      <c r="B247" s="49" t="s">
        <v>2158</v>
      </c>
      <c r="C247" s="48">
        <v>27</v>
      </c>
      <c r="D247" s="48">
        <v>22</v>
      </c>
      <c r="E247" s="48"/>
      <c r="F247" s="48">
        <v>3</v>
      </c>
      <c r="G247" s="45">
        <f t="shared" si="4"/>
        <v>-2</v>
      </c>
      <c r="H247" s="47"/>
      <c r="I247" s="47"/>
      <c r="J247" s="47"/>
      <c r="K247" s="47"/>
    </row>
    <row r="248" spans="1:11" x14ac:dyDescent="0.25">
      <c r="A248" s="45">
        <v>3739</v>
      </c>
      <c r="B248" s="46" t="s">
        <v>2168</v>
      </c>
      <c r="C248" s="45">
        <v>18</v>
      </c>
      <c r="D248" s="45">
        <v>12</v>
      </c>
      <c r="E248" s="45"/>
      <c r="F248" s="45">
        <v>0</v>
      </c>
      <c r="G248" s="45">
        <f t="shared" si="4"/>
        <v>-6</v>
      </c>
      <c r="H248" s="47"/>
      <c r="I248" s="47"/>
      <c r="J248" s="47"/>
      <c r="K248" s="47"/>
    </row>
    <row r="249" spans="1:11" x14ac:dyDescent="0.25">
      <c r="A249" s="48">
        <v>3746</v>
      </c>
      <c r="B249" s="49" t="s">
        <v>2170</v>
      </c>
      <c r="C249" s="48">
        <v>14</v>
      </c>
      <c r="D249" s="48">
        <v>7</v>
      </c>
      <c r="E249" s="48">
        <v>3</v>
      </c>
      <c r="F249" s="48">
        <v>0</v>
      </c>
      <c r="G249" s="45">
        <f t="shared" si="4"/>
        <v>-4</v>
      </c>
      <c r="H249" s="47"/>
      <c r="I249" s="47"/>
      <c r="J249" s="47"/>
      <c r="K249" s="47"/>
    </row>
    <row r="250" spans="1:11" x14ac:dyDescent="0.25">
      <c r="A250" s="45">
        <v>3876</v>
      </c>
      <c r="B250" s="46" t="s">
        <v>2171</v>
      </c>
      <c r="C250" s="45">
        <v>1</v>
      </c>
      <c r="D250" s="45">
        <v>0</v>
      </c>
      <c r="E250" s="45"/>
      <c r="F250" s="45">
        <v>0</v>
      </c>
      <c r="G250" s="45">
        <f t="shared" si="4"/>
        <v>-1</v>
      </c>
      <c r="H250" s="47"/>
      <c r="I250" s="47"/>
      <c r="J250" s="47"/>
      <c r="K250" s="47"/>
    </row>
    <row r="251" spans="1:11" x14ac:dyDescent="0.25">
      <c r="A251" s="48">
        <v>5765</v>
      </c>
      <c r="B251" s="49" t="s">
        <v>2180</v>
      </c>
      <c r="C251" s="48">
        <v>7</v>
      </c>
      <c r="D251" s="48">
        <v>0</v>
      </c>
      <c r="E251" s="48"/>
      <c r="F251" s="48">
        <v>3</v>
      </c>
      <c r="G251" s="45">
        <f t="shared" si="4"/>
        <v>-4</v>
      </c>
      <c r="H251" s="47"/>
      <c r="I251" s="47"/>
      <c r="J251" s="47"/>
      <c r="K251" s="47"/>
    </row>
    <row r="252" spans="1:11" x14ac:dyDescent="0.25">
      <c r="A252" s="45">
        <v>6248</v>
      </c>
      <c r="B252" s="46" t="s">
        <v>2184</v>
      </c>
      <c r="C252" s="45">
        <v>3</v>
      </c>
      <c r="D252" s="45">
        <v>0</v>
      </c>
      <c r="E252" s="45"/>
      <c r="F252" s="45">
        <v>0</v>
      </c>
      <c r="G252" s="45">
        <f t="shared" si="4"/>
        <v>-3</v>
      </c>
      <c r="H252" s="47"/>
      <c r="I252" s="47"/>
      <c r="J252" s="47"/>
      <c r="K252" s="47"/>
    </row>
    <row r="253" spans="1:11" x14ac:dyDescent="0.25">
      <c r="A253" s="48">
        <v>6563</v>
      </c>
      <c r="B253" s="49" t="s">
        <v>2187</v>
      </c>
      <c r="C253" s="48">
        <v>4</v>
      </c>
      <c r="D253" s="48">
        <v>0</v>
      </c>
      <c r="E253" s="48"/>
      <c r="F253" s="48">
        <v>0</v>
      </c>
      <c r="G253" s="45">
        <f t="shared" si="4"/>
        <v>-4</v>
      </c>
      <c r="H253" s="47"/>
      <c r="I253" s="47"/>
      <c r="J253" s="47"/>
      <c r="K253" s="47"/>
    </row>
    <row r="254" spans="1:11" x14ac:dyDescent="0.25">
      <c r="A254" s="45">
        <v>7425</v>
      </c>
      <c r="B254" s="46" t="s">
        <v>192</v>
      </c>
      <c r="C254" s="45">
        <v>2</v>
      </c>
      <c r="D254" s="45">
        <v>0</v>
      </c>
      <c r="E254" s="45"/>
      <c r="F254" s="45">
        <v>0</v>
      </c>
      <c r="G254" s="45">
        <f t="shared" si="4"/>
        <v>-2</v>
      </c>
      <c r="H254" s="47"/>
      <c r="I254" s="47"/>
      <c r="J254" s="47"/>
      <c r="K254" s="47"/>
    </row>
    <row r="255" spans="1:11" x14ac:dyDescent="0.25">
      <c r="A255" s="48">
        <v>9153</v>
      </c>
      <c r="B255" s="49" t="s">
        <v>2198</v>
      </c>
      <c r="C255" s="48">
        <v>2</v>
      </c>
      <c r="D255" s="48">
        <v>0</v>
      </c>
      <c r="E255" s="48"/>
      <c r="F255" s="48">
        <v>0</v>
      </c>
      <c r="G255" s="45">
        <f t="shared" si="4"/>
        <v>-2</v>
      </c>
      <c r="H255" s="47"/>
      <c r="I255" s="47"/>
      <c r="J255" s="47"/>
      <c r="K255" s="47"/>
    </row>
    <row r="256" spans="1:11" x14ac:dyDescent="0.25">
      <c r="A256" s="45">
        <v>9757</v>
      </c>
      <c r="B256" s="46" t="s">
        <v>2207</v>
      </c>
      <c r="C256" s="45">
        <v>43</v>
      </c>
      <c r="D256" s="45">
        <v>29</v>
      </c>
      <c r="E256" s="45"/>
      <c r="F256" s="45">
        <v>0</v>
      </c>
      <c r="G256" s="45">
        <f t="shared" si="4"/>
        <v>-14</v>
      </c>
      <c r="H256" s="47"/>
      <c r="I256" s="47"/>
      <c r="J256" s="47"/>
      <c r="K256" s="47"/>
    </row>
    <row r="257" spans="1:11" x14ac:dyDescent="0.25">
      <c r="A257" s="48">
        <v>13299</v>
      </c>
      <c r="B257" s="49" t="s">
        <v>2217</v>
      </c>
      <c r="C257" s="48">
        <v>106</v>
      </c>
      <c r="D257" s="48">
        <v>65</v>
      </c>
      <c r="E257" s="48"/>
      <c r="F257" s="48">
        <v>16</v>
      </c>
      <c r="G257" s="45">
        <f t="shared" si="4"/>
        <v>-25</v>
      </c>
      <c r="H257" s="47"/>
      <c r="I257" s="47"/>
      <c r="J257" s="47"/>
      <c r="K257" s="47"/>
    </row>
    <row r="258" spans="1:11" x14ac:dyDescent="0.25">
      <c r="A258" s="45">
        <v>13381</v>
      </c>
      <c r="B258" s="46" t="s">
        <v>2218</v>
      </c>
      <c r="C258" s="45">
        <v>1</v>
      </c>
      <c r="D258" s="45">
        <v>0</v>
      </c>
      <c r="E258" s="45"/>
      <c r="F258" s="45">
        <v>0</v>
      </c>
      <c r="G258" s="45">
        <f t="shared" si="4"/>
        <v>-1</v>
      </c>
      <c r="H258" s="47"/>
      <c r="I258" s="47"/>
      <c r="J258" s="47"/>
      <c r="K258" s="47"/>
    </row>
    <row r="259" spans="1:11" x14ac:dyDescent="0.25">
      <c r="A259" s="48">
        <v>1436</v>
      </c>
      <c r="B259" s="49" t="s">
        <v>2249</v>
      </c>
      <c r="C259" s="48">
        <v>544</v>
      </c>
      <c r="D259" s="48">
        <v>479</v>
      </c>
      <c r="E259" s="48"/>
      <c r="F259" s="48">
        <v>25</v>
      </c>
      <c r="G259" s="45">
        <f t="shared" si="4"/>
        <v>-40</v>
      </c>
      <c r="H259" s="47"/>
      <c r="I259" s="47"/>
      <c r="J259" s="47"/>
      <c r="K259" s="47"/>
    </row>
    <row r="260" spans="1:11" x14ac:dyDescent="0.25">
      <c r="A260" s="45">
        <v>13121</v>
      </c>
      <c r="B260" s="46" t="s">
        <v>2252</v>
      </c>
      <c r="C260" s="45">
        <v>30</v>
      </c>
      <c r="D260" s="45">
        <v>0</v>
      </c>
      <c r="E260" s="45"/>
      <c r="F260" s="45">
        <v>21</v>
      </c>
      <c r="G260" s="45">
        <f t="shared" si="4"/>
        <v>-9</v>
      </c>
      <c r="H260" s="47"/>
      <c r="I260" s="47"/>
      <c r="J260" s="47"/>
      <c r="K260" s="47"/>
    </row>
    <row r="261" spans="1:11" x14ac:dyDescent="0.25">
      <c r="A261" s="45">
        <v>878</v>
      </c>
      <c r="B261" s="46" t="s">
        <v>2350</v>
      </c>
      <c r="C261" s="45">
        <v>14</v>
      </c>
      <c r="D261" s="45">
        <v>11</v>
      </c>
      <c r="E261" s="45"/>
      <c r="F261" s="45">
        <v>0</v>
      </c>
      <c r="G261" s="45">
        <f t="shared" si="4"/>
        <v>-3</v>
      </c>
      <c r="H261" s="47"/>
      <c r="I261" s="47"/>
      <c r="J261" s="47"/>
      <c r="K261" s="47"/>
    </row>
    <row r="262" spans="1:11" x14ac:dyDescent="0.25">
      <c r="A262" s="48">
        <v>1161</v>
      </c>
      <c r="B262" s="49" t="s">
        <v>2354</v>
      </c>
      <c r="C262" s="48">
        <v>7</v>
      </c>
      <c r="D262" s="48">
        <v>4</v>
      </c>
      <c r="E262" s="48"/>
      <c r="F262" s="48">
        <v>0</v>
      </c>
      <c r="G262" s="45">
        <f t="shared" si="4"/>
        <v>-3</v>
      </c>
      <c r="H262" s="47"/>
      <c r="I262" s="47"/>
      <c r="J262" s="47"/>
      <c r="K262" s="47"/>
    </row>
    <row r="263" spans="1:11" x14ac:dyDescent="0.25">
      <c r="A263" s="45">
        <v>1363</v>
      </c>
      <c r="B263" s="46" t="s">
        <v>2360</v>
      </c>
      <c r="C263" s="45">
        <v>15</v>
      </c>
      <c r="D263" s="45">
        <v>14</v>
      </c>
      <c r="E263" s="45"/>
      <c r="F263" s="45">
        <v>0</v>
      </c>
      <c r="G263" s="45">
        <f t="shared" si="4"/>
        <v>-1</v>
      </c>
      <c r="H263" s="47"/>
      <c r="I263" s="47"/>
      <c r="J263" s="47"/>
      <c r="K263" s="47"/>
    </row>
    <row r="264" spans="1:11" x14ac:dyDescent="0.25">
      <c r="A264" s="48">
        <v>1583</v>
      </c>
      <c r="B264" s="49" t="s">
        <v>2361</v>
      </c>
      <c r="C264" s="48">
        <v>1</v>
      </c>
      <c r="D264" s="48">
        <v>0</v>
      </c>
      <c r="E264" s="48"/>
      <c r="F264" s="48">
        <v>0</v>
      </c>
      <c r="G264" s="45">
        <f t="shared" si="4"/>
        <v>-1</v>
      </c>
      <c r="H264" s="47"/>
      <c r="I264" s="47"/>
      <c r="J264" s="47"/>
      <c r="K264" s="47"/>
    </row>
    <row r="265" spans="1:11" x14ac:dyDescent="0.25">
      <c r="A265" s="45">
        <v>2024</v>
      </c>
      <c r="B265" s="46" t="s">
        <v>205</v>
      </c>
      <c r="C265" s="45">
        <v>54</v>
      </c>
      <c r="D265" s="45">
        <v>24</v>
      </c>
      <c r="E265" s="45">
        <v>26</v>
      </c>
      <c r="F265" s="45">
        <v>1</v>
      </c>
      <c r="G265" s="45">
        <f t="shared" si="4"/>
        <v>-3</v>
      </c>
      <c r="H265" s="47"/>
      <c r="I265" s="47"/>
      <c r="J265" s="47"/>
      <c r="K265" s="47"/>
    </row>
    <row r="266" spans="1:11" x14ac:dyDescent="0.25">
      <c r="A266" s="48">
        <v>2465</v>
      </c>
      <c r="B266" s="49" t="s">
        <v>2365</v>
      </c>
      <c r="C266" s="48">
        <v>9</v>
      </c>
      <c r="D266" s="48">
        <v>7</v>
      </c>
      <c r="E266" s="48"/>
      <c r="F266" s="48">
        <v>0</v>
      </c>
      <c r="G266" s="45">
        <f t="shared" si="4"/>
        <v>-2</v>
      </c>
      <c r="H266" s="47"/>
      <c r="I266" s="47"/>
      <c r="J266" s="47"/>
      <c r="K266" s="47"/>
    </row>
    <row r="267" spans="1:11" x14ac:dyDescent="0.25">
      <c r="A267" s="45">
        <v>2468</v>
      </c>
      <c r="B267" s="46" t="s">
        <v>2367</v>
      </c>
      <c r="C267" s="45">
        <v>5</v>
      </c>
      <c r="D267" s="45">
        <v>4</v>
      </c>
      <c r="E267" s="45"/>
      <c r="F267" s="45">
        <v>0</v>
      </c>
      <c r="G267" s="45">
        <f t="shared" si="4"/>
        <v>-1</v>
      </c>
      <c r="H267" s="47"/>
      <c r="I267" s="47"/>
      <c r="J267" s="47"/>
      <c r="K267" s="47"/>
    </row>
    <row r="268" spans="1:11" x14ac:dyDescent="0.25">
      <c r="A268" s="48">
        <v>2644</v>
      </c>
      <c r="B268" s="49" t="s">
        <v>2370</v>
      </c>
      <c r="C268" s="48">
        <v>2</v>
      </c>
      <c r="D268" s="48">
        <v>0</v>
      </c>
      <c r="E268" s="48"/>
      <c r="F268" s="48">
        <v>0</v>
      </c>
      <c r="G268" s="45">
        <f t="shared" si="4"/>
        <v>-2</v>
      </c>
      <c r="H268" s="47"/>
      <c r="I268" s="47"/>
      <c r="J268" s="47"/>
      <c r="K268" s="47"/>
    </row>
    <row r="269" spans="1:11" x14ac:dyDescent="0.25">
      <c r="A269" s="45">
        <v>3504</v>
      </c>
      <c r="B269" s="46" t="s">
        <v>2372</v>
      </c>
      <c r="C269" s="45">
        <v>1</v>
      </c>
      <c r="D269" s="45">
        <v>0</v>
      </c>
      <c r="E269" s="45"/>
      <c r="F269" s="45">
        <v>0</v>
      </c>
      <c r="G269" s="45">
        <f t="shared" si="4"/>
        <v>-1</v>
      </c>
      <c r="H269" s="47"/>
      <c r="I269" s="47"/>
      <c r="J269" s="47"/>
      <c r="K269" s="47"/>
    </row>
    <row r="270" spans="1:11" x14ac:dyDescent="0.25">
      <c r="A270" s="48">
        <v>3610</v>
      </c>
      <c r="B270" s="49" t="s">
        <v>209</v>
      </c>
      <c r="C270" s="48">
        <v>42</v>
      </c>
      <c r="D270" s="48">
        <v>40</v>
      </c>
      <c r="E270" s="48"/>
      <c r="F270" s="48">
        <v>0</v>
      </c>
      <c r="G270" s="45">
        <f t="shared" si="4"/>
        <v>-2</v>
      </c>
      <c r="H270" s="47"/>
      <c r="I270" s="47"/>
      <c r="J270" s="47"/>
      <c r="K270" s="47"/>
    </row>
    <row r="271" spans="1:11" x14ac:dyDescent="0.25">
      <c r="A271" s="45">
        <v>3814</v>
      </c>
      <c r="B271" s="46" t="s">
        <v>2375</v>
      </c>
      <c r="C271" s="45">
        <v>10</v>
      </c>
      <c r="D271" s="45">
        <v>9</v>
      </c>
      <c r="E271" s="45"/>
      <c r="F271" s="45">
        <v>0</v>
      </c>
      <c r="G271" s="45">
        <f t="shared" si="4"/>
        <v>-1</v>
      </c>
      <c r="H271" s="47"/>
      <c r="I271" s="47"/>
      <c r="J271" s="47"/>
      <c r="K271" s="47"/>
    </row>
    <row r="272" spans="1:11" x14ac:dyDescent="0.25">
      <c r="A272" s="48">
        <v>4355</v>
      </c>
      <c r="B272" s="49" t="s">
        <v>2378</v>
      </c>
      <c r="C272" s="48">
        <v>16</v>
      </c>
      <c r="D272" s="48">
        <v>15</v>
      </c>
      <c r="E272" s="48">
        <v>0</v>
      </c>
      <c r="F272" s="48">
        <v>0</v>
      </c>
      <c r="G272" s="45">
        <f t="shared" si="4"/>
        <v>-1</v>
      </c>
      <c r="H272" s="47"/>
      <c r="I272" s="47"/>
      <c r="J272" s="47"/>
      <c r="K272" s="47"/>
    </row>
    <row r="273" spans="1:11" x14ac:dyDescent="0.25">
      <c r="A273" s="45">
        <v>5502</v>
      </c>
      <c r="B273" s="46" t="s">
        <v>2385</v>
      </c>
      <c r="C273" s="45">
        <v>1</v>
      </c>
      <c r="D273" s="45">
        <v>0</v>
      </c>
      <c r="E273" s="45"/>
      <c r="F273" s="45">
        <v>0</v>
      </c>
      <c r="G273" s="45">
        <f t="shared" si="4"/>
        <v>-1</v>
      </c>
      <c r="H273" s="47"/>
      <c r="I273" s="47"/>
      <c r="J273" s="47"/>
      <c r="K273" s="47"/>
    </row>
    <row r="274" spans="1:11" x14ac:dyDescent="0.25">
      <c r="A274" s="48">
        <v>6374</v>
      </c>
      <c r="B274" s="49" t="s">
        <v>2394</v>
      </c>
      <c r="C274" s="48">
        <v>3</v>
      </c>
      <c r="D274" s="48">
        <v>0</v>
      </c>
      <c r="E274" s="48"/>
      <c r="F274" s="48">
        <v>0</v>
      </c>
      <c r="G274" s="45">
        <f t="shared" si="4"/>
        <v>-3</v>
      </c>
      <c r="H274" s="47"/>
      <c r="I274" s="47"/>
      <c r="J274" s="47"/>
      <c r="K274" s="47"/>
    </row>
    <row r="275" spans="1:11" x14ac:dyDescent="0.25">
      <c r="A275" s="45">
        <v>6512</v>
      </c>
      <c r="B275" s="46" t="s">
        <v>2395</v>
      </c>
      <c r="C275" s="45">
        <v>1</v>
      </c>
      <c r="D275" s="45">
        <v>0</v>
      </c>
      <c r="E275" s="45"/>
      <c r="F275" s="45">
        <v>0</v>
      </c>
      <c r="G275" s="45">
        <f t="shared" si="4"/>
        <v>-1</v>
      </c>
      <c r="H275" s="47"/>
      <c r="I275" s="47"/>
      <c r="J275" s="47"/>
      <c r="K275" s="47"/>
    </row>
    <row r="276" spans="1:11" x14ac:dyDescent="0.25">
      <c r="A276" s="48">
        <v>7164</v>
      </c>
      <c r="B276" s="49" t="s">
        <v>2401</v>
      </c>
      <c r="C276" s="48">
        <v>38</v>
      </c>
      <c r="D276" s="48">
        <v>36</v>
      </c>
      <c r="E276" s="48"/>
      <c r="F276" s="48">
        <v>0</v>
      </c>
      <c r="G276" s="45">
        <f t="shared" si="4"/>
        <v>-2</v>
      </c>
      <c r="H276" s="47"/>
      <c r="I276" s="47"/>
      <c r="J276" s="47"/>
      <c r="K276" s="47"/>
    </row>
    <row r="277" spans="1:11" x14ac:dyDescent="0.25">
      <c r="A277" s="45">
        <v>7214</v>
      </c>
      <c r="B277" s="46" t="s">
        <v>2402</v>
      </c>
      <c r="C277" s="45">
        <v>49</v>
      </c>
      <c r="D277" s="45">
        <v>48</v>
      </c>
      <c r="E277" s="45"/>
      <c r="F277" s="45">
        <v>0</v>
      </c>
      <c r="G277" s="45">
        <f t="shared" si="4"/>
        <v>-1</v>
      </c>
      <c r="H277" s="47"/>
      <c r="I277" s="47"/>
      <c r="J277" s="47"/>
      <c r="K277" s="47"/>
    </row>
    <row r="278" spans="1:11" x14ac:dyDescent="0.25">
      <c r="A278" s="48">
        <v>7332</v>
      </c>
      <c r="B278" s="49" t="s">
        <v>212</v>
      </c>
      <c r="C278" s="48">
        <v>12</v>
      </c>
      <c r="D278" s="48">
        <v>0</v>
      </c>
      <c r="E278" s="48"/>
      <c r="F278" s="48">
        <v>0</v>
      </c>
      <c r="G278" s="45">
        <f t="shared" si="4"/>
        <v>-12</v>
      </c>
      <c r="H278" s="47"/>
      <c r="I278" s="47"/>
      <c r="J278" s="47"/>
      <c r="K278" s="47"/>
    </row>
    <row r="279" spans="1:11" x14ac:dyDescent="0.25">
      <c r="A279" s="45">
        <v>8016</v>
      </c>
      <c r="B279" s="46" t="s">
        <v>213</v>
      </c>
      <c r="C279" s="45">
        <v>14</v>
      </c>
      <c r="D279" s="45">
        <v>2</v>
      </c>
      <c r="E279" s="45">
        <v>0</v>
      </c>
      <c r="F279" s="45">
        <v>0</v>
      </c>
      <c r="G279" s="45">
        <f t="shared" si="4"/>
        <v>-12</v>
      </c>
      <c r="H279" s="47"/>
      <c r="I279" s="47"/>
      <c r="J279" s="47"/>
      <c r="K279" s="47"/>
    </row>
    <row r="280" spans="1:11" x14ac:dyDescent="0.25">
      <c r="A280" s="48">
        <v>8700</v>
      </c>
      <c r="B280" s="49" t="s">
        <v>2419</v>
      </c>
      <c r="C280" s="48">
        <v>1</v>
      </c>
      <c r="D280" s="48">
        <v>0</v>
      </c>
      <c r="E280" s="48"/>
      <c r="F280" s="48">
        <v>0</v>
      </c>
      <c r="G280" s="45">
        <f t="shared" si="4"/>
        <v>-1</v>
      </c>
      <c r="H280" s="47"/>
      <c r="I280" s="47"/>
      <c r="J280" s="47"/>
      <c r="K280" s="47"/>
    </row>
    <row r="281" spans="1:11" x14ac:dyDescent="0.25">
      <c r="A281" s="45">
        <v>9253</v>
      </c>
      <c r="B281" s="46" t="s">
        <v>2428</v>
      </c>
      <c r="C281" s="45">
        <v>133</v>
      </c>
      <c r="D281" s="45">
        <v>48</v>
      </c>
      <c r="E281" s="45">
        <v>81</v>
      </c>
      <c r="F281" s="45">
        <v>0</v>
      </c>
      <c r="G281" s="45">
        <f t="shared" si="4"/>
        <v>-4</v>
      </c>
      <c r="H281" s="47"/>
      <c r="I281" s="47"/>
      <c r="J281" s="47"/>
      <c r="K281" s="47"/>
    </row>
    <row r="282" spans="1:11" x14ac:dyDescent="0.25">
      <c r="A282" s="48">
        <v>9259</v>
      </c>
      <c r="B282" s="49" t="s">
        <v>2430</v>
      </c>
      <c r="C282" s="48">
        <v>1</v>
      </c>
      <c r="D282" s="48">
        <v>0</v>
      </c>
      <c r="E282" s="48"/>
      <c r="F282" s="48">
        <v>0</v>
      </c>
      <c r="G282" s="45">
        <f t="shared" si="4"/>
        <v>-1</v>
      </c>
      <c r="H282" s="47"/>
      <c r="I282" s="47"/>
      <c r="J282" s="47"/>
      <c r="K282" s="47"/>
    </row>
    <row r="283" spans="1:11" x14ac:dyDescent="0.25">
      <c r="A283" s="45">
        <v>9704</v>
      </c>
      <c r="B283" s="46" t="s">
        <v>2434</v>
      </c>
      <c r="C283" s="45">
        <v>16</v>
      </c>
      <c r="D283" s="45">
        <v>0</v>
      </c>
      <c r="E283" s="45"/>
      <c r="F283" s="45">
        <v>0</v>
      </c>
      <c r="G283" s="45">
        <f t="shared" si="4"/>
        <v>-16</v>
      </c>
      <c r="H283" s="47"/>
      <c r="I283" s="47"/>
      <c r="J283" s="47"/>
      <c r="K283" s="47"/>
    </row>
    <row r="284" spans="1:11" x14ac:dyDescent="0.25">
      <c r="A284" s="48">
        <v>9831</v>
      </c>
      <c r="B284" s="49" t="s">
        <v>2439</v>
      </c>
      <c r="C284" s="48">
        <v>33</v>
      </c>
      <c r="D284" s="48">
        <v>2</v>
      </c>
      <c r="E284" s="48"/>
      <c r="F284" s="48">
        <v>0</v>
      </c>
      <c r="G284" s="45">
        <f t="shared" si="4"/>
        <v>-31</v>
      </c>
      <c r="H284" s="47"/>
      <c r="I284" s="47"/>
      <c r="J284" s="47"/>
      <c r="K284" s="47"/>
    </row>
    <row r="285" spans="1:11" x14ac:dyDescent="0.25">
      <c r="A285" s="45">
        <v>10331</v>
      </c>
      <c r="B285" s="46" t="s">
        <v>2442</v>
      </c>
      <c r="C285" s="45">
        <v>51</v>
      </c>
      <c r="D285" s="45">
        <v>23</v>
      </c>
      <c r="E285" s="45"/>
      <c r="F285" s="45">
        <v>0</v>
      </c>
      <c r="G285" s="45">
        <f t="shared" si="4"/>
        <v>-28</v>
      </c>
      <c r="H285" s="47"/>
      <c r="I285" s="47"/>
      <c r="J285" s="47"/>
      <c r="K285" s="47"/>
    </row>
    <row r="286" spans="1:11" x14ac:dyDescent="0.25">
      <c r="A286" s="48">
        <v>10396</v>
      </c>
      <c r="B286" s="49" t="s">
        <v>2466</v>
      </c>
      <c r="C286" s="48">
        <v>1</v>
      </c>
      <c r="D286" s="48">
        <v>0</v>
      </c>
      <c r="E286" s="48"/>
      <c r="F286" s="48">
        <v>0</v>
      </c>
      <c r="G286" s="45">
        <f t="shared" si="4"/>
        <v>-1</v>
      </c>
      <c r="H286" s="47"/>
      <c r="I286" s="47"/>
      <c r="J286" s="47"/>
      <c r="K286" s="47"/>
    </row>
    <row r="287" spans="1:11" x14ac:dyDescent="0.25">
      <c r="A287" s="45">
        <v>13716</v>
      </c>
      <c r="B287" s="46" t="s">
        <v>2467</v>
      </c>
      <c r="C287" s="45">
        <v>1</v>
      </c>
      <c r="D287" s="45">
        <v>0</v>
      </c>
      <c r="E287" s="45"/>
      <c r="F287" s="45">
        <v>0</v>
      </c>
      <c r="G287" s="45">
        <f t="shared" si="4"/>
        <v>-1</v>
      </c>
      <c r="H287" s="47"/>
      <c r="I287" s="47"/>
      <c r="J287" s="47"/>
      <c r="K287" s="47"/>
    </row>
    <row r="288" spans="1:11" x14ac:dyDescent="0.25">
      <c r="A288" s="48">
        <v>2863</v>
      </c>
      <c r="B288" s="49" t="s">
        <v>224</v>
      </c>
      <c r="C288" s="48">
        <v>126</v>
      </c>
      <c r="D288" s="48">
        <v>117</v>
      </c>
      <c r="E288" s="48"/>
      <c r="F288" s="48">
        <v>5</v>
      </c>
      <c r="G288" s="45">
        <f t="shared" si="4"/>
        <v>-4</v>
      </c>
      <c r="H288" s="47"/>
      <c r="I288" s="47"/>
      <c r="J288" s="47"/>
      <c r="K288" s="47"/>
    </row>
    <row r="289" spans="1:11" x14ac:dyDescent="0.25">
      <c r="A289" s="45">
        <v>6441</v>
      </c>
      <c r="B289" s="46" t="s">
        <v>229</v>
      </c>
      <c r="C289" s="45">
        <v>48</v>
      </c>
      <c r="D289" s="45">
        <v>47</v>
      </c>
      <c r="E289" s="45"/>
      <c r="F289" s="45">
        <v>0</v>
      </c>
      <c r="G289" s="45">
        <f t="shared" si="4"/>
        <v>-1</v>
      </c>
      <c r="H289" s="47"/>
      <c r="I289" s="47"/>
      <c r="J289" s="47"/>
      <c r="K289" s="47"/>
    </row>
    <row r="290" spans="1:11" x14ac:dyDescent="0.25">
      <c r="A290" s="48">
        <v>6846</v>
      </c>
      <c r="B290" s="49" t="s">
        <v>2477</v>
      </c>
      <c r="C290" s="48">
        <v>6</v>
      </c>
      <c r="D290" s="48">
        <v>0</v>
      </c>
      <c r="E290" s="48"/>
      <c r="F290" s="48">
        <v>0</v>
      </c>
      <c r="G290" s="45">
        <f>F290+E290+D290-C290</f>
        <v>-6</v>
      </c>
      <c r="H290" s="47"/>
      <c r="I290" s="47"/>
      <c r="J290" s="47"/>
      <c r="K290" s="47"/>
    </row>
    <row r="291" spans="1:11" x14ac:dyDescent="0.25">
      <c r="A291" s="45">
        <v>7465</v>
      </c>
      <c r="B291" s="46" t="s">
        <v>2478</v>
      </c>
      <c r="C291" s="45">
        <v>352</v>
      </c>
      <c r="D291" s="45">
        <v>340</v>
      </c>
      <c r="E291" s="45"/>
      <c r="F291" s="45">
        <v>7</v>
      </c>
      <c r="G291" s="45">
        <f>F291+E291+D291-C291</f>
        <v>-5</v>
      </c>
      <c r="H291" s="47"/>
      <c r="I291" s="47"/>
      <c r="J291" s="47"/>
      <c r="K291" s="47"/>
    </row>
    <row r="292" spans="1:11" x14ac:dyDescent="0.25">
      <c r="A292" s="48">
        <v>9372</v>
      </c>
      <c r="B292" s="49" t="s">
        <v>2482</v>
      </c>
      <c r="C292" s="48">
        <v>93</v>
      </c>
      <c r="D292" s="48">
        <v>74</v>
      </c>
      <c r="E292" s="48">
        <v>10</v>
      </c>
      <c r="F292" s="48">
        <v>8</v>
      </c>
      <c r="G292" s="45">
        <f>F292+E292+D292-C292</f>
        <v>-1</v>
      </c>
      <c r="H292" s="47"/>
      <c r="I292" s="47"/>
      <c r="J292" s="47"/>
      <c r="K292" s="47"/>
    </row>
    <row r="293" spans="1:11" x14ac:dyDescent="0.25">
      <c r="A293" s="45">
        <v>9584</v>
      </c>
      <c r="B293" s="46" t="s">
        <v>2484</v>
      </c>
      <c r="C293" s="45">
        <v>1.69</v>
      </c>
      <c r="D293" s="45">
        <v>0</v>
      </c>
      <c r="E293" s="45"/>
      <c r="F293" s="45">
        <v>0</v>
      </c>
      <c r="G293" s="45">
        <f>F293+E293+D293-C293</f>
        <v>-1.69</v>
      </c>
      <c r="H293" s="47"/>
      <c r="I293" s="47"/>
      <c r="J293" s="47"/>
      <c r="K293" s="47"/>
    </row>
    <row r="294" spans="1:11" x14ac:dyDescent="0.25">
      <c r="A294" s="48">
        <v>10613</v>
      </c>
      <c r="B294" s="49" t="s">
        <v>2492</v>
      </c>
      <c r="C294" s="48">
        <v>88</v>
      </c>
      <c r="D294" s="48">
        <v>14</v>
      </c>
      <c r="E294" s="48"/>
      <c r="F294" s="48">
        <v>1</v>
      </c>
      <c r="G294" s="45">
        <f>F294+E294+D294-C294</f>
        <v>-73</v>
      </c>
      <c r="H294" s="47"/>
      <c r="I294" s="47"/>
      <c r="J294" s="47"/>
      <c r="K294" s="47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zoomScale="98" zoomScaleNormal="98" workbookViewId="0">
      <selection activeCell="I17" sqref="I17"/>
    </sheetView>
  </sheetViews>
  <sheetFormatPr baseColWidth="10" defaultRowHeight="15" x14ac:dyDescent="0.25"/>
  <cols>
    <col min="2" max="2" width="26.42578125" bestFit="1" customWidth="1"/>
    <col min="6" max="6" width="14.28515625" bestFit="1" customWidth="1"/>
    <col min="8" max="8" width="11.42578125" style="10"/>
    <col min="10" max="10" width="12.7109375" style="12" bestFit="1" customWidth="1"/>
  </cols>
  <sheetData>
    <row r="1" spans="1:10" ht="18.75" x14ac:dyDescent="0.3">
      <c r="A1" s="50" t="s">
        <v>2663</v>
      </c>
      <c r="B1" s="50"/>
      <c r="C1" s="50"/>
      <c r="D1" s="50"/>
      <c r="E1" s="50"/>
      <c r="F1" s="50"/>
      <c r="G1" s="50"/>
      <c r="H1" s="50"/>
      <c r="I1" s="50"/>
      <c r="J1" s="50"/>
    </row>
    <row r="3" spans="1:10" ht="30" customHeight="1" x14ac:dyDescent="0.25">
      <c r="A3" s="14" t="s">
        <v>2</v>
      </c>
      <c r="B3" s="14" t="s">
        <v>2518</v>
      </c>
      <c r="C3" s="14" t="s">
        <v>2519</v>
      </c>
      <c r="D3" s="14" t="s">
        <v>3</v>
      </c>
      <c r="E3" s="14" t="s">
        <v>2543</v>
      </c>
      <c r="F3" s="14" t="s">
        <v>2544</v>
      </c>
      <c r="G3" s="15" t="s">
        <v>2538</v>
      </c>
      <c r="H3" s="16" t="s">
        <v>2539</v>
      </c>
      <c r="I3" s="15" t="s">
        <v>2540</v>
      </c>
      <c r="J3" s="17" t="s">
        <v>2541</v>
      </c>
    </row>
    <row r="4" spans="1:10" x14ac:dyDescent="0.25">
      <c r="A4" s="4">
        <v>26</v>
      </c>
      <c r="B4" s="5" t="s">
        <v>2520</v>
      </c>
      <c r="C4" s="4">
        <v>3.7650000000000001</v>
      </c>
      <c r="D4" s="4">
        <v>0</v>
      </c>
      <c r="E4" s="4">
        <v>0</v>
      </c>
      <c r="F4" s="4">
        <f>E4+D4-C4</f>
        <v>-3.7650000000000001</v>
      </c>
      <c r="G4" s="3">
        <f>17.92+42.1</f>
        <v>60.02</v>
      </c>
      <c r="H4" s="9">
        <f>F4/G4</f>
        <v>-6.272909030323226E-2</v>
      </c>
      <c r="I4" s="3">
        <v>0.48</v>
      </c>
      <c r="J4" s="11">
        <f>I4*F4</f>
        <v>-1.8071999999999999</v>
      </c>
    </row>
    <row r="5" spans="1:10" x14ac:dyDescent="0.25">
      <c r="A5" s="6">
        <v>11</v>
      </c>
      <c r="B5" s="7" t="s">
        <v>2521</v>
      </c>
      <c r="C5" s="6">
        <v>52.625</v>
      </c>
      <c r="D5" s="6">
        <f>34.9-4.4</f>
        <v>30.5</v>
      </c>
      <c r="E5" s="6">
        <v>2.5299999999999998</v>
      </c>
      <c r="F5" s="4">
        <f t="shared" ref="F5:F22" si="0">E5+D5-C5</f>
        <v>-19.594999999999999</v>
      </c>
      <c r="G5" s="3">
        <f>14.35+296.4</f>
        <v>310.75</v>
      </c>
      <c r="H5" s="9">
        <f t="shared" ref="H5:H22" si="1">F5/G5</f>
        <v>-6.3057119871279155E-2</v>
      </c>
      <c r="I5" s="3">
        <v>0.55000000000000004</v>
      </c>
      <c r="J5" s="11">
        <f t="shared" ref="J5:J22" si="2">I5*F5</f>
        <v>-10.77725</v>
      </c>
    </row>
    <row r="6" spans="1:10" x14ac:dyDescent="0.25">
      <c r="A6" s="4">
        <v>19</v>
      </c>
      <c r="B6" s="5" t="s">
        <v>2522</v>
      </c>
      <c r="C6" s="4">
        <v>188.29499999999999</v>
      </c>
      <c r="D6" s="4">
        <f>50.7-4.8</f>
        <v>45.900000000000006</v>
      </c>
      <c r="E6" s="4">
        <v>11.71</v>
      </c>
      <c r="F6" s="4">
        <f t="shared" si="0"/>
        <v>-130.68499999999997</v>
      </c>
      <c r="G6" s="3">
        <f>88.11+1944</f>
        <v>2032.11</v>
      </c>
      <c r="H6" s="9">
        <f t="shared" si="1"/>
        <v>-6.4310002903386121E-2</v>
      </c>
      <c r="I6" s="3">
        <v>0.33</v>
      </c>
      <c r="J6" s="11">
        <f t="shared" si="2"/>
        <v>-43.126049999999992</v>
      </c>
    </row>
    <row r="7" spans="1:10" x14ac:dyDescent="0.25">
      <c r="A7" s="6">
        <v>78</v>
      </c>
      <c r="B7" s="7" t="s">
        <v>2523</v>
      </c>
      <c r="C7" s="6">
        <v>46.164999999999999</v>
      </c>
      <c r="D7" s="6">
        <v>0.62</v>
      </c>
      <c r="E7" s="6">
        <v>2.0299999999999998</v>
      </c>
      <c r="F7" s="4">
        <f t="shared" si="0"/>
        <v>-43.515000000000001</v>
      </c>
      <c r="G7" s="3">
        <f>16.72+3009.34</f>
        <v>3026.06</v>
      </c>
      <c r="H7" s="9">
        <f t="shared" si="1"/>
        <v>-1.4380084995010013E-2</v>
      </c>
      <c r="I7" s="3">
        <v>0.7</v>
      </c>
      <c r="J7" s="11">
        <f t="shared" si="2"/>
        <v>-30.4605</v>
      </c>
    </row>
    <row r="8" spans="1:10" x14ac:dyDescent="0.25">
      <c r="A8" s="4">
        <v>85</v>
      </c>
      <c r="B8" s="5" t="s">
        <v>2524</v>
      </c>
      <c r="C8" s="4">
        <v>44.52</v>
      </c>
      <c r="D8" s="4">
        <v>0</v>
      </c>
      <c r="E8" s="4">
        <v>0</v>
      </c>
      <c r="F8" s="4">
        <f t="shared" si="0"/>
        <v>-44.52</v>
      </c>
      <c r="G8" s="3">
        <v>106.34</v>
      </c>
      <c r="H8" s="9">
        <f t="shared" si="1"/>
        <v>-0.41865713748354338</v>
      </c>
      <c r="I8" s="3">
        <v>0.99</v>
      </c>
      <c r="J8" s="11">
        <f t="shared" si="2"/>
        <v>-44.074800000000003</v>
      </c>
    </row>
    <row r="9" spans="1:10" x14ac:dyDescent="0.25">
      <c r="A9" s="6">
        <v>67</v>
      </c>
      <c r="B9" s="7" t="s">
        <v>2525</v>
      </c>
      <c r="C9" s="6">
        <v>2.5299999999999998</v>
      </c>
      <c r="D9" s="6">
        <v>0</v>
      </c>
      <c r="E9" s="6">
        <v>0</v>
      </c>
      <c r="F9" s="4">
        <f t="shared" si="0"/>
        <v>-2.5299999999999998</v>
      </c>
      <c r="G9" s="3">
        <f>17.44+2</f>
        <v>19.440000000000001</v>
      </c>
      <c r="H9" s="9">
        <f t="shared" si="1"/>
        <v>-0.13014403292181068</v>
      </c>
      <c r="I9" s="3">
        <v>1.42</v>
      </c>
      <c r="J9" s="11">
        <f t="shared" si="2"/>
        <v>-3.5925999999999996</v>
      </c>
    </row>
    <row r="10" spans="1:10" x14ac:dyDescent="0.25">
      <c r="A10" s="4">
        <v>9</v>
      </c>
      <c r="B10" s="5" t="s">
        <v>2526</v>
      </c>
      <c r="C10" s="4">
        <v>55.872999999999998</v>
      </c>
      <c r="D10" s="4">
        <f>45.9-6.6</f>
        <v>39.299999999999997</v>
      </c>
      <c r="E10" s="4">
        <v>1.5</v>
      </c>
      <c r="F10" s="4">
        <f t="shared" si="0"/>
        <v>-15.073</v>
      </c>
      <c r="G10" s="3">
        <f>30.09+209.5</f>
        <v>239.59</v>
      </c>
      <c r="H10" s="9">
        <f t="shared" si="1"/>
        <v>-6.2911640719562581E-2</v>
      </c>
      <c r="I10" s="3">
        <v>0.37</v>
      </c>
      <c r="J10" s="11">
        <f t="shared" si="2"/>
        <v>-5.5770100000000005</v>
      </c>
    </row>
    <row r="11" spans="1:10" x14ac:dyDescent="0.25">
      <c r="A11" s="6">
        <v>7</v>
      </c>
      <c r="B11" s="7" t="s">
        <v>2527</v>
      </c>
      <c r="C11" s="6">
        <v>16.004999999999999</v>
      </c>
      <c r="D11" s="6">
        <v>0</v>
      </c>
      <c r="E11" s="6">
        <v>0.15</v>
      </c>
      <c r="F11" s="4">
        <f t="shared" si="0"/>
        <v>-15.854999999999999</v>
      </c>
      <c r="G11" s="3">
        <f>0.69+50.8</f>
        <v>51.489999999999995</v>
      </c>
      <c r="H11" s="9">
        <f t="shared" si="1"/>
        <v>-0.30792386871237132</v>
      </c>
      <c r="I11" s="3">
        <v>0.42</v>
      </c>
      <c r="J11" s="11">
        <f t="shared" si="2"/>
        <v>-6.6590999999999996</v>
      </c>
    </row>
    <row r="12" spans="1:10" x14ac:dyDescent="0.25">
      <c r="A12" s="4">
        <v>2078</v>
      </c>
      <c r="B12" s="5" t="s">
        <v>2528</v>
      </c>
      <c r="C12" s="4">
        <v>2</v>
      </c>
      <c r="D12" s="4">
        <v>0</v>
      </c>
      <c r="E12" s="4">
        <v>0</v>
      </c>
      <c r="F12" s="4">
        <f t="shared" si="0"/>
        <v>-2</v>
      </c>
      <c r="G12" s="3">
        <v>2</v>
      </c>
      <c r="H12" s="9">
        <f t="shared" si="1"/>
        <v>-1</v>
      </c>
      <c r="I12" s="3">
        <v>0.77</v>
      </c>
      <c r="J12" s="11">
        <f t="shared" si="2"/>
        <v>-1.54</v>
      </c>
    </row>
    <row r="13" spans="1:10" x14ac:dyDescent="0.25">
      <c r="A13" s="6">
        <v>31</v>
      </c>
      <c r="B13" s="7" t="s">
        <v>2529</v>
      </c>
      <c r="C13" s="6">
        <v>12.385</v>
      </c>
      <c r="D13" s="6">
        <v>0</v>
      </c>
      <c r="E13" s="6">
        <v>0</v>
      </c>
      <c r="F13" s="4">
        <f t="shared" si="0"/>
        <v>-12.385</v>
      </c>
      <c r="G13" s="3">
        <v>25.1</v>
      </c>
      <c r="H13" s="9">
        <f t="shared" si="1"/>
        <v>-0.49342629482071709</v>
      </c>
      <c r="I13" s="3">
        <v>2.09</v>
      </c>
      <c r="J13" s="11">
        <f t="shared" si="2"/>
        <v>-25.884649999999997</v>
      </c>
    </row>
    <row r="14" spans="1:10" x14ac:dyDescent="0.25">
      <c r="A14" s="4">
        <v>1</v>
      </c>
      <c r="B14" s="5" t="s">
        <v>2530</v>
      </c>
      <c r="C14" s="4">
        <v>17.995000000000001</v>
      </c>
      <c r="D14" s="4">
        <v>0</v>
      </c>
      <c r="E14" s="4">
        <v>0</v>
      </c>
      <c r="F14" s="4">
        <f t="shared" si="0"/>
        <v>-17.995000000000001</v>
      </c>
      <c r="G14" s="3">
        <v>20.7</v>
      </c>
      <c r="H14" s="9">
        <f t="shared" si="1"/>
        <v>-0.8693236714975846</v>
      </c>
      <c r="I14" s="3">
        <v>0.25</v>
      </c>
      <c r="J14" s="11">
        <f t="shared" si="2"/>
        <v>-4.4987500000000002</v>
      </c>
    </row>
    <row r="15" spans="1:10" x14ac:dyDescent="0.25">
      <c r="A15" s="6">
        <v>4</v>
      </c>
      <c r="B15" s="7" t="s">
        <v>2531</v>
      </c>
      <c r="C15" s="6">
        <v>6.04</v>
      </c>
      <c r="D15" s="6">
        <v>0.38</v>
      </c>
      <c r="E15" s="6">
        <v>0.26</v>
      </c>
      <c r="F15" s="4">
        <f t="shared" si="0"/>
        <v>-5.4</v>
      </c>
      <c r="G15" s="3">
        <v>26.2</v>
      </c>
      <c r="H15" s="9">
        <f t="shared" si="1"/>
        <v>-0.20610687022900764</v>
      </c>
      <c r="I15" s="3">
        <v>1.04</v>
      </c>
      <c r="J15" s="11">
        <f t="shared" si="2"/>
        <v>-5.6160000000000005</v>
      </c>
    </row>
    <row r="16" spans="1:10" x14ac:dyDescent="0.25">
      <c r="A16" s="4">
        <v>3</v>
      </c>
      <c r="B16" s="5" t="s">
        <v>2532</v>
      </c>
      <c r="C16" s="4">
        <v>0.04</v>
      </c>
      <c r="D16" s="4">
        <v>0</v>
      </c>
      <c r="E16" s="4">
        <v>0</v>
      </c>
      <c r="F16" s="4">
        <f t="shared" si="0"/>
        <v>-0.04</v>
      </c>
      <c r="G16" s="3">
        <v>0.53</v>
      </c>
      <c r="H16" s="9">
        <f t="shared" si="1"/>
        <v>-7.5471698113207544E-2</v>
      </c>
      <c r="I16" s="3">
        <v>2.38</v>
      </c>
      <c r="J16" s="11">
        <f t="shared" si="2"/>
        <v>-9.5199999999999993E-2</v>
      </c>
    </row>
    <row r="17" spans="1:10" x14ac:dyDescent="0.25">
      <c r="A17" s="6">
        <v>6</v>
      </c>
      <c r="B17" s="7" t="s">
        <v>2533</v>
      </c>
      <c r="C17" s="6">
        <v>2.375</v>
      </c>
      <c r="D17" s="6">
        <v>0</v>
      </c>
      <c r="E17" s="6">
        <v>0</v>
      </c>
      <c r="F17" s="4">
        <f t="shared" si="0"/>
        <v>-2.375</v>
      </c>
      <c r="G17" s="3">
        <v>3.1</v>
      </c>
      <c r="H17" s="9">
        <f t="shared" si="1"/>
        <v>-0.7661290322580645</v>
      </c>
      <c r="I17" s="3">
        <v>0.47</v>
      </c>
      <c r="J17" s="11">
        <f t="shared" si="2"/>
        <v>-1.11625</v>
      </c>
    </row>
    <row r="18" spans="1:10" x14ac:dyDescent="0.25">
      <c r="A18" s="4">
        <v>18</v>
      </c>
      <c r="B18" s="5" t="s">
        <v>2534</v>
      </c>
      <c r="C18" s="4">
        <v>19.96</v>
      </c>
      <c r="D18" s="4">
        <v>0</v>
      </c>
      <c r="E18" s="4">
        <v>0</v>
      </c>
      <c r="F18" s="4">
        <f t="shared" si="0"/>
        <v>-19.96</v>
      </c>
      <c r="G18" s="3">
        <v>39.9</v>
      </c>
      <c r="H18" s="9">
        <f t="shared" si="1"/>
        <v>-0.50025062656641606</v>
      </c>
      <c r="I18" s="3">
        <v>0.5</v>
      </c>
      <c r="J18" s="11">
        <f t="shared" si="2"/>
        <v>-9.98</v>
      </c>
    </row>
    <row r="19" spans="1:10" x14ac:dyDescent="0.25">
      <c r="A19" s="6">
        <v>2</v>
      </c>
      <c r="B19" s="7" t="s">
        <v>2535</v>
      </c>
      <c r="C19" s="6">
        <v>3.66</v>
      </c>
      <c r="D19" s="6">
        <v>0</v>
      </c>
      <c r="E19" s="6">
        <v>0</v>
      </c>
      <c r="F19" s="4">
        <f t="shared" si="0"/>
        <v>-3.66</v>
      </c>
      <c r="G19" s="3">
        <v>14.3</v>
      </c>
      <c r="H19" s="9">
        <f t="shared" si="1"/>
        <v>-0.25594405594405595</v>
      </c>
      <c r="I19" s="3">
        <v>2.5</v>
      </c>
      <c r="J19" s="11">
        <f t="shared" si="2"/>
        <v>-9.15</v>
      </c>
    </row>
    <row r="20" spans="1:10" x14ac:dyDescent="0.25">
      <c r="A20" s="4">
        <v>71</v>
      </c>
      <c r="B20" s="5" t="s">
        <v>2536</v>
      </c>
      <c r="C20" s="4">
        <v>0.58499999999999996</v>
      </c>
      <c r="D20" s="4">
        <v>0</v>
      </c>
      <c r="E20" s="4">
        <v>0</v>
      </c>
      <c r="F20" s="4">
        <f t="shared" si="0"/>
        <v>-0.58499999999999996</v>
      </c>
      <c r="G20" s="3">
        <v>11.6</v>
      </c>
      <c r="H20" s="9">
        <f t="shared" si="1"/>
        <v>-5.0431034482758617E-2</v>
      </c>
      <c r="I20" s="3">
        <v>0.35</v>
      </c>
      <c r="J20" s="11">
        <f t="shared" si="2"/>
        <v>-0.20474999999999999</v>
      </c>
    </row>
    <row r="21" spans="1:10" x14ac:dyDescent="0.25">
      <c r="A21" s="6">
        <v>6031</v>
      </c>
      <c r="B21" s="7" t="s">
        <v>2537</v>
      </c>
      <c r="C21" s="6">
        <v>1</v>
      </c>
      <c r="D21" s="6">
        <v>0</v>
      </c>
      <c r="E21" s="6">
        <v>0</v>
      </c>
      <c r="F21" s="4">
        <f t="shared" si="0"/>
        <v>-1</v>
      </c>
      <c r="G21" s="3">
        <v>1</v>
      </c>
      <c r="H21" s="9">
        <f t="shared" si="1"/>
        <v>-1</v>
      </c>
      <c r="I21" s="3">
        <v>0</v>
      </c>
      <c r="J21" s="11">
        <f t="shared" si="2"/>
        <v>0</v>
      </c>
    </row>
    <row r="22" spans="1:10" x14ac:dyDescent="0.25">
      <c r="A22" s="4">
        <v>2022</v>
      </c>
      <c r="B22" s="5" t="s">
        <v>2542</v>
      </c>
      <c r="C22" s="4">
        <v>148.74</v>
      </c>
      <c r="D22" s="3">
        <v>47.6</v>
      </c>
      <c r="E22" s="4">
        <v>13.91</v>
      </c>
      <c r="F22" s="4">
        <f t="shared" si="0"/>
        <v>-87.23</v>
      </c>
      <c r="G22" s="8">
        <v>2071.2199999999998</v>
      </c>
      <c r="H22" s="9">
        <f t="shared" si="1"/>
        <v>-4.2115275055281433E-2</v>
      </c>
      <c r="I22" s="3">
        <v>0.3</v>
      </c>
      <c r="J22" s="11">
        <f t="shared" si="2"/>
        <v>-26.169</v>
      </c>
    </row>
    <row r="23" spans="1:10" ht="21" x14ac:dyDescent="0.35">
      <c r="J23" s="13">
        <f>SUM(J4:J22)</f>
        <v>-230.32911000000001</v>
      </c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9"/>
  <sheetViews>
    <sheetView zoomScale="95" zoomScaleNormal="95" workbookViewId="0">
      <selection activeCell="M10" sqref="M10"/>
    </sheetView>
  </sheetViews>
  <sheetFormatPr baseColWidth="10" defaultRowHeight="15" x14ac:dyDescent="0.25"/>
  <cols>
    <col min="2" max="2" width="40.140625" customWidth="1"/>
    <col min="6" max="6" width="13.7109375" bestFit="1" customWidth="1"/>
    <col min="7" max="7" width="14.140625" bestFit="1" customWidth="1"/>
    <col min="8" max="8" width="12.85546875" style="10" bestFit="1" customWidth="1"/>
    <col min="10" max="10" width="11.42578125" style="12"/>
  </cols>
  <sheetData>
    <row r="2" spans="1:10" ht="18.75" x14ac:dyDescent="0.3">
      <c r="A2" s="50" t="s">
        <v>2664</v>
      </c>
      <c r="B2" s="50"/>
      <c r="C2" s="50"/>
      <c r="D2" s="50"/>
      <c r="E2" s="50"/>
      <c r="F2" s="50"/>
      <c r="G2" s="50"/>
      <c r="H2" s="50"/>
      <c r="I2" s="50"/>
      <c r="J2" s="50"/>
    </row>
    <row r="4" spans="1:10" ht="27.75" customHeight="1" x14ac:dyDescent="0.25">
      <c r="A4" s="32" t="s">
        <v>2</v>
      </c>
      <c r="B4" s="33" t="s">
        <v>2518</v>
      </c>
      <c r="C4" s="33" t="s">
        <v>2503</v>
      </c>
      <c r="D4" s="33" t="s">
        <v>2517</v>
      </c>
      <c r="E4" s="33" t="s">
        <v>2543</v>
      </c>
      <c r="F4" s="34" t="s">
        <v>2544</v>
      </c>
      <c r="G4" s="33" t="s">
        <v>2538</v>
      </c>
      <c r="H4" s="35" t="s">
        <v>2539</v>
      </c>
      <c r="I4" s="33" t="s">
        <v>2540</v>
      </c>
      <c r="J4" s="36" t="s">
        <v>2541</v>
      </c>
    </row>
    <row r="5" spans="1:10" x14ac:dyDescent="0.25">
      <c r="A5" s="19">
        <v>3120</v>
      </c>
      <c r="B5" s="7" t="s">
        <v>2545</v>
      </c>
      <c r="C5" s="6">
        <v>197.91</v>
      </c>
      <c r="D5" s="6">
        <f>105.345-40</f>
        <v>65.344999999999999</v>
      </c>
      <c r="E5" s="6">
        <v>4.33</v>
      </c>
      <c r="F5" s="20">
        <f>Tabla14[[#This Row],[VENTA]]+Tabla14[[#This Row],[FISICO]]-Tabla14[[#This Row],[SISTEMA]]</f>
        <v>-128.23500000000001</v>
      </c>
      <c r="G5" s="18">
        <v>275.83999999999997</v>
      </c>
      <c r="H5" s="25">
        <f>Tabla14[[#This Row],[DIFERENCIA]]/Tabla14[[#This Row],[RECEPCION]]</f>
        <v>-0.46488906612529013</v>
      </c>
      <c r="I5" s="18">
        <v>1.78</v>
      </c>
      <c r="J5" s="29">
        <f>Tabla14[[#This Row],[COSTO]]*Tabla14[[#This Row],[DIFERENCIA]]</f>
        <v>-228.25830000000002</v>
      </c>
    </row>
    <row r="6" spans="1:10" x14ac:dyDescent="0.25">
      <c r="A6" s="19">
        <v>1852</v>
      </c>
      <c r="B6" s="7" t="s">
        <v>776</v>
      </c>
      <c r="C6" s="6">
        <v>49.402999999999999</v>
      </c>
      <c r="D6" s="6">
        <f>15.825+18.12</f>
        <v>33.945</v>
      </c>
      <c r="E6" s="6">
        <v>15.19</v>
      </c>
      <c r="F6" s="20">
        <f>Tabla14[[#This Row],[VENTA]]+Tabla14[[#This Row],[FISICO]]-Tabla14[[#This Row],[SISTEMA]]</f>
        <v>-0.26800000000000068</v>
      </c>
      <c r="G6" s="6">
        <v>1046.97</v>
      </c>
      <c r="H6" s="26">
        <f>Tabla14[[#This Row],[DIFERENCIA]]/Tabla14[[#This Row],[RECEPCION]]</f>
        <v>-2.5597677106316388E-4</v>
      </c>
      <c r="I6" s="6">
        <v>2.2999999999999998</v>
      </c>
      <c r="J6" s="30">
        <f>Tabla14[[#This Row],[COSTO]]*Tabla14[[#This Row],[DIFERENCIA]]</f>
        <v>-0.6164000000000015</v>
      </c>
    </row>
    <row r="7" spans="1:10" hidden="1" x14ac:dyDescent="0.25">
      <c r="A7" s="19">
        <v>2015</v>
      </c>
      <c r="B7" s="7" t="s">
        <v>88</v>
      </c>
      <c r="C7" s="6">
        <v>0</v>
      </c>
      <c r="D7" s="6"/>
      <c r="E7" s="6"/>
      <c r="F7" s="20">
        <f>Tabla14[[#This Row],[VENTA]]+Tabla14[[#This Row],[FISICO]]-Tabla14[[#This Row],[SISTEMA]]</f>
        <v>0</v>
      </c>
      <c r="G7" s="6"/>
      <c r="H7" s="26" t="e">
        <f>Tabla14[[#This Row],[DIFERENCIA]]/Tabla14[[#This Row],[RECEPCION]]</f>
        <v>#DIV/0!</v>
      </c>
      <c r="I7" s="6"/>
      <c r="J7" s="30">
        <f>Tabla14[[#This Row],[COSTO]]*Tabla14[[#This Row],[DIFERENCIA]]</f>
        <v>0</v>
      </c>
    </row>
    <row r="8" spans="1:10" hidden="1" x14ac:dyDescent="0.25">
      <c r="A8" s="19">
        <v>2066</v>
      </c>
      <c r="B8" s="7" t="s">
        <v>784</v>
      </c>
      <c r="C8" s="6">
        <v>0</v>
      </c>
      <c r="D8" s="6"/>
      <c r="E8" s="6"/>
      <c r="F8" s="20">
        <f>Tabla14[[#This Row],[VENTA]]+Tabla14[[#This Row],[FISICO]]-Tabla14[[#This Row],[SISTEMA]]</f>
        <v>0</v>
      </c>
      <c r="G8" s="6"/>
      <c r="H8" s="26" t="e">
        <f>Tabla14[[#This Row],[DIFERENCIA]]/Tabla14[[#This Row],[RECEPCION]]</f>
        <v>#DIV/0!</v>
      </c>
      <c r="I8" s="6"/>
      <c r="J8" s="30">
        <f>Tabla14[[#This Row],[COSTO]]*Tabla14[[#This Row],[DIFERENCIA]]</f>
        <v>0</v>
      </c>
    </row>
    <row r="9" spans="1:10" x14ac:dyDescent="0.25">
      <c r="A9" s="19">
        <v>1855</v>
      </c>
      <c r="B9" s="7" t="s">
        <v>84</v>
      </c>
      <c r="C9" s="6">
        <v>5.25</v>
      </c>
      <c r="D9" s="6"/>
      <c r="E9" s="6"/>
      <c r="F9" s="20">
        <f>Tabla14[[#This Row],[VENTA]]+Tabla14[[#This Row],[FISICO]]-Tabla14[[#This Row],[SISTEMA]]</f>
        <v>-5.25</v>
      </c>
      <c r="G9" s="6">
        <v>11.2</v>
      </c>
      <c r="H9" s="26">
        <f>Tabla14[[#This Row],[DIFERENCIA]]/Tabla14[[#This Row],[RECEPCION]]</f>
        <v>-0.46875000000000006</v>
      </c>
      <c r="I9" s="6">
        <v>1.67</v>
      </c>
      <c r="J9" s="30">
        <f>Tabla14[[#This Row],[COSTO]]*Tabla14[[#This Row],[DIFERENCIA]]</f>
        <v>-8.7675000000000001</v>
      </c>
    </row>
    <row r="10" spans="1:10" x14ac:dyDescent="0.25">
      <c r="A10" s="19">
        <v>3509</v>
      </c>
      <c r="B10" s="7" t="s">
        <v>2546</v>
      </c>
      <c r="C10" s="6">
        <v>0.745</v>
      </c>
      <c r="D10" s="6"/>
      <c r="E10" s="6"/>
      <c r="F10" s="20">
        <f>Tabla14[[#This Row],[VENTA]]+Tabla14[[#This Row],[FISICO]]-Tabla14[[#This Row],[SISTEMA]]</f>
        <v>-0.745</v>
      </c>
      <c r="G10" s="6">
        <v>74.5</v>
      </c>
      <c r="H10" s="26">
        <f>Tabla14[[#This Row],[DIFERENCIA]]/Tabla14[[#This Row],[RECEPCION]]</f>
        <v>-0.01</v>
      </c>
      <c r="I10" s="6">
        <v>3.95</v>
      </c>
      <c r="J10" s="30">
        <f>Tabla14[[#This Row],[COSTO]]*Tabla14[[#This Row],[DIFERENCIA]]</f>
        <v>-2.9427500000000002</v>
      </c>
    </row>
    <row r="11" spans="1:10" hidden="1" x14ac:dyDescent="0.25">
      <c r="A11" s="19">
        <v>5934</v>
      </c>
      <c r="B11" s="7" t="s">
        <v>89</v>
      </c>
      <c r="C11" s="6">
        <v>0</v>
      </c>
      <c r="D11" s="6"/>
      <c r="E11" s="6"/>
      <c r="F11" s="20">
        <f>Tabla14[[#This Row],[VENTA]]+Tabla14[[#This Row],[FISICO]]-Tabla14[[#This Row],[SISTEMA]]</f>
        <v>0</v>
      </c>
      <c r="G11" s="6"/>
      <c r="H11" s="26" t="e">
        <f>Tabla14[[#This Row],[DIFERENCIA]]/Tabla14[[#This Row],[RECEPCION]]</f>
        <v>#DIV/0!</v>
      </c>
      <c r="I11" s="6"/>
      <c r="J11" s="30">
        <f>Tabla14[[#This Row],[COSTO]]*Tabla14[[#This Row],[DIFERENCIA]]</f>
        <v>0</v>
      </c>
    </row>
    <row r="12" spans="1:10" x14ac:dyDescent="0.25">
      <c r="A12" s="19">
        <v>1973</v>
      </c>
      <c r="B12" s="7" t="s">
        <v>87</v>
      </c>
      <c r="C12" s="6">
        <v>127.255</v>
      </c>
      <c r="D12" s="6"/>
      <c r="E12" s="6"/>
      <c r="F12" s="20">
        <f>Tabla14[[#This Row],[VENTA]]+Tabla14[[#This Row],[FISICO]]-Tabla14[[#This Row],[SISTEMA]]</f>
        <v>-127.255</v>
      </c>
      <c r="G12" s="6">
        <v>157</v>
      </c>
      <c r="H12" s="26">
        <f>Tabla14[[#This Row],[DIFERENCIA]]/Tabla14[[#This Row],[RECEPCION]]</f>
        <v>-0.8105414012738853</v>
      </c>
      <c r="I12" s="6">
        <v>3.39</v>
      </c>
      <c r="J12" s="30">
        <f>Tabla14[[#This Row],[COSTO]]*Tabla14[[#This Row],[DIFERENCIA]]</f>
        <v>-431.39445000000001</v>
      </c>
    </row>
    <row r="13" spans="1:10" hidden="1" x14ac:dyDescent="0.25">
      <c r="A13" s="19">
        <v>1857</v>
      </c>
      <c r="B13" s="7" t="s">
        <v>85</v>
      </c>
      <c r="C13" s="6">
        <v>0</v>
      </c>
      <c r="D13" s="6"/>
      <c r="E13" s="6"/>
      <c r="F13" s="20">
        <f>Tabla14[[#This Row],[VENTA]]+Tabla14[[#This Row],[FISICO]]-Tabla14[[#This Row],[SISTEMA]]</f>
        <v>0</v>
      </c>
      <c r="G13" s="6"/>
      <c r="H13" s="26" t="e">
        <f>Tabla14[[#This Row],[DIFERENCIA]]/Tabla14[[#This Row],[RECEPCION]]</f>
        <v>#DIV/0!</v>
      </c>
      <c r="I13" s="6"/>
      <c r="J13" s="30">
        <f>Tabla14[[#This Row],[COSTO]]*Tabla14[[#This Row],[DIFERENCIA]]</f>
        <v>0</v>
      </c>
    </row>
    <row r="14" spans="1:10" x14ac:dyDescent="0.25">
      <c r="A14" s="19">
        <v>1904</v>
      </c>
      <c r="B14" s="7" t="s">
        <v>2547</v>
      </c>
      <c r="C14" s="6">
        <v>4.99</v>
      </c>
      <c r="D14" s="6">
        <v>4.6100000000000003</v>
      </c>
      <c r="E14" s="6"/>
      <c r="F14" s="20">
        <f>Tabla14[[#This Row],[VENTA]]+Tabla14[[#This Row],[FISICO]]-Tabla14[[#This Row],[SISTEMA]]</f>
        <v>-0.37999999999999989</v>
      </c>
      <c r="G14" s="6">
        <v>10.1</v>
      </c>
      <c r="H14" s="26">
        <f>Tabla14[[#This Row],[DIFERENCIA]]/Tabla14[[#This Row],[RECEPCION]]</f>
        <v>-3.7623762376237616E-2</v>
      </c>
      <c r="I14" s="6">
        <v>2.0499999999999998</v>
      </c>
      <c r="J14" s="30">
        <f>Tabla14[[#This Row],[COSTO]]*Tabla14[[#This Row],[DIFERENCIA]]</f>
        <v>-0.77899999999999969</v>
      </c>
    </row>
    <row r="15" spans="1:10" x14ac:dyDescent="0.25">
      <c r="A15" s="19">
        <v>1887</v>
      </c>
      <c r="B15" s="7" t="s">
        <v>86</v>
      </c>
      <c r="C15" s="6">
        <v>41.2</v>
      </c>
      <c r="D15" s="6">
        <v>30.984999999999999</v>
      </c>
      <c r="E15" s="6"/>
      <c r="F15" s="20">
        <f>Tabla14[[#This Row],[VENTA]]+Tabla14[[#This Row],[FISICO]]-Tabla14[[#This Row],[SISTEMA]]</f>
        <v>-10.215000000000003</v>
      </c>
      <c r="G15" s="6">
        <v>48.1</v>
      </c>
      <c r="H15" s="26">
        <f>Tabla14[[#This Row],[DIFERENCIA]]/Tabla14[[#This Row],[RECEPCION]]</f>
        <v>-0.21237006237006242</v>
      </c>
      <c r="I15" s="6">
        <v>1.48</v>
      </c>
      <c r="J15" s="30">
        <f>Tabla14[[#This Row],[COSTO]]*Tabla14[[#This Row],[DIFERENCIA]]</f>
        <v>-15.118200000000005</v>
      </c>
    </row>
    <row r="16" spans="1:10" x14ac:dyDescent="0.25">
      <c r="A16" s="19">
        <v>1853</v>
      </c>
      <c r="B16" s="7" t="s">
        <v>2548</v>
      </c>
      <c r="C16" s="6">
        <v>9.0350000000000001</v>
      </c>
      <c r="D16" s="6"/>
      <c r="E16" s="6"/>
      <c r="F16" s="20">
        <f>Tabla14[[#This Row],[VENTA]]+Tabla14[[#This Row],[FISICO]]-Tabla14[[#This Row],[SISTEMA]]</f>
        <v>-9.0350000000000001</v>
      </c>
      <c r="G16" s="6">
        <v>69.3</v>
      </c>
      <c r="H16" s="26">
        <f>Tabla14[[#This Row],[DIFERENCIA]]/Tabla14[[#This Row],[RECEPCION]]</f>
        <v>-0.13037518037518039</v>
      </c>
      <c r="I16" s="6">
        <v>1.75</v>
      </c>
      <c r="J16" s="30">
        <f>Tabla14[[#This Row],[COSTO]]*Tabla14[[#This Row],[DIFERENCIA]]</f>
        <v>-15.811250000000001</v>
      </c>
    </row>
    <row r="17" spans="1:10" hidden="1" x14ac:dyDescent="0.25">
      <c r="A17" s="19">
        <v>1870</v>
      </c>
      <c r="B17" s="7" t="s">
        <v>777</v>
      </c>
      <c r="C17" s="6">
        <v>0</v>
      </c>
      <c r="D17" s="6"/>
      <c r="E17" s="6"/>
      <c r="F17" s="20">
        <f>Tabla14[[#This Row],[VENTA]]+Tabla14[[#This Row],[FISICO]]-Tabla14[[#This Row],[SISTEMA]]</f>
        <v>0</v>
      </c>
      <c r="G17" s="6"/>
      <c r="H17" s="26" t="e">
        <f>Tabla14[[#This Row],[DIFERENCIA]]/Tabla14[[#This Row],[RECEPCION]]</f>
        <v>#DIV/0!</v>
      </c>
      <c r="I17" s="6"/>
      <c r="J17" s="30">
        <f>Tabla14[[#This Row],[COSTO]]*Tabla14[[#This Row],[DIFERENCIA]]</f>
        <v>0</v>
      </c>
    </row>
    <row r="18" spans="1:10" hidden="1" x14ac:dyDescent="0.25">
      <c r="A18" s="19">
        <v>1674</v>
      </c>
      <c r="B18" s="7" t="s">
        <v>774</v>
      </c>
      <c r="C18" s="6">
        <v>0</v>
      </c>
      <c r="D18" s="6"/>
      <c r="E18" s="6"/>
      <c r="F18" s="20">
        <f>Tabla14[[#This Row],[VENTA]]+Tabla14[[#This Row],[FISICO]]-Tabla14[[#This Row],[SISTEMA]]</f>
        <v>0</v>
      </c>
      <c r="G18" s="6"/>
      <c r="H18" s="26" t="e">
        <f>Tabla14[[#This Row],[DIFERENCIA]]/Tabla14[[#This Row],[RECEPCION]]</f>
        <v>#DIV/0!</v>
      </c>
      <c r="I18" s="6"/>
      <c r="J18" s="30">
        <f>Tabla14[[#This Row],[COSTO]]*Tabla14[[#This Row],[DIFERENCIA]]</f>
        <v>0</v>
      </c>
    </row>
    <row r="19" spans="1:10" hidden="1" x14ac:dyDescent="0.25">
      <c r="A19" s="19">
        <v>1918</v>
      </c>
      <c r="B19" s="7" t="s">
        <v>779</v>
      </c>
      <c r="C19" s="6">
        <v>0</v>
      </c>
      <c r="D19" s="6"/>
      <c r="E19" s="6"/>
      <c r="F19" s="20">
        <f>Tabla14[[#This Row],[VENTA]]+Tabla14[[#This Row],[FISICO]]-Tabla14[[#This Row],[SISTEMA]]</f>
        <v>0</v>
      </c>
      <c r="G19" s="6"/>
      <c r="H19" s="26" t="e">
        <f>Tabla14[[#This Row],[DIFERENCIA]]/Tabla14[[#This Row],[RECEPCION]]</f>
        <v>#DIV/0!</v>
      </c>
      <c r="I19" s="6"/>
      <c r="J19" s="30">
        <f>Tabla14[[#This Row],[COSTO]]*Tabla14[[#This Row],[DIFERENCIA]]</f>
        <v>0</v>
      </c>
    </row>
    <row r="20" spans="1:10" x14ac:dyDescent="0.25">
      <c r="A20" s="19">
        <v>1921</v>
      </c>
      <c r="B20" s="7" t="s">
        <v>2549</v>
      </c>
      <c r="C20" s="6">
        <v>12.785</v>
      </c>
      <c r="D20" s="6">
        <v>2.15</v>
      </c>
      <c r="E20" s="6">
        <v>0.54</v>
      </c>
      <c r="F20" s="20">
        <f>Tabla14[[#This Row],[VENTA]]+Tabla14[[#This Row],[FISICO]]-Tabla14[[#This Row],[SISTEMA]]</f>
        <v>-10.095000000000001</v>
      </c>
      <c r="G20" s="6">
        <v>40.700000000000003</v>
      </c>
      <c r="H20" s="26">
        <f>Tabla14[[#This Row],[DIFERENCIA]]/Tabla14[[#This Row],[RECEPCION]]</f>
        <v>-0.24803439803439803</v>
      </c>
      <c r="I20" s="6">
        <v>2.73</v>
      </c>
      <c r="J20" s="30">
        <f>Tabla14[[#This Row],[COSTO]]*Tabla14[[#This Row],[DIFERENCIA]]</f>
        <v>-27.559350000000002</v>
      </c>
    </row>
    <row r="21" spans="1:10" x14ac:dyDescent="0.25">
      <c r="A21" s="19">
        <v>1928</v>
      </c>
      <c r="B21" s="7" t="s">
        <v>2550</v>
      </c>
      <c r="C21" s="6">
        <v>13</v>
      </c>
      <c r="D21" s="6">
        <v>13</v>
      </c>
      <c r="E21" s="6"/>
      <c r="F21" s="20">
        <f>Tabla14[[#This Row],[VENTA]]+Tabla14[[#This Row],[FISICO]]-Tabla14[[#This Row],[SISTEMA]]</f>
        <v>0</v>
      </c>
      <c r="G21" s="6">
        <v>15</v>
      </c>
      <c r="H21" s="26">
        <f>Tabla14[[#This Row],[DIFERENCIA]]/Tabla14[[#This Row],[RECEPCION]]</f>
        <v>0</v>
      </c>
      <c r="I21" s="6"/>
      <c r="J21" s="30">
        <f>Tabla14[[#This Row],[COSTO]]*Tabla14[[#This Row],[DIFERENCIA]]</f>
        <v>0</v>
      </c>
    </row>
    <row r="22" spans="1:10" x14ac:dyDescent="0.25">
      <c r="A22" s="19">
        <v>1931</v>
      </c>
      <c r="B22" s="7" t="s">
        <v>2551</v>
      </c>
      <c r="C22" s="6">
        <v>1.63</v>
      </c>
      <c r="D22" s="6">
        <v>8.1</v>
      </c>
      <c r="E22" s="6"/>
      <c r="F22" s="20">
        <f>Tabla14[[#This Row],[VENTA]]+Tabla14[[#This Row],[FISICO]]-Tabla14[[#This Row],[SISTEMA]]</f>
        <v>6.47</v>
      </c>
      <c r="G22" s="6">
        <v>8.75</v>
      </c>
      <c r="H22" s="26">
        <f>Tabla14[[#This Row],[DIFERENCIA]]/Tabla14[[#This Row],[RECEPCION]]</f>
        <v>0.73942857142857144</v>
      </c>
      <c r="I22" s="6">
        <v>4.05</v>
      </c>
      <c r="J22" s="30">
        <f>Tabla14[[#This Row],[COSTO]]*Tabla14[[#This Row],[DIFERENCIA]]</f>
        <v>26.203499999999998</v>
      </c>
    </row>
    <row r="23" spans="1:10" hidden="1" x14ac:dyDescent="0.25">
      <c r="A23" s="19">
        <v>1930</v>
      </c>
      <c r="B23" s="7" t="s">
        <v>781</v>
      </c>
      <c r="C23" s="6">
        <v>0</v>
      </c>
      <c r="D23" s="6"/>
      <c r="E23" s="6"/>
      <c r="F23" s="20">
        <f>Tabla14[[#This Row],[VENTA]]+Tabla14[[#This Row],[FISICO]]-Tabla14[[#This Row],[SISTEMA]]</f>
        <v>0</v>
      </c>
      <c r="G23" s="6"/>
      <c r="H23" s="26" t="e">
        <f>Tabla14[[#This Row],[DIFERENCIA]]/Tabla14[[#This Row],[RECEPCION]]</f>
        <v>#DIV/0!</v>
      </c>
      <c r="I23" s="6"/>
      <c r="J23" s="30">
        <f>Tabla14[[#This Row],[COSTO]]*Tabla14[[#This Row],[DIFERENCIA]]</f>
        <v>0</v>
      </c>
    </row>
    <row r="24" spans="1:10" x14ac:dyDescent="0.25">
      <c r="A24" s="19">
        <v>1986</v>
      </c>
      <c r="B24" s="7" t="s">
        <v>2552</v>
      </c>
      <c r="C24" s="6">
        <v>27.29</v>
      </c>
      <c r="D24" s="6">
        <v>21.824999999999999</v>
      </c>
      <c r="E24" s="6">
        <v>0.56000000000000005</v>
      </c>
      <c r="F24" s="20">
        <f>Tabla14[[#This Row],[VENTA]]+Tabla14[[#This Row],[FISICO]]-Tabla14[[#This Row],[SISTEMA]]</f>
        <v>-4.9050000000000011</v>
      </c>
      <c r="G24" s="6">
        <v>299</v>
      </c>
      <c r="H24" s="26">
        <f>Tabla14[[#This Row],[DIFERENCIA]]/Tabla14[[#This Row],[RECEPCION]]</f>
        <v>-1.6404682274247497E-2</v>
      </c>
      <c r="I24" s="6">
        <v>1.21</v>
      </c>
      <c r="J24" s="30">
        <f>Tabla14[[#This Row],[COSTO]]*Tabla14[[#This Row],[DIFERENCIA]]</f>
        <v>-5.9350500000000013</v>
      </c>
    </row>
    <row r="25" spans="1:10" x14ac:dyDescent="0.25">
      <c r="A25" s="19">
        <v>1678</v>
      </c>
      <c r="B25" s="7" t="s">
        <v>2553</v>
      </c>
      <c r="C25" s="6">
        <v>4.2149999999999999</v>
      </c>
      <c r="D25" s="6">
        <v>0.6</v>
      </c>
      <c r="E25" s="6"/>
      <c r="F25" s="20">
        <f>Tabla14[[#This Row],[VENTA]]+Tabla14[[#This Row],[FISICO]]-Tabla14[[#This Row],[SISTEMA]]</f>
        <v>-3.6149999999999998</v>
      </c>
      <c r="G25" s="6">
        <v>12.6</v>
      </c>
      <c r="H25" s="26">
        <f>Tabla14[[#This Row],[DIFERENCIA]]/Tabla14[[#This Row],[RECEPCION]]</f>
        <v>-0.28690476190476188</v>
      </c>
      <c r="I25" s="6">
        <v>6.7</v>
      </c>
      <c r="J25" s="30">
        <f>Tabla14[[#This Row],[COSTO]]*Tabla14[[#This Row],[DIFERENCIA]]</f>
        <v>-24.220499999999998</v>
      </c>
    </row>
    <row r="26" spans="1:10" hidden="1" x14ac:dyDescent="0.25">
      <c r="A26" s="19">
        <v>5834</v>
      </c>
      <c r="B26" s="7" t="s">
        <v>785</v>
      </c>
      <c r="C26" s="6">
        <v>0</v>
      </c>
      <c r="D26" s="6"/>
      <c r="E26" s="6"/>
      <c r="F26" s="20">
        <f>Tabla14[[#This Row],[VENTA]]+Tabla14[[#This Row],[FISICO]]-Tabla14[[#This Row],[SISTEMA]]</f>
        <v>0</v>
      </c>
      <c r="G26" s="6"/>
      <c r="H26" s="26" t="e">
        <f>Tabla14[[#This Row],[DIFERENCIA]]/Tabla14[[#This Row],[RECEPCION]]</f>
        <v>#DIV/0!</v>
      </c>
      <c r="I26" s="6"/>
      <c r="J26" s="30">
        <f>Tabla14[[#This Row],[COSTO]]*Tabla14[[#This Row],[DIFERENCIA]]</f>
        <v>0</v>
      </c>
    </row>
    <row r="27" spans="1:10" x14ac:dyDescent="0.25">
      <c r="A27" s="19">
        <v>1910</v>
      </c>
      <c r="B27" s="7" t="s">
        <v>2554</v>
      </c>
      <c r="C27" s="6">
        <v>0.39500000000000002</v>
      </c>
      <c r="D27" s="6"/>
      <c r="E27" s="6"/>
      <c r="F27" s="20">
        <f>Tabla14[[#This Row],[VENTA]]+Tabla14[[#This Row],[FISICO]]-Tabla14[[#This Row],[SISTEMA]]</f>
        <v>-0.39500000000000002</v>
      </c>
      <c r="G27" s="6">
        <v>2.33</v>
      </c>
      <c r="H27" s="26">
        <f>Tabla14[[#This Row],[DIFERENCIA]]/Tabla14[[#This Row],[RECEPCION]]</f>
        <v>-0.16952789699570817</v>
      </c>
      <c r="I27" s="6">
        <v>3.9140000000000001</v>
      </c>
      <c r="J27" s="30">
        <f>Tabla14[[#This Row],[COSTO]]*Tabla14[[#This Row],[DIFERENCIA]]</f>
        <v>-1.5460300000000002</v>
      </c>
    </row>
    <row r="28" spans="1:10" hidden="1" x14ac:dyDescent="0.25">
      <c r="A28" s="19">
        <v>2074</v>
      </c>
      <c r="B28" s="7" t="s">
        <v>58</v>
      </c>
      <c r="C28" s="6">
        <v>0</v>
      </c>
      <c r="D28" s="6"/>
      <c r="E28" s="6"/>
      <c r="F28" s="20">
        <f>Tabla14[[#This Row],[VENTA]]+Tabla14[[#This Row],[FISICO]]-Tabla14[[#This Row],[SISTEMA]]</f>
        <v>0</v>
      </c>
      <c r="G28" s="6"/>
      <c r="H28" s="26" t="e">
        <f>Tabla14[[#This Row],[DIFERENCIA]]/Tabla14[[#This Row],[RECEPCION]]</f>
        <v>#DIV/0!</v>
      </c>
      <c r="I28" s="6"/>
      <c r="J28" s="30">
        <f>Tabla14[[#This Row],[COSTO]]*Tabla14[[#This Row],[DIFERENCIA]]</f>
        <v>0</v>
      </c>
    </row>
    <row r="29" spans="1:10" hidden="1" x14ac:dyDescent="0.25">
      <c r="A29" s="19">
        <v>1838</v>
      </c>
      <c r="B29" s="7" t="s">
        <v>775</v>
      </c>
      <c r="C29" s="6">
        <v>0</v>
      </c>
      <c r="D29" s="6"/>
      <c r="E29" s="6"/>
      <c r="F29" s="20">
        <f>Tabla14[[#This Row],[VENTA]]+Tabla14[[#This Row],[FISICO]]-Tabla14[[#This Row],[SISTEMA]]</f>
        <v>0</v>
      </c>
      <c r="G29" s="6"/>
      <c r="H29" s="26" t="e">
        <f>Tabla14[[#This Row],[DIFERENCIA]]/Tabla14[[#This Row],[RECEPCION]]</f>
        <v>#DIV/0!</v>
      </c>
      <c r="I29" s="6"/>
      <c r="J29" s="30">
        <f>Tabla14[[#This Row],[COSTO]]*Tabla14[[#This Row],[DIFERENCIA]]</f>
        <v>0</v>
      </c>
    </row>
    <row r="30" spans="1:10" x14ac:dyDescent="0.25">
      <c r="A30" s="19">
        <v>1923</v>
      </c>
      <c r="B30" s="7" t="s">
        <v>2555</v>
      </c>
      <c r="C30" s="6">
        <v>17.47</v>
      </c>
      <c r="D30" s="6">
        <v>9.5660000000000007</v>
      </c>
      <c r="E30" s="6"/>
      <c r="F30" s="20">
        <f>Tabla14[[#This Row],[VENTA]]+Tabla14[[#This Row],[FISICO]]-Tabla14[[#This Row],[SISTEMA]]</f>
        <v>-7.9039999999999981</v>
      </c>
      <c r="G30" s="6">
        <v>21</v>
      </c>
      <c r="H30" s="26">
        <f>Tabla14[[#This Row],[DIFERENCIA]]/Tabla14[[#This Row],[RECEPCION]]</f>
        <v>-0.37638095238095232</v>
      </c>
      <c r="I30" s="6">
        <v>1.25</v>
      </c>
      <c r="J30" s="30">
        <f>Tabla14[[#This Row],[COSTO]]*Tabla14[[#This Row],[DIFERENCIA]]</f>
        <v>-9.8799999999999972</v>
      </c>
    </row>
    <row r="31" spans="1:10" x14ac:dyDescent="0.25">
      <c r="A31" s="19">
        <v>2025</v>
      </c>
      <c r="B31" s="7" t="s">
        <v>2556</v>
      </c>
      <c r="C31" s="6">
        <v>171.999</v>
      </c>
      <c r="D31" s="6">
        <f>112.2-58.6+29.75+48.1</f>
        <v>131.44999999999999</v>
      </c>
      <c r="E31" s="6">
        <v>4.32</v>
      </c>
      <c r="F31" s="20">
        <f>Tabla14[[#This Row],[VENTA]]+Tabla14[[#This Row],[FISICO]]-Tabla14[[#This Row],[SISTEMA]]</f>
        <v>-36.229000000000013</v>
      </c>
      <c r="G31" s="6">
        <v>1089.3</v>
      </c>
      <c r="H31" s="26">
        <f>Tabla14[[#This Row],[DIFERENCIA]]/Tabla14[[#This Row],[RECEPCION]]</f>
        <v>-3.3258973652804565E-2</v>
      </c>
      <c r="I31" s="6">
        <v>1.17</v>
      </c>
      <c r="J31" s="30">
        <f>Tabla14[[#This Row],[COSTO]]*Tabla14[[#This Row],[DIFERENCIA]]</f>
        <v>-42.387930000000011</v>
      </c>
    </row>
    <row r="32" spans="1:10" x14ac:dyDescent="0.25">
      <c r="A32" s="19">
        <v>1953</v>
      </c>
      <c r="B32" s="7" t="s">
        <v>2557</v>
      </c>
      <c r="C32" s="6">
        <v>9.51</v>
      </c>
      <c r="D32" s="6">
        <v>10.895</v>
      </c>
      <c r="E32" s="6"/>
      <c r="F32" s="20">
        <f>Tabla14[[#This Row],[VENTA]]+Tabla14[[#This Row],[FISICO]]-Tabla14[[#This Row],[SISTEMA]]</f>
        <v>1.3849999999999998</v>
      </c>
      <c r="G32" s="6">
        <v>87.4</v>
      </c>
      <c r="H32" s="26">
        <f>Tabla14[[#This Row],[DIFERENCIA]]/Tabla14[[#This Row],[RECEPCION]]</f>
        <v>1.5846681922196793E-2</v>
      </c>
      <c r="I32" s="6">
        <v>2.15</v>
      </c>
      <c r="J32" s="30">
        <f>Tabla14[[#This Row],[COSTO]]*Tabla14[[#This Row],[DIFERENCIA]]</f>
        <v>2.9777499999999995</v>
      </c>
    </row>
    <row r="33" spans="1:10" x14ac:dyDescent="0.25">
      <c r="A33" s="19">
        <v>1854</v>
      </c>
      <c r="B33" s="7" t="s">
        <v>2558</v>
      </c>
      <c r="C33" s="6">
        <v>12.555</v>
      </c>
      <c r="D33" s="6"/>
      <c r="E33" s="6"/>
      <c r="F33" s="20">
        <f>Tabla14[[#This Row],[VENTA]]+Tabla14[[#This Row],[FISICO]]-Tabla14[[#This Row],[SISTEMA]]</f>
        <v>-12.555</v>
      </c>
      <c r="G33" s="6">
        <v>32.5</v>
      </c>
      <c r="H33" s="26">
        <f>Tabla14[[#This Row],[DIFERENCIA]]/Tabla14[[#This Row],[RECEPCION]]</f>
        <v>-0.3863076923076923</v>
      </c>
      <c r="I33" s="6">
        <v>1.64</v>
      </c>
      <c r="J33" s="30">
        <f>Tabla14[[#This Row],[COSTO]]*Tabla14[[#This Row],[DIFERENCIA]]</f>
        <v>-20.590199999999999</v>
      </c>
    </row>
    <row r="34" spans="1:10" x14ac:dyDescent="0.25">
      <c r="A34" s="19">
        <v>1906</v>
      </c>
      <c r="B34" s="7" t="s">
        <v>2559</v>
      </c>
      <c r="C34" s="6">
        <v>0.4</v>
      </c>
      <c r="D34" s="6"/>
      <c r="E34" s="6"/>
      <c r="F34" s="20">
        <f>Tabla14[[#This Row],[VENTA]]+Tabla14[[#This Row],[FISICO]]-Tabla14[[#This Row],[SISTEMA]]</f>
        <v>-0.4</v>
      </c>
      <c r="G34" s="6">
        <v>19.7</v>
      </c>
      <c r="H34" s="26">
        <f>Tabla14[[#This Row],[DIFERENCIA]]/Tabla14[[#This Row],[RECEPCION]]</f>
        <v>-2.0304568527918784E-2</v>
      </c>
      <c r="I34" s="6">
        <v>4.3929999999999998</v>
      </c>
      <c r="J34" s="30">
        <f>Tabla14[[#This Row],[COSTO]]*Tabla14[[#This Row],[DIFERENCIA]]</f>
        <v>-1.7572000000000001</v>
      </c>
    </row>
    <row r="35" spans="1:10" hidden="1" x14ac:dyDescent="0.25">
      <c r="A35" s="19">
        <v>1926</v>
      </c>
      <c r="B35" s="7" t="s">
        <v>780</v>
      </c>
      <c r="C35" s="6">
        <v>0</v>
      </c>
      <c r="D35" s="6"/>
      <c r="E35" s="6"/>
      <c r="F35" s="20">
        <f>Tabla14[[#This Row],[VENTA]]+Tabla14[[#This Row],[FISICO]]-Tabla14[[#This Row],[SISTEMA]]</f>
        <v>0</v>
      </c>
      <c r="G35" s="6"/>
      <c r="H35" s="26" t="e">
        <f>Tabla14[[#This Row],[DIFERENCIA]]/Tabla14[[#This Row],[RECEPCION]]</f>
        <v>#DIV/0!</v>
      </c>
      <c r="I35" s="6"/>
      <c r="J35" s="30">
        <f>Tabla14[[#This Row],[COSTO]]*Tabla14[[#This Row],[DIFERENCIA]]</f>
        <v>0</v>
      </c>
    </row>
    <row r="36" spans="1:10" x14ac:dyDescent="0.25">
      <c r="A36" s="19">
        <v>2013</v>
      </c>
      <c r="B36" s="7" t="s">
        <v>2560</v>
      </c>
      <c r="C36" s="6">
        <v>4.6950000000000003</v>
      </c>
      <c r="D36" s="6"/>
      <c r="E36" s="6"/>
      <c r="F36" s="20">
        <f>Tabla14[[#This Row],[VENTA]]+Tabla14[[#This Row],[FISICO]]-Tabla14[[#This Row],[SISTEMA]]</f>
        <v>-4.6950000000000003</v>
      </c>
      <c r="G36" s="6">
        <v>8.4</v>
      </c>
      <c r="H36" s="26">
        <f>Tabla14[[#This Row],[DIFERENCIA]]/Tabla14[[#This Row],[RECEPCION]]</f>
        <v>-0.55892857142857144</v>
      </c>
      <c r="I36" s="6">
        <v>6.5</v>
      </c>
      <c r="J36" s="30">
        <f>Tabla14[[#This Row],[COSTO]]*Tabla14[[#This Row],[DIFERENCIA]]</f>
        <v>-30.517500000000002</v>
      </c>
    </row>
    <row r="37" spans="1:10" x14ac:dyDescent="0.25">
      <c r="A37" s="19">
        <v>1851</v>
      </c>
      <c r="B37" s="7" t="s">
        <v>2561</v>
      </c>
      <c r="C37" s="6">
        <v>21.25</v>
      </c>
      <c r="D37" s="6">
        <v>17.46</v>
      </c>
      <c r="E37" s="6">
        <v>0.37</v>
      </c>
      <c r="F37" s="20">
        <f>Tabla14[[#This Row],[VENTA]]+Tabla14[[#This Row],[FISICO]]-Tabla14[[#This Row],[SISTEMA]]</f>
        <v>-3.4199999999999982</v>
      </c>
      <c r="G37" s="6">
        <v>66.2</v>
      </c>
      <c r="H37" s="26">
        <f>Tabla14[[#This Row],[DIFERENCIA]]/Tabla14[[#This Row],[RECEPCION]]</f>
        <v>-5.1661631419939548E-2</v>
      </c>
      <c r="I37" s="6">
        <v>2.73</v>
      </c>
      <c r="J37" s="30">
        <f>Tabla14[[#This Row],[COSTO]]*Tabla14[[#This Row],[DIFERENCIA]]</f>
        <v>-9.3365999999999953</v>
      </c>
    </row>
    <row r="38" spans="1:10" hidden="1" x14ac:dyDescent="0.25">
      <c r="A38" s="19">
        <v>1991</v>
      </c>
      <c r="B38" s="7" t="s">
        <v>783</v>
      </c>
      <c r="C38" s="6">
        <v>0</v>
      </c>
      <c r="D38" s="6"/>
      <c r="E38" s="6"/>
      <c r="F38" s="20">
        <f>Tabla14[[#This Row],[VENTA]]+Tabla14[[#This Row],[FISICO]]-Tabla14[[#This Row],[SISTEMA]]</f>
        <v>0</v>
      </c>
      <c r="G38" s="6"/>
      <c r="H38" s="26" t="e">
        <f>Tabla14[[#This Row],[DIFERENCIA]]/Tabla14[[#This Row],[RECEPCION]]</f>
        <v>#DIV/0!</v>
      </c>
      <c r="I38" s="6"/>
      <c r="J38" s="30">
        <f>Tabla14[[#This Row],[COSTO]]*Tabla14[[#This Row],[DIFERENCIA]]</f>
        <v>0</v>
      </c>
    </row>
    <row r="39" spans="1:10" x14ac:dyDescent="0.25">
      <c r="A39" s="19">
        <v>1850</v>
      </c>
      <c r="B39" s="7" t="s">
        <v>2562</v>
      </c>
      <c r="C39" s="6">
        <v>18.805</v>
      </c>
      <c r="D39" s="6">
        <v>6.14</v>
      </c>
      <c r="E39" s="6">
        <v>0.35</v>
      </c>
      <c r="F39" s="20">
        <f>Tabla14[[#This Row],[VENTA]]+Tabla14[[#This Row],[FISICO]]-Tabla14[[#This Row],[SISTEMA]]</f>
        <v>-12.315000000000001</v>
      </c>
      <c r="G39" s="6">
        <v>74.7</v>
      </c>
      <c r="H39" s="26">
        <f>Tabla14[[#This Row],[DIFERENCIA]]/Tabla14[[#This Row],[RECEPCION]]</f>
        <v>-0.16485943775100403</v>
      </c>
      <c r="I39" s="6">
        <v>2.73</v>
      </c>
      <c r="J39" s="30">
        <f>Tabla14[[#This Row],[COSTO]]*Tabla14[[#This Row],[DIFERENCIA]]</f>
        <v>-33.619950000000003</v>
      </c>
    </row>
    <row r="40" spans="1:10" hidden="1" x14ac:dyDescent="0.25">
      <c r="A40" s="19">
        <v>1933</v>
      </c>
      <c r="B40" s="7" t="s">
        <v>782</v>
      </c>
      <c r="C40" s="6">
        <v>0</v>
      </c>
      <c r="D40" s="6"/>
      <c r="E40" s="6"/>
      <c r="F40" s="20">
        <f>Tabla14[[#This Row],[VENTA]]+Tabla14[[#This Row],[FISICO]]-Tabla14[[#This Row],[SISTEMA]]</f>
        <v>0</v>
      </c>
      <c r="G40" s="6"/>
      <c r="H40" s="26" t="e">
        <f>Tabla14[[#This Row],[DIFERENCIA]]/Tabla14[[#This Row],[RECEPCION]]</f>
        <v>#DIV/0!</v>
      </c>
      <c r="I40" s="6"/>
      <c r="J40" s="30">
        <f>Tabla14[[#This Row],[COSTO]]*Tabla14[[#This Row],[DIFERENCIA]]</f>
        <v>0</v>
      </c>
    </row>
    <row r="41" spans="1:10" x14ac:dyDescent="0.25">
      <c r="A41" s="19">
        <v>1902</v>
      </c>
      <c r="B41" s="7" t="s">
        <v>2563</v>
      </c>
      <c r="C41" s="6">
        <v>0.23</v>
      </c>
      <c r="D41" s="6"/>
      <c r="E41" s="6"/>
      <c r="F41" s="20">
        <f>Tabla14[[#This Row],[VENTA]]+Tabla14[[#This Row],[FISICO]]-Tabla14[[#This Row],[SISTEMA]]</f>
        <v>-0.23</v>
      </c>
      <c r="G41" s="6">
        <v>12.8</v>
      </c>
      <c r="H41" s="26">
        <f>Tabla14[[#This Row],[DIFERENCIA]]/Tabla14[[#This Row],[RECEPCION]]</f>
        <v>-1.7968749999999999E-2</v>
      </c>
      <c r="I41" s="6">
        <v>1.85</v>
      </c>
      <c r="J41" s="30">
        <f>Tabla14[[#This Row],[COSTO]]*Tabla14[[#This Row],[DIFERENCIA]]</f>
        <v>-0.42550000000000004</v>
      </c>
    </row>
    <row r="42" spans="1:10" hidden="1" x14ac:dyDescent="0.25">
      <c r="A42" s="19">
        <v>1877</v>
      </c>
      <c r="B42" s="7" t="s">
        <v>778</v>
      </c>
      <c r="C42" s="6">
        <v>0</v>
      </c>
      <c r="D42" s="6"/>
      <c r="E42" s="6"/>
      <c r="F42" s="20">
        <f>Tabla14[[#This Row],[VENTA]]+Tabla14[[#This Row],[FISICO]]-Tabla14[[#This Row],[SISTEMA]]</f>
        <v>0</v>
      </c>
      <c r="G42" s="6"/>
      <c r="H42" s="26" t="e">
        <f>Tabla14[[#This Row],[DIFERENCIA]]/Tabla14[[#This Row],[RECEPCION]]</f>
        <v>#DIV/0!</v>
      </c>
      <c r="I42" s="6"/>
      <c r="J42" s="30">
        <f>Tabla14[[#This Row],[COSTO]]*Tabla14[[#This Row],[DIFERENCIA]]</f>
        <v>0</v>
      </c>
    </row>
    <row r="43" spans="1:10" x14ac:dyDescent="0.25">
      <c r="A43" s="19">
        <v>1937</v>
      </c>
      <c r="B43" s="7" t="s">
        <v>2564</v>
      </c>
      <c r="C43" s="6">
        <v>13.01</v>
      </c>
      <c r="D43" s="6">
        <v>10.11</v>
      </c>
      <c r="E43" s="6"/>
      <c r="F43" s="20">
        <f>Tabla14[[#This Row],[VENTA]]+Tabla14[[#This Row],[FISICO]]-Tabla14[[#This Row],[SISTEMA]]</f>
        <v>-2.9000000000000004</v>
      </c>
      <c r="G43" s="6">
        <v>34</v>
      </c>
      <c r="H43" s="26">
        <f>Tabla14[[#This Row],[DIFERENCIA]]/Tabla14[[#This Row],[RECEPCION]]</f>
        <v>-8.529411764705884E-2</v>
      </c>
      <c r="I43" s="6">
        <v>3.895</v>
      </c>
      <c r="J43" s="30">
        <f>Tabla14[[#This Row],[COSTO]]*Tabla14[[#This Row],[DIFERENCIA]]</f>
        <v>-11.295500000000002</v>
      </c>
    </row>
    <row r="44" spans="1:10" x14ac:dyDescent="0.25">
      <c r="A44" s="19">
        <v>1714</v>
      </c>
      <c r="B44" s="7" t="s">
        <v>2565</v>
      </c>
      <c r="C44" s="6">
        <v>14.664999999999999</v>
      </c>
      <c r="D44" s="6">
        <v>5.1100000000000003</v>
      </c>
      <c r="E44" s="6"/>
      <c r="F44" s="20">
        <f>Tabla14[[#This Row],[VENTA]]+Tabla14[[#This Row],[FISICO]]-Tabla14[[#This Row],[SISTEMA]]</f>
        <v>-9.5549999999999997</v>
      </c>
      <c r="G44" s="6">
        <v>42</v>
      </c>
      <c r="H44" s="26">
        <f>Tabla14[[#This Row],[DIFERENCIA]]/Tabla14[[#This Row],[RECEPCION]]</f>
        <v>-0.22749999999999998</v>
      </c>
      <c r="I44" s="6">
        <v>3.51</v>
      </c>
      <c r="J44" s="30">
        <f>Tabla14[[#This Row],[COSTO]]*Tabla14[[#This Row],[DIFERENCIA]]</f>
        <v>-33.538049999999998</v>
      </c>
    </row>
    <row r="45" spans="1:10" x14ac:dyDescent="0.25">
      <c r="A45" s="19">
        <v>2075</v>
      </c>
      <c r="B45" s="7" t="s">
        <v>2566</v>
      </c>
      <c r="C45" s="6">
        <v>1.7949999999999999</v>
      </c>
      <c r="D45" s="6"/>
      <c r="E45" s="6"/>
      <c r="F45" s="20">
        <f>Tabla14[[#This Row],[VENTA]]+Tabla14[[#This Row],[FISICO]]-Tabla14[[#This Row],[SISTEMA]]</f>
        <v>-1.7949999999999999</v>
      </c>
      <c r="G45" s="6">
        <v>12</v>
      </c>
      <c r="H45" s="26">
        <f>Tabla14[[#This Row],[DIFERENCIA]]/Tabla14[[#This Row],[RECEPCION]]</f>
        <v>-0.14958333333333332</v>
      </c>
      <c r="I45" s="6">
        <v>1.42</v>
      </c>
      <c r="J45" s="30">
        <f>Tabla14[[#This Row],[COSTO]]*Tabla14[[#This Row],[DIFERENCIA]]</f>
        <v>-2.5488999999999997</v>
      </c>
    </row>
    <row r="46" spans="1:10" x14ac:dyDescent="0.25">
      <c r="A46" s="19">
        <v>1720</v>
      </c>
      <c r="B46" s="7" t="s">
        <v>2567</v>
      </c>
      <c r="C46" s="6">
        <v>-6.9249999999999998</v>
      </c>
      <c r="D46" s="6"/>
      <c r="E46" s="6"/>
      <c r="F46" s="20">
        <f>Tabla14[[#This Row],[VENTA]]+Tabla14[[#This Row],[FISICO]]-Tabla14[[#This Row],[SISTEMA]]</f>
        <v>6.9249999999999998</v>
      </c>
      <c r="G46" s="6">
        <v>92.2</v>
      </c>
      <c r="H46" s="26">
        <f>Tabla14[[#This Row],[DIFERENCIA]]/Tabla14[[#This Row],[RECEPCION]]</f>
        <v>7.5108459869848154E-2</v>
      </c>
      <c r="I46" s="6">
        <v>1.75</v>
      </c>
      <c r="J46" s="30">
        <f>Tabla14[[#This Row],[COSTO]]*Tabla14[[#This Row],[DIFERENCIA]]</f>
        <v>12.11875</v>
      </c>
    </row>
    <row r="47" spans="1:10" x14ac:dyDescent="0.25">
      <c r="A47" s="21">
        <v>3879</v>
      </c>
      <c r="B47" s="22" t="s">
        <v>2568</v>
      </c>
      <c r="C47" s="23">
        <v>17.559999999999999</v>
      </c>
      <c r="D47" s="23">
        <f>2.45+13.5</f>
        <v>15.95</v>
      </c>
      <c r="E47" s="23">
        <v>2.4700000000000002</v>
      </c>
      <c r="F47" s="24">
        <f>Tabla14[[#This Row],[VENTA]]+Tabla14[[#This Row],[FISICO]]-Tabla14[[#This Row],[SISTEMA]]</f>
        <v>0.85999999999999943</v>
      </c>
      <c r="G47" s="23">
        <v>22</v>
      </c>
      <c r="H47" s="27">
        <f>Tabla14[[#This Row],[DIFERENCIA]]/Tabla14[[#This Row],[RECEPCION]]</f>
        <v>3.9090909090909065E-2</v>
      </c>
      <c r="I47" s="23">
        <v>1.54</v>
      </c>
      <c r="J47" s="31">
        <f>Tabla14[[#This Row],[COSTO]]*Tabla14[[#This Row],[DIFERENCIA]]</f>
        <v>1.3243999999999991</v>
      </c>
    </row>
    <row r="48" spans="1:10" x14ac:dyDescent="0.25">
      <c r="A48" s="21">
        <v>5149</v>
      </c>
      <c r="B48" s="23" t="s">
        <v>2382</v>
      </c>
      <c r="C48" s="23">
        <v>56.08</v>
      </c>
      <c r="D48" s="23">
        <v>43.674999999999997</v>
      </c>
      <c r="E48" s="23">
        <v>0.37</v>
      </c>
      <c r="F48" s="28">
        <f>Tabla14[[#This Row],[VENTA]]+Tabla14[[#This Row],[FISICO]]-Tabla14[[#This Row],[SISTEMA]]</f>
        <v>-12.035000000000004</v>
      </c>
      <c r="G48" s="23">
        <v>238.8</v>
      </c>
      <c r="H48" s="27">
        <f>Tabla14[[#This Row],[DIFERENCIA]]/Tabla14[[#This Row],[RECEPCION]]</f>
        <v>-5.0397822445561152E-2</v>
      </c>
      <c r="I48" s="23">
        <v>2.5649999999999999</v>
      </c>
      <c r="J48" s="31">
        <f>Tabla14[[#This Row],[COSTO]]*Tabla14[[#This Row],[DIFERENCIA]]</f>
        <v>-30.869775000000008</v>
      </c>
    </row>
    <row r="49" spans="1:10" x14ac:dyDescent="0.25">
      <c r="A49" s="21">
        <v>5148</v>
      </c>
      <c r="B49" s="23" t="s">
        <v>2569</v>
      </c>
      <c r="C49" s="23">
        <v>15.21</v>
      </c>
      <c r="D49" s="23"/>
      <c r="E49" s="23"/>
      <c r="F49" s="28">
        <f>Tabla14[[#This Row],[VENTA]]+Tabla14[[#This Row],[FISICO]]-Tabla14[[#This Row],[SISTEMA]]</f>
        <v>-15.21</v>
      </c>
      <c r="G49" s="23">
        <v>243.73</v>
      </c>
      <c r="H49" s="27">
        <f>Tabla14[[#This Row],[DIFERENCIA]]/Tabla14[[#This Row],[RECEPCION]]</f>
        <v>-6.2405120420137045E-2</v>
      </c>
      <c r="I49" s="23">
        <v>2.0499999999999998</v>
      </c>
      <c r="J49" s="31">
        <f>Tabla14[[#This Row],[COSTO]]*Tabla14[[#This Row],[DIFERENCIA]]</f>
        <v>-31.180499999999999</v>
      </c>
    </row>
  </sheetData>
  <mergeCells count="1">
    <mergeCell ref="A2:J2"/>
  </mergeCells>
  <pageMargins left="0.70866141732283472" right="0.70866141732283472" top="0.74803149606299213" bottom="0.74803149606299213" header="0.31496062992125984" footer="0.31496062992125984"/>
  <pageSetup scale="7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1"/>
  <sheetViews>
    <sheetView tabSelected="1" topLeftCell="C92" zoomScale="86" zoomScaleNormal="86" workbookViewId="0">
      <selection sqref="A1:L151"/>
    </sheetView>
  </sheetViews>
  <sheetFormatPr baseColWidth="10" defaultRowHeight="15" x14ac:dyDescent="0.25"/>
  <cols>
    <col min="1" max="1" width="15.85546875" customWidth="1"/>
    <col min="2" max="2" width="46.140625" bestFit="1" customWidth="1"/>
    <col min="3" max="3" width="13.7109375" customWidth="1"/>
    <col min="4" max="4" width="12.140625" customWidth="1"/>
    <col min="5" max="5" width="9.5703125" customWidth="1"/>
    <col min="6" max="6" width="10.85546875" customWidth="1"/>
    <col min="7" max="7" width="16.5703125" bestFit="1" customWidth="1"/>
    <col min="8" max="8" width="14.85546875" customWidth="1"/>
    <col min="9" max="10" width="0" hidden="1" customWidth="1"/>
    <col min="11" max="11" width="19.42578125" style="12" bestFit="1" customWidth="1"/>
    <col min="12" max="12" width="13.5703125" style="12" bestFit="1" customWidth="1"/>
  </cols>
  <sheetData>
    <row r="1" spans="1:12" ht="15.75" x14ac:dyDescent="0.25">
      <c r="B1" s="39" t="s">
        <v>2638</v>
      </c>
    </row>
    <row r="3" spans="1:12" ht="28.5" customHeight="1" x14ac:dyDescent="0.25">
      <c r="A3" s="38" t="s">
        <v>2</v>
      </c>
      <c r="B3" s="38" t="s">
        <v>2518</v>
      </c>
      <c r="C3" s="38" t="s">
        <v>2503</v>
      </c>
      <c r="D3" s="38" t="s">
        <v>2517</v>
      </c>
      <c r="E3" s="38" t="s">
        <v>2504</v>
      </c>
      <c r="F3" s="38" t="s">
        <v>2544</v>
      </c>
      <c r="G3" s="38" t="s">
        <v>2538</v>
      </c>
      <c r="H3" s="38" t="s">
        <v>2539</v>
      </c>
      <c r="I3" s="38" t="s">
        <v>2540</v>
      </c>
      <c r="J3" s="51" t="s">
        <v>2665</v>
      </c>
      <c r="K3" s="52" t="s">
        <v>2666</v>
      </c>
      <c r="L3" s="52" t="s">
        <v>2541</v>
      </c>
    </row>
    <row r="4" spans="1:12" x14ac:dyDescent="0.25">
      <c r="A4" s="6">
        <v>1011000010</v>
      </c>
      <c r="B4" s="7" t="s">
        <v>2576</v>
      </c>
      <c r="C4" s="6">
        <v>17.29</v>
      </c>
      <c r="D4" s="6"/>
      <c r="E4" s="6"/>
      <c r="F4" s="6">
        <f>Tabla16[[#This Row],[VENTAS]]+Tabla16[[#This Row],[FISICO]]-Tabla16[[#This Row],[SISTEMA]]</f>
        <v>-17.29</v>
      </c>
      <c r="G4" s="6"/>
      <c r="H4" s="26" t="e">
        <f>Tabla16[[#This Row],[DIFERENCIA]]/Tabla16[[#This Row],[RECEPCION]]</f>
        <v>#DIV/0!</v>
      </c>
      <c r="I4" s="6"/>
      <c r="J4" s="6">
        <f>Tabla16[[#This Row],[COSTO]]*3%</f>
        <v>0</v>
      </c>
      <c r="K4" s="30">
        <f>Tabla16[[#This Row],[3%]]+Tabla16[[#This Row],[COSTO]]</f>
        <v>0</v>
      </c>
      <c r="L4" s="30">
        <f>Tabla16[[#This Row],[total costos]]*Tabla16[[#This Row],[DIFERENCIA]]</f>
        <v>0</v>
      </c>
    </row>
    <row r="5" spans="1:12" x14ac:dyDescent="0.25">
      <c r="A5" s="6">
        <v>1777</v>
      </c>
      <c r="B5" s="7" t="s">
        <v>2589</v>
      </c>
      <c r="C5" s="6">
        <v>3.383</v>
      </c>
      <c r="D5" s="6"/>
      <c r="E5" s="6"/>
      <c r="F5" s="6">
        <f>Tabla16[[#This Row],[VENTAS]]+Tabla16[[#This Row],[FISICO]]-Tabla16[[#This Row],[SISTEMA]]</f>
        <v>-3.383</v>
      </c>
      <c r="G5" s="6">
        <v>6.4</v>
      </c>
      <c r="H5" s="26">
        <f>Tabla16[[#This Row],[DIFERENCIA]]/Tabla16[[#This Row],[RECEPCION]]</f>
        <v>-0.52859374999999997</v>
      </c>
      <c r="I5" s="6">
        <v>3.42</v>
      </c>
      <c r="J5" s="6">
        <f>Tabla16[[#This Row],[COSTO]]*3%</f>
        <v>0.1026</v>
      </c>
      <c r="K5" s="30">
        <f>Tabla16[[#This Row],[3%]]+Tabla16[[#This Row],[COSTO]]</f>
        <v>3.5225999999999997</v>
      </c>
      <c r="L5" s="30">
        <f>Tabla16[[#This Row],[total costos]]*Tabla16[[#This Row],[DIFERENCIA]]</f>
        <v>-11.916955799999998</v>
      </c>
    </row>
    <row r="6" spans="1:12" x14ac:dyDescent="0.25">
      <c r="A6" s="6">
        <v>15356</v>
      </c>
      <c r="B6" s="7" t="s">
        <v>2624</v>
      </c>
      <c r="C6" s="6">
        <v>5</v>
      </c>
      <c r="D6" s="6"/>
      <c r="E6" s="6"/>
      <c r="F6" s="6">
        <f>Tabla16[[#This Row],[VENTAS]]+Tabla16[[#This Row],[FISICO]]-Tabla16[[#This Row],[SISTEMA]]</f>
        <v>-5</v>
      </c>
      <c r="G6" s="6">
        <v>5</v>
      </c>
      <c r="H6" s="26">
        <f>Tabla16[[#This Row],[DIFERENCIA]]/Tabla16[[#This Row],[RECEPCION]]</f>
        <v>-1</v>
      </c>
      <c r="I6" s="6">
        <v>28</v>
      </c>
      <c r="J6" s="6">
        <f>Tabla16[[#This Row],[COSTO]]*3%</f>
        <v>0.84</v>
      </c>
      <c r="K6" s="30">
        <f>Tabla16[[#This Row],[3%]]+Tabla16[[#This Row],[COSTO]]</f>
        <v>28.84</v>
      </c>
      <c r="L6" s="30">
        <f>Tabla16[[#This Row],[total costos]]*Tabla16[[#This Row],[DIFERENCIA]]</f>
        <v>-144.19999999999999</v>
      </c>
    </row>
    <row r="7" spans="1:12" hidden="1" x14ac:dyDescent="0.25">
      <c r="A7" s="18">
        <v>34</v>
      </c>
      <c r="B7" s="37" t="s">
        <v>2042</v>
      </c>
      <c r="C7" s="18">
        <v>0</v>
      </c>
      <c r="D7" s="18"/>
      <c r="E7" s="18"/>
      <c r="F7" s="18">
        <f>Tabla16[[#This Row],[VENTAS]]+Tabla16[[#This Row],[FISICO]]-Tabla16[[#This Row],[SISTEMA]]</f>
        <v>0</v>
      </c>
      <c r="G7" s="18"/>
      <c r="H7" s="18"/>
      <c r="I7" s="18">
        <v>8.32</v>
      </c>
      <c r="J7" s="6">
        <f>Tabla16[[#This Row],[COSTO]]*3%</f>
        <v>0.24959999999999999</v>
      </c>
      <c r="K7" s="18"/>
      <c r="L7" s="18"/>
    </row>
    <row r="8" spans="1:12" hidden="1" x14ac:dyDescent="0.25">
      <c r="A8" s="6">
        <v>2043</v>
      </c>
      <c r="B8" s="7" t="s">
        <v>2066</v>
      </c>
      <c r="C8" s="6">
        <v>0</v>
      </c>
      <c r="D8" s="6"/>
      <c r="E8" s="6"/>
      <c r="F8" s="6">
        <f>Tabla16[[#This Row],[VENTAS]]+Tabla16[[#This Row],[FISICO]]-Tabla16[[#This Row],[SISTEMA]]</f>
        <v>0</v>
      </c>
      <c r="G8" s="6"/>
      <c r="H8" s="6"/>
      <c r="I8" s="6">
        <v>0.03</v>
      </c>
      <c r="J8" s="6">
        <f>Tabla16[[#This Row],[COSTO]]*3%</f>
        <v>8.9999999999999998E-4</v>
      </c>
      <c r="K8" s="6"/>
      <c r="L8" s="6"/>
    </row>
    <row r="9" spans="1:12" hidden="1" x14ac:dyDescent="0.25">
      <c r="A9" s="6">
        <v>6183</v>
      </c>
      <c r="B9" s="7" t="s">
        <v>2102</v>
      </c>
      <c r="C9" s="6">
        <v>0</v>
      </c>
      <c r="D9" s="6"/>
      <c r="E9" s="6"/>
      <c r="F9" s="6">
        <f>Tabla16[[#This Row],[VENTAS]]+Tabla16[[#This Row],[FISICO]]-Tabla16[[#This Row],[SISTEMA]]</f>
        <v>0</v>
      </c>
      <c r="G9" s="6"/>
      <c r="H9" s="6"/>
      <c r="I9" s="6">
        <v>5.74</v>
      </c>
      <c r="J9" s="6">
        <f>Tabla16[[#This Row],[COSTO]]*3%</f>
        <v>0.17219999999999999</v>
      </c>
      <c r="K9" s="6"/>
      <c r="L9" s="6"/>
    </row>
    <row r="10" spans="1:12" x14ac:dyDescent="0.25">
      <c r="A10" s="6">
        <v>4661</v>
      </c>
      <c r="B10" s="7" t="s">
        <v>2605</v>
      </c>
      <c r="C10" s="6">
        <v>15</v>
      </c>
      <c r="D10" s="6"/>
      <c r="E10" s="6"/>
      <c r="F10" s="6">
        <f>Tabla16[[#This Row],[VENTAS]]+Tabla16[[#This Row],[FISICO]]-Tabla16[[#This Row],[SISTEMA]]</f>
        <v>-15</v>
      </c>
      <c r="G10" s="6"/>
      <c r="H10" s="6"/>
      <c r="I10" s="6">
        <v>1.8</v>
      </c>
      <c r="J10" s="6">
        <f>Tabla16[[#This Row],[COSTO]]*3%</f>
        <v>5.3999999999999999E-2</v>
      </c>
      <c r="K10" s="30">
        <f>Tabla16[[#This Row],[3%]]+Tabla16[[#This Row],[COSTO]]</f>
        <v>1.8540000000000001</v>
      </c>
      <c r="L10" s="30">
        <f>Tabla16[[#This Row],[total costos]]*Tabla16[[#This Row],[DIFERENCIA]]</f>
        <v>-27.810000000000002</v>
      </c>
    </row>
    <row r="11" spans="1:12" hidden="1" x14ac:dyDescent="0.25">
      <c r="A11" s="18">
        <v>2394</v>
      </c>
      <c r="B11" s="37" t="s">
        <v>2078</v>
      </c>
      <c r="C11" s="18">
        <v>0</v>
      </c>
      <c r="D11" s="18"/>
      <c r="E11" s="18"/>
      <c r="F11" s="18">
        <f>Tabla16[[#This Row],[VENTAS]]+Tabla16[[#This Row],[FISICO]]-Tabla16[[#This Row],[SISTEMA]]</f>
        <v>0</v>
      </c>
      <c r="G11" s="18"/>
      <c r="H11" s="18"/>
      <c r="I11" s="18">
        <v>1.38</v>
      </c>
      <c r="J11" s="6">
        <f>Tabla16[[#This Row],[COSTO]]*3%</f>
        <v>4.1399999999999992E-2</v>
      </c>
      <c r="K11" s="18"/>
      <c r="L11" s="18"/>
    </row>
    <row r="12" spans="1:12" hidden="1" x14ac:dyDescent="0.25">
      <c r="A12" s="6">
        <v>8519</v>
      </c>
      <c r="B12" s="7" t="s">
        <v>2110</v>
      </c>
      <c r="C12" s="6">
        <v>0</v>
      </c>
      <c r="D12" s="6"/>
      <c r="E12" s="6"/>
      <c r="F12" s="6">
        <f>Tabla16[[#This Row],[VENTAS]]+Tabla16[[#This Row],[FISICO]]-Tabla16[[#This Row],[SISTEMA]]</f>
        <v>0</v>
      </c>
      <c r="G12" s="6"/>
      <c r="H12" s="6"/>
      <c r="I12" s="6">
        <v>0.77</v>
      </c>
      <c r="J12" s="6">
        <f>Tabla16[[#This Row],[COSTO]]*3%</f>
        <v>2.3099999999999999E-2</v>
      </c>
      <c r="K12" s="6"/>
      <c r="L12" s="6"/>
    </row>
    <row r="13" spans="1:12" hidden="1" x14ac:dyDescent="0.25">
      <c r="A13" s="6">
        <v>3920</v>
      </c>
      <c r="B13" s="7" t="s">
        <v>2091</v>
      </c>
      <c r="C13" s="6">
        <v>0</v>
      </c>
      <c r="D13" s="6"/>
      <c r="E13" s="6"/>
      <c r="F13" s="6">
        <f>Tabla16[[#This Row],[VENTAS]]+Tabla16[[#This Row],[FISICO]]-Tabla16[[#This Row],[SISTEMA]]</f>
        <v>0</v>
      </c>
      <c r="G13" s="6"/>
      <c r="H13" s="6"/>
      <c r="I13" s="6">
        <v>1.72</v>
      </c>
      <c r="J13" s="6">
        <f>Tabla16[[#This Row],[COSTO]]*3%</f>
        <v>5.16E-2</v>
      </c>
      <c r="K13" s="6"/>
      <c r="L13" s="6"/>
    </row>
    <row r="14" spans="1:12" x14ac:dyDescent="0.25">
      <c r="A14" s="6">
        <v>14331</v>
      </c>
      <c r="B14" s="7" t="s">
        <v>2618</v>
      </c>
      <c r="C14" s="6">
        <v>1</v>
      </c>
      <c r="D14" s="6">
        <v>8</v>
      </c>
      <c r="E14" s="6"/>
      <c r="F14" s="6">
        <f>Tabla16[[#This Row],[VENTAS]]+Tabla16[[#This Row],[FISICO]]-Tabla16[[#This Row],[SISTEMA]]</f>
        <v>7</v>
      </c>
      <c r="G14" s="6">
        <v>5</v>
      </c>
      <c r="H14" s="26">
        <f>Tabla16[[#This Row],[DIFERENCIA]]/Tabla16[[#This Row],[RECEPCION]]</f>
        <v>1.4</v>
      </c>
      <c r="I14" s="6">
        <v>1.9</v>
      </c>
      <c r="J14" s="6">
        <f>Tabla16[[#This Row],[COSTO]]*3%</f>
        <v>5.6999999999999995E-2</v>
      </c>
      <c r="K14" s="30">
        <f>Tabla16[[#This Row],[3%]]+Tabla16[[#This Row],[COSTO]]</f>
        <v>1.9569999999999999</v>
      </c>
      <c r="L14" s="30">
        <f>Tabla16[[#This Row],[total costos]]*Tabla16[[#This Row],[DIFERENCIA]]</f>
        <v>13.698999999999998</v>
      </c>
    </row>
    <row r="15" spans="1:12" hidden="1" x14ac:dyDescent="0.25">
      <c r="A15" s="18">
        <v>8518</v>
      </c>
      <c r="B15" s="37" t="s">
        <v>2109</v>
      </c>
      <c r="C15" s="18">
        <v>0</v>
      </c>
      <c r="D15" s="18"/>
      <c r="E15" s="18"/>
      <c r="F15" s="18">
        <f>Tabla16[[#This Row],[VENTAS]]+Tabla16[[#This Row],[FISICO]]-Tabla16[[#This Row],[SISTEMA]]</f>
        <v>0</v>
      </c>
      <c r="G15" s="18"/>
      <c r="H15" s="18"/>
      <c r="I15" s="18">
        <v>1.36</v>
      </c>
      <c r="J15" s="6">
        <f>Tabla16[[#This Row],[COSTO]]*3%</f>
        <v>4.0800000000000003E-2</v>
      </c>
      <c r="K15" s="18"/>
      <c r="L15" s="18"/>
    </row>
    <row r="16" spans="1:12" hidden="1" x14ac:dyDescent="0.25">
      <c r="A16" s="6">
        <v>2310</v>
      </c>
      <c r="B16" s="7" t="s">
        <v>2075</v>
      </c>
      <c r="C16" s="6">
        <v>0</v>
      </c>
      <c r="D16" s="6"/>
      <c r="E16" s="6"/>
      <c r="F16" s="6">
        <f>Tabla16[[#This Row],[VENTAS]]+Tabla16[[#This Row],[FISICO]]-Tabla16[[#This Row],[SISTEMA]]</f>
        <v>0</v>
      </c>
      <c r="G16" s="6"/>
      <c r="H16" s="6"/>
      <c r="I16" s="6">
        <v>1.19</v>
      </c>
      <c r="J16" s="6">
        <f>Tabla16[[#This Row],[COSTO]]*3%</f>
        <v>3.5699999999999996E-2</v>
      </c>
      <c r="K16" s="6"/>
      <c r="L16" s="6"/>
    </row>
    <row r="17" spans="1:12" hidden="1" x14ac:dyDescent="0.25">
      <c r="A17" s="6">
        <v>1011000004</v>
      </c>
      <c r="B17" s="7" t="s">
        <v>58</v>
      </c>
      <c r="C17" s="6">
        <v>0</v>
      </c>
      <c r="D17" s="6"/>
      <c r="E17" s="6"/>
      <c r="F17" s="6">
        <f>Tabla16[[#This Row],[VENTAS]]+Tabla16[[#This Row],[FISICO]]-Tabla16[[#This Row],[SISTEMA]]</f>
        <v>0</v>
      </c>
      <c r="G17" s="6"/>
      <c r="H17" s="26" t="e">
        <f>Tabla16[[#This Row],[DIFERENCIA]]/Tabla16[[#This Row],[RECEPCION]]</f>
        <v>#DIV/0!</v>
      </c>
      <c r="I17" s="6"/>
      <c r="J17" s="6">
        <f>Tabla16[[#This Row],[COSTO]]*3%</f>
        <v>0</v>
      </c>
      <c r="K17" s="6"/>
      <c r="L17" s="6"/>
    </row>
    <row r="18" spans="1:12" hidden="1" x14ac:dyDescent="0.25">
      <c r="A18" s="6">
        <v>3180</v>
      </c>
      <c r="B18" s="7" t="s">
        <v>2081</v>
      </c>
      <c r="C18" s="6">
        <v>0</v>
      </c>
      <c r="D18" s="6"/>
      <c r="E18" s="6"/>
      <c r="F18" s="6">
        <f>Tabla16[[#This Row],[VENTAS]]+Tabla16[[#This Row],[FISICO]]-Tabla16[[#This Row],[SISTEMA]]</f>
        <v>0</v>
      </c>
      <c r="G18" s="6"/>
      <c r="H18" s="6"/>
      <c r="I18" s="6">
        <v>4.2300000000000004</v>
      </c>
      <c r="J18" s="6">
        <f>Tabla16[[#This Row],[COSTO]]*3%</f>
        <v>0.12690000000000001</v>
      </c>
      <c r="K18" s="6"/>
      <c r="L18" s="6"/>
    </row>
    <row r="19" spans="1:12" x14ac:dyDescent="0.25">
      <c r="A19" s="6">
        <v>22</v>
      </c>
      <c r="B19" s="7" t="s">
        <v>2590</v>
      </c>
      <c r="C19" s="6">
        <v>104.08</v>
      </c>
      <c r="D19" s="6">
        <f>58.35+4.79</f>
        <v>63.14</v>
      </c>
      <c r="E19" s="6"/>
      <c r="F19" s="6">
        <f>Tabla16[[#This Row],[VENTAS]]+Tabla16[[#This Row],[FISICO]]-Tabla16[[#This Row],[SISTEMA]]</f>
        <v>-40.94</v>
      </c>
      <c r="G19" s="6">
        <v>91.4</v>
      </c>
      <c r="H19" s="26">
        <f>Tabla16[[#This Row],[DIFERENCIA]]/Tabla16[[#This Row],[RECEPCION]]</f>
        <v>-0.44792122538293211</v>
      </c>
      <c r="I19" s="6">
        <v>2.58</v>
      </c>
      <c r="J19" s="6">
        <f>Tabla16[[#This Row],[COSTO]]*3%</f>
        <v>7.7399999999999997E-2</v>
      </c>
      <c r="K19" s="30">
        <f>Tabla16[[#This Row],[3%]]+Tabla16[[#This Row],[COSTO]]</f>
        <v>2.6574</v>
      </c>
      <c r="L19" s="30">
        <f>Tabla16[[#This Row],[total costos]]*Tabla16[[#This Row],[DIFERENCIA]]</f>
        <v>-108.79395599999999</v>
      </c>
    </row>
    <row r="20" spans="1:12" hidden="1" x14ac:dyDescent="0.25">
      <c r="A20" s="18">
        <v>1693</v>
      </c>
      <c r="B20" s="37" t="s">
        <v>2051</v>
      </c>
      <c r="C20" s="18">
        <v>0</v>
      </c>
      <c r="D20" s="18"/>
      <c r="E20" s="18"/>
      <c r="F20" s="18">
        <f>Tabla16[[#This Row],[VENTAS]]+Tabla16[[#This Row],[FISICO]]-Tabla16[[#This Row],[SISTEMA]]</f>
        <v>0</v>
      </c>
      <c r="G20" s="18"/>
      <c r="H20" s="18"/>
      <c r="I20" s="18">
        <v>4.2300000000000004</v>
      </c>
      <c r="J20" s="6">
        <f>Tabla16[[#This Row],[COSTO]]*3%</f>
        <v>0.12690000000000001</v>
      </c>
      <c r="K20" s="18"/>
      <c r="L20" s="18"/>
    </row>
    <row r="21" spans="1:12" hidden="1" x14ac:dyDescent="0.25">
      <c r="A21" s="6">
        <v>2505</v>
      </c>
      <c r="B21" s="7" t="s">
        <v>2080</v>
      </c>
      <c r="C21" s="6">
        <v>0</v>
      </c>
      <c r="D21" s="6"/>
      <c r="E21" s="6"/>
      <c r="F21" s="6">
        <f>Tabla16[[#This Row],[VENTAS]]+Tabla16[[#This Row],[FISICO]]-Tabla16[[#This Row],[SISTEMA]]</f>
        <v>0</v>
      </c>
      <c r="G21" s="6"/>
      <c r="H21" s="6"/>
      <c r="I21" s="6">
        <v>3.4940000000000002</v>
      </c>
      <c r="J21" s="6">
        <f>Tabla16[[#This Row],[COSTO]]*3%</f>
        <v>0.10482</v>
      </c>
      <c r="K21" s="6"/>
      <c r="L21" s="6"/>
    </row>
    <row r="22" spans="1:12" hidden="1" x14ac:dyDescent="0.25">
      <c r="A22" s="6">
        <v>1667</v>
      </c>
      <c r="B22" s="7" t="s">
        <v>2047</v>
      </c>
      <c r="C22" s="6">
        <v>0</v>
      </c>
      <c r="D22" s="6"/>
      <c r="E22" s="6"/>
      <c r="F22" s="6">
        <f>Tabla16[[#This Row],[VENTAS]]+Tabla16[[#This Row],[FISICO]]-Tabla16[[#This Row],[SISTEMA]]</f>
        <v>0</v>
      </c>
      <c r="G22" s="6"/>
      <c r="H22" s="6"/>
      <c r="I22" s="6">
        <v>0.05</v>
      </c>
      <c r="J22" s="6">
        <f>Tabla16[[#This Row],[COSTO]]*3%</f>
        <v>1.5E-3</v>
      </c>
      <c r="K22" s="6"/>
      <c r="L22" s="6"/>
    </row>
    <row r="23" spans="1:12" hidden="1" x14ac:dyDescent="0.25">
      <c r="A23" s="6">
        <v>3706</v>
      </c>
      <c r="B23" s="7" t="s">
        <v>2087</v>
      </c>
      <c r="C23" s="6">
        <v>0</v>
      </c>
      <c r="D23" s="6"/>
      <c r="E23" s="6"/>
      <c r="F23" s="6">
        <f>Tabla16[[#This Row],[VENTAS]]+Tabla16[[#This Row],[FISICO]]-Tabla16[[#This Row],[SISTEMA]]</f>
        <v>0</v>
      </c>
      <c r="G23" s="6"/>
      <c r="H23" s="6"/>
      <c r="I23" s="6">
        <v>0.7</v>
      </c>
      <c r="J23" s="6">
        <f>Tabla16[[#This Row],[COSTO]]*3%</f>
        <v>2.0999999999999998E-2</v>
      </c>
      <c r="K23" s="6"/>
      <c r="L23" s="6"/>
    </row>
    <row r="24" spans="1:12" x14ac:dyDescent="0.25">
      <c r="A24" s="6">
        <v>5903</v>
      </c>
      <c r="B24" s="7" t="s">
        <v>2601</v>
      </c>
      <c r="C24" s="6">
        <v>5.0000000000000001E-3</v>
      </c>
      <c r="D24" s="6"/>
      <c r="E24" s="6"/>
      <c r="F24" s="6">
        <f>Tabla16[[#This Row],[VENTAS]]+Tabla16[[#This Row],[FISICO]]-Tabla16[[#This Row],[SISTEMA]]</f>
        <v>-5.0000000000000001E-3</v>
      </c>
      <c r="G24" s="6"/>
      <c r="H24" s="6"/>
      <c r="I24" s="6">
        <v>3.85</v>
      </c>
      <c r="J24" s="6">
        <f>Tabla16[[#This Row],[COSTO]]*3%</f>
        <v>0.11549999999999999</v>
      </c>
      <c r="K24" s="30">
        <f>Tabla16[[#This Row],[3%]]+Tabla16[[#This Row],[COSTO]]</f>
        <v>3.9655</v>
      </c>
      <c r="L24" s="30">
        <f>Tabla16[[#This Row],[total costos]]*Tabla16[[#This Row],[DIFERENCIA]]</f>
        <v>-1.9827500000000001E-2</v>
      </c>
    </row>
    <row r="25" spans="1:12" x14ac:dyDescent="0.25">
      <c r="A25" s="6">
        <v>4867</v>
      </c>
      <c r="B25" s="7" t="s">
        <v>2588</v>
      </c>
      <c r="C25" s="6">
        <v>4.6900000000000004</v>
      </c>
      <c r="D25" s="6"/>
      <c r="E25" s="6"/>
      <c r="F25" s="6">
        <f>Tabla16[[#This Row],[VENTAS]]+Tabla16[[#This Row],[FISICO]]-Tabla16[[#This Row],[SISTEMA]]</f>
        <v>-4.6900000000000004</v>
      </c>
      <c r="G25" s="6"/>
      <c r="H25" s="6"/>
      <c r="I25" s="6">
        <v>4</v>
      </c>
      <c r="J25" s="6">
        <f>Tabla16[[#This Row],[COSTO]]*3%</f>
        <v>0.12</v>
      </c>
      <c r="K25" s="30">
        <f>Tabla16[[#This Row],[3%]]+Tabla16[[#This Row],[COSTO]]</f>
        <v>4.12</v>
      </c>
      <c r="L25" s="30">
        <f>Tabla16[[#This Row],[total costos]]*Tabla16[[#This Row],[DIFERENCIA]]</f>
        <v>-19.322800000000001</v>
      </c>
    </row>
    <row r="26" spans="1:12" x14ac:dyDescent="0.25">
      <c r="A26" s="6">
        <v>5380</v>
      </c>
      <c r="B26" s="7" t="s">
        <v>2628</v>
      </c>
      <c r="C26" s="6">
        <v>15.994999999999999</v>
      </c>
      <c r="D26" s="6">
        <v>2.0649999999999999</v>
      </c>
      <c r="E26" s="6"/>
      <c r="F26" s="6">
        <f>Tabla16[[#This Row],[VENTAS]]+Tabla16[[#This Row],[FISICO]]-Tabla16[[#This Row],[SISTEMA]]</f>
        <v>-13.93</v>
      </c>
      <c r="G26" s="6">
        <v>36</v>
      </c>
      <c r="H26" s="26">
        <f>Tabla16[[#This Row],[DIFERENCIA]]/Tabla16[[#This Row],[RECEPCION]]</f>
        <v>-0.38694444444444442</v>
      </c>
      <c r="I26" s="6">
        <v>3.2</v>
      </c>
      <c r="J26" s="6">
        <f>Tabla16[[#This Row],[COSTO]]*3%</f>
        <v>9.6000000000000002E-2</v>
      </c>
      <c r="K26" s="30">
        <f>Tabla16[[#This Row],[3%]]+Tabla16[[#This Row],[COSTO]]</f>
        <v>3.2960000000000003</v>
      </c>
      <c r="L26" s="30">
        <f>Tabla16[[#This Row],[total costos]]*Tabla16[[#This Row],[DIFERENCIA]]</f>
        <v>-45.91328</v>
      </c>
    </row>
    <row r="27" spans="1:12" hidden="1" x14ac:dyDescent="0.25">
      <c r="A27" s="18">
        <v>4474</v>
      </c>
      <c r="B27" s="37" t="s">
        <v>2093</v>
      </c>
      <c r="C27" s="18">
        <v>0</v>
      </c>
      <c r="D27" s="18"/>
      <c r="E27" s="18"/>
      <c r="F27" s="18">
        <f>Tabla16[[#This Row],[VENTAS]]+Tabla16[[#This Row],[FISICO]]-Tabla16[[#This Row],[SISTEMA]]</f>
        <v>0</v>
      </c>
      <c r="G27" s="18"/>
      <c r="H27" s="18"/>
      <c r="I27" s="18">
        <v>4.09</v>
      </c>
      <c r="J27" s="6">
        <f>Tabla16[[#This Row],[COSTO]]*3%</f>
        <v>0.12269999999999999</v>
      </c>
      <c r="K27" s="18"/>
      <c r="L27" s="18"/>
    </row>
    <row r="28" spans="1:12" hidden="1" x14ac:dyDescent="0.25">
      <c r="A28" s="6">
        <v>56</v>
      </c>
      <c r="B28" s="7" t="s">
        <v>2044</v>
      </c>
      <c r="C28" s="6">
        <v>0</v>
      </c>
      <c r="D28" s="6"/>
      <c r="E28" s="6"/>
      <c r="F28" s="6">
        <f>Tabla16[[#This Row],[VENTAS]]+Tabla16[[#This Row],[FISICO]]-Tabla16[[#This Row],[SISTEMA]]</f>
        <v>0</v>
      </c>
      <c r="G28" s="6"/>
      <c r="H28" s="6"/>
      <c r="I28" s="6">
        <v>3.65</v>
      </c>
      <c r="J28" s="6">
        <f>Tabla16[[#This Row],[COSTO]]*3%</f>
        <v>0.1095</v>
      </c>
      <c r="K28" s="6"/>
      <c r="L28" s="6"/>
    </row>
    <row r="29" spans="1:12" x14ac:dyDescent="0.25">
      <c r="A29" s="6">
        <v>1662</v>
      </c>
      <c r="B29" s="7" t="s">
        <v>2595</v>
      </c>
      <c r="C29" s="6">
        <v>59.05</v>
      </c>
      <c r="D29" s="6">
        <v>3.3450000000000002</v>
      </c>
      <c r="E29" s="6"/>
      <c r="F29" s="6">
        <f>Tabla16[[#This Row],[VENTAS]]+Tabla16[[#This Row],[FISICO]]-Tabla16[[#This Row],[SISTEMA]]</f>
        <v>-55.704999999999998</v>
      </c>
      <c r="G29" s="6">
        <v>171.2</v>
      </c>
      <c r="H29" s="26">
        <f>Tabla16[[#This Row],[DIFERENCIA]]/Tabla16[[#This Row],[RECEPCION]]</f>
        <v>-0.32537967289719627</v>
      </c>
      <c r="I29" s="6">
        <v>3.3780000000000001</v>
      </c>
      <c r="J29" s="6">
        <f>Tabla16[[#This Row],[COSTO]]*3%</f>
        <v>0.10134</v>
      </c>
      <c r="K29" s="30">
        <f>Tabla16[[#This Row],[3%]]+Tabla16[[#This Row],[COSTO]]</f>
        <v>3.4793400000000001</v>
      </c>
      <c r="L29" s="30">
        <f>Tabla16[[#This Row],[total costos]]*Tabla16[[#This Row],[DIFERENCIA]]</f>
        <v>-193.81663470000001</v>
      </c>
    </row>
    <row r="30" spans="1:12" x14ac:dyDescent="0.25">
      <c r="A30" s="6">
        <v>4062</v>
      </c>
      <c r="B30" s="7" t="s">
        <v>186</v>
      </c>
      <c r="C30" s="6">
        <v>2E-3</v>
      </c>
      <c r="D30" s="6"/>
      <c r="E30" s="6"/>
      <c r="F30" s="6">
        <f>Tabla16[[#This Row],[VENTAS]]+Tabla16[[#This Row],[FISICO]]-Tabla16[[#This Row],[SISTEMA]]</f>
        <v>-2E-3</v>
      </c>
      <c r="G30" s="6"/>
      <c r="H30" s="6"/>
      <c r="I30" s="6">
        <v>3.0000000000000001E-3</v>
      </c>
      <c r="J30" s="6">
        <f>Tabla16[[#This Row],[COSTO]]*3%</f>
        <v>8.9999999999999992E-5</v>
      </c>
      <c r="K30" s="30">
        <f>Tabla16[[#This Row],[3%]]+Tabla16[[#This Row],[COSTO]]</f>
        <v>3.0899999999999999E-3</v>
      </c>
      <c r="L30" s="30">
        <f>Tabla16[[#This Row],[total costos]]*Tabla16[[#This Row],[DIFERENCIA]]</f>
        <v>-6.1800000000000001E-6</v>
      </c>
    </row>
    <row r="31" spans="1:12" x14ac:dyDescent="0.25">
      <c r="A31" s="6">
        <v>1650</v>
      </c>
      <c r="B31" s="7" t="s">
        <v>2583</v>
      </c>
      <c r="C31" s="6">
        <v>54.09</v>
      </c>
      <c r="D31" s="6">
        <v>38.78</v>
      </c>
      <c r="E31" s="6">
        <v>0.33</v>
      </c>
      <c r="F31" s="6">
        <f>Tabla16[[#This Row],[VENTAS]]+Tabla16[[#This Row],[FISICO]]-Tabla16[[#This Row],[SISTEMA]]</f>
        <v>-14.980000000000004</v>
      </c>
      <c r="G31" s="6">
        <v>63.6</v>
      </c>
      <c r="H31" s="26">
        <f>Tabla16[[#This Row],[DIFERENCIA]]/Tabla16[[#This Row],[RECEPCION]]</f>
        <v>-0.23553459119496861</v>
      </c>
      <c r="I31" s="6">
        <v>3.93</v>
      </c>
      <c r="J31" s="6">
        <f>Tabla16[[#This Row],[COSTO]]*3%</f>
        <v>0.1179</v>
      </c>
      <c r="K31" s="30">
        <f>Tabla16[[#This Row],[3%]]+Tabla16[[#This Row],[COSTO]]</f>
        <v>4.0479000000000003</v>
      </c>
      <c r="L31" s="30">
        <f>Tabla16[[#This Row],[total costos]]*Tabla16[[#This Row],[DIFERENCIA]]</f>
        <v>-60.637542000000018</v>
      </c>
    </row>
    <row r="32" spans="1:12" x14ac:dyDescent="0.25">
      <c r="A32" s="6">
        <v>1659</v>
      </c>
      <c r="B32" s="7" t="s">
        <v>2620</v>
      </c>
      <c r="C32" s="6">
        <v>3.5550000000000002</v>
      </c>
      <c r="D32" s="6">
        <v>1</v>
      </c>
      <c r="E32" s="6">
        <v>1.58</v>
      </c>
      <c r="F32" s="6">
        <f>Tabla16[[#This Row],[VENTAS]]+Tabla16[[#This Row],[FISICO]]-Tabla16[[#This Row],[SISTEMA]]</f>
        <v>-0.97500000000000009</v>
      </c>
      <c r="G32" s="6">
        <v>11.8</v>
      </c>
      <c r="H32" s="26">
        <f>Tabla16[[#This Row],[DIFERENCIA]]/Tabla16[[#This Row],[RECEPCION]]</f>
        <v>-8.2627118644067798E-2</v>
      </c>
      <c r="I32" s="6">
        <v>2.76</v>
      </c>
      <c r="J32" s="6">
        <f>Tabla16[[#This Row],[COSTO]]*3%</f>
        <v>8.2799999999999985E-2</v>
      </c>
      <c r="K32" s="30">
        <f>Tabla16[[#This Row],[3%]]+Tabla16[[#This Row],[COSTO]]</f>
        <v>2.8427999999999995</v>
      </c>
      <c r="L32" s="30">
        <f>Tabla16[[#This Row],[total costos]]*Tabla16[[#This Row],[DIFERENCIA]]</f>
        <v>-2.7717299999999998</v>
      </c>
    </row>
    <row r="33" spans="1:12" x14ac:dyDescent="0.25">
      <c r="A33" s="6">
        <v>12912</v>
      </c>
      <c r="B33" s="7" t="s">
        <v>2607</v>
      </c>
      <c r="C33" s="6">
        <v>10.36</v>
      </c>
      <c r="D33" s="6"/>
      <c r="E33" s="6"/>
      <c r="F33" s="6">
        <f>Tabla16[[#This Row],[VENTAS]]+Tabla16[[#This Row],[FISICO]]-Tabla16[[#This Row],[SISTEMA]]</f>
        <v>-10.36</v>
      </c>
      <c r="G33" s="6"/>
      <c r="H33" s="6"/>
      <c r="I33" s="6">
        <v>4.79</v>
      </c>
      <c r="J33" s="6">
        <f>Tabla16[[#This Row],[COSTO]]*3%</f>
        <v>0.14369999999999999</v>
      </c>
      <c r="K33" s="30">
        <f>Tabla16[[#This Row],[3%]]+Tabla16[[#This Row],[COSTO]]</f>
        <v>4.9337</v>
      </c>
      <c r="L33" s="30">
        <f>Tabla16[[#This Row],[total costos]]*Tabla16[[#This Row],[DIFERENCIA]]</f>
        <v>-51.113132</v>
      </c>
    </row>
    <row r="34" spans="1:12" hidden="1" x14ac:dyDescent="0.25">
      <c r="A34" s="18">
        <v>2297</v>
      </c>
      <c r="B34" s="37" t="s">
        <v>2073</v>
      </c>
      <c r="C34" s="18">
        <v>0</v>
      </c>
      <c r="D34" s="18"/>
      <c r="E34" s="18"/>
      <c r="F34" s="18">
        <f>Tabla16[[#This Row],[VENTAS]]+Tabla16[[#This Row],[FISICO]]-Tabla16[[#This Row],[SISTEMA]]</f>
        <v>0</v>
      </c>
      <c r="G34" s="18"/>
      <c r="H34" s="18"/>
      <c r="I34" s="18">
        <v>0.01</v>
      </c>
      <c r="J34" s="6">
        <f>Tabla16[[#This Row],[COSTO]]*3%</f>
        <v>2.9999999999999997E-4</v>
      </c>
      <c r="K34" s="18"/>
      <c r="L34" s="18"/>
    </row>
    <row r="35" spans="1:12" hidden="1" x14ac:dyDescent="0.25">
      <c r="A35" s="6">
        <v>1649</v>
      </c>
      <c r="B35" s="7" t="s">
        <v>2046</v>
      </c>
      <c r="C35" s="6">
        <v>0</v>
      </c>
      <c r="D35" s="6"/>
      <c r="E35" s="6"/>
      <c r="F35" s="6">
        <f>Tabla16[[#This Row],[VENTAS]]+Tabla16[[#This Row],[FISICO]]-Tabla16[[#This Row],[SISTEMA]]</f>
        <v>0</v>
      </c>
      <c r="G35" s="6"/>
      <c r="H35" s="6"/>
      <c r="I35" s="6">
        <v>15.1</v>
      </c>
      <c r="J35" s="6">
        <f>Tabla16[[#This Row],[COSTO]]*3%</f>
        <v>0.45299999999999996</v>
      </c>
      <c r="K35" s="6"/>
      <c r="L35" s="6"/>
    </row>
    <row r="36" spans="1:12" x14ac:dyDescent="0.25">
      <c r="A36" s="6">
        <v>1644</v>
      </c>
      <c r="B36" s="7" t="s">
        <v>2578</v>
      </c>
      <c r="C36" s="6">
        <v>10.07</v>
      </c>
      <c r="D36" s="6">
        <v>2.08</v>
      </c>
      <c r="E36" s="6"/>
      <c r="F36" s="6">
        <f>Tabla16[[#This Row],[VENTAS]]+Tabla16[[#This Row],[FISICO]]-Tabla16[[#This Row],[SISTEMA]]</f>
        <v>-7.99</v>
      </c>
      <c r="G36" s="6">
        <v>11.4</v>
      </c>
      <c r="H36" s="26">
        <f>Tabla16[[#This Row],[DIFERENCIA]]/Tabla16[[#This Row],[RECEPCION]]</f>
        <v>-0.7008771929824561</v>
      </c>
      <c r="I36" s="6">
        <v>6.23</v>
      </c>
      <c r="J36" s="6">
        <f>Tabla16[[#This Row],[COSTO]]*3%</f>
        <v>0.18690000000000001</v>
      </c>
      <c r="K36" s="30">
        <f>Tabla16[[#This Row],[3%]]+Tabla16[[#This Row],[COSTO]]</f>
        <v>6.4169</v>
      </c>
      <c r="L36" s="30">
        <f>Tabla16[[#This Row],[total costos]]*Tabla16[[#This Row],[DIFERENCIA]]</f>
        <v>-51.271031000000001</v>
      </c>
    </row>
    <row r="37" spans="1:12" x14ac:dyDescent="0.25">
      <c r="A37" s="6">
        <v>1985</v>
      </c>
      <c r="B37" s="7" t="s">
        <v>2636</v>
      </c>
      <c r="C37" s="6">
        <v>23.2</v>
      </c>
      <c r="D37" s="6"/>
      <c r="E37" s="6"/>
      <c r="F37" s="6">
        <f>Tabla16[[#This Row],[VENTAS]]+Tabla16[[#This Row],[FISICO]]-Tabla16[[#This Row],[SISTEMA]]</f>
        <v>-23.2</v>
      </c>
      <c r="G37" s="6">
        <v>23.2</v>
      </c>
      <c r="H37" s="26">
        <f>Tabla16[[#This Row],[DIFERENCIA]]/Tabla16[[#This Row],[RECEPCION]]</f>
        <v>-1</v>
      </c>
      <c r="I37" s="6">
        <v>4.2750000000000004</v>
      </c>
      <c r="J37" s="6">
        <f>Tabla16[[#This Row],[COSTO]]*3%</f>
        <v>0.12825</v>
      </c>
      <c r="K37" s="30">
        <f>Tabla16[[#This Row],[3%]]+Tabla16[[#This Row],[COSTO]]</f>
        <v>4.4032500000000008</v>
      </c>
      <c r="L37" s="30">
        <f>Tabla16[[#This Row],[total costos]]*Tabla16[[#This Row],[DIFERENCIA]]</f>
        <v>-102.15540000000001</v>
      </c>
    </row>
    <row r="38" spans="1:12" x14ac:dyDescent="0.25">
      <c r="A38" s="6">
        <v>3364</v>
      </c>
      <c r="B38" s="7" t="s">
        <v>2611</v>
      </c>
      <c r="C38" s="6">
        <v>124.117</v>
      </c>
      <c r="D38" s="6">
        <v>51.44</v>
      </c>
      <c r="E38" s="6">
        <v>0.66</v>
      </c>
      <c r="F38" s="6">
        <f>Tabla16[[#This Row],[VENTAS]]+Tabla16[[#This Row],[FISICO]]-Tabla16[[#This Row],[SISTEMA]]</f>
        <v>-72.01700000000001</v>
      </c>
      <c r="G38" s="6">
        <v>264.60000000000002</v>
      </c>
      <c r="H38" s="26">
        <f>Tabla16[[#This Row],[DIFERENCIA]]/Tabla16[[#This Row],[RECEPCION]]</f>
        <v>-0.27217309145880575</v>
      </c>
      <c r="I38" s="6">
        <v>2.34</v>
      </c>
      <c r="J38" s="6">
        <f>Tabla16[[#This Row],[COSTO]]*3%</f>
        <v>7.0199999999999999E-2</v>
      </c>
      <c r="K38" s="30">
        <f>Tabla16[[#This Row],[3%]]+Tabla16[[#This Row],[COSTO]]</f>
        <v>2.4101999999999997</v>
      </c>
      <c r="L38" s="30">
        <f>Tabla16[[#This Row],[total costos]]*Tabla16[[#This Row],[DIFERENCIA]]</f>
        <v>-173.57537339999999</v>
      </c>
    </row>
    <row r="39" spans="1:12" x14ac:dyDescent="0.25">
      <c r="A39" s="6">
        <v>2102</v>
      </c>
      <c r="B39" s="7" t="s">
        <v>2621</v>
      </c>
      <c r="C39" s="6">
        <v>11.8</v>
      </c>
      <c r="D39" s="6">
        <v>5.8049999999999997</v>
      </c>
      <c r="E39" s="6"/>
      <c r="F39" s="6">
        <f>Tabla16[[#This Row],[VENTAS]]+Tabla16[[#This Row],[FISICO]]-Tabla16[[#This Row],[SISTEMA]]</f>
        <v>-5.995000000000001</v>
      </c>
      <c r="G39" s="6">
        <v>11.8</v>
      </c>
      <c r="H39" s="26">
        <f>Tabla16[[#This Row],[DIFERENCIA]]/Tabla16[[#This Row],[RECEPCION]]</f>
        <v>-0.50805084745762719</v>
      </c>
      <c r="I39" s="6">
        <v>4.28</v>
      </c>
      <c r="J39" s="6">
        <f>Tabla16[[#This Row],[COSTO]]*3%</f>
        <v>0.12840000000000001</v>
      </c>
      <c r="K39" s="30">
        <f>Tabla16[[#This Row],[3%]]+Tabla16[[#This Row],[COSTO]]</f>
        <v>4.4084000000000003</v>
      </c>
      <c r="L39" s="30">
        <f>Tabla16[[#This Row],[total costos]]*Tabla16[[#This Row],[DIFERENCIA]]</f>
        <v>-26.428358000000006</v>
      </c>
    </row>
    <row r="40" spans="1:12" x14ac:dyDescent="0.25">
      <c r="A40" s="6">
        <v>2777</v>
      </c>
      <c r="B40" s="7" t="s">
        <v>2575</v>
      </c>
      <c r="C40" s="6">
        <v>4.0000000000000001E-3</v>
      </c>
      <c r="D40" s="6"/>
      <c r="E40" s="6"/>
      <c r="F40" s="6">
        <f>Tabla16[[#This Row],[VENTAS]]+Tabla16[[#This Row],[FISICO]]-Tabla16[[#This Row],[SISTEMA]]</f>
        <v>-4.0000000000000001E-3</v>
      </c>
      <c r="G40" s="6"/>
      <c r="H40" s="6"/>
      <c r="I40" s="6">
        <v>0.05</v>
      </c>
      <c r="J40" s="6">
        <f>Tabla16[[#This Row],[COSTO]]*3%</f>
        <v>1.5E-3</v>
      </c>
      <c r="K40" s="30">
        <f>Tabla16[[#This Row],[3%]]+Tabla16[[#This Row],[COSTO]]</f>
        <v>5.1500000000000004E-2</v>
      </c>
      <c r="L40" s="30">
        <f>Tabla16[[#This Row],[total costos]]*Tabla16[[#This Row],[DIFERENCIA]]</f>
        <v>-2.0600000000000002E-4</v>
      </c>
    </row>
    <row r="41" spans="1:12" hidden="1" x14ac:dyDescent="0.25">
      <c r="A41" s="18">
        <v>5189</v>
      </c>
      <c r="B41" s="37" t="s">
        <v>2097</v>
      </c>
      <c r="C41" s="18">
        <v>0</v>
      </c>
      <c r="D41" s="18"/>
      <c r="E41" s="18"/>
      <c r="F41" s="18">
        <f>Tabla16[[#This Row],[VENTAS]]+Tabla16[[#This Row],[FISICO]]-Tabla16[[#This Row],[SISTEMA]]</f>
        <v>0</v>
      </c>
      <c r="G41" s="18"/>
      <c r="H41" s="18"/>
      <c r="I41" s="18">
        <v>3.35</v>
      </c>
      <c r="J41" s="6">
        <f>Tabla16[[#This Row],[COSTO]]*3%</f>
        <v>0.10049999999999999</v>
      </c>
      <c r="K41" s="18"/>
      <c r="L41" s="18"/>
    </row>
    <row r="42" spans="1:12" hidden="1" x14ac:dyDescent="0.25">
      <c r="A42" s="6">
        <v>2346</v>
      </c>
      <c r="B42" s="7" t="s">
        <v>2076</v>
      </c>
      <c r="C42" s="6">
        <v>0</v>
      </c>
      <c r="D42" s="6"/>
      <c r="E42" s="6"/>
      <c r="F42" s="6">
        <f>Tabla16[[#This Row],[VENTAS]]+Tabla16[[#This Row],[FISICO]]-Tabla16[[#This Row],[SISTEMA]]</f>
        <v>0</v>
      </c>
      <c r="G42" s="6"/>
      <c r="H42" s="6"/>
      <c r="I42" s="6">
        <v>3.5</v>
      </c>
      <c r="J42" s="6">
        <f>Tabla16[[#This Row],[COSTO]]*3%</f>
        <v>0.105</v>
      </c>
      <c r="K42" s="6"/>
      <c r="L42" s="6"/>
    </row>
    <row r="43" spans="1:12" x14ac:dyDescent="0.25">
      <c r="A43" s="6">
        <v>14330</v>
      </c>
      <c r="B43" s="7" t="s">
        <v>2617</v>
      </c>
      <c r="C43" s="6">
        <v>9</v>
      </c>
      <c r="D43" s="6">
        <v>8</v>
      </c>
      <c r="E43" s="6"/>
      <c r="F43" s="6">
        <f>Tabla16[[#This Row],[VENTAS]]+Tabla16[[#This Row],[FISICO]]-Tabla16[[#This Row],[SISTEMA]]</f>
        <v>-1</v>
      </c>
      <c r="G43" s="6">
        <v>12</v>
      </c>
      <c r="H43" s="26">
        <f>Tabla16[[#This Row],[DIFERENCIA]]/Tabla16[[#This Row],[RECEPCION]]</f>
        <v>-8.3333333333333329E-2</v>
      </c>
      <c r="I43" s="6">
        <v>1.29</v>
      </c>
      <c r="J43" s="6">
        <f>Tabla16[[#This Row],[COSTO]]*3%</f>
        <v>3.8699999999999998E-2</v>
      </c>
      <c r="K43" s="30">
        <f>Tabla16[[#This Row],[3%]]+Tabla16[[#This Row],[COSTO]]</f>
        <v>1.3287</v>
      </c>
      <c r="L43" s="30">
        <f>Tabla16[[#This Row],[total costos]]*Tabla16[[#This Row],[DIFERENCIA]]</f>
        <v>-1.3287</v>
      </c>
    </row>
    <row r="44" spans="1:12" x14ac:dyDescent="0.25">
      <c r="A44" s="6">
        <v>2086</v>
      </c>
      <c r="B44" s="7" t="s">
        <v>2580</v>
      </c>
      <c r="C44" s="6">
        <v>36.994999999999997</v>
      </c>
      <c r="D44" s="6"/>
      <c r="E44" s="6"/>
      <c r="F44" s="6">
        <f>Tabla16[[#This Row],[VENTAS]]+Tabla16[[#This Row],[FISICO]]-Tabla16[[#This Row],[SISTEMA]]</f>
        <v>-36.994999999999997</v>
      </c>
      <c r="G44" s="6">
        <v>35</v>
      </c>
      <c r="H44" s="26">
        <f>Tabla16[[#This Row],[DIFERENCIA]]/Tabla16[[#This Row],[RECEPCION]]</f>
        <v>-1.0569999999999999</v>
      </c>
      <c r="I44" s="6">
        <v>3.01</v>
      </c>
      <c r="J44" s="6">
        <f>Tabla16[[#This Row],[COSTO]]*3%</f>
        <v>9.0299999999999991E-2</v>
      </c>
      <c r="K44" s="30">
        <f>Tabla16[[#This Row],[3%]]+Tabla16[[#This Row],[COSTO]]</f>
        <v>3.1002999999999998</v>
      </c>
      <c r="L44" s="30">
        <f>Tabla16[[#This Row],[total costos]]*Tabla16[[#This Row],[DIFERENCIA]]</f>
        <v>-114.69559849999999</v>
      </c>
    </row>
    <row r="45" spans="1:12" hidden="1" x14ac:dyDescent="0.25">
      <c r="A45" s="18">
        <v>2114</v>
      </c>
      <c r="B45" s="37" t="s">
        <v>2072</v>
      </c>
      <c r="C45" s="18">
        <v>0</v>
      </c>
      <c r="D45" s="18"/>
      <c r="E45" s="18"/>
      <c r="F45" s="18">
        <f>Tabla16[[#This Row],[VENTAS]]+Tabla16[[#This Row],[FISICO]]-Tabla16[[#This Row],[SISTEMA]]</f>
        <v>0</v>
      </c>
      <c r="G45" s="18"/>
      <c r="H45" s="18"/>
      <c r="I45" s="18">
        <v>1.9</v>
      </c>
      <c r="J45" s="6">
        <f>Tabla16[[#This Row],[COSTO]]*3%</f>
        <v>5.6999999999999995E-2</v>
      </c>
      <c r="K45" s="18"/>
      <c r="L45" s="18"/>
    </row>
    <row r="46" spans="1:12" x14ac:dyDescent="0.25">
      <c r="A46" s="6">
        <v>15493</v>
      </c>
      <c r="B46" s="7" t="s">
        <v>2622</v>
      </c>
      <c r="C46" s="6">
        <v>79.05</v>
      </c>
      <c r="D46" s="6">
        <v>74.204999999999998</v>
      </c>
      <c r="E46" s="6">
        <v>5.23</v>
      </c>
      <c r="F46" s="6">
        <f>Tabla16[[#This Row],[VENTAS]]+Tabla16[[#This Row],[FISICO]]-Tabla16[[#This Row],[SISTEMA]]</f>
        <v>0.38500000000000512</v>
      </c>
      <c r="G46" s="6">
        <v>90</v>
      </c>
      <c r="H46" s="26">
        <f>Tabla16[[#This Row],[DIFERENCIA]]/Tabla16[[#This Row],[RECEPCION]]</f>
        <v>4.2777777777778343E-3</v>
      </c>
      <c r="I46" s="6">
        <v>1.45</v>
      </c>
      <c r="J46" s="6">
        <f>Tabla16[[#This Row],[COSTO]]*3%</f>
        <v>4.3499999999999997E-2</v>
      </c>
      <c r="K46" s="30">
        <f>Tabla16[[#This Row],[3%]]+Tabla16[[#This Row],[COSTO]]</f>
        <v>1.4935</v>
      </c>
      <c r="L46" s="30">
        <f>Tabla16[[#This Row],[total costos]]*Tabla16[[#This Row],[DIFERENCIA]]</f>
        <v>0.57499750000000771</v>
      </c>
    </row>
    <row r="47" spans="1:12" x14ac:dyDescent="0.25">
      <c r="A47" s="6">
        <v>10584</v>
      </c>
      <c r="B47" s="7" t="s">
        <v>2593</v>
      </c>
      <c r="C47" s="6">
        <v>29</v>
      </c>
      <c r="D47" s="6">
        <f>8+15+4</f>
        <v>27</v>
      </c>
      <c r="E47" s="6"/>
      <c r="F47" s="6">
        <f>Tabla16[[#This Row],[VENTAS]]+Tabla16[[#This Row],[FISICO]]-Tabla16[[#This Row],[SISTEMA]]</f>
        <v>-2</v>
      </c>
      <c r="G47" s="6">
        <v>1056</v>
      </c>
      <c r="H47" s="26">
        <f>Tabla16[[#This Row],[DIFERENCIA]]/Tabla16[[#This Row],[RECEPCION]]</f>
        <v>-1.893939393939394E-3</v>
      </c>
      <c r="I47" s="6">
        <v>1</v>
      </c>
      <c r="J47" s="6">
        <f>Tabla16[[#This Row],[COSTO]]*3%</f>
        <v>0.03</v>
      </c>
      <c r="K47" s="30">
        <f>Tabla16[[#This Row],[3%]]+Tabla16[[#This Row],[COSTO]]</f>
        <v>1.03</v>
      </c>
      <c r="L47" s="30">
        <f>Tabla16[[#This Row],[total costos]]*Tabla16[[#This Row],[DIFERENCIA]]</f>
        <v>-2.06</v>
      </c>
    </row>
    <row r="48" spans="1:12" hidden="1" x14ac:dyDescent="0.25">
      <c r="A48" s="18">
        <v>3404</v>
      </c>
      <c r="B48" s="37" t="s">
        <v>2084</v>
      </c>
      <c r="C48" s="18">
        <v>0</v>
      </c>
      <c r="D48" s="18"/>
      <c r="E48" s="18"/>
      <c r="F48" s="18">
        <f>Tabla16[[#This Row],[VENTAS]]+Tabla16[[#This Row],[FISICO]]-Tabla16[[#This Row],[SISTEMA]]</f>
        <v>0</v>
      </c>
      <c r="G48" s="18"/>
      <c r="H48" s="18"/>
      <c r="I48" s="18">
        <v>2.3170000000000002</v>
      </c>
      <c r="J48" s="6">
        <f>Tabla16[[#This Row],[COSTO]]*3%</f>
        <v>6.9510000000000002E-2</v>
      </c>
      <c r="K48" s="18"/>
      <c r="L48" s="18"/>
    </row>
    <row r="49" spans="1:12" x14ac:dyDescent="0.25">
      <c r="A49" s="6">
        <v>15491</v>
      </c>
      <c r="B49" s="7" t="s">
        <v>2627</v>
      </c>
      <c r="C49" s="6">
        <v>216</v>
      </c>
      <c r="D49" s="6">
        <f>168+25</f>
        <v>193</v>
      </c>
      <c r="E49" s="6">
        <v>1</v>
      </c>
      <c r="F49" s="6">
        <f>Tabla16[[#This Row],[VENTAS]]+Tabla16[[#This Row],[FISICO]]-Tabla16[[#This Row],[SISTEMA]]</f>
        <v>-22</v>
      </c>
      <c r="G49" s="6">
        <v>225</v>
      </c>
      <c r="H49" s="26">
        <f>Tabla16[[#This Row],[DIFERENCIA]]/Tabla16[[#This Row],[RECEPCION]]</f>
        <v>-9.7777777777777783E-2</v>
      </c>
      <c r="I49" s="6">
        <v>1.45</v>
      </c>
      <c r="J49" s="6">
        <f>Tabla16[[#This Row],[COSTO]]*3%</f>
        <v>4.3499999999999997E-2</v>
      </c>
      <c r="K49" s="30">
        <f>Tabla16[[#This Row],[3%]]+Tabla16[[#This Row],[COSTO]]</f>
        <v>1.4935</v>
      </c>
      <c r="L49" s="30">
        <f>Tabla16[[#This Row],[total costos]]*Tabla16[[#This Row],[DIFERENCIA]]</f>
        <v>-32.856999999999999</v>
      </c>
    </row>
    <row r="50" spans="1:12" x14ac:dyDescent="0.25">
      <c r="A50" s="6">
        <v>15490</v>
      </c>
      <c r="B50" s="7" t="s">
        <v>2626</v>
      </c>
      <c r="C50" s="6">
        <v>199</v>
      </c>
      <c r="D50" s="6">
        <v>177</v>
      </c>
      <c r="E50" s="6">
        <v>3</v>
      </c>
      <c r="F50" s="6">
        <f>Tabla16[[#This Row],[VENTAS]]+Tabla16[[#This Row],[FISICO]]-Tabla16[[#This Row],[SISTEMA]]</f>
        <v>-19</v>
      </c>
      <c r="G50" s="6">
        <v>225</v>
      </c>
      <c r="H50" s="26">
        <f>Tabla16[[#This Row],[DIFERENCIA]]/Tabla16[[#This Row],[RECEPCION]]</f>
        <v>-8.4444444444444447E-2</v>
      </c>
      <c r="I50" s="6">
        <v>1.45</v>
      </c>
      <c r="J50" s="6">
        <f>Tabla16[[#This Row],[COSTO]]*3%</f>
        <v>4.3499999999999997E-2</v>
      </c>
      <c r="K50" s="30">
        <f>Tabla16[[#This Row],[3%]]+Tabla16[[#This Row],[COSTO]]</f>
        <v>1.4935</v>
      </c>
      <c r="L50" s="30">
        <f>Tabla16[[#This Row],[total costos]]*Tabla16[[#This Row],[DIFERENCIA]]</f>
        <v>-28.3765</v>
      </c>
    </row>
    <row r="51" spans="1:12" hidden="1" x14ac:dyDescent="0.25">
      <c r="A51" s="18">
        <v>9381</v>
      </c>
      <c r="B51" s="37" t="s">
        <v>2112</v>
      </c>
      <c r="C51" s="18">
        <v>0</v>
      </c>
      <c r="D51" s="18"/>
      <c r="E51" s="18"/>
      <c r="F51" s="18">
        <f>Tabla16[[#This Row],[VENTAS]]+Tabla16[[#This Row],[FISICO]]-Tabla16[[#This Row],[SISTEMA]]</f>
        <v>0</v>
      </c>
      <c r="G51" s="18"/>
      <c r="H51" s="18"/>
      <c r="I51" s="18">
        <v>1.77</v>
      </c>
      <c r="J51" s="6">
        <f>Tabla16[[#This Row],[COSTO]]*3%</f>
        <v>5.3100000000000001E-2</v>
      </c>
      <c r="K51" s="18"/>
      <c r="L51" s="18"/>
    </row>
    <row r="52" spans="1:12" x14ac:dyDescent="0.25">
      <c r="A52" s="6">
        <v>15536</v>
      </c>
      <c r="B52" s="7" t="s">
        <v>2625</v>
      </c>
      <c r="C52" s="6">
        <v>240</v>
      </c>
      <c r="D52" s="6">
        <f>151+27+37</f>
        <v>215</v>
      </c>
      <c r="E52" s="6">
        <v>23</v>
      </c>
      <c r="F52" s="6">
        <f>Tabla16[[#This Row],[VENTAS]]+Tabla16[[#This Row],[FISICO]]-Tabla16[[#This Row],[SISTEMA]]</f>
        <v>-2</v>
      </c>
      <c r="G52" s="6">
        <v>380</v>
      </c>
      <c r="H52" s="26">
        <f>Tabla16[[#This Row],[DIFERENCIA]]/Tabla16[[#This Row],[RECEPCION]]</f>
        <v>-5.263157894736842E-3</v>
      </c>
      <c r="I52" s="6">
        <v>0.56999999999999995</v>
      </c>
      <c r="J52" s="6">
        <f>Tabla16[[#This Row],[COSTO]]*3%</f>
        <v>1.7099999999999997E-2</v>
      </c>
      <c r="K52" s="30">
        <f>Tabla16[[#This Row],[3%]]+Tabla16[[#This Row],[COSTO]]</f>
        <v>0.58709999999999996</v>
      </c>
      <c r="L52" s="30">
        <f>Tabla16[[#This Row],[total costos]]*Tabla16[[#This Row],[DIFERENCIA]]</f>
        <v>-1.1741999999999999</v>
      </c>
    </row>
    <row r="53" spans="1:12" hidden="1" x14ac:dyDescent="0.25">
      <c r="A53" s="18">
        <v>3737</v>
      </c>
      <c r="B53" s="37" t="s">
        <v>2088</v>
      </c>
      <c r="C53" s="18">
        <v>0</v>
      </c>
      <c r="D53" s="18"/>
      <c r="E53" s="18"/>
      <c r="F53" s="18">
        <f>Tabla16[[#This Row],[VENTAS]]+Tabla16[[#This Row],[FISICO]]-Tabla16[[#This Row],[SISTEMA]]</f>
        <v>0</v>
      </c>
      <c r="G53" s="18"/>
      <c r="H53" s="18"/>
      <c r="I53" s="18">
        <v>1E-3</v>
      </c>
      <c r="J53" s="6">
        <f>Tabla16[[#This Row],[COSTO]]*3%</f>
        <v>3.0000000000000001E-5</v>
      </c>
      <c r="K53" s="18"/>
      <c r="L53" s="18"/>
    </row>
    <row r="54" spans="1:12" x14ac:dyDescent="0.25">
      <c r="A54" s="6">
        <v>3461</v>
      </c>
      <c r="B54" s="7" t="s">
        <v>2579</v>
      </c>
      <c r="C54" s="6">
        <v>91</v>
      </c>
      <c r="D54" s="6">
        <v>16</v>
      </c>
      <c r="E54" s="6"/>
      <c r="F54" s="6">
        <f>Tabla16[[#This Row],[VENTAS]]+Tabla16[[#This Row],[FISICO]]-Tabla16[[#This Row],[SISTEMA]]</f>
        <v>-75</v>
      </c>
      <c r="G54" s="6">
        <v>48</v>
      </c>
      <c r="H54" s="26">
        <f>Tabla16[[#This Row],[DIFERENCIA]]/Tabla16[[#This Row],[RECEPCION]]</f>
        <v>-1.5625</v>
      </c>
      <c r="I54" s="6">
        <v>1.6</v>
      </c>
      <c r="J54" s="6">
        <f>Tabla16[[#This Row],[COSTO]]*3%</f>
        <v>4.8000000000000001E-2</v>
      </c>
      <c r="K54" s="30">
        <f>Tabla16[[#This Row],[3%]]+Tabla16[[#This Row],[COSTO]]</f>
        <v>1.6480000000000001</v>
      </c>
      <c r="L54" s="30">
        <f>Tabla16[[#This Row],[total costos]]*Tabla16[[#This Row],[DIFERENCIA]]</f>
        <v>-123.60000000000001</v>
      </c>
    </row>
    <row r="55" spans="1:12" hidden="1" x14ac:dyDescent="0.25">
      <c r="A55" s="18">
        <v>10479</v>
      </c>
      <c r="B55" s="37" t="s">
        <v>2115</v>
      </c>
      <c r="C55" s="18">
        <v>0</v>
      </c>
      <c r="D55" s="18"/>
      <c r="E55" s="18"/>
      <c r="F55" s="18">
        <f>Tabla16[[#This Row],[VENTAS]]+Tabla16[[#This Row],[FISICO]]-Tabla16[[#This Row],[SISTEMA]]</f>
        <v>0</v>
      </c>
      <c r="G55" s="18"/>
      <c r="H55" s="18"/>
      <c r="I55" s="18">
        <v>1.35</v>
      </c>
      <c r="J55" s="6">
        <f>Tabla16[[#This Row],[COSTO]]*3%</f>
        <v>4.0500000000000001E-2</v>
      </c>
      <c r="K55" s="18"/>
      <c r="L55" s="18"/>
    </row>
    <row r="56" spans="1:12" x14ac:dyDescent="0.25">
      <c r="A56" s="6">
        <v>3754</v>
      </c>
      <c r="B56" s="7" t="s">
        <v>2089</v>
      </c>
      <c r="C56" s="6">
        <v>68</v>
      </c>
      <c r="D56" s="6">
        <v>56</v>
      </c>
      <c r="E56" s="6"/>
      <c r="F56" s="6">
        <f>Tabla16[[#This Row],[VENTAS]]+Tabla16[[#This Row],[FISICO]]-Tabla16[[#This Row],[SISTEMA]]</f>
        <v>-12</v>
      </c>
      <c r="G56" s="6">
        <v>220</v>
      </c>
      <c r="H56" s="26">
        <f>Tabla16[[#This Row],[DIFERENCIA]]/Tabla16[[#This Row],[RECEPCION]]</f>
        <v>-5.4545454545454543E-2</v>
      </c>
      <c r="I56" s="6">
        <v>2.2000000000000002</v>
      </c>
      <c r="J56" s="6">
        <f>Tabla16[[#This Row],[COSTO]]*3%</f>
        <v>6.6000000000000003E-2</v>
      </c>
      <c r="K56" s="30">
        <f>Tabla16[[#This Row],[3%]]+Tabla16[[#This Row],[COSTO]]</f>
        <v>2.266</v>
      </c>
      <c r="L56" s="30">
        <f>Tabla16[[#This Row],[total costos]]*Tabla16[[#This Row],[DIFERENCIA]]</f>
        <v>-27.192</v>
      </c>
    </row>
    <row r="57" spans="1:12" x14ac:dyDescent="0.25">
      <c r="A57" s="6">
        <v>1733</v>
      </c>
      <c r="B57" s="7" t="s">
        <v>2587</v>
      </c>
      <c r="C57" s="6">
        <v>12.97</v>
      </c>
      <c r="D57" s="6"/>
      <c r="E57" s="6"/>
      <c r="F57" s="6">
        <f>Tabla16[[#This Row],[VENTAS]]+Tabla16[[#This Row],[FISICO]]-Tabla16[[#This Row],[SISTEMA]]</f>
        <v>-12.97</v>
      </c>
      <c r="G57" s="6"/>
      <c r="H57" s="6"/>
      <c r="I57" s="6">
        <v>3.21</v>
      </c>
      <c r="J57" s="6">
        <f>Tabla16[[#This Row],[COSTO]]*3%</f>
        <v>9.6299999999999997E-2</v>
      </c>
      <c r="K57" s="30">
        <f>Tabla16[[#This Row],[3%]]+Tabla16[[#This Row],[COSTO]]</f>
        <v>3.3062999999999998</v>
      </c>
      <c r="L57" s="30">
        <f>Tabla16[[#This Row],[total costos]]*Tabla16[[#This Row],[DIFERENCIA]]</f>
        <v>-42.882711</v>
      </c>
    </row>
    <row r="58" spans="1:12" hidden="1" x14ac:dyDescent="0.25">
      <c r="A58" s="18">
        <v>3462</v>
      </c>
      <c r="B58" s="37" t="s">
        <v>2085</v>
      </c>
      <c r="C58" s="18">
        <v>0</v>
      </c>
      <c r="D58" s="18"/>
      <c r="E58" s="18"/>
      <c r="F58" s="18">
        <f>Tabla16[[#This Row],[VENTAS]]+Tabla16[[#This Row],[FISICO]]-Tabla16[[#This Row],[SISTEMA]]</f>
        <v>0</v>
      </c>
      <c r="G58" s="18"/>
      <c r="H58" s="18"/>
      <c r="I58" s="18">
        <v>1</v>
      </c>
      <c r="J58" s="6">
        <f>Tabla16[[#This Row],[COSTO]]*3%</f>
        <v>0.03</v>
      </c>
      <c r="K58" s="18"/>
      <c r="L58" s="18"/>
    </row>
    <row r="59" spans="1:12" hidden="1" x14ac:dyDescent="0.25">
      <c r="A59" s="6">
        <v>1709</v>
      </c>
      <c r="B59" s="7" t="s">
        <v>2053</v>
      </c>
      <c r="C59" s="6">
        <v>0</v>
      </c>
      <c r="D59" s="6"/>
      <c r="E59" s="6"/>
      <c r="F59" s="6">
        <f>Tabla16[[#This Row],[VENTAS]]+Tabla16[[#This Row],[FISICO]]-Tabla16[[#This Row],[SISTEMA]]</f>
        <v>0</v>
      </c>
      <c r="G59" s="6"/>
      <c r="H59" s="6"/>
      <c r="I59" s="6">
        <v>3.17</v>
      </c>
      <c r="J59" s="6">
        <f>Tabla16[[#This Row],[COSTO]]*3%</f>
        <v>9.509999999999999E-2</v>
      </c>
      <c r="K59" s="6"/>
      <c r="L59" s="6"/>
    </row>
    <row r="60" spans="1:12" hidden="1" x14ac:dyDescent="0.25">
      <c r="A60" s="6">
        <v>3226</v>
      </c>
      <c r="B60" s="7" t="s">
        <v>2082</v>
      </c>
      <c r="C60" s="6">
        <v>0</v>
      </c>
      <c r="D60" s="6"/>
      <c r="E60" s="6"/>
      <c r="F60" s="6">
        <f>Tabla16[[#This Row],[VENTAS]]+Tabla16[[#This Row],[FISICO]]-Tabla16[[#This Row],[SISTEMA]]</f>
        <v>0</v>
      </c>
      <c r="G60" s="6"/>
      <c r="H60" s="6"/>
      <c r="I60" s="6">
        <v>7.8</v>
      </c>
      <c r="J60" s="6">
        <f>Tabla16[[#This Row],[COSTO]]*3%</f>
        <v>0.23399999999999999</v>
      </c>
      <c r="K60" s="6"/>
      <c r="L60" s="6"/>
    </row>
    <row r="61" spans="1:12" hidden="1" x14ac:dyDescent="0.25">
      <c r="A61" s="6">
        <v>1011000048</v>
      </c>
      <c r="B61" s="7" t="s">
        <v>2119</v>
      </c>
      <c r="C61" s="6">
        <v>0</v>
      </c>
      <c r="D61" s="6"/>
      <c r="E61" s="6"/>
      <c r="F61" s="6">
        <f>Tabla16[[#This Row],[VENTAS]]+Tabla16[[#This Row],[FISICO]]-Tabla16[[#This Row],[SISTEMA]]</f>
        <v>0</v>
      </c>
      <c r="G61" s="6"/>
      <c r="H61" s="26" t="e">
        <f>Tabla16[[#This Row],[DIFERENCIA]]/Tabla16[[#This Row],[RECEPCION]]</f>
        <v>#DIV/0!</v>
      </c>
      <c r="I61" s="6"/>
      <c r="J61" s="6">
        <f>Tabla16[[#This Row],[COSTO]]*3%</f>
        <v>0</v>
      </c>
      <c r="K61" s="6"/>
      <c r="L61" s="6"/>
    </row>
    <row r="62" spans="1:12" x14ac:dyDescent="0.25">
      <c r="A62" s="6">
        <v>3903</v>
      </c>
      <c r="B62" s="7" t="s">
        <v>2612</v>
      </c>
      <c r="C62" s="6">
        <v>52.755000000000003</v>
      </c>
      <c r="D62" s="6">
        <v>40</v>
      </c>
      <c r="E62" s="6"/>
      <c r="F62" s="6">
        <f>Tabla16[[#This Row],[VENTAS]]+Tabla16[[#This Row],[FISICO]]-Tabla16[[#This Row],[SISTEMA]]</f>
        <v>-12.755000000000003</v>
      </c>
      <c r="G62" s="6">
        <v>300.5</v>
      </c>
      <c r="H62" s="26">
        <f>Tabla16[[#This Row],[DIFERENCIA]]/Tabla16[[#This Row],[RECEPCION]]</f>
        <v>-4.244592346089851E-2</v>
      </c>
      <c r="I62" s="6">
        <v>2</v>
      </c>
      <c r="J62" s="6">
        <f>Tabla16[[#This Row],[COSTO]]*3%</f>
        <v>0.06</v>
      </c>
      <c r="K62" s="30">
        <f>Tabla16[[#This Row],[3%]]+Tabla16[[#This Row],[COSTO]]</f>
        <v>2.06</v>
      </c>
      <c r="L62" s="30">
        <f>Tabla16[[#This Row],[total costos]]*Tabla16[[#This Row],[DIFERENCIA]]</f>
        <v>-26.275300000000005</v>
      </c>
    </row>
    <row r="63" spans="1:12" x14ac:dyDescent="0.25">
      <c r="A63" s="6">
        <v>8247</v>
      </c>
      <c r="B63" s="7" t="s">
        <v>2577</v>
      </c>
      <c r="C63" s="6">
        <v>17</v>
      </c>
      <c r="D63" s="6">
        <v>6</v>
      </c>
      <c r="E63" s="6"/>
      <c r="F63" s="6">
        <f>Tabla16[[#This Row],[VENTAS]]+Tabla16[[#This Row],[FISICO]]-Tabla16[[#This Row],[SISTEMA]]</f>
        <v>-11</v>
      </c>
      <c r="G63" s="6">
        <v>12</v>
      </c>
      <c r="H63" s="26">
        <f>Tabla16[[#This Row],[DIFERENCIA]]/Tabla16[[#This Row],[RECEPCION]]</f>
        <v>-0.91666666666666663</v>
      </c>
      <c r="I63" s="6">
        <v>2</v>
      </c>
      <c r="J63" s="6">
        <f>Tabla16[[#This Row],[COSTO]]*3%</f>
        <v>0.06</v>
      </c>
      <c r="K63" s="30">
        <f>Tabla16[[#This Row],[3%]]+Tabla16[[#This Row],[COSTO]]</f>
        <v>2.06</v>
      </c>
      <c r="L63" s="30">
        <f>Tabla16[[#This Row],[total costos]]*Tabla16[[#This Row],[DIFERENCIA]]</f>
        <v>-22.66</v>
      </c>
    </row>
    <row r="64" spans="1:12" x14ac:dyDescent="0.25">
      <c r="A64" s="6">
        <v>1685</v>
      </c>
      <c r="B64" s="7" t="s">
        <v>2592</v>
      </c>
      <c r="C64" s="6">
        <v>4.34</v>
      </c>
      <c r="D64" s="6"/>
      <c r="E64" s="6"/>
      <c r="F64" s="6">
        <f>Tabla16[[#This Row],[VENTAS]]+Tabla16[[#This Row],[FISICO]]-Tabla16[[#This Row],[SISTEMA]]</f>
        <v>-4.34</v>
      </c>
      <c r="G64" s="6">
        <v>57</v>
      </c>
      <c r="H64" s="26">
        <f>Tabla16[[#This Row],[DIFERENCIA]]/Tabla16[[#This Row],[RECEPCION]]</f>
        <v>-7.614035087719298E-2</v>
      </c>
      <c r="I64" s="6">
        <v>2.2000000000000002</v>
      </c>
      <c r="J64" s="6">
        <f>Tabla16[[#This Row],[COSTO]]*3%</f>
        <v>6.6000000000000003E-2</v>
      </c>
      <c r="K64" s="30">
        <f>Tabla16[[#This Row],[3%]]+Tabla16[[#This Row],[COSTO]]</f>
        <v>2.266</v>
      </c>
      <c r="L64" s="30">
        <f>Tabla16[[#This Row],[total costos]]*Tabla16[[#This Row],[DIFERENCIA]]</f>
        <v>-9.834439999999999</v>
      </c>
    </row>
    <row r="65" spans="1:12" hidden="1" x14ac:dyDescent="0.25">
      <c r="A65" s="18">
        <v>1706</v>
      </c>
      <c r="B65" s="37" t="s">
        <v>2052</v>
      </c>
      <c r="C65" s="18">
        <v>0</v>
      </c>
      <c r="D65" s="18"/>
      <c r="E65" s="18"/>
      <c r="F65" s="18">
        <f>Tabla16[[#This Row],[VENTAS]]+Tabla16[[#This Row],[FISICO]]-Tabla16[[#This Row],[SISTEMA]]</f>
        <v>0</v>
      </c>
      <c r="G65" s="18"/>
      <c r="H65" s="18"/>
      <c r="I65" s="18">
        <v>3.2</v>
      </c>
      <c r="J65" s="6">
        <f>Tabla16[[#This Row],[COSTO]]*3%</f>
        <v>9.6000000000000002E-2</v>
      </c>
      <c r="K65" s="18"/>
      <c r="L65" s="18"/>
    </row>
    <row r="66" spans="1:12" hidden="1" x14ac:dyDescent="0.25">
      <c r="A66" s="6">
        <v>89</v>
      </c>
      <c r="B66" s="7" t="s">
        <v>2045</v>
      </c>
      <c r="C66" s="6">
        <v>0</v>
      </c>
      <c r="D66" s="6"/>
      <c r="E66" s="6"/>
      <c r="F66" s="6">
        <f>Tabla16[[#This Row],[VENTAS]]+Tabla16[[#This Row],[FISICO]]-Tabla16[[#This Row],[SISTEMA]]</f>
        <v>0</v>
      </c>
      <c r="G66" s="6"/>
      <c r="H66" s="6"/>
      <c r="I66" s="6">
        <v>4.8499999999999996</v>
      </c>
      <c r="J66" s="6">
        <f>Tabla16[[#This Row],[COSTO]]*3%</f>
        <v>0.14549999999999999</v>
      </c>
      <c r="K66" s="6"/>
      <c r="L66" s="6"/>
    </row>
    <row r="67" spans="1:12" hidden="1" x14ac:dyDescent="0.25">
      <c r="A67" s="6">
        <v>4928</v>
      </c>
      <c r="B67" s="7" t="s">
        <v>2094</v>
      </c>
      <c r="C67" s="6">
        <v>0</v>
      </c>
      <c r="D67" s="6"/>
      <c r="E67" s="6"/>
      <c r="F67" s="6">
        <f>Tabla16[[#This Row],[VENTAS]]+Tabla16[[#This Row],[FISICO]]-Tabla16[[#This Row],[SISTEMA]]</f>
        <v>0</v>
      </c>
      <c r="G67" s="6"/>
      <c r="H67" s="6"/>
      <c r="I67" s="6">
        <v>5.8000000000000003E-2</v>
      </c>
      <c r="J67" s="6">
        <f>Tabla16[[#This Row],[COSTO]]*3%</f>
        <v>1.74E-3</v>
      </c>
      <c r="K67" s="6"/>
      <c r="L67" s="6"/>
    </row>
    <row r="68" spans="1:12" x14ac:dyDescent="0.25">
      <c r="A68" s="6">
        <v>1836</v>
      </c>
      <c r="B68" s="7" t="s">
        <v>2614</v>
      </c>
      <c r="C68" s="6">
        <v>22.524999999999999</v>
      </c>
      <c r="D68" s="6">
        <v>18.04</v>
      </c>
      <c r="E68" s="6">
        <v>0.32</v>
      </c>
      <c r="F68" s="6">
        <f>Tabla16[[#This Row],[VENTAS]]+Tabla16[[#This Row],[FISICO]]-Tabla16[[#This Row],[SISTEMA]]</f>
        <v>-4.1649999999999991</v>
      </c>
      <c r="G68" s="6">
        <v>53</v>
      </c>
      <c r="H68" s="26">
        <f>Tabla16[[#This Row],[DIFERENCIA]]/Tabla16[[#This Row],[RECEPCION]]</f>
        <v>-7.8584905660377347E-2</v>
      </c>
      <c r="I68" s="6">
        <v>3.8</v>
      </c>
      <c r="J68" s="6">
        <f>Tabla16[[#This Row],[COSTO]]*3%</f>
        <v>0.11399999999999999</v>
      </c>
      <c r="K68" s="30">
        <f>Tabla16[[#This Row],[3%]]+Tabla16[[#This Row],[COSTO]]</f>
        <v>3.9139999999999997</v>
      </c>
      <c r="L68" s="30">
        <f>Tabla16[[#This Row],[total costos]]*Tabla16[[#This Row],[DIFERENCIA]]</f>
        <v>-16.301809999999996</v>
      </c>
    </row>
    <row r="69" spans="1:12" hidden="1" x14ac:dyDescent="0.25">
      <c r="A69" s="18">
        <v>2046</v>
      </c>
      <c r="B69" s="37" t="s">
        <v>2067</v>
      </c>
      <c r="C69" s="18">
        <v>0</v>
      </c>
      <c r="D69" s="18"/>
      <c r="E69" s="18"/>
      <c r="F69" s="18">
        <f>Tabla16[[#This Row],[VENTAS]]+Tabla16[[#This Row],[FISICO]]-Tabla16[[#This Row],[SISTEMA]]</f>
        <v>0</v>
      </c>
      <c r="G69" s="18"/>
      <c r="H69" s="18"/>
      <c r="I69" s="18">
        <v>14.24</v>
      </c>
      <c r="J69" s="6">
        <f>Tabla16[[#This Row],[COSTO]]*3%</f>
        <v>0.42719999999999997</v>
      </c>
      <c r="K69" s="18"/>
      <c r="L69" s="18"/>
    </row>
    <row r="70" spans="1:12" x14ac:dyDescent="0.25">
      <c r="A70" s="6">
        <v>2047</v>
      </c>
      <c r="B70" s="7" t="s">
        <v>2609</v>
      </c>
      <c r="C70" s="6">
        <v>5.0000000000000001E-3</v>
      </c>
      <c r="D70" s="6"/>
      <c r="E70" s="6"/>
      <c r="F70" s="6">
        <f>Tabla16[[#This Row],[VENTAS]]+Tabla16[[#This Row],[FISICO]]-Tabla16[[#This Row],[SISTEMA]]</f>
        <v>-5.0000000000000001E-3</v>
      </c>
      <c r="G70" s="6"/>
      <c r="H70" s="6"/>
      <c r="I70" s="6">
        <v>12.576000000000001</v>
      </c>
      <c r="J70" s="6">
        <f>Tabla16[[#This Row],[COSTO]]*3%</f>
        <v>0.37728</v>
      </c>
      <c r="K70" s="30">
        <f>Tabla16[[#This Row],[3%]]+Tabla16[[#This Row],[COSTO]]</f>
        <v>12.953280000000001</v>
      </c>
      <c r="L70" s="30">
        <f>Tabla16[[#This Row],[total costos]]*Tabla16[[#This Row],[DIFERENCIA]]</f>
        <v>-6.4766400000000002E-2</v>
      </c>
    </row>
    <row r="71" spans="1:12" x14ac:dyDescent="0.25">
      <c r="A71" s="6">
        <v>9312</v>
      </c>
      <c r="B71" s="7" t="s">
        <v>2594</v>
      </c>
      <c r="C71" s="6">
        <v>16</v>
      </c>
      <c r="D71" s="6">
        <v>15</v>
      </c>
      <c r="E71" s="6"/>
      <c r="F71" s="6">
        <f>Tabla16[[#This Row],[VENTAS]]+Tabla16[[#This Row],[FISICO]]-Tabla16[[#This Row],[SISTEMA]]</f>
        <v>-1</v>
      </c>
      <c r="G71" s="6">
        <v>36</v>
      </c>
      <c r="H71" s="26">
        <f>Tabla16[[#This Row],[DIFERENCIA]]/Tabla16[[#This Row],[RECEPCION]]</f>
        <v>-2.7777777777777776E-2</v>
      </c>
      <c r="I71" s="6">
        <v>0.53400000000000003</v>
      </c>
      <c r="J71" s="6">
        <f>Tabla16[[#This Row],[COSTO]]*3%</f>
        <v>1.602E-2</v>
      </c>
      <c r="K71" s="30">
        <f>Tabla16[[#This Row],[3%]]+Tabla16[[#This Row],[COSTO]]</f>
        <v>0.55002000000000006</v>
      </c>
      <c r="L71" s="30">
        <f>Tabla16[[#This Row],[total costos]]*Tabla16[[#This Row],[DIFERENCIA]]</f>
        <v>-0.55002000000000006</v>
      </c>
    </row>
    <row r="72" spans="1:12" hidden="1" x14ac:dyDescent="0.25">
      <c r="A72" s="18">
        <v>8248</v>
      </c>
      <c r="B72" s="37" t="s">
        <v>2107</v>
      </c>
      <c r="C72" s="18">
        <v>0</v>
      </c>
      <c r="D72" s="18"/>
      <c r="E72" s="18"/>
      <c r="F72" s="18">
        <f>Tabla16[[#This Row],[VENTAS]]+Tabla16[[#This Row],[FISICO]]-Tabla16[[#This Row],[SISTEMA]]</f>
        <v>0</v>
      </c>
      <c r="G72" s="18"/>
      <c r="H72" s="18"/>
      <c r="I72" s="18">
        <v>1.06</v>
      </c>
      <c r="J72" s="6">
        <f>Tabla16[[#This Row],[COSTO]]*3%</f>
        <v>3.1800000000000002E-2</v>
      </c>
      <c r="K72" s="18"/>
      <c r="L72" s="18"/>
    </row>
    <row r="73" spans="1:12" x14ac:dyDescent="0.25">
      <c r="A73" s="6">
        <v>2659</v>
      </c>
      <c r="B73" s="7" t="s">
        <v>2635</v>
      </c>
      <c r="C73" s="6">
        <v>0.34</v>
      </c>
      <c r="D73" s="6"/>
      <c r="E73" s="6"/>
      <c r="F73" s="6">
        <f>Tabla16[[#This Row],[VENTAS]]+Tabla16[[#This Row],[FISICO]]-Tabla16[[#This Row],[SISTEMA]]</f>
        <v>-0.34</v>
      </c>
      <c r="G73" s="6">
        <v>19.8</v>
      </c>
      <c r="H73" s="26">
        <f>Tabla16[[#This Row],[DIFERENCIA]]/Tabla16[[#This Row],[RECEPCION]]</f>
        <v>-1.7171717171717171E-2</v>
      </c>
      <c r="I73" s="6">
        <v>3.282</v>
      </c>
      <c r="J73" s="6">
        <f>Tabla16[[#This Row],[COSTO]]*3%</f>
        <v>9.8459999999999992E-2</v>
      </c>
      <c r="K73" s="30">
        <f>Tabla16[[#This Row],[3%]]+Tabla16[[#This Row],[COSTO]]</f>
        <v>3.3804600000000002</v>
      </c>
      <c r="L73" s="30">
        <f>Tabla16[[#This Row],[total costos]]*Tabla16[[#This Row],[DIFERENCIA]]</f>
        <v>-1.1493564000000001</v>
      </c>
    </row>
    <row r="74" spans="1:12" x14ac:dyDescent="0.25">
      <c r="A74" s="6">
        <v>1745</v>
      </c>
      <c r="B74" s="7" t="s">
        <v>2600</v>
      </c>
      <c r="C74" s="6">
        <v>13.414999999999999</v>
      </c>
      <c r="D74" s="6"/>
      <c r="E74" s="6"/>
      <c r="F74" s="6">
        <f>Tabla16[[#This Row],[VENTAS]]+Tabla16[[#This Row],[FISICO]]-Tabla16[[#This Row],[SISTEMA]]</f>
        <v>-13.414999999999999</v>
      </c>
      <c r="G74" s="6"/>
      <c r="H74" s="6"/>
      <c r="I74" s="6">
        <v>4.25</v>
      </c>
      <c r="J74" s="6">
        <f>Tabla16[[#This Row],[COSTO]]*3%</f>
        <v>0.1275</v>
      </c>
      <c r="K74" s="30">
        <f>Tabla16[[#This Row],[3%]]+Tabla16[[#This Row],[COSTO]]</f>
        <v>4.3775000000000004</v>
      </c>
      <c r="L74" s="30">
        <f>Tabla16[[#This Row],[total costos]]*Tabla16[[#This Row],[DIFERENCIA]]</f>
        <v>-58.724162499999998</v>
      </c>
    </row>
    <row r="75" spans="1:12" x14ac:dyDescent="0.25">
      <c r="A75" s="6">
        <v>2082</v>
      </c>
      <c r="B75" s="7" t="s">
        <v>2634</v>
      </c>
      <c r="C75" s="6">
        <v>5.7850000000000001</v>
      </c>
      <c r="D75" s="6"/>
      <c r="E75" s="6"/>
      <c r="F75" s="6">
        <f>Tabla16[[#This Row],[VENTAS]]+Tabla16[[#This Row],[FISICO]]-Tabla16[[#This Row],[SISTEMA]]</f>
        <v>-5.7850000000000001</v>
      </c>
      <c r="G75" s="6">
        <v>16.8</v>
      </c>
      <c r="H75" s="26">
        <f>Tabla16[[#This Row],[DIFERENCIA]]/Tabla16[[#This Row],[RECEPCION]]</f>
        <v>-0.34434523809523809</v>
      </c>
      <c r="I75" s="6">
        <v>3.78</v>
      </c>
      <c r="J75" s="6">
        <f>Tabla16[[#This Row],[COSTO]]*3%</f>
        <v>0.11339999999999999</v>
      </c>
      <c r="K75" s="30">
        <f>Tabla16[[#This Row],[3%]]+Tabla16[[#This Row],[COSTO]]</f>
        <v>3.8933999999999997</v>
      </c>
      <c r="L75" s="30">
        <f>Tabla16[[#This Row],[total costos]]*Tabla16[[#This Row],[DIFERENCIA]]</f>
        <v>-22.523319000000001</v>
      </c>
    </row>
    <row r="76" spans="1:12" hidden="1" x14ac:dyDescent="0.25">
      <c r="A76" s="18">
        <v>3647</v>
      </c>
      <c r="B76" s="37" t="s">
        <v>2086</v>
      </c>
      <c r="C76" s="18">
        <v>0</v>
      </c>
      <c r="D76" s="18"/>
      <c r="E76" s="18"/>
      <c r="F76" s="18">
        <f>Tabla16[[#This Row],[VENTAS]]+Tabla16[[#This Row],[FISICO]]-Tabla16[[#This Row],[SISTEMA]]</f>
        <v>0</v>
      </c>
      <c r="G76" s="18"/>
      <c r="H76" s="18"/>
      <c r="I76" s="18">
        <v>0.27</v>
      </c>
      <c r="J76" s="6">
        <f>Tabla16[[#This Row],[COSTO]]*3%</f>
        <v>8.0999999999999996E-3</v>
      </c>
      <c r="K76" s="18"/>
      <c r="L76" s="18"/>
    </row>
    <row r="77" spans="1:12" x14ac:dyDescent="0.25">
      <c r="A77" s="6">
        <v>2772</v>
      </c>
      <c r="B77" s="7" t="s">
        <v>2632</v>
      </c>
      <c r="C77" s="6">
        <v>0.30599999999999999</v>
      </c>
      <c r="D77" s="6"/>
      <c r="E77" s="6"/>
      <c r="F77" s="6">
        <f>Tabla16[[#This Row],[VENTAS]]+Tabla16[[#This Row],[FISICO]]-Tabla16[[#This Row],[SISTEMA]]</f>
        <v>-0.30599999999999999</v>
      </c>
      <c r="G77" s="6"/>
      <c r="H77" s="6"/>
      <c r="I77" s="6">
        <v>5.4</v>
      </c>
      <c r="J77" s="6">
        <f>Tabla16[[#This Row],[COSTO]]*3%</f>
        <v>0.16200000000000001</v>
      </c>
      <c r="K77" s="30">
        <f>Tabla16[[#This Row],[3%]]+Tabla16[[#This Row],[COSTO]]</f>
        <v>5.5620000000000003</v>
      </c>
      <c r="L77" s="30">
        <f>Tabla16[[#This Row],[total costos]]*Tabla16[[#This Row],[DIFERENCIA]]</f>
        <v>-1.701972</v>
      </c>
    </row>
    <row r="78" spans="1:12" hidden="1" x14ac:dyDescent="0.25">
      <c r="A78" s="18">
        <v>1677</v>
      </c>
      <c r="B78" s="37" t="s">
        <v>2048</v>
      </c>
      <c r="C78" s="18">
        <v>0</v>
      </c>
      <c r="D78" s="18"/>
      <c r="E78" s="18"/>
      <c r="F78" s="18">
        <f>Tabla16[[#This Row],[VENTAS]]+Tabla16[[#This Row],[FISICO]]-Tabla16[[#This Row],[SISTEMA]]</f>
        <v>0</v>
      </c>
      <c r="G78" s="18"/>
      <c r="H78" s="18"/>
      <c r="I78" s="18">
        <v>16.05</v>
      </c>
      <c r="J78" s="6">
        <f>Tabla16[[#This Row],[COSTO]]*3%</f>
        <v>0.48149999999999998</v>
      </c>
      <c r="K78" s="18"/>
      <c r="L78" s="18"/>
    </row>
    <row r="79" spans="1:12" hidden="1" x14ac:dyDescent="0.25">
      <c r="A79" s="6">
        <v>5993</v>
      </c>
      <c r="B79" s="7" t="s">
        <v>2100</v>
      </c>
      <c r="C79" s="6">
        <v>0</v>
      </c>
      <c r="D79" s="6"/>
      <c r="E79" s="6"/>
      <c r="F79" s="6">
        <f>Tabla16[[#This Row],[VENTAS]]+Tabla16[[#This Row],[FISICO]]-Tabla16[[#This Row],[SISTEMA]]</f>
        <v>0</v>
      </c>
      <c r="G79" s="6"/>
      <c r="H79" s="6"/>
      <c r="I79" s="6">
        <v>8.08</v>
      </c>
      <c r="J79" s="6">
        <f>Tabla16[[#This Row],[COSTO]]*3%</f>
        <v>0.2424</v>
      </c>
      <c r="K79" s="6"/>
      <c r="L79" s="6"/>
    </row>
    <row r="80" spans="1:12" x14ac:dyDescent="0.25">
      <c r="A80" s="6">
        <v>1692</v>
      </c>
      <c r="B80" s="7" t="s">
        <v>2631</v>
      </c>
      <c r="C80" s="6">
        <v>31.46</v>
      </c>
      <c r="D80" s="6">
        <v>2.2949999999999999</v>
      </c>
      <c r="E80" s="6">
        <v>1.1499999999999999</v>
      </c>
      <c r="F80" s="6">
        <f>Tabla16[[#This Row],[VENTAS]]+Tabla16[[#This Row],[FISICO]]-Tabla16[[#This Row],[SISTEMA]]</f>
        <v>-28.015000000000001</v>
      </c>
      <c r="G80" s="6">
        <v>131.4</v>
      </c>
      <c r="H80" s="26">
        <f>Tabla16[[#This Row],[DIFERENCIA]]/Tabla16[[#This Row],[RECEPCION]]</f>
        <v>-0.21320395738203957</v>
      </c>
      <c r="I80" s="6">
        <v>4.9000000000000004</v>
      </c>
      <c r="J80" s="6">
        <f>Tabla16[[#This Row],[COSTO]]*3%</f>
        <v>0.14699999999999999</v>
      </c>
      <c r="K80" s="30">
        <f>Tabla16[[#This Row],[3%]]+Tabla16[[#This Row],[COSTO]]</f>
        <v>5.0470000000000006</v>
      </c>
      <c r="L80" s="30">
        <f>Tabla16[[#This Row],[total costos]]*Tabla16[[#This Row],[DIFERENCIA]]</f>
        <v>-141.39170500000003</v>
      </c>
    </row>
    <row r="81" spans="1:12" x14ac:dyDescent="0.25">
      <c r="A81" s="6">
        <v>5066</v>
      </c>
      <c r="B81" s="7" t="s">
        <v>2598</v>
      </c>
      <c r="C81" s="6">
        <v>0.27</v>
      </c>
      <c r="D81" s="6"/>
      <c r="E81" s="6"/>
      <c r="F81" s="6">
        <f>Tabla16[[#This Row],[VENTAS]]+Tabla16[[#This Row],[FISICO]]-Tabla16[[#This Row],[SISTEMA]]</f>
        <v>-0.27</v>
      </c>
      <c r="G81" s="6">
        <v>6.4</v>
      </c>
      <c r="H81" s="26">
        <f>Tabla16[[#This Row],[DIFERENCIA]]/Tabla16[[#This Row],[RECEPCION]]</f>
        <v>-4.2187500000000003E-2</v>
      </c>
      <c r="I81" s="6">
        <v>5.3689999999999998</v>
      </c>
      <c r="J81" s="6">
        <f>Tabla16[[#This Row],[COSTO]]*3%</f>
        <v>0.16106999999999999</v>
      </c>
      <c r="K81" s="30">
        <f>Tabla16[[#This Row],[3%]]+Tabla16[[#This Row],[COSTO]]</f>
        <v>5.5300699999999994</v>
      </c>
      <c r="L81" s="30">
        <f>Tabla16[[#This Row],[total costos]]*Tabla16[[#This Row],[DIFERENCIA]]</f>
        <v>-1.4931189</v>
      </c>
    </row>
    <row r="82" spans="1:12" x14ac:dyDescent="0.25">
      <c r="A82" s="6">
        <v>1732</v>
      </c>
      <c r="B82" s="7" t="s">
        <v>2604</v>
      </c>
      <c r="C82" s="6">
        <v>0.31</v>
      </c>
      <c r="D82" s="6"/>
      <c r="E82" s="6"/>
      <c r="F82" s="6">
        <f>Tabla16[[#This Row],[VENTAS]]+Tabla16[[#This Row],[FISICO]]-Tabla16[[#This Row],[SISTEMA]]</f>
        <v>-0.31</v>
      </c>
      <c r="G82" s="6"/>
      <c r="H82" s="6"/>
      <c r="I82" s="6">
        <v>4.8</v>
      </c>
      <c r="J82" s="6">
        <f>Tabla16[[#This Row],[COSTO]]*3%</f>
        <v>0.14399999999999999</v>
      </c>
      <c r="K82" s="30">
        <f>Tabla16[[#This Row],[3%]]+Tabla16[[#This Row],[COSTO]]</f>
        <v>4.944</v>
      </c>
      <c r="L82" s="30">
        <f>Tabla16[[#This Row],[total costos]]*Tabla16[[#This Row],[DIFERENCIA]]</f>
        <v>-1.53264</v>
      </c>
    </row>
    <row r="83" spans="1:12" x14ac:dyDescent="0.25">
      <c r="A83" s="6">
        <v>1823</v>
      </c>
      <c r="B83" s="7" t="s">
        <v>2596</v>
      </c>
      <c r="C83" s="6">
        <v>3.0000000000000001E-3</v>
      </c>
      <c r="D83" s="6"/>
      <c r="E83" s="6"/>
      <c r="F83" s="6">
        <f>Tabla16[[#This Row],[VENTAS]]+Tabla16[[#This Row],[FISICO]]-Tabla16[[#This Row],[SISTEMA]]</f>
        <v>-3.0000000000000001E-3</v>
      </c>
      <c r="G83" s="6"/>
      <c r="H83" s="6"/>
      <c r="I83" s="6">
        <v>8.1199999999999992</v>
      </c>
      <c r="J83" s="6">
        <f>Tabla16[[#This Row],[COSTO]]*3%</f>
        <v>0.24359999999999996</v>
      </c>
      <c r="K83" s="30">
        <f>Tabla16[[#This Row],[3%]]+Tabla16[[#This Row],[COSTO]]</f>
        <v>8.3635999999999999</v>
      </c>
      <c r="L83" s="30">
        <f>Tabla16[[#This Row],[total costos]]*Tabla16[[#This Row],[DIFERENCIA]]</f>
        <v>-2.50908E-2</v>
      </c>
    </row>
    <row r="84" spans="1:12" hidden="1" x14ac:dyDescent="0.25">
      <c r="A84" s="18">
        <v>2098</v>
      </c>
      <c r="B84" s="37" t="s">
        <v>2070</v>
      </c>
      <c r="C84" s="18">
        <v>0</v>
      </c>
      <c r="D84" s="18"/>
      <c r="E84" s="18"/>
      <c r="F84" s="18">
        <f>Tabla16[[#This Row],[VENTAS]]+Tabla16[[#This Row],[FISICO]]-Tabla16[[#This Row],[SISTEMA]]</f>
        <v>0</v>
      </c>
      <c r="G84" s="18"/>
      <c r="H84" s="18"/>
      <c r="I84" s="18">
        <v>9.3800000000000008</v>
      </c>
      <c r="J84" s="6">
        <f>Tabla16[[#This Row],[COSTO]]*3%</f>
        <v>0.28140000000000004</v>
      </c>
      <c r="K84" s="18"/>
      <c r="L84" s="18"/>
    </row>
    <row r="85" spans="1:12" x14ac:dyDescent="0.25">
      <c r="A85" s="6">
        <v>1824</v>
      </c>
      <c r="B85" s="7" t="s">
        <v>2630</v>
      </c>
      <c r="C85" s="6">
        <v>2</v>
      </c>
      <c r="D85" s="6"/>
      <c r="E85" s="6"/>
      <c r="F85" s="6">
        <f>Tabla16[[#This Row],[VENTAS]]+Tabla16[[#This Row],[FISICO]]-Tabla16[[#This Row],[SISTEMA]]</f>
        <v>-2</v>
      </c>
      <c r="G85" s="6"/>
      <c r="H85" s="6"/>
      <c r="I85" s="6">
        <v>1.3</v>
      </c>
      <c r="J85" s="6">
        <f>Tabla16[[#This Row],[COSTO]]*3%</f>
        <v>3.9E-2</v>
      </c>
      <c r="K85" s="30">
        <f>Tabla16[[#This Row],[3%]]+Tabla16[[#This Row],[COSTO]]</f>
        <v>1.339</v>
      </c>
      <c r="L85" s="30">
        <f>Tabla16[[#This Row],[total costos]]*Tabla16[[#This Row],[DIFERENCIA]]</f>
        <v>-2.6779999999999999</v>
      </c>
    </row>
    <row r="86" spans="1:12" x14ac:dyDescent="0.25">
      <c r="A86" s="6">
        <v>1809</v>
      </c>
      <c r="B86" s="7" t="s">
        <v>2061</v>
      </c>
      <c r="C86" s="6">
        <v>1.105</v>
      </c>
      <c r="D86" s="6"/>
      <c r="E86" s="6"/>
      <c r="F86" s="6">
        <f>Tabla16[[#This Row],[VENTAS]]+Tabla16[[#This Row],[FISICO]]-Tabla16[[#This Row],[SISTEMA]]</f>
        <v>-1.105</v>
      </c>
      <c r="G86" s="6">
        <v>8.5</v>
      </c>
      <c r="H86" s="26">
        <f>Tabla16[[#This Row],[DIFERENCIA]]/Tabla16[[#This Row],[RECEPCION]]</f>
        <v>-0.13</v>
      </c>
      <c r="I86" s="6">
        <v>5.99</v>
      </c>
      <c r="J86" s="6">
        <f>Tabla16[[#This Row],[COSTO]]*3%</f>
        <v>0.1797</v>
      </c>
      <c r="K86" s="30">
        <f>Tabla16[[#This Row],[3%]]+Tabla16[[#This Row],[COSTO]]</f>
        <v>6.1697000000000006</v>
      </c>
      <c r="L86" s="30">
        <f>Tabla16[[#This Row],[total costos]]*Tabla16[[#This Row],[DIFERENCIA]]</f>
        <v>-6.8175185000000003</v>
      </c>
    </row>
    <row r="87" spans="1:12" x14ac:dyDescent="0.25">
      <c r="A87" s="6">
        <v>3201</v>
      </c>
      <c r="B87" s="7" t="s">
        <v>2599</v>
      </c>
      <c r="C87" s="6">
        <v>0.67</v>
      </c>
      <c r="D87" s="6"/>
      <c r="E87" s="6"/>
      <c r="F87" s="6">
        <f>Tabla16[[#This Row],[VENTAS]]+Tabla16[[#This Row],[FISICO]]-Tabla16[[#This Row],[SISTEMA]]</f>
        <v>-0.67</v>
      </c>
      <c r="G87" s="6"/>
      <c r="H87" s="6"/>
      <c r="I87" s="6">
        <v>7.6</v>
      </c>
      <c r="J87" s="6">
        <f>Tabla16[[#This Row],[COSTO]]*3%</f>
        <v>0.22799999999999998</v>
      </c>
      <c r="K87" s="30">
        <f>Tabla16[[#This Row],[3%]]+Tabla16[[#This Row],[COSTO]]</f>
        <v>7.8279999999999994</v>
      </c>
      <c r="L87" s="30">
        <f>Tabla16[[#This Row],[total costos]]*Tabla16[[#This Row],[DIFERENCIA]]</f>
        <v>-5.2447600000000003</v>
      </c>
    </row>
    <row r="88" spans="1:12" hidden="1" x14ac:dyDescent="0.25">
      <c r="A88" s="18">
        <v>2393</v>
      </c>
      <c r="B88" s="37" t="s">
        <v>2077</v>
      </c>
      <c r="C88" s="18">
        <v>0</v>
      </c>
      <c r="D88" s="18"/>
      <c r="E88" s="18"/>
      <c r="F88" s="18">
        <f>Tabla16[[#This Row],[VENTAS]]+Tabla16[[#This Row],[FISICO]]-Tabla16[[#This Row],[SISTEMA]]</f>
        <v>0</v>
      </c>
      <c r="G88" s="18"/>
      <c r="H88" s="18"/>
      <c r="I88" s="18">
        <v>1.45</v>
      </c>
      <c r="J88" s="6">
        <f>Tabla16[[#This Row],[COSTO]]*3%</f>
        <v>4.3499999999999997E-2</v>
      </c>
      <c r="K88" s="18"/>
      <c r="L88" s="18"/>
    </row>
    <row r="89" spans="1:12" hidden="1" x14ac:dyDescent="0.25">
      <c r="A89" s="6">
        <v>2304</v>
      </c>
      <c r="B89" s="7" t="s">
        <v>2074</v>
      </c>
      <c r="C89" s="6">
        <v>0</v>
      </c>
      <c r="D89" s="6"/>
      <c r="E89" s="6"/>
      <c r="F89" s="6">
        <f>Tabla16[[#This Row],[VENTAS]]+Tabla16[[#This Row],[FISICO]]-Tabla16[[#This Row],[SISTEMA]]</f>
        <v>0</v>
      </c>
      <c r="G89" s="6"/>
      <c r="H89" s="6"/>
      <c r="I89" s="6">
        <v>1.52</v>
      </c>
      <c r="J89" s="6">
        <f>Tabla16[[#This Row],[COSTO]]*3%</f>
        <v>4.5600000000000002E-2</v>
      </c>
      <c r="K89" s="6"/>
      <c r="L89" s="6"/>
    </row>
    <row r="90" spans="1:12" hidden="1" x14ac:dyDescent="0.25">
      <c r="A90" s="6">
        <v>29</v>
      </c>
      <c r="B90" s="7" t="s">
        <v>2041</v>
      </c>
      <c r="C90" s="6">
        <v>0</v>
      </c>
      <c r="D90" s="6"/>
      <c r="E90" s="6"/>
      <c r="F90" s="6">
        <f>Tabla16[[#This Row],[VENTAS]]+Tabla16[[#This Row],[FISICO]]-Tabla16[[#This Row],[SISTEMA]]</f>
        <v>0</v>
      </c>
      <c r="G90" s="6"/>
      <c r="H90" s="6"/>
      <c r="I90" s="6">
        <v>0.25</v>
      </c>
      <c r="J90" s="6">
        <f>Tabla16[[#This Row],[COSTO]]*3%</f>
        <v>7.4999999999999997E-3</v>
      </c>
      <c r="K90" s="6"/>
      <c r="L90" s="6"/>
    </row>
    <row r="91" spans="1:12" hidden="1" x14ac:dyDescent="0.25">
      <c r="A91" s="6">
        <v>1817</v>
      </c>
      <c r="B91" s="7" t="s">
        <v>2063</v>
      </c>
      <c r="C91" s="6">
        <v>0</v>
      </c>
      <c r="D91" s="6"/>
      <c r="E91" s="6"/>
      <c r="F91" s="6">
        <f>Tabla16[[#This Row],[VENTAS]]+Tabla16[[#This Row],[FISICO]]-Tabla16[[#This Row],[SISTEMA]]</f>
        <v>0</v>
      </c>
      <c r="G91" s="6"/>
      <c r="H91" s="6"/>
      <c r="I91" s="6">
        <v>9</v>
      </c>
      <c r="J91" s="6">
        <f>Tabla16[[#This Row],[COSTO]]*3%</f>
        <v>0.27</v>
      </c>
      <c r="K91" s="6"/>
      <c r="L91" s="6"/>
    </row>
    <row r="92" spans="1:12" x14ac:dyDescent="0.25">
      <c r="A92" s="6">
        <v>2021</v>
      </c>
      <c r="B92" s="7" t="s">
        <v>2615</v>
      </c>
      <c r="C92" s="6">
        <v>20.625</v>
      </c>
      <c r="D92" s="6"/>
      <c r="E92" s="6"/>
      <c r="F92" s="6">
        <f>Tabla16[[#This Row],[VENTAS]]+Tabla16[[#This Row],[FISICO]]-Tabla16[[#This Row],[SISTEMA]]</f>
        <v>-20.625</v>
      </c>
      <c r="G92" s="6">
        <v>76.099999999999994</v>
      </c>
      <c r="H92" s="26">
        <f>Tabla16[[#This Row],[DIFERENCIA]]/Tabla16[[#This Row],[RECEPCION]]</f>
        <v>-0.27102496714848884</v>
      </c>
      <c r="I92" s="6">
        <v>5.0999999999999996</v>
      </c>
      <c r="J92" s="6">
        <f>Tabla16[[#This Row],[COSTO]]*3%</f>
        <v>0.153</v>
      </c>
      <c r="K92" s="30">
        <f>Tabla16[[#This Row],[3%]]+Tabla16[[#This Row],[COSTO]]</f>
        <v>5.2529999999999992</v>
      </c>
      <c r="L92" s="30">
        <f>Tabla16[[#This Row],[total costos]]*Tabla16[[#This Row],[DIFERENCIA]]</f>
        <v>-108.34312499999999</v>
      </c>
    </row>
    <row r="93" spans="1:12" x14ac:dyDescent="0.25">
      <c r="A93" s="6">
        <v>4713</v>
      </c>
      <c r="B93" s="7" t="s">
        <v>2608</v>
      </c>
      <c r="C93" s="6">
        <v>0.20499999999999999</v>
      </c>
      <c r="D93" s="6"/>
      <c r="E93" s="6"/>
      <c r="F93" s="6">
        <f>Tabla16[[#This Row],[VENTAS]]+Tabla16[[#This Row],[FISICO]]-Tabla16[[#This Row],[SISTEMA]]</f>
        <v>-0.20499999999999999</v>
      </c>
      <c r="G93" s="6"/>
      <c r="H93" s="6"/>
      <c r="I93" s="6">
        <v>5.07</v>
      </c>
      <c r="J93" s="6">
        <f>Tabla16[[#This Row],[COSTO]]*3%</f>
        <v>0.15210000000000001</v>
      </c>
      <c r="K93" s="30">
        <f>Tabla16[[#This Row],[3%]]+Tabla16[[#This Row],[COSTO]]</f>
        <v>5.2221000000000002</v>
      </c>
      <c r="L93" s="30">
        <f>Tabla16[[#This Row],[total costos]]*Tabla16[[#This Row],[DIFERENCIA]]</f>
        <v>-1.0705305000000001</v>
      </c>
    </row>
    <row r="94" spans="1:12" x14ac:dyDescent="0.25">
      <c r="A94" s="6">
        <v>1794</v>
      </c>
      <c r="B94" s="7" t="s">
        <v>185</v>
      </c>
      <c r="C94" s="6">
        <v>156.86000000000001</v>
      </c>
      <c r="D94" s="6">
        <v>61.84</v>
      </c>
      <c r="E94" s="6">
        <v>7.85</v>
      </c>
      <c r="F94" s="6">
        <f>Tabla16[[#This Row],[VENTAS]]+Tabla16[[#This Row],[FISICO]]-Tabla16[[#This Row],[SISTEMA]]</f>
        <v>-87.170000000000016</v>
      </c>
      <c r="G94" s="6">
        <v>513.29999999999995</v>
      </c>
      <c r="H94" s="26">
        <f>Tabla16[[#This Row],[DIFERENCIA]]/Tabla16[[#This Row],[RECEPCION]]</f>
        <v>-0.16982271576076374</v>
      </c>
      <c r="I94" s="6">
        <v>1.7</v>
      </c>
      <c r="J94" s="6">
        <f>Tabla16[[#This Row],[COSTO]]*3%</f>
        <v>5.0999999999999997E-2</v>
      </c>
      <c r="K94" s="30">
        <f>Tabla16[[#This Row],[3%]]+Tabla16[[#This Row],[COSTO]]</f>
        <v>1.7509999999999999</v>
      </c>
      <c r="L94" s="30">
        <f>Tabla16[[#This Row],[total costos]]*Tabla16[[#This Row],[DIFERENCIA]]</f>
        <v>-152.63467000000003</v>
      </c>
    </row>
    <row r="95" spans="1:12" x14ac:dyDescent="0.25">
      <c r="A95" s="6">
        <v>1796</v>
      </c>
      <c r="B95" s="7" t="s">
        <v>2058</v>
      </c>
      <c r="C95" s="6">
        <v>-4.0449999999999999</v>
      </c>
      <c r="D95" s="6"/>
      <c r="E95" s="6"/>
      <c r="F95" s="6">
        <f>Tabla16[[#This Row],[VENTAS]]+Tabla16[[#This Row],[FISICO]]-Tabla16[[#This Row],[SISTEMA]]</f>
        <v>4.0449999999999999</v>
      </c>
      <c r="G95" s="6">
        <v>35</v>
      </c>
      <c r="H95" s="26">
        <f>Tabla16[[#This Row],[DIFERENCIA]]/Tabla16[[#This Row],[RECEPCION]]</f>
        <v>0.11557142857142857</v>
      </c>
      <c r="I95" s="6">
        <v>1.75</v>
      </c>
      <c r="J95" s="6">
        <f>Tabla16[[#This Row],[COSTO]]*3%</f>
        <v>5.2499999999999998E-2</v>
      </c>
      <c r="K95" s="30">
        <f>Tabla16[[#This Row],[3%]]+Tabla16[[#This Row],[COSTO]]</f>
        <v>1.8025</v>
      </c>
      <c r="L95" s="30">
        <f>Tabla16[[#This Row],[total costos]]*Tabla16[[#This Row],[DIFERENCIA]]</f>
        <v>7.2911124999999997</v>
      </c>
    </row>
    <row r="96" spans="1:12" x14ac:dyDescent="0.25">
      <c r="A96" s="6">
        <v>10352</v>
      </c>
      <c r="B96" s="7" t="s">
        <v>2629</v>
      </c>
      <c r="C96" s="6">
        <v>0.17</v>
      </c>
      <c r="D96" s="6"/>
      <c r="E96" s="6"/>
      <c r="F96" s="6">
        <f>Tabla16[[#This Row],[VENTAS]]+Tabla16[[#This Row],[FISICO]]-Tabla16[[#This Row],[SISTEMA]]</f>
        <v>-0.17</v>
      </c>
      <c r="G96" s="6"/>
      <c r="H96" s="6"/>
      <c r="I96" s="6">
        <v>3.6</v>
      </c>
      <c r="J96" s="6">
        <f>Tabla16[[#This Row],[COSTO]]*3%</f>
        <v>0.108</v>
      </c>
      <c r="K96" s="30">
        <f>Tabla16[[#This Row],[3%]]+Tabla16[[#This Row],[COSTO]]</f>
        <v>3.7080000000000002</v>
      </c>
      <c r="L96" s="30">
        <f>Tabla16[[#This Row],[total costos]]*Tabla16[[#This Row],[DIFERENCIA]]</f>
        <v>-0.63036000000000003</v>
      </c>
    </row>
    <row r="97" spans="1:12" hidden="1" x14ac:dyDescent="0.25">
      <c r="A97" s="18">
        <v>1729</v>
      </c>
      <c r="B97" s="37" t="s">
        <v>2054</v>
      </c>
      <c r="C97" s="18">
        <v>0</v>
      </c>
      <c r="D97" s="18"/>
      <c r="E97" s="18"/>
      <c r="F97" s="18">
        <f>Tabla16[[#This Row],[VENTAS]]+Tabla16[[#This Row],[FISICO]]-Tabla16[[#This Row],[SISTEMA]]</f>
        <v>0</v>
      </c>
      <c r="G97" s="18"/>
      <c r="H97" s="18"/>
      <c r="I97" s="18">
        <v>3.5</v>
      </c>
      <c r="J97" s="6">
        <f>Tabla16[[#This Row],[COSTO]]*3%</f>
        <v>0.105</v>
      </c>
      <c r="K97" s="18"/>
      <c r="L97" s="18"/>
    </row>
    <row r="98" spans="1:12" x14ac:dyDescent="0.25">
      <c r="A98" s="6">
        <v>1806</v>
      </c>
      <c r="B98" s="7" t="s">
        <v>2591</v>
      </c>
      <c r="C98" s="6">
        <v>-0.24</v>
      </c>
      <c r="D98" s="6"/>
      <c r="E98" s="6"/>
      <c r="F98" s="6">
        <f>Tabla16[[#This Row],[VENTAS]]+Tabla16[[#This Row],[FISICO]]-Tabla16[[#This Row],[SISTEMA]]</f>
        <v>0.24</v>
      </c>
      <c r="G98" s="6"/>
      <c r="H98" s="6"/>
      <c r="I98" s="6">
        <v>6.88</v>
      </c>
      <c r="J98" s="6">
        <f>Tabla16[[#This Row],[COSTO]]*3%</f>
        <v>0.2064</v>
      </c>
      <c r="K98" s="30">
        <f>Tabla16[[#This Row],[3%]]+Tabla16[[#This Row],[COSTO]]</f>
        <v>7.0864000000000003</v>
      </c>
      <c r="L98" s="30">
        <f>Tabla16[[#This Row],[total costos]]*Tabla16[[#This Row],[DIFERENCIA]]</f>
        <v>1.700736</v>
      </c>
    </row>
    <row r="99" spans="1:12" x14ac:dyDescent="0.25">
      <c r="A99" s="6">
        <v>1690</v>
      </c>
      <c r="B99" s="7" t="s">
        <v>2606</v>
      </c>
      <c r="C99" s="6">
        <v>6.2</v>
      </c>
      <c r="D99" s="6"/>
      <c r="E99" s="6"/>
      <c r="F99" s="6">
        <f>Tabla16[[#This Row],[VENTAS]]+Tabla16[[#This Row],[FISICO]]-Tabla16[[#This Row],[SISTEMA]]</f>
        <v>-6.2</v>
      </c>
      <c r="G99" s="6">
        <v>9.5</v>
      </c>
      <c r="H99" s="26">
        <f>Tabla16[[#This Row],[DIFERENCIA]]/Tabla16[[#This Row],[RECEPCION]]</f>
        <v>-0.65263157894736845</v>
      </c>
      <c r="I99" s="6">
        <v>4.3</v>
      </c>
      <c r="J99" s="6">
        <f>Tabla16[[#This Row],[COSTO]]*3%</f>
        <v>0.129</v>
      </c>
      <c r="K99" s="30">
        <f>Tabla16[[#This Row],[3%]]+Tabla16[[#This Row],[COSTO]]</f>
        <v>4.4290000000000003</v>
      </c>
      <c r="L99" s="30">
        <f>Tabla16[[#This Row],[total costos]]*Tabla16[[#This Row],[DIFERENCIA]]</f>
        <v>-27.459800000000001</v>
      </c>
    </row>
    <row r="100" spans="1:12" hidden="1" x14ac:dyDescent="0.25">
      <c r="A100" s="18">
        <v>5080</v>
      </c>
      <c r="B100" s="37" t="s">
        <v>2096</v>
      </c>
      <c r="C100" s="18">
        <v>0</v>
      </c>
      <c r="D100" s="18"/>
      <c r="E100" s="18"/>
      <c r="F100" s="18">
        <f>Tabla16[[#This Row],[VENTAS]]+Tabla16[[#This Row],[FISICO]]-Tabla16[[#This Row],[SISTEMA]]</f>
        <v>0</v>
      </c>
      <c r="G100" s="18"/>
      <c r="H100" s="18"/>
      <c r="I100" s="18">
        <v>5.61</v>
      </c>
      <c r="J100" s="6">
        <f>Tabla16[[#This Row],[COSTO]]*3%</f>
        <v>0.16830000000000001</v>
      </c>
      <c r="K100" s="18"/>
      <c r="L100" s="18"/>
    </row>
    <row r="101" spans="1:12" x14ac:dyDescent="0.25">
      <c r="A101" s="6">
        <v>2041</v>
      </c>
      <c r="B101" s="7" t="s">
        <v>2586</v>
      </c>
      <c r="C101" s="6">
        <v>0.11</v>
      </c>
      <c r="D101" s="6"/>
      <c r="E101" s="6"/>
      <c r="F101" s="6">
        <f>Tabla16[[#This Row],[VENTAS]]+Tabla16[[#This Row],[FISICO]]-Tabla16[[#This Row],[SISTEMA]]</f>
        <v>-0.11</v>
      </c>
      <c r="G101" s="6"/>
      <c r="H101" s="6"/>
      <c r="I101" s="6">
        <v>8.5500000000000007</v>
      </c>
      <c r="J101" s="6">
        <f>Tabla16[[#This Row],[COSTO]]*3%</f>
        <v>0.25650000000000001</v>
      </c>
      <c r="K101" s="30">
        <f>Tabla16[[#This Row],[3%]]+Tabla16[[#This Row],[COSTO]]</f>
        <v>8.8065000000000015</v>
      </c>
      <c r="L101" s="30">
        <f>Tabla16[[#This Row],[total costos]]*Tabla16[[#This Row],[DIFERENCIA]]</f>
        <v>-0.96871500000000021</v>
      </c>
    </row>
    <row r="102" spans="1:12" hidden="1" x14ac:dyDescent="0.25">
      <c r="A102" s="18">
        <v>47</v>
      </c>
      <c r="B102" s="37" t="s">
        <v>2043</v>
      </c>
      <c r="C102" s="18">
        <v>0</v>
      </c>
      <c r="D102" s="18"/>
      <c r="E102" s="18"/>
      <c r="F102" s="18">
        <f>Tabla16[[#This Row],[VENTAS]]+Tabla16[[#This Row],[FISICO]]-Tabla16[[#This Row],[SISTEMA]]</f>
        <v>0</v>
      </c>
      <c r="G102" s="18"/>
      <c r="H102" s="18"/>
      <c r="I102" s="18">
        <v>2.65</v>
      </c>
      <c r="J102" s="6">
        <f>Tabla16[[#This Row],[COSTO]]*3%</f>
        <v>7.9500000000000001E-2</v>
      </c>
      <c r="K102" s="18"/>
      <c r="L102" s="18"/>
    </row>
    <row r="103" spans="1:12" x14ac:dyDescent="0.25">
      <c r="A103" s="6">
        <v>1803</v>
      </c>
      <c r="B103" s="7" t="s">
        <v>2585</v>
      </c>
      <c r="C103" s="6">
        <v>3.4</v>
      </c>
      <c r="D103" s="6"/>
      <c r="E103" s="6"/>
      <c r="F103" s="6">
        <f>Tabla16[[#This Row],[VENTAS]]+Tabla16[[#This Row],[FISICO]]-Tabla16[[#This Row],[SISTEMA]]</f>
        <v>-3.4</v>
      </c>
      <c r="G103" s="6">
        <v>3.4</v>
      </c>
      <c r="H103" s="26">
        <f>Tabla16[[#This Row],[DIFERENCIA]]/Tabla16[[#This Row],[RECEPCION]]</f>
        <v>-1</v>
      </c>
      <c r="I103" s="6">
        <v>20.54</v>
      </c>
      <c r="J103" s="6">
        <f>Tabla16[[#This Row],[COSTO]]*3%</f>
        <v>0.61619999999999997</v>
      </c>
      <c r="K103" s="30">
        <f>Tabla16[[#This Row],[3%]]+Tabla16[[#This Row],[COSTO]]</f>
        <v>21.156199999999998</v>
      </c>
      <c r="L103" s="30">
        <f>Tabla16[[#This Row],[total costos]]*Tabla16[[#This Row],[DIFERENCIA]]</f>
        <v>-71.931079999999994</v>
      </c>
    </row>
    <row r="104" spans="1:12" x14ac:dyDescent="0.25">
      <c r="A104" s="6">
        <v>77</v>
      </c>
      <c r="B104" s="7" t="s">
        <v>2633</v>
      </c>
      <c r="C104" s="6">
        <v>7.79</v>
      </c>
      <c r="D104" s="6"/>
      <c r="E104" s="6"/>
      <c r="F104" s="6">
        <f>Tabla16[[#This Row],[VENTAS]]+Tabla16[[#This Row],[FISICO]]-Tabla16[[#This Row],[SISTEMA]]</f>
        <v>-7.79</v>
      </c>
      <c r="G104" s="6">
        <v>12.9</v>
      </c>
      <c r="H104" s="26">
        <f>Tabla16[[#This Row],[DIFERENCIA]]/Tabla16[[#This Row],[RECEPCION]]</f>
        <v>-0.60387596899224805</v>
      </c>
      <c r="I104" s="6">
        <v>14</v>
      </c>
      <c r="J104" s="6">
        <f>Tabla16[[#This Row],[COSTO]]*3%</f>
        <v>0.42</v>
      </c>
      <c r="K104" s="30">
        <f>Tabla16[[#This Row],[3%]]+Tabla16[[#This Row],[COSTO]]</f>
        <v>14.42</v>
      </c>
      <c r="L104" s="30">
        <f>Tabla16[[#This Row],[total costos]]*Tabla16[[#This Row],[DIFERENCIA]]</f>
        <v>-112.3318</v>
      </c>
    </row>
    <row r="105" spans="1:12" x14ac:dyDescent="0.25">
      <c r="A105" s="6">
        <v>1992</v>
      </c>
      <c r="B105" s="7" t="s">
        <v>2602</v>
      </c>
      <c r="C105" s="6">
        <v>13.285</v>
      </c>
      <c r="D105" s="6">
        <f>6.4+0.995</f>
        <v>7.3950000000000005</v>
      </c>
      <c r="E105" s="6">
        <v>0.53</v>
      </c>
      <c r="F105" s="6">
        <f>Tabla16[[#This Row],[VENTAS]]+Tabla16[[#This Row],[FISICO]]-Tabla16[[#This Row],[SISTEMA]]</f>
        <v>-5.3599999999999994</v>
      </c>
      <c r="G105" s="6">
        <v>40.6</v>
      </c>
      <c r="H105" s="26">
        <f>Tabla16[[#This Row],[DIFERENCIA]]/Tabla16[[#This Row],[RECEPCION]]</f>
        <v>-0.13201970443349753</v>
      </c>
      <c r="I105" s="6">
        <v>3.5</v>
      </c>
      <c r="J105" s="6">
        <f>Tabla16[[#This Row],[COSTO]]*3%</f>
        <v>0.105</v>
      </c>
      <c r="K105" s="30">
        <f>Tabla16[[#This Row],[3%]]+Tabla16[[#This Row],[COSTO]]</f>
        <v>3.605</v>
      </c>
      <c r="L105" s="30">
        <f>Tabla16[[#This Row],[total costos]]*Tabla16[[#This Row],[DIFERENCIA]]</f>
        <v>-19.322799999999997</v>
      </c>
    </row>
    <row r="106" spans="1:12" x14ac:dyDescent="0.25">
      <c r="A106" s="6">
        <v>5716</v>
      </c>
      <c r="B106" s="7" t="s">
        <v>2616</v>
      </c>
      <c r="C106" s="6">
        <v>27.774999999999999</v>
      </c>
      <c r="D106" s="6">
        <v>26.774999999999999</v>
      </c>
      <c r="E106" s="6"/>
      <c r="F106" s="6">
        <f>Tabla16[[#This Row],[VENTAS]]+Tabla16[[#This Row],[FISICO]]-Tabla16[[#This Row],[SISTEMA]]</f>
        <v>-1</v>
      </c>
      <c r="G106" s="6">
        <v>32.6</v>
      </c>
      <c r="H106" s="26">
        <f>Tabla16[[#This Row],[DIFERENCIA]]/Tabla16[[#This Row],[RECEPCION]]</f>
        <v>-3.0674846625766871E-2</v>
      </c>
      <c r="I106" s="6">
        <v>4.9000000000000004</v>
      </c>
      <c r="J106" s="6">
        <f>Tabla16[[#This Row],[COSTO]]*3%</f>
        <v>0.14699999999999999</v>
      </c>
      <c r="K106" s="30">
        <f>Tabla16[[#This Row],[3%]]+Tabla16[[#This Row],[COSTO]]</f>
        <v>5.0470000000000006</v>
      </c>
      <c r="L106" s="30">
        <f>Tabla16[[#This Row],[total costos]]*Tabla16[[#This Row],[DIFERENCIA]]</f>
        <v>-5.0470000000000006</v>
      </c>
    </row>
    <row r="107" spans="1:12" x14ac:dyDescent="0.25">
      <c r="A107" s="6">
        <v>1755</v>
      </c>
      <c r="B107" s="7" t="s">
        <v>2623</v>
      </c>
      <c r="C107" s="6">
        <v>6.6</v>
      </c>
      <c r="D107" s="6"/>
      <c r="E107" s="6"/>
      <c r="F107" s="6">
        <f>Tabla16[[#This Row],[VENTAS]]+Tabla16[[#This Row],[FISICO]]-Tabla16[[#This Row],[SISTEMA]]</f>
        <v>-6.6</v>
      </c>
      <c r="G107" s="6">
        <v>6.6</v>
      </c>
      <c r="H107" s="26">
        <f>Tabla16[[#This Row],[DIFERENCIA]]/Tabla16[[#This Row],[RECEPCION]]</f>
        <v>-1</v>
      </c>
      <c r="I107" s="6">
        <v>3.5</v>
      </c>
      <c r="J107" s="6">
        <f>Tabla16[[#This Row],[COSTO]]*3%</f>
        <v>0.105</v>
      </c>
      <c r="K107" s="30">
        <f>Tabla16[[#This Row],[3%]]+Tabla16[[#This Row],[COSTO]]</f>
        <v>3.605</v>
      </c>
      <c r="L107" s="30">
        <f>Tabla16[[#This Row],[total costos]]*Tabla16[[#This Row],[DIFERENCIA]]</f>
        <v>-23.792999999999999</v>
      </c>
    </row>
    <row r="108" spans="1:12" x14ac:dyDescent="0.25">
      <c r="A108" s="6">
        <v>1734</v>
      </c>
      <c r="B108" s="7" t="s">
        <v>2582</v>
      </c>
      <c r="C108" s="6">
        <v>2.2650000000000001</v>
      </c>
      <c r="D108" s="6"/>
      <c r="E108" s="6"/>
      <c r="F108" s="6">
        <f>Tabla16[[#This Row],[VENTAS]]+Tabla16[[#This Row],[FISICO]]-Tabla16[[#This Row],[SISTEMA]]</f>
        <v>-2.2650000000000001</v>
      </c>
      <c r="G108" s="6">
        <v>6.2</v>
      </c>
      <c r="H108" s="26">
        <f>Tabla16[[#This Row],[DIFERENCIA]]/Tabla16[[#This Row],[RECEPCION]]</f>
        <v>-0.36532258064516132</v>
      </c>
      <c r="I108" s="6">
        <v>3.3</v>
      </c>
      <c r="J108" s="6">
        <f>Tabla16[[#This Row],[COSTO]]*3%</f>
        <v>9.8999999999999991E-2</v>
      </c>
      <c r="K108" s="30">
        <f>Tabla16[[#This Row],[3%]]+Tabla16[[#This Row],[COSTO]]</f>
        <v>3.399</v>
      </c>
      <c r="L108" s="30">
        <f>Tabla16[[#This Row],[total costos]]*Tabla16[[#This Row],[DIFERENCIA]]</f>
        <v>-7.6987350000000001</v>
      </c>
    </row>
    <row r="109" spans="1:12" hidden="1" x14ac:dyDescent="0.25">
      <c r="A109" s="18">
        <v>1812</v>
      </c>
      <c r="B109" s="37" t="s">
        <v>2062</v>
      </c>
      <c r="C109" s="18">
        <v>0</v>
      </c>
      <c r="D109" s="18"/>
      <c r="E109" s="18"/>
      <c r="F109" s="18">
        <f>Tabla16[[#This Row],[VENTAS]]+Tabla16[[#This Row],[FISICO]]-Tabla16[[#This Row],[SISTEMA]]</f>
        <v>0</v>
      </c>
      <c r="G109" s="18"/>
      <c r="H109" s="18"/>
      <c r="I109" s="18">
        <v>5.15</v>
      </c>
      <c r="J109" s="6">
        <f>Tabla16[[#This Row],[COSTO]]*3%</f>
        <v>0.1545</v>
      </c>
      <c r="K109" s="18"/>
      <c r="L109" s="18"/>
    </row>
    <row r="110" spans="1:12" hidden="1" x14ac:dyDescent="0.25">
      <c r="A110" s="6">
        <v>1808</v>
      </c>
      <c r="B110" s="7" t="s">
        <v>2060</v>
      </c>
      <c r="C110" s="6">
        <v>0</v>
      </c>
      <c r="D110" s="6"/>
      <c r="E110" s="6"/>
      <c r="F110" s="6">
        <f>Tabla16[[#This Row],[VENTAS]]+Tabla16[[#This Row],[FISICO]]-Tabla16[[#This Row],[SISTEMA]]</f>
        <v>0</v>
      </c>
      <c r="G110" s="6"/>
      <c r="H110" s="6"/>
      <c r="I110" s="6">
        <v>7</v>
      </c>
      <c r="J110" s="6">
        <f>Tabla16[[#This Row],[COSTO]]*3%</f>
        <v>0.21</v>
      </c>
      <c r="K110" s="6"/>
      <c r="L110" s="6"/>
    </row>
    <row r="111" spans="1:12" x14ac:dyDescent="0.25">
      <c r="A111" s="6">
        <v>6175</v>
      </c>
      <c r="B111" s="7" t="s">
        <v>2610</v>
      </c>
      <c r="C111" s="6">
        <v>1.8</v>
      </c>
      <c r="D111" s="6">
        <v>1.87</v>
      </c>
      <c r="E111" s="6"/>
      <c r="F111" s="6">
        <f>Tabla16[[#This Row],[VENTAS]]+Tabla16[[#This Row],[FISICO]]-Tabla16[[#This Row],[SISTEMA]]</f>
        <v>7.0000000000000062E-2</v>
      </c>
      <c r="G111" s="6">
        <v>1.8</v>
      </c>
      <c r="H111" s="26">
        <f>Tabla16[[#This Row],[DIFERENCIA]]/Tabla16[[#This Row],[RECEPCION]]</f>
        <v>3.8888888888888924E-2</v>
      </c>
      <c r="I111" s="6">
        <v>9</v>
      </c>
      <c r="J111" s="6">
        <f>Tabla16[[#This Row],[COSTO]]*3%</f>
        <v>0.27</v>
      </c>
      <c r="K111" s="30">
        <f>Tabla16[[#This Row],[3%]]+Tabla16[[#This Row],[COSTO]]</f>
        <v>9.27</v>
      </c>
      <c r="L111" s="30">
        <f>Tabla16[[#This Row],[total costos]]*Tabla16[[#This Row],[DIFERENCIA]]</f>
        <v>0.64890000000000059</v>
      </c>
    </row>
    <row r="112" spans="1:12" x14ac:dyDescent="0.25">
      <c r="A112" s="6">
        <v>5246</v>
      </c>
      <c r="B112" s="7" t="s">
        <v>2584</v>
      </c>
      <c r="C112" s="6">
        <v>4.22</v>
      </c>
      <c r="D112" s="6">
        <v>3.52</v>
      </c>
      <c r="E112" s="6"/>
      <c r="F112" s="6">
        <f>Tabla16[[#This Row],[VENTAS]]+Tabla16[[#This Row],[FISICO]]-Tabla16[[#This Row],[SISTEMA]]</f>
        <v>-0.69999999999999973</v>
      </c>
      <c r="G112" s="6">
        <v>14.6</v>
      </c>
      <c r="H112" s="26">
        <f>Tabla16[[#This Row],[DIFERENCIA]]/Tabla16[[#This Row],[RECEPCION]]</f>
        <v>-4.7945205479452038E-2</v>
      </c>
      <c r="I112" s="6">
        <v>10</v>
      </c>
      <c r="J112" s="6">
        <f>Tabla16[[#This Row],[COSTO]]*3%</f>
        <v>0.3</v>
      </c>
      <c r="K112" s="30">
        <f>Tabla16[[#This Row],[3%]]+Tabla16[[#This Row],[COSTO]]</f>
        <v>10.3</v>
      </c>
      <c r="L112" s="30">
        <f>Tabla16[[#This Row],[total costos]]*Tabla16[[#This Row],[DIFERENCIA]]</f>
        <v>-7.2099999999999982</v>
      </c>
    </row>
    <row r="113" spans="1:12" hidden="1" x14ac:dyDescent="0.25">
      <c r="A113" s="18">
        <v>1791</v>
      </c>
      <c r="B113" s="37" t="s">
        <v>2057</v>
      </c>
      <c r="C113" s="18">
        <v>0</v>
      </c>
      <c r="D113" s="18"/>
      <c r="E113" s="18"/>
      <c r="F113" s="18">
        <f>Tabla16[[#This Row],[VENTAS]]+Tabla16[[#This Row],[FISICO]]-Tabla16[[#This Row],[SISTEMA]]</f>
        <v>0</v>
      </c>
      <c r="G113" s="18"/>
      <c r="H113" s="18"/>
      <c r="I113" s="18">
        <v>17.45</v>
      </c>
      <c r="J113" s="6">
        <f>Tabla16[[#This Row],[COSTO]]*3%</f>
        <v>0.52349999999999997</v>
      </c>
      <c r="K113" s="18"/>
      <c r="L113" s="18"/>
    </row>
    <row r="114" spans="1:12" x14ac:dyDescent="0.25">
      <c r="A114" s="6">
        <v>1793</v>
      </c>
      <c r="B114" s="7" t="s">
        <v>184</v>
      </c>
      <c r="C114" s="6">
        <v>93.194000000000003</v>
      </c>
      <c r="D114" s="6">
        <v>70.385000000000005</v>
      </c>
      <c r="E114" s="6">
        <v>3.59</v>
      </c>
      <c r="F114" s="6">
        <f>Tabla16[[#This Row],[VENTAS]]+Tabla16[[#This Row],[FISICO]]-Tabla16[[#This Row],[SISTEMA]]</f>
        <v>-19.218999999999994</v>
      </c>
      <c r="G114" s="6">
        <v>213.96</v>
      </c>
      <c r="H114" s="26">
        <f>Tabla16[[#This Row],[DIFERENCIA]]/Tabla16[[#This Row],[RECEPCION]]</f>
        <v>-8.982520097214429E-2</v>
      </c>
      <c r="I114" s="6">
        <v>1.4</v>
      </c>
      <c r="J114" s="6">
        <f>Tabla16[[#This Row],[COSTO]]*3%</f>
        <v>4.1999999999999996E-2</v>
      </c>
      <c r="K114" s="30">
        <f>Tabla16[[#This Row],[3%]]+Tabla16[[#This Row],[COSTO]]</f>
        <v>1.4419999999999999</v>
      </c>
      <c r="L114" s="30">
        <f>Tabla16[[#This Row],[total costos]]*Tabla16[[#This Row],[DIFERENCIA]]</f>
        <v>-27.71379799999999</v>
      </c>
    </row>
    <row r="115" spans="1:12" hidden="1" x14ac:dyDescent="0.25">
      <c r="A115" s="18">
        <v>1797</v>
      </c>
      <c r="B115" s="37" t="s">
        <v>2059</v>
      </c>
      <c r="C115" s="18">
        <v>0</v>
      </c>
      <c r="D115" s="18"/>
      <c r="E115" s="18"/>
      <c r="F115" s="18">
        <f>Tabla16[[#This Row],[VENTAS]]+Tabla16[[#This Row],[FISICO]]-Tabla16[[#This Row],[SISTEMA]]</f>
        <v>0</v>
      </c>
      <c r="G115" s="18"/>
      <c r="H115" s="18"/>
      <c r="I115" s="18">
        <v>4.3</v>
      </c>
      <c r="J115" s="6">
        <f>Tabla16[[#This Row],[COSTO]]*3%</f>
        <v>0.129</v>
      </c>
      <c r="K115" s="18"/>
      <c r="L115" s="18"/>
    </row>
    <row r="116" spans="1:12" hidden="1" x14ac:dyDescent="0.25">
      <c r="A116" s="6">
        <v>5742</v>
      </c>
      <c r="B116" s="7" t="s">
        <v>2098</v>
      </c>
      <c r="C116" s="6">
        <v>0</v>
      </c>
      <c r="D116" s="6"/>
      <c r="E116" s="6"/>
      <c r="F116" s="6">
        <f>Tabla16[[#This Row],[VENTAS]]+Tabla16[[#This Row],[FISICO]]-Tabla16[[#This Row],[SISTEMA]]</f>
        <v>0</v>
      </c>
      <c r="G116" s="6"/>
      <c r="H116" s="6"/>
      <c r="I116" s="6">
        <v>1.7</v>
      </c>
      <c r="J116" s="6">
        <f>Tabla16[[#This Row],[COSTO]]*3%</f>
        <v>5.0999999999999997E-2</v>
      </c>
      <c r="K116" s="6"/>
      <c r="L116" s="6"/>
    </row>
    <row r="117" spans="1:12" hidden="1" x14ac:dyDescent="0.25">
      <c r="A117" s="6">
        <v>1819</v>
      </c>
      <c r="B117" s="7" t="s">
        <v>2064</v>
      </c>
      <c r="C117" s="6">
        <v>0</v>
      </c>
      <c r="D117" s="6"/>
      <c r="E117" s="6"/>
      <c r="F117" s="6">
        <f>Tabla16[[#This Row],[VENTAS]]+Tabla16[[#This Row],[FISICO]]-Tabla16[[#This Row],[SISTEMA]]</f>
        <v>0</v>
      </c>
      <c r="G117" s="6"/>
      <c r="H117" s="6"/>
      <c r="I117" s="6">
        <v>6.46</v>
      </c>
      <c r="J117" s="6">
        <f>Tabla16[[#This Row],[COSTO]]*3%</f>
        <v>0.1938</v>
      </c>
      <c r="K117" s="6"/>
      <c r="L117" s="6"/>
    </row>
    <row r="118" spans="1:12" hidden="1" x14ac:dyDescent="0.25">
      <c r="A118" s="6">
        <v>2087</v>
      </c>
      <c r="B118" s="7" t="s">
        <v>2069</v>
      </c>
      <c r="C118" s="6">
        <v>0</v>
      </c>
      <c r="D118" s="6"/>
      <c r="E118" s="6"/>
      <c r="F118" s="6">
        <f>Tabla16[[#This Row],[VENTAS]]+Tabla16[[#This Row],[FISICO]]-Tabla16[[#This Row],[SISTEMA]]</f>
        <v>0</v>
      </c>
      <c r="G118" s="6"/>
      <c r="H118" s="6"/>
      <c r="I118" s="6">
        <v>4.4000000000000004</v>
      </c>
      <c r="J118" s="6">
        <f>Tabla16[[#This Row],[COSTO]]*3%</f>
        <v>0.13200000000000001</v>
      </c>
      <c r="K118" s="6"/>
      <c r="L118" s="6"/>
    </row>
    <row r="119" spans="1:12" hidden="1" x14ac:dyDescent="0.25">
      <c r="A119" s="6">
        <v>4930</v>
      </c>
      <c r="B119" s="7" t="s">
        <v>2095</v>
      </c>
      <c r="C119" s="6">
        <v>0</v>
      </c>
      <c r="D119" s="6"/>
      <c r="E119" s="6"/>
      <c r="F119" s="6">
        <f>Tabla16[[#This Row],[VENTAS]]+Tabla16[[#This Row],[FISICO]]-Tabla16[[#This Row],[SISTEMA]]</f>
        <v>0</v>
      </c>
      <c r="G119" s="6"/>
      <c r="H119" s="6"/>
      <c r="I119" s="6">
        <v>1.5</v>
      </c>
      <c r="J119" s="6">
        <f>Tabla16[[#This Row],[COSTO]]*3%</f>
        <v>4.4999999999999998E-2</v>
      </c>
      <c r="K119" s="6"/>
      <c r="L119" s="6"/>
    </row>
    <row r="120" spans="1:12" hidden="1" x14ac:dyDescent="0.25">
      <c r="A120" s="6">
        <v>6146</v>
      </c>
      <c r="B120" s="7" t="s">
        <v>2101</v>
      </c>
      <c r="C120" s="6">
        <v>0</v>
      </c>
      <c r="D120" s="6"/>
      <c r="E120" s="6"/>
      <c r="F120" s="6">
        <f>Tabla16[[#This Row],[VENTAS]]+Tabla16[[#This Row],[FISICO]]-Tabla16[[#This Row],[SISTEMA]]</f>
        <v>0</v>
      </c>
      <c r="G120" s="6"/>
      <c r="H120" s="6"/>
      <c r="I120" s="6">
        <v>1.45</v>
      </c>
      <c r="J120" s="6">
        <f>Tabla16[[#This Row],[COSTO]]*3%</f>
        <v>4.3499999999999997E-2</v>
      </c>
      <c r="K120" s="6"/>
      <c r="L120" s="6"/>
    </row>
    <row r="121" spans="1:12" hidden="1" x14ac:dyDescent="0.25">
      <c r="A121" s="6">
        <v>5915</v>
      </c>
      <c r="B121" s="7" t="s">
        <v>2099</v>
      </c>
      <c r="C121" s="6">
        <v>0</v>
      </c>
      <c r="D121" s="6"/>
      <c r="E121" s="6"/>
      <c r="F121" s="6">
        <f>Tabla16[[#This Row],[VENTAS]]+Tabla16[[#This Row],[FISICO]]-Tabla16[[#This Row],[SISTEMA]]</f>
        <v>0</v>
      </c>
      <c r="G121" s="6"/>
      <c r="H121" s="6"/>
      <c r="I121" s="6">
        <v>1.77</v>
      </c>
      <c r="J121" s="6">
        <f>Tabla16[[#This Row],[COSTO]]*3%</f>
        <v>5.3100000000000001E-2</v>
      </c>
      <c r="K121" s="6"/>
      <c r="L121" s="6"/>
    </row>
    <row r="122" spans="1:12" x14ac:dyDescent="0.25">
      <c r="A122" s="6">
        <v>1672</v>
      </c>
      <c r="B122" s="7" t="s">
        <v>2613</v>
      </c>
      <c r="C122" s="6">
        <v>0.13</v>
      </c>
      <c r="D122" s="6"/>
      <c r="E122" s="6"/>
      <c r="F122" s="6">
        <f>Tabla16[[#This Row],[VENTAS]]+Tabla16[[#This Row],[FISICO]]-Tabla16[[#This Row],[SISTEMA]]</f>
        <v>-0.13</v>
      </c>
      <c r="G122" s="6">
        <v>25</v>
      </c>
      <c r="H122" s="26">
        <f>Tabla16[[#This Row],[DIFERENCIA]]/Tabla16[[#This Row],[RECEPCION]]</f>
        <v>-5.1999999999999998E-3</v>
      </c>
      <c r="I122" s="6">
        <v>1</v>
      </c>
      <c r="J122" s="6">
        <f>Tabla16[[#This Row],[COSTO]]*3%</f>
        <v>0.03</v>
      </c>
      <c r="K122" s="30">
        <f>Tabla16[[#This Row],[3%]]+Tabla16[[#This Row],[COSTO]]</f>
        <v>1.03</v>
      </c>
      <c r="L122" s="30">
        <f>Tabla16[[#This Row],[total costos]]*Tabla16[[#This Row],[DIFERENCIA]]</f>
        <v>-0.13390000000000002</v>
      </c>
    </row>
    <row r="123" spans="1:12" hidden="1" x14ac:dyDescent="0.25">
      <c r="A123" s="18">
        <v>1683</v>
      </c>
      <c r="B123" s="37" t="s">
        <v>2049</v>
      </c>
      <c r="C123" s="18">
        <v>0</v>
      </c>
      <c r="D123" s="18"/>
      <c r="E123" s="18"/>
      <c r="F123" s="18">
        <f>Tabla16[[#This Row],[VENTAS]]+Tabla16[[#This Row],[FISICO]]-Tabla16[[#This Row],[SISTEMA]]</f>
        <v>0</v>
      </c>
      <c r="G123" s="18"/>
      <c r="H123" s="18"/>
      <c r="I123" s="18">
        <v>4.13</v>
      </c>
      <c r="J123" s="6">
        <f>Tabla16[[#This Row],[COSTO]]*3%</f>
        <v>0.1239</v>
      </c>
      <c r="K123" s="18"/>
      <c r="L123" s="18"/>
    </row>
    <row r="124" spans="1:12" hidden="1" x14ac:dyDescent="0.25">
      <c r="A124" s="6">
        <v>1822</v>
      </c>
      <c r="B124" s="7" t="s">
        <v>2065</v>
      </c>
      <c r="C124" s="6">
        <v>0</v>
      </c>
      <c r="D124" s="6"/>
      <c r="E124" s="6"/>
      <c r="F124" s="6">
        <f>Tabla16[[#This Row],[VENTAS]]+Tabla16[[#This Row],[FISICO]]-Tabla16[[#This Row],[SISTEMA]]</f>
        <v>0</v>
      </c>
      <c r="G124" s="6"/>
      <c r="H124" s="6"/>
      <c r="I124" s="6">
        <v>7</v>
      </c>
      <c r="J124" s="6">
        <f>Tabla16[[#This Row],[COSTO]]*3%</f>
        <v>0.21</v>
      </c>
      <c r="K124" s="6"/>
      <c r="L124" s="6"/>
    </row>
    <row r="125" spans="1:12" x14ac:dyDescent="0.25">
      <c r="A125" s="6">
        <v>15246</v>
      </c>
      <c r="B125" s="7" t="s">
        <v>2619</v>
      </c>
      <c r="C125" s="6">
        <v>-4</v>
      </c>
      <c r="D125" s="6"/>
      <c r="E125" s="6"/>
      <c r="F125" s="6">
        <f>Tabla16[[#This Row],[VENTAS]]+Tabla16[[#This Row],[FISICO]]-Tabla16[[#This Row],[SISTEMA]]</f>
        <v>4</v>
      </c>
      <c r="G125" s="6">
        <v>16</v>
      </c>
      <c r="H125" s="26">
        <f>Tabla16[[#This Row],[DIFERENCIA]]/Tabla16[[#This Row],[RECEPCION]]</f>
        <v>0.25</v>
      </c>
      <c r="I125" s="6">
        <v>5.4</v>
      </c>
      <c r="J125" s="6">
        <f>Tabla16[[#This Row],[COSTO]]*3%</f>
        <v>0.16200000000000001</v>
      </c>
      <c r="K125" s="30">
        <f>Tabla16[[#This Row],[3%]]+Tabla16[[#This Row],[COSTO]]</f>
        <v>5.5620000000000003</v>
      </c>
      <c r="L125" s="30">
        <f>Tabla16[[#This Row],[total costos]]*Tabla16[[#This Row],[DIFERENCIA]]</f>
        <v>22.248000000000001</v>
      </c>
    </row>
    <row r="126" spans="1:12" hidden="1" x14ac:dyDescent="0.25">
      <c r="A126" s="18">
        <v>4185</v>
      </c>
      <c r="B126" s="37" t="s">
        <v>2092</v>
      </c>
      <c r="C126" s="18">
        <v>0</v>
      </c>
      <c r="D126" s="18"/>
      <c r="E126" s="18"/>
      <c r="F126" s="18">
        <f>Tabla16[[#This Row],[VENTAS]]+Tabla16[[#This Row],[FISICO]]-Tabla16[[#This Row],[SISTEMA]]</f>
        <v>0</v>
      </c>
      <c r="G126" s="18"/>
      <c r="H126" s="18"/>
      <c r="I126" s="18">
        <v>2.89</v>
      </c>
      <c r="J126" s="6">
        <f>Tabla16[[#This Row],[COSTO]]*3%</f>
        <v>8.6699999999999999E-2</v>
      </c>
      <c r="K126" s="18"/>
      <c r="L126" s="18"/>
    </row>
    <row r="127" spans="1:12" hidden="1" x14ac:dyDescent="0.25">
      <c r="A127" s="6">
        <v>7841</v>
      </c>
      <c r="B127" s="7" t="s">
        <v>2106</v>
      </c>
      <c r="C127" s="6">
        <v>0</v>
      </c>
      <c r="D127" s="6"/>
      <c r="E127" s="6"/>
      <c r="F127" s="6">
        <f>Tabla16[[#This Row],[VENTAS]]+Tabla16[[#This Row],[FISICO]]-Tabla16[[#This Row],[SISTEMA]]</f>
        <v>0</v>
      </c>
      <c r="G127" s="6"/>
      <c r="H127" s="6"/>
      <c r="I127" s="6">
        <v>2.31</v>
      </c>
      <c r="J127" s="6">
        <f>Tabla16[[#This Row],[COSTO]]*3%</f>
        <v>6.93E-2</v>
      </c>
      <c r="K127" s="6"/>
      <c r="L127" s="6"/>
    </row>
    <row r="128" spans="1:12" hidden="1" x14ac:dyDescent="0.25">
      <c r="A128" s="6">
        <v>10165</v>
      </c>
      <c r="B128" s="7" t="s">
        <v>2114</v>
      </c>
      <c r="C128" s="6">
        <v>0</v>
      </c>
      <c r="D128" s="6"/>
      <c r="E128" s="6"/>
      <c r="F128" s="6">
        <f>Tabla16[[#This Row],[VENTAS]]+Tabla16[[#This Row],[FISICO]]-Tabla16[[#This Row],[SISTEMA]]</f>
        <v>0</v>
      </c>
      <c r="G128" s="6"/>
      <c r="H128" s="6"/>
      <c r="I128" s="6">
        <v>2.27</v>
      </c>
      <c r="J128" s="6">
        <f>Tabla16[[#This Row],[COSTO]]*3%</f>
        <v>6.8099999999999994E-2</v>
      </c>
      <c r="K128" s="6"/>
      <c r="L128" s="6"/>
    </row>
    <row r="129" spans="1:12" hidden="1" x14ac:dyDescent="0.25">
      <c r="A129" s="6">
        <v>2100</v>
      </c>
      <c r="B129" s="7" t="s">
        <v>2071</v>
      </c>
      <c r="C129" s="6">
        <v>0</v>
      </c>
      <c r="D129" s="6"/>
      <c r="E129" s="6"/>
      <c r="F129" s="6">
        <f>Tabla16[[#This Row],[VENTAS]]+Tabla16[[#This Row],[FISICO]]-Tabla16[[#This Row],[SISTEMA]]</f>
        <v>0</v>
      </c>
      <c r="G129" s="6"/>
      <c r="H129" s="6"/>
      <c r="I129" s="6">
        <v>3.01</v>
      </c>
      <c r="J129" s="6">
        <f>Tabla16[[#This Row],[COSTO]]*3%</f>
        <v>9.0299999999999991E-2</v>
      </c>
      <c r="K129" s="6"/>
      <c r="L129" s="6"/>
    </row>
    <row r="130" spans="1:12" hidden="1" x14ac:dyDescent="0.25">
      <c r="A130" s="6">
        <v>7587</v>
      </c>
      <c r="B130" s="7" t="s">
        <v>2104</v>
      </c>
      <c r="C130" s="6">
        <v>0</v>
      </c>
      <c r="D130" s="6"/>
      <c r="E130" s="6"/>
      <c r="F130" s="6">
        <f>Tabla16[[#This Row],[VENTAS]]+Tabla16[[#This Row],[FISICO]]-Tabla16[[#This Row],[SISTEMA]]</f>
        <v>0</v>
      </c>
      <c r="G130" s="6"/>
      <c r="H130" s="6"/>
      <c r="I130" s="6">
        <v>3.27</v>
      </c>
      <c r="J130" s="6">
        <f>Tabla16[[#This Row],[COSTO]]*3%</f>
        <v>9.8099999999999993E-2</v>
      </c>
      <c r="K130" s="6"/>
      <c r="L130" s="6"/>
    </row>
    <row r="131" spans="1:12" hidden="1" x14ac:dyDescent="0.25">
      <c r="A131" s="6">
        <v>7633</v>
      </c>
      <c r="B131" s="7" t="s">
        <v>2105</v>
      </c>
      <c r="C131" s="6">
        <v>0</v>
      </c>
      <c r="D131" s="6"/>
      <c r="E131" s="6"/>
      <c r="F131" s="6">
        <f>Tabla16[[#This Row],[VENTAS]]+Tabla16[[#This Row],[FISICO]]-Tabla16[[#This Row],[SISTEMA]]</f>
        <v>0</v>
      </c>
      <c r="G131" s="6"/>
      <c r="H131" s="6"/>
      <c r="I131" s="6">
        <v>3.49</v>
      </c>
      <c r="J131" s="6">
        <f>Tabla16[[#This Row],[COSTO]]*3%</f>
        <v>0.1047</v>
      </c>
      <c r="K131" s="6"/>
      <c r="L131" s="6"/>
    </row>
    <row r="132" spans="1:12" x14ac:dyDescent="0.25">
      <c r="A132" s="6">
        <v>4061</v>
      </c>
      <c r="B132" s="7" t="s">
        <v>2603</v>
      </c>
      <c r="C132" s="6">
        <v>543.98199999999997</v>
      </c>
      <c r="D132" s="6">
        <f>485.515+20</f>
        <v>505.51499999999999</v>
      </c>
      <c r="E132" s="6">
        <v>22.64</v>
      </c>
      <c r="F132" s="6">
        <f>Tabla16[[#This Row],[VENTAS]]+Tabla16[[#This Row],[FISICO]]-Tabla16[[#This Row],[SISTEMA]]</f>
        <v>-15.826999999999998</v>
      </c>
      <c r="G132" s="6">
        <v>3404.1</v>
      </c>
      <c r="H132" s="26">
        <f>Tabla16[[#This Row],[DIFERENCIA]]/Tabla16[[#This Row],[RECEPCION]]</f>
        <v>-4.6493933785728969E-3</v>
      </c>
      <c r="I132" s="6">
        <v>1.8</v>
      </c>
      <c r="J132" s="6">
        <f>Tabla16[[#This Row],[COSTO]]*3%</f>
        <v>5.3999999999999999E-2</v>
      </c>
      <c r="K132" s="30">
        <f>Tabla16[[#This Row],[3%]]+Tabla16[[#This Row],[COSTO]]</f>
        <v>1.8540000000000001</v>
      </c>
      <c r="L132" s="30">
        <f>Tabla16[[#This Row],[total costos]]*Tabla16[[#This Row],[DIFERENCIA]]</f>
        <v>-29.343257999999999</v>
      </c>
    </row>
    <row r="133" spans="1:12" x14ac:dyDescent="0.25">
      <c r="A133" s="6">
        <v>1781</v>
      </c>
      <c r="B133" s="7" t="s">
        <v>2056</v>
      </c>
      <c r="C133" s="6">
        <v>58.725000000000001</v>
      </c>
      <c r="D133" s="6">
        <v>55.045000000000002</v>
      </c>
      <c r="E133" s="6">
        <v>3.27</v>
      </c>
      <c r="F133" s="6">
        <f>Tabla16[[#This Row],[VENTAS]]+Tabla16[[#This Row],[FISICO]]-Tabla16[[#This Row],[SISTEMA]]</f>
        <v>-0.40999999999999659</v>
      </c>
      <c r="G133" s="6">
        <v>685.62</v>
      </c>
      <c r="H133" s="26">
        <f>Tabla16[[#This Row],[DIFERENCIA]]/Tabla16[[#This Row],[RECEPCION]]</f>
        <v>-5.9799889151424489E-4</v>
      </c>
      <c r="I133" s="6">
        <v>2.2000000000000002</v>
      </c>
      <c r="J133" s="6">
        <f>Tabla16[[#This Row],[COSTO]]*3%</f>
        <v>6.6000000000000003E-2</v>
      </c>
      <c r="K133" s="30">
        <f>Tabla16[[#This Row],[3%]]+Tabla16[[#This Row],[COSTO]]</f>
        <v>2.266</v>
      </c>
      <c r="L133" s="30">
        <f>Tabla16[[#This Row],[total costos]]*Tabla16[[#This Row],[DIFERENCIA]]</f>
        <v>-0.92905999999999223</v>
      </c>
    </row>
    <row r="134" spans="1:12" hidden="1" x14ac:dyDescent="0.25">
      <c r="A134" s="18">
        <v>2059</v>
      </c>
      <c r="B134" s="37" t="s">
        <v>2068</v>
      </c>
      <c r="C134" s="18">
        <v>0</v>
      </c>
      <c r="D134" s="18"/>
      <c r="E134" s="18"/>
      <c r="F134" s="18">
        <f>Tabla16[[#This Row],[VENTAS]]+Tabla16[[#This Row],[FISICO]]-Tabla16[[#This Row],[SISTEMA]]</f>
        <v>0</v>
      </c>
      <c r="G134" s="18"/>
      <c r="H134" s="18"/>
      <c r="I134" s="18">
        <v>0.99</v>
      </c>
      <c r="J134" s="6">
        <f>Tabla16[[#This Row],[COSTO]]*3%</f>
        <v>2.9699999999999997E-2</v>
      </c>
      <c r="K134" s="18"/>
      <c r="L134" s="18"/>
    </row>
    <row r="135" spans="1:12" hidden="1" x14ac:dyDescent="0.25">
      <c r="A135" s="6">
        <v>1778</v>
      </c>
      <c r="B135" s="7" t="s">
        <v>2055</v>
      </c>
      <c r="C135" s="6">
        <v>0</v>
      </c>
      <c r="D135" s="6"/>
      <c r="E135" s="6"/>
      <c r="F135" s="6">
        <f>Tabla16[[#This Row],[VENTAS]]+Tabla16[[#This Row],[FISICO]]-Tabla16[[#This Row],[SISTEMA]]</f>
        <v>0</v>
      </c>
      <c r="G135" s="6"/>
      <c r="H135" s="6"/>
      <c r="I135" s="6">
        <v>4.3600000000000003</v>
      </c>
      <c r="J135" s="6">
        <f>Tabla16[[#This Row],[COSTO]]*3%</f>
        <v>0.1308</v>
      </c>
      <c r="K135" s="6"/>
      <c r="L135" s="6"/>
    </row>
    <row r="136" spans="1:12" hidden="1" x14ac:dyDescent="0.25">
      <c r="A136" s="6">
        <v>2410</v>
      </c>
      <c r="B136" s="7" t="s">
        <v>2079</v>
      </c>
      <c r="C136" s="6">
        <v>0</v>
      </c>
      <c r="D136" s="6"/>
      <c r="E136" s="6"/>
      <c r="F136" s="6">
        <f>Tabla16[[#This Row],[VENTAS]]+Tabla16[[#This Row],[FISICO]]-Tabla16[[#This Row],[SISTEMA]]</f>
        <v>0</v>
      </c>
      <c r="G136" s="6"/>
      <c r="H136" s="6"/>
      <c r="I136" s="6">
        <v>4.99</v>
      </c>
      <c r="J136" s="6">
        <f>Tabla16[[#This Row],[COSTO]]*3%</f>
        <v>0.1497</v>
      </c>
      <c r="K136" s="6"/>
      <c r="L136" s="6"/>
    </row>
    <row r="137" spans="1:12" hidden="1" x14ac:dyDescent="0.25">
      <c r="A137" s="6">
        <v>9926</v>
      </c>
      <c r="B137" s="7" t="s">
        <v>2113</v>
      </c>
      <c r="C137" s="6">
        <v>0</v>
      </c>
      <c r="D137" s="6"/>
      <c r="E137" s="6"/>
      <c r="F137" s="6">
        <f>Tabla16[[#This Row],[VENTAS]]+Tabla16[[#This Row],[FISICO]]-Tabla16[[#This Row],[SISTEMA]]</f>
        <v>0</v>
      </c>
      <c r="G137" s="6"/>
      <c r="H137" s="6"/>
      <c r="I137" s="6">
        <v>3.16</v>
      </c>
      <c r="J137" s="6">
        <f>Tabla16[[#This Row],[COSTO]]*3%</f>
        <v>9.4799999999999995E-2</v>
      </c>
      <c r="K137" s="6"/>
      <c r="L137" s="6"/>
    </row>
    <row r="138" spans="1:12" hidden="1" x14ac:dyDescent="0.25">
      <c r="A138" s="6">
        <v>8929</v>
      </c>
      <c r="B138" s="7" t="s">
        <v>2111</v>
      </c>
      <c r="C138" s="6">
        <v>0</v>
      </c>
      <c r="D138" s="6"/>
      <c r="E138" s="6"/>
      <c r="F138" s="6">
        <f>Tabla16[[#This Row],[VENTAS]]+Tabla16[[#This Row],[FISICO]]-Tabla16[[#This Row],[SISTEMA]]</f>
        <v>0</v>
      </c>
      <c r="G138" s="6"/>
      <c r="H138" s="6"/>
      <c r="I138" s="6">
        <v>1.165</v>
      </c>
      <c r="J138" s="6">
        <f>Tabla16[[#This Row],[COSTO]]*3%</f>
        <v>3.4950000000000002E-2</v>
      </c>
      <c r="K138" s="6"/>
      <c r="L138" s="6"/>
    </row>
    <row r="139" spans="1:12" hidden="1" x14ac:dyDescent="0.25">
      <c r="A139" s="6">
        <v>3369</v>
      </c>
      <c r="B139" s="7" t="s">
        <v>2083</v>
      </c>
      <c r="C139" s="6">
        <v>0</v>
      </c>
      <c r="D139" s="6"/>
      <c r="E139" s="6"/>
      <c r="F139" s="6">
        <f>Tabla16[[#This Row],[VENTAS]]+Tabla16[[#This Row],[FISICO]]-Tabla16[[#This Row],[SISTEMA]]</f>
        <v>0</v>
      </c>
      <c r="G139" s="6"/>
      <c r="H139" s="6"/>
      <c r="I139" s="6">
        <v>1.643</v>
      </c>
      <c r="J139" s="6">
        <f>Tabla16[[#This Row],[COSTO]]*3%</f>
        <v>4.929E-2</v>
      </c>
      <c r="K139" s="6"/>
      <c r="L139" s="6"/>
    </row>
    <row r="140" spans="1:12" hidden="1" x14ac:dyDescent="0.25">
      <c r="A140" s="6">
        <v>1686</v>
      </c>
      <c r="B140" s="7" t="s">
        <v>2050</v>
      </c>
      <c r="C140" s="6">
        <v>0</v>
      </c>
      <c r="D140" s="6"/>
      <c r="E140" s="6"/>
      <c r="F140" s="6">
        <f>Tabla16[[#This Row],[VENTAS]]+Tabla16[[#This Row],[FISICO]]-Tabla16[[#This Row],[SISTEMA]]</f>
        <v>0</v>
      </c>
      <c r="G140" s="6"/>
      <c r="H140" s="6"/>
      <c r="I140" s="6">
        <v>5.46</v>
      </c>
      <c r="J140" s="6">
        <f>Tabla16[[#This Row],[COSTO]]*3%</f>
        <v>0.1638</v>
      </c>
      <c r="K140" s="6"/>
      <c r="L140" s="6"/>
    </row>
    <row r="141" spans="1:12" hidden="1" x14ac:dyDescent="0.25">
      <c r="A141" s="6">
        <v>6845</v>
      </c>
      <c r="B141" s="7" t="s">
        <v>2103</v>
      </c>
      <c r="C141" s="6">
        <v>0</v>
      </c>
      <c r="D141" s="6"/>
      <c r="E141" s="6"/>
      <c r="F141" s="6">
        <f>Tabla16[[#This Row],[VENTAS]]+Tabla16[[#This Row],[FISICO]]-Tabla16[[#This Row],[SISTEMA]]</f>
        <v>0</v>
      </c>
      <c r="G141" s="6"/>
      <c r="H141" s="6"/>
      <c r="I141" s="6">
        <v>1.7150000000000001</v>
      </c>
      <c r="J141" s="6">
        <f>Tabla16[[#This Row],[COSTO]]*3%</f>
        <v>5.1450000000000003E-2</v>
      </c>
      <c r="K141" s="6"/>
      <c r="L141" s="6"/>
    </row>
    <row r="142" spans="1:12" hidden="1" x14ac:dyDescent="0.25">
      <c r="A142" s="6">
        <v>10587</v>
      </c>
      <c r="B142" s="7" t="s">
        <v>2116</v>
      </c>
      <c r="C142" s="6">
        <v>0</v>
      </c>
      <c r="D142" s="6"/>
      <c r="E142" s="6"/>
      <c r="F142" s="6">
        <f>Tabla16[[#This Row],[VENTAS]]+Tabla16[[#This Row],[FISICO]]-Tabla16[[#This Row],[SISTEMA]]</f>
        <v>0</v>
      </c>
      <c r="G142" s="6"/>
      <c r="H142" s="6"/>
      <c r="I142" s="6">
        <v>2.621</v>
      </c>
      <c r="J142" s="6">
        <f>Tabla16[[#This Row],[COSTO]]*3%</f>
        <v>7.8629999999999992E-2</v>
      </c>
      <c r="K142" s="6"/>
      <c r="L142" s="6"/>
    </row>
    <row r="143" spans="1:12" hidden="1" x14ac:dyDescent="0.25">
      <c r="A143" s="6">
        <v>11290</v>
      </c>
      <c r="B143" s="7" t="s">
        <v>2117</v>
      </c>
      <c r="C143" s="6">
        <v>0</v>
      </c>
      <c r="D143" s="6"/>
      <c r="E143" s="6"/>
      <c r="F143" s="6">
        <f>Tabla16[[#This Row],[VENTAS]]+Tabla16[[#This Row],[FISICO]]-Tabla16[[#This Row],[SISTEMA]]</f>
        <v>0</v>
      </c>
      <c r="G143" s="6"/>
      <c r="H143" s="6"/>
      <c r="I143" s="6">
        <v>1.165</v>
      </c>
      <c r="J143" s="6">
        <f>Tabla16[[#This Row],[COSTO]]*3%</f>
        <v>3.4950000000000002E-2</v>
      </c>
      <c r="K143" s="6"/>
      <c r="L143" s="6"/>
    </row>
    <row r="144" spans="1:12" hidden="1" x14ac:dyDescent="0.25">
      <c r="A144" s="6">
        <v>8434</v>
      </c>
      <c r="B144" s="7" t="s">
        <v>2108</v>
      </c>
      <c r="C144" s="6">
        <v>0</v>
      </c>
      <c r="D144" s="6"/>
      <c r="E144" s="6"/>
      <c r="F144" s="6">
        <f>Tabla16[[#This Row],[VENTAS]]+Tabla16[[#This Row],[FISICO]]-Tabla16[[#This Row],[SISTEMA]]</f>
        <v>0</v>
      </c>
      <c r="G144" s="6"/>
      <c r="H144" s="6"/>
      <c r="I144" s="6">
        <v>1.915</v>
      </c>
      <c r="J144" s="6">
        <f>Tabla16[[#This Row],[COSTO]]*3%</f>
        <v>5.7450000000000001E-2</v>
      </c>
      <c r="K144" s="6"/>
      <c r="L144" s="6"/>
    </row>
    <row r="145" spans="1:12" x14ac:dyDescent="0.25">
      <c r="A145" s="6">
        <v>11415</v>
      </c>
      <c r="B145" s="7" t="s">
        <v>2597</v>
      </c>
      <c r="C145" s="6">
        <v>6</v>
      </c>
      <c r="D145" s="6"/>
      <c r="E145" s="6"/>
      <c r="F145" s="6">
        <f>Tabla16[[#This Row],[VENTAS]]+Tabla16[[#This Row],[FISICO]]-Tabla16[[#This Row],[SISTEMA]]</f>
        <v>-6</v>
      </c>
      <c r="G145" s="6">
        <v>0</v>
      </c>
      <c r="H145" s="6"/>
      <c r="I145" s="6">
        <v>1.61</v>
      </c>
      <c r="J145" s="6">
        <f>Tabla16[[#This Row],[COSTO]]*3%</f>
        <v>4.8300000000000003E-2</v>
      </c>
      <c r="K145" s="30">
        <f>Tabla16[[#This Row],[3%]]+Tabla16[[#This Row],[COSTO]]</f>
        <v>1.6583000000000001</v>
      </c>
      <c r="L145" s="30">
        <f>Tabla16[[#This Row],[total costos]]*Tabla16[[#This Row],[DIFERENCIA]]</f>
        <v>-9.9497999999999998</v>
      </c>
    </row>
    <row r="146" spans="1:12" x14ac:dyDescent="0.25">
      <c r="A146" s="6">
        <v>6830</v>
      </c>
      <c r="B146" s="7" t="s">
        <v>2581</v>
      </c>
      <c r="C146" s="6">
        <v>1</v>
      </c>
      <c r="D146" s="6"/>
      <c r="E146" s="6"/>
      <c r="F146" s="6">
        <f>Tabla16[[#This Row],[VENTAS]]+Tabla16[[#This Row],[FISICO]]-Tabla16[[#This Row],[SISTEMA]]</f>
        <v>-1</v>
      </c>
      <c r="G146" s="6">
        <v>0</v>
      </c>
      <c r="H146" s="6"/>
      <c r="I146" s="6">
        <v>2.706</v>
      </c>
      <c r="J146" s="6">
        <f>Tabla16[[#This Row],[COSTO]]*3%</f>
        <v>8.1180000000000002E-2</v>
      </c>
      <c r="K146" s="30">
        <f>Tabla16[[#This Row],[3%]]+Tabla16[[#This Row],[COSTO]]</f>
        <v>2.7871799999999998</v>
      </c>
      <c r="L146" s="30">
        <f>Tabla16[[#This Row],[total costos]]*Tabla16[[#This Row],[DIFERENCIA]]</f>
        <v>-2.7871799999999998</v>
      </c>
    </row>
    <row r="147" spans="1:12" hidden="1" x14ac:dyDescent="0.25">
      <c r="A147" s="18">
        <v>3893</v>
      </c>
      <c r="B147" s="37" t="s">
        <v>2090</v>
      </c>
      <c r="C147" s="18">
        <v>0</v>
      </c>
      <c r="D147" s="18"/>
      <c r="E147" s="18"/>
      <c r="F147" s="18">
        <f>Tabla16[[#This Row],[VENTAS]]+Tabla16[[#This Row],[FISICO]]-Tabla16[[#This Row],[SISTEMA]]</f>
        <v>0</v>
      </c>
      <c r="G147" s="18"/>
      <c r="H147" s="18"/>
      <c r="I147" s="18">
        <v>1.08</v>
      </c>
      <c r="J147" s="6">
        <f>Tabla16[[#This Row],[COSTO]]*3%</f>
        <v>3.2399999999999998E-2</v>
      </c>
      <c r="K147" s="18"/>
      <c r="L147" s="18"/>
    </row>
    <row r="148" spans="1:12" hidden="1" x14ac:dyDescent="0.25">
      <c r="A148" s="6">
        <v>1011000047</v>
      </c>
      <c r="B148" s="7" t="s">
        <v>2118</v>
      </c>
      <c r="C148" s="6">
        <v>0</v>
      </c>
      <c r="D148" s="6"/>
      <c r="E148" s="6"/>
      <c r="F148" s="6">
        <f>Tabla16[[#This Row],[VENTAS]]+Tabla16[[#This Row],[FISICO]]-Tabla16[[#This Row],[SISTEMA]]</f>
        <v>0</v>
      </c>
      <c r="G148" s="23"/>
      <c r="H148" s="26" t="e">
        <f>Tabla16[[#This Row],[DIFERENCIA]]/Tabla16[[#This Row],[RECEPCION]]</f>
        <v>#DIV/0!</v>
      </c>
      <c r="I148" s="23"/>
      <c r="J148" s="6">
        <f>Tabla16[[#This Row],[COSTO]]*3%</f>
        <v>0</v>
      </c>
      <c r="K148" s="23"/>
      <c r="L148" s="23"/>
    </row>
    <row r="149" spans="1:12" x14ac:dyDescent="0.25">
      <c r="A149" s="6">
        <v>1786</v>
      </c>
      <c r="B149" s="6" t="s">
        <v>221</v>
      </c>
      <c r="C149" s="6">
        <v>984.65499999999997</v>
      </c>
      <c r="D149" s="6">
        <v>477.67</v>
      </c>
      <c r="E149" s="6">
        <v>50.85</v>
      </c>
      <c r="F149" s="6">
        <f>Tabla16[[#This Row],[VENTAS]]+Tabla16[[#This Row],[FISICO]]-Tabla16[[#This Row],[SISTEMA]]</f>
        <v>-456.13499999999999</v>
      </c>
      <c r="G149" s="6">
        <v>0</v>
      </c>
      <c r="H149" s="6"/>
      <c r="I149" s="6">
        <v>1.7</v>
      </c>
      <c r="J149" s="6">
        <f>Tabla16[[#This Row],[COSTO]]*3%</f>
        <v>5.0999999999999997E-2</v>
      </c>
      <c r="K149" s="30">
        <f>Tabla16[[#This Row],[3%]]+Tabla16[[#This Row],[COSTO]]</f>
        <v>1.7509999999999999</v>
      </c>
      <c r="L149" s="30">
        <f>Tabla16[[#This Row],[total costos]]*Tabla16[[#This Row],[DIFERENCIA]]</f>
        <v>-798.69238499999994</v>
      </c>
    </row>
    <row r="150" spans="1:12" x14ac:dyDescent="0.25">
      <c r="A150" s="6">
        <v>1901</v>
      </c>
      <c r="B150" s="6" t="s">
        <v>2637</v>
      </c>
      <c r="C150" s="6">
        <v>-11.074999999999999</v>
      </c>
      <c r="D150" s="6"/>
      <c r="E150" s="6"/>
      <c r="F150" s="6">
        <f>Tabla16[[#This Row],[VENTAS]]+Tabla16[[#This Row],[FISICO]]-Tabla16[[#This Row],[SISTEMA]]</f>
        <v>11.074999999999999</v>
      </c>
      <c r="G150" s="6">
        <v>0</v>
      </c>
      <c r="H150" s="6"/>
      <c r="I150" s="6">
        <v>3.3</v>
      </c>
      <c r="J150" s="6">
        <f>Tabla16[[#This Row],[COSTO]]*3%</f>
        <v>9.8999999999999991E-2</v>
      </c>
      <c r="K150" s="30">
        <f>Tabla16[[#This Row],[3%]]+Tabla16[[#This Row],[COSTO]]</f>
        <v>3.399</v>
      </c>
      <c r="L150" s="30">
        <f>Tabla16[[#This Row],[total costos]]*Tabla16[[#This Row],[DIFERENCIA]]</f>
        <v>37.643924999999996</v>
      </c>
    </row>
    <row r="151" spans="1:12" ht="18.75" x14ac:dyDescent="0.3">
      <c r="A151" s="21"/>
      <c r="B151" s="23"/>
      <c r="C151" s="23"/>
      <c r="D151" s="23"/>
      <c r="E151" s="23"/>
      <c r="F151" s="28"/>
      <c r="G151" s="23"/>
      <c r="H151" s="23"/>
      <c r="I151" s="23"/>
      <c r="J151" s="23"/>
      <c r="K151" s="53" t="s">
        <v>2667</v>
      </c>
      <c r="L151" s="53">
        <f>SUBTOTAL(109,Tabla16[TOTAL$])</f>
        <v>-3037.0652470799987</v>
      </c>
    </row>
  </sheetData>
  <pageMargins left="0.70866141732283472" right="0.70866141732283472" top="0.74803149606299213" bottom="0.74803149606299213" header="0.31496062992125984" footer="0.31496062992125984"/>
  <pageSetup scale="7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F6" sqref="F6"/>
    </sheetView>
  </sheetViews>
  <sheetFormatPr baseColWidth="10" defaultRowHeight="15" x14ac:dyDescent="0.25"/>
  <cols>
    <col min="2" max="2" width="27.7109375" bestFit="1" customWidth="1"/>
    <col min="6" max="6" width="14.28515625" bestFit="1" customWidth="1"/>
  </cols>
  <sheetData>
    <row r="1" spans="1:8" ht="15.75" x14ac:dyDescent="0.25">
      <c r="A1" s="39" t="s">
        <v>2656</v>
      </c>
    </row>
    <row r="3" spans="1:8" ht="32.25" customHeight="1" x14ac:dyDescent="0.25">
      <c r="A3" s="40" t="s">
        <v>2</v>
      </c>
      <c r="B3" s="40" t="s">
        <v>2518</v>
      </c>
      <c r="C3" s="40" t="s">
        <v>2519</v>
      </c>
      <c r="D3" s="40" t="s">
        <v>3</v>
      </c>
      <c r="E3" s="40" t="s">
        <v>2653</v>
      </c>
      <c r="F3" s="40" t="s">
        <v>2654</v>
      </c>
    </row>
    <row r="4" spans="1:8" ht="16.5" customHeight="1" x14ac:dyDescent="0.25">
      <c r="A4" s="6">
        <v>4911</v>
      </c>
      <c r="B4" s="7" t="s">
        <v>193</v>
      </c>
      <c r="C4" s="6">
        <v>375</v>
      </c>
      <c r="D4" s="6">
        <v>277</v>
      </c>
      <c r="E4" s="6">
        <v>86</v>
      </c>
      <c r="F4" s="6">
        <v>-12</v>
      </c>
    </row>
    <row r="5" spans="1:8" x14ac:dyDescent="0.25">
      <c r="A5" s="6">
        <v>4912</v>
      </c>
      <c r="B5" s="7" t="s">
        <v>194</v>
      </c>
      <c r="C5" s="6">
        <v>333</v>
      </c>
      <c r="D5" s="6">
        <v>255</v>
      </c>
      <c r="E5" s="6">
        <v>82</v>
      </c>
      <c r="F5" s="6">
        <v>4</v>
      </c>
    </row>
    <row r="6" spans="1:8" x14ac:dyDescent="0.25">
      <c r="A6" s="6">
        <v>4914</v>
      </c>
      <c r="B6" s="7" t="s">
        <v>196</v>
      </c>
      <c r="C6" s="6">
        <v>185</v>
      </c>
      <c r="D6" s="6">
        <v>154</v>
      </c>
      <c r="E6" s="6">
        <v>36</v>
      </c>
      <c r="F6" s="6">
        <v>5</v>
      </c>
    </row>
    <row r="7" spans="1:8" x14ac:dyDescent="0.25">
      <c r="A7" s="6">
        <v>4915</v>
      </c>
      <c r="B7" s="7" t="s">
        <v>197</v>
      </c>
      <c r="C7" s="6">
        <v>151</v>
      </c>
      <c r="D7" s="6">
        <v>103</v>
      </c>
      <c r="E7" s="6">
        <v>32</v>
      </c>
      <c r="F7" s="6">
        <v>-16</v>
      </c>
      <c r="H7" t="s">
        <v>2655</v>
      </c>
    </row>
    <row r="8" spans="1:8" x14ac:dyDescent="0.25">
      <c r="A8" s="6">
        <v>4916</v>
      </c>
      <c r="B8" s="7" t="s">
        <v>198</v>
      </c>
      <c r="C8" s="6">
        <v>67</v>
      </c>
      <c r="D8" s="6">
        <v>56</v>
      </c>
      <c r="E8" s="6">
        <v>11</v>
      </c>
      <c r="F8" s="6">
        <v>0</v>
      </c>
    </row>
    <row r="9" spans="1:8" x14ac:dyDescent="0.25">
      <c r="A9" s="6">
        <v>4920</v>
      </c>
      <c r="B9" s="7" t="s">
        <v>2317</v>
      </c>
      <c r="C9" s="6">
        <v>20</v>
      </c>
      <c r="D9" s="6">
        <v>19</v>
      </c>
      <c r="E9" s="6">
        <v>1</v>
      </c>
      <c r="F9" s="6">
        <v>0</v>
      </c>
    </row>
    <row r="10" spans="1:8" x14ac:dyDescent="0.25">
      <c r="A10" s="6">
        <v>4922</v>
      </c>
      <c r="B10" s="7" t="s">
        <v>2318</v>
      </c>
      <c r="C10" s="6">
        <v>42</v>
      </c>
      <c r="D10" s="6">
        <v>39</v>
      </c>
      <c r="E10" s="6"/>
      <c r="F10" s="6">
        <v>-3</v>
      </c>
      <c r="G10" t="s">
        <v>2657</v>
      </c>
    </row>
    <row r="11" spans="1:8" x14ac:dyDescent="0.25">
      <c r="A11" s="6">
        <v>4923</v>
      </c>
      <c r="B11" s="7" t="s">
        <v>2319</v>
      </c>
      <c r="C11" s="6">
        <v>17</v>
      </c>
      <c r="D11" s="6">
        <v>20</v>
      </c>
      <c r="E11" s="6"/>
      <c r="F11" s="6">
        <v>3</v>
      </c>
      <c r="G11" t="s">
        <v>2657</v>
      </c>
    </row>
    <row r="12" spans="1:8" x14ac:dyDescent="0.25">
      <c r="A12" s="6">
        <v>4924</v>
      </c>
      <c r="B12" s="7" t="s">
        <v>2320</v>
      </c>
      <c r="C12" s="6">
        <v>5</v>
      </c>
      <c r="D12" s="6">
        <v>5</v>
      </c>
      <c r="E12" s="6"/>
      <c r="F12" s="6">
        <v>0</v>
      </c>
    </row>
    <row r="13" spans="1:8" x14ac:dyDescent="0.25">
      <c r="A13" s="6">
        <v>4979</v>
      </c>
      <c r="B13" s="7" t="s">
        <v>2321</v>
      </c>
      <c r="C13" s="6">
        <v>4</v>
      </c>
      <c r="D13" s="6">
        <v>0</v>
      </c>
      <c r="E13" s="6"/>
      <c r="F13" s="6">
        <v>-4</v>
      </c>
    </row>
    <row r="14" spans="1:8" x14ac:dyDescent="0.25">
      <c r="A14" s="6">
        <v>4982</v>
      </c>
      <c r="B14" s="7" t="s">
        <v>2322</v>
      </c>
      <c r="C14" s="6">
        <v>46</v>
      </c>
      <c r="D14" s="6">
        <v>29</v>
      </c>
      <c r="E14" s="6"/>
      <c r="F14" s="6">
        <v>-17</v>
      </c>
    </row>
    <row r="15" spans="1:8" x14ac:dyDescent="0.25">
      <c r="A15" s="6">
        <v>4985</v>
      </c>
      <c r="B15" s="7" t="s">
        <v>2323</v>
      </c>
      <c r="C15" s="6">
        <v>20</v>
      </c>
      <c r="D15" s="6">
        <v>0</v>
      </c>
      <c r="E15" s="6"/>
      <c r="F15" s="6">
        <v>-20</v>
      </c>
      <c r="G15" t="s">
        <v>5</v>
      </c>
    </row>
    <row r="16" spans="1:8" x14ac:dyDescent="0.25">
      <c r="A16" s="6">
        <v>12702</v>
      </c>
      <c r="B16" s="7" t="s">
        <v>2324</v>
      </c>
      <c r="C16" s="6">
        <v>113</v>
      </c>
      <c r="D16" s="6">
        <v>90</v>
      </c>
      <c r="E16" s="6">
        <v>23</v>
      </c>
      <c r="F16" s="6">
        <v>0</v>
      </c>
    </row>
    <row r="17" spans="1:6" x14ac:dyDescent="0.25">
      <c r="A17" s="6">
        <v>12851</v>
      </c>
      <c r="B17" s="7" t="s">
        <v>2325</v>
      </c>
      <c r="C17" s="6">
        <v>252</v>
      </c>
      <c r="D17" s="6">
        <v>145</v>
      </c>
      <c r="E17" s="6">
        <v>107</v>
      </c>
      <c r="F17" s="6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GENERAL</vt:lpstr>
      <vt:lpstr>PERDIDA GENERAL</vt:lpstr>
      <vt:lpstr>FRUTERIA</vt:lpstr>
      <vt:lpstr>CARNICERIA</vt:lpstr>
      <vt:lpstr>CHARCUTERIA</vt:lpstr>
      <vt:lpstr>TABAQUERIA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 3300</dc:creator>
  <cp:lastModifiedBy>INVENTARIO-2</cp:lastModifiedBy>
  <cp:lastPrinted>2021-07-30T20:47:12Z</cp:lastPrinted>
  <dcterms:created xsi:type="dcterms:W3CDTF">2021-07-27T14:15:52Z</dcterms:created>
  <dcterms:modified xsi:type="dcterms:W3CDTF">2021-07-30T20:47:56Z</dcterms:modified>
</cp:coreProperties>
</file>