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0490" windowHeight="73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72" i="1" l="1"/>
  <c r="D65" i="1"/>
  <c r="D20" i="1"/>
  <c r="D71" i="1"/>
  <c r="D16" i="1"/>
  <c r="F16" i="1" s="1"/>
  <c r="H16" i="1" s="1"/>
  <c r="D56" i="1"/>
  <c r="D28" i="1"/>
  <c r="F28" i="1" s="1"/>
  <c r="H28" i="1" s="1"/>
  <c r="D68" i="1"/>
  <c r="D61" i="1"/>
  <c r="F61" i="1" s="1"/>
  <c r="H61" i="1" s="1"/>
  <c r="D30" i="1"/>
  <c r="F30" i="1" s="1"/>
  <c r="H30" i="1" s="1"/>
  <c r="F44" i="1"/>
  <c r="H44" i="1" s="1"/>
  <c r="F56" i="1"/>
  <c r="H56" i="1" s="1"/>
  <c r="F27" i="1"/>
  <c r="H27" i="1" s="1"/>
  <c r="F12" i="1"/>
  <c r="H12" i="1" s="1"/>
  <c r="F13" i="1"/>
  <c r="F14" i="1"/>
  <c r="H14" i="1" s="1"/>
  <c r="F15" i="1"/>
  <c r="H15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9" i="1"/>
  <c r="H29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7" i="1"/>
  <c r="H57" i="1" s="1"/>
  <c r="F58" i="1"/>
  <c r="H58" i="1" s="1"/>
  <c r="F59" i="1"/>
  <c r="H59" i="1" s="1"/>
  <c r="F60" i="1"/>
  <c r="H60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11" i="1"/>
  <c r="H11" i="1" s="1"/>
</calcChain>
</file>

<file path=xl/sharedStrings.xml><?xml version="1.0" encoding="utf-8"?>
<sst xmlns="http://schemas.openxmlformats.org/spreadsheetml/2006/main" count="80" uniqueCount="80">
  <si>
    <t>CÓDIGO</t>
  </si>
  <si>
    <t>PRODUCTO</t>
  </si>
  <si>
    <t>AUYAMA KG</t>
  </si>
  <si>
    <t>CEBOLLIN KG</t>
  </si>
  <si>
    <t>APIO DE RAIZ KG</t>
  </si>
  <si>
    <t>OCUMO CRIOLLO KG</t>
  </si>
  <si>
    <t>YUCA KG</t>
  </si>
  <si>
    <t>ÑAME KG</t>
  </si>
  <si>
    <t>TOMATE KG</t>
  </si>
  <si>
    <t>AJO EN CONCHA KG</t>
  </si>
  <si>
    <t>AJO PORRO KG</t>
  </si>
  <si>
    <t>PAPA KG</t>
  </si>
  <si>
    <t>BROCOLI KG</t>
  </si>
  <si>
    <t>CALABACIN KG</t>
  </si>
  <si>
    <t>CILANTRO KG</t>
  </si>
  <si>
    <t>GUAYABA KG</t>
  </si>
  <si>
    <t>LECHOZA O PAPAYA KG</t>
  </si>
  <si>
    <t>LECHUGA AMERICANA KG</t>
  </si>
  <si>
    <t>MANDARINA KG</t>
  </si>
  <si>
    <t>PARCHITA KG</t>
  </si>
  <si>
    <t>PEPINO KG</t>
  </si>
  <si>
    <t>ZANAHORIA  KG</t>
  </si>
  <si>
    <t>PIÑA UND</t>
  </si>
  <si>
    <t>BATATA KG</t>
  </si>
  <si>
    <t>COCO KG</t>
  </si>
  <si>
    <t>PIMENTON KG</t>
  </si>
  <si>
    <t>REMOLACHA KG</t>
  </si>
  <si>
    <t>AJI DULCE KG</t>
  </si>
  <si>
    <t>BERENJENA KG</t>
  </si>
  <si>
    <t>APIO ESPAÑA/ CELERY KG</t>
  </si>
  <si>
    <t>PATILLA KG</t>
  </si>
  <si>
    <t>REPOLLO MORADO KG</t>
  </si>
  <si>
    <t>LECHUGA CRIOLLA KG</t>
  </si>
  <si>
    <t>COLIFLOR KG</t>
  </si>
  <si>
    <t>REPOLLO BLANCO KG</t>
  </si>
  <si>
    <t>AJI PICANTE KG</t>
  </si>
  <si>
    <t>VAINITA CRIOLLA KG</t>
  </si>
  <si>
    <t>OCUMO CHINO KG</t>
  </si>
  <si>
    <t>BANDEJA DE JOJOTO EXPRESS 3UND</t>
  </si>
  <si>
    <t>NISPERO KG</t>
  </si>
  <si>
    <t>YERBABUENA KG</t>
  </si>
  <si>
    <t>ALBAHACA KG</t>
  </si>
  <si>
    <t>NARANJA CRIOLLA KG</t>
  </si>
  <si>
    <t>AGUACATE CHOQUETTE KG</t>
  </si>
  <si>
    <t>ACELGA KG</t>
  </si>
  <si>
    <t>FALTANTE</t>
  </si>
  <si>
    <t>CONTEO</t>
  </si>
  <si>
    <t>KILOS RECIBIDOS</t>
  </si>
  <si>
    <t>SUCURSAL</t>
  </si>
  <si>
    <t>FECHA</t>
  </si>
  <si>
    <t>AJI DULCE 500 GR MALLA</t>
  </si>
  <si>
    <t>ESPARRAGOS UND</t>
  </si>
  <si>
    <t>ESPINACA KG</t>
  </si>
  <si>
    <t>GENJIBRE KG</t>
  </si>
  <si>
    <t>HINOJO KG</t>
  </si>
  <si>
    <t>LECHUGA ROMANA KG</t>
  </si>
  <si>
    <t>LIMON KG</t>
  </si>
  <si>
    <t>MANGA KG</t>
  </si>
  <si>
    <t>MELON KG</t>
  </si>
  <si>
    <t>PAPA COLOMBIANA KG</t>
  </si>
  <si>
    <t>PERAS KG</t>
  </si>
  <si>
    <t>PEREJIL LISO KG</t>
  </si>
  <si>
    <t>PIMENTON LARGO KG</t>
  </si>
  <si>
    <t>GRUPO MODELO</t>
  </si>
  <si>
    <t>CONTROL GENERAL DE MERMAS FRUTERIA</t>
  </si>
  <si>
    <t>RESPONSABLE:</t>
  </si>
  <si>
    <t>GERENTE:</t>
  </si>
  <si>
    <t>J-30810252-0</t>
  </si>
  <si>
    <t>VENTA/DIA</t>
  </si>
  <si>
    <t>Papelon</t>
  </si>
  <si>
    <t>tamarindo</t>
  </si>
  <si>
    <t>MANZANA</t>
  </si>
  <si>
    <t>SISTEMA</t>
  </si>
  <si>
    <t>%MERMAS</t>
  </si>
  <si>
    <t>CEBOLLA</t>
  </si>
  <si>
    <t>CAMBUR GUINEO KG</t>
  </si>
  <si>
    <t>CEBOLLA MORADA</t>
  </si>
  <si>
    <t>PLATANO</t>
  </si>
  <si>
    <t>PAOLA GUTIERREZ</t>
  </si>
  <si>
    <t>MODELO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</si>
</sst>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9" fontId="0" fillId="2" borderId="8" xfId="1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49" fontId="0" fillId="2" borderId="1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8F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D28" sqref="D28"/>
    </sheetView>
  </sheetViews>
  <sheetFormatPr baseColWidth="10" defaultRowHeight="15" x14ac:dyDescent="0.25"/>
  <cols>
    <col min="1" max="1" width="8.7109375" style="11" customWidth="1"/>
    <col min="2" max="2" width="34.42578125" style="11" customWidth="1"/>
    <col min="3" max="3" width="11.140625" style="11" bestFit="1" customWidth="1"/>
    <col min="4" max="4" width="15" style="11" customWidth="1"/>
    <col min="5" max="5" width="12.5703125" style="11" customWidth="1"/>
    <col min="6" max="6" width="9.85546875" style="11" bestFit="1" customWidth="1"/>
    <col min="7" max="7" width="16" style="11" customWidth="1"/>
    <col min="8" max="8" width="12.28515625" style="11" bestFit="1" customWidth="1"/>
    <col min="9" max="16384" width="11.42578125" style="2"/>
  </cols>
  <sheetData>
    <row r="1" spans="1:9" ht="21" x14ac:dyDescent="0.35">
      <c r="A1" s="23" t="s">
        <v>63</v>
      </c>
      <c r="B1" s="24"/>
      <c r="C1" s="24"/>
      <c r="D1" s="24"/>
      <c r="E1" s="24"/>
      <c r="F1" s="24"/>
      <c r="G1" s="24"/>
      <c r="H1" s="24"/>
      <c r="I1" s="25"/>
    </row>
    <row r="2" spans="1:9" ht="21" x14ac:dyDescent="0.35">
      <c r="A2" s="17" t="s">
        <v>67</v>
      </c>
      <c r="B2" s="18"/>
      <c r="C2" s="18"/>
      <c r="D2" s="18"/>
      <c r="E2" s="18"/>
      <c r="F2" s="18"/>
      <c r="G2" s="18"/>
      <c r="H2" s="18"/>
      <c r="I2" s="19"/>
    </row>
    <row r="3" spans="1:9" ht="15.75" thickBot="1" x14ac:dyDescent="0.3">
      <c r="A3" s="20" t="s">
        <v>64</v>
      </c>
      <c r="B3" s="21"/>
      <c r="C3" s="21"/>
      <c r="D3" s="21"/>
      <c r="E3" s="21"/>
      <c r="F3" s="21"/>
      <c r="G3" s="21"/>
      <c r="H3" s="21"/>
      <c r="I3" s="22"/>
    </row>
    <row r="4" spans="1:9" x14ac:dyDescent="0.25">
      <c r="A4" s="5"/>
      <c r="B4" s="5"/>
      <c r="C4" s="5"/>
      <c r="D4" s="5"/>
      <c r="E4" s="5"/>
      <c r="F4" s="5"/>
      <c r="G4" s="5"/>
      <c r="H4" s="5"/>
      <c r="I4" s="6"/>
    </row>
    <row r="5" spans="1:9" x14ac:dyDescent="0.25">
      <c r="A5" s="7" t="s">
        <v>48</v>
      </c>
      <c r="B5" s="9" t="s">
        <v>79</v>
      </c>
      <c r="C5" s="26" t="s">
        <v>65</v>
      </c>
      <c r="D5" s="26"/>
      <c r="E5" s="15"/>
      <c r="G5" s="9" t="s">
        <v>78</v>
      </c>
      <c r="H5" s="9"/>
      <c r="I5" s="6"/>
    </row>
    <row r="6" spans="1:9" x14ac:dyDescent="0.25">
      <c r="A6" s="5"/>
      <c r="B6" s="10"/>
      <c r="C6" s="5"/>
      <c r="D6" s="5"/>
      <c r="E6" s="5"/>
      <c r="F6" s="10"/>
      <c r="G6" s="10"/>
      <c r="H6" s="10"/>
      <c r="I6" s="6"/>
    </row>
    <row r="7" spans="1:9" x14ac:dyDescent="0.25">
      <c r="A7" s="7" t="s">
        <v>49</v>
      </c>
      <c r="B7" s="16">
        <v>44370</v>
      </c>
      <c r="C7" s="26" t="s">
        <v>66</v>
      </c>
      <c r="D7" s="26"/>
      <c r="E7" s="15"/>
      <c r="F7" s="9"/>
      <c r="G7" s="9"/>
      <c r="H7" s="9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6"/>
    </row>
    <row r="9" spans="1:9" ht="15.75" thickBot="1" x14ac:dyDescent="0.3"/>
    <row r="10" spans="1:9" x14ac:dyDescent="0.25">
      <c r="A10" s="12" t="s">
        <v>0</v>
      </c>
      <c r="B10" s="13" t="s">
        <v>1</v>
      </c>
      <c r="C10" s="13" t="s">
        <v>72</v>
      </c>
      <c r="D10" s="13" t="s">
        <v>46</v>
      </c>
      <c r="E10" s="13" t="s">
        <v>68</v>
      </c>
      <c r="F10" s="13" t="s">
        <v>45</v>
      </c>
      <c r="G10" s="13" t="s">
        <v>47</v>
      </c>
      <c r="H10" s="14" t="s">
        <v>73</v>
      </c>
      <c r="I10" s="1"/>
    </row>
    <row r="11" spans="1:9" s="6" customFormat="1" x14ac:dyDescent="0.25">
      <c r="A11" s="28">
        <v>2569</v>
      </c>
      <c r="B11" s="27" t="s">
        <v>44</v>
      </c>
      <c r="C11" s="3">
        <v>2.5000000000000001E-2</v>
      </c>
      <c r="D11" s="3">
        <v>0</v>
      </c>
      <c r="E11" s="3">
        <v>0</v>
      </c>
      <c r="F11" s="4">
        <f>D11+E11-C11</f>
        <v>-2.5000000000000001E-2</v>
      </c>
      <c r="G11" s="3">
        <v>0.6</v>
      </c>
      <c r="H11" s="8">
        <f>F11/G11</f>
        <v>-4.1666666666666671E-2</v>
      </c>
    </row>
    <row r="12" spans="1:9" s="6" customFormat="1" x14ac:dyDescent="0.25">
      <c r="A12" s="28">
        <v>17</v>
      </c>
      <c r="B12" s="27" t="s">
        <v>43</v>
      </c>
      <c r="C12" s="3">
        <v>14.647</v>
      </c>
      <c r="D12" s="3">
        <v>1.2</v>
      </c>
      <c r="E12" s="3">
        <v>1.75</v>
      </c>
      <c r="F12" s="4">
        <f>D12+E12-C12</f>
        <v>-11.696999999999999</v>
      </c>
      <c r="G12" s="3">
        <v>81.760000000000005</v>
      </c>
      <c r="H12" s="8">
        <f t="shared" ref="H12:H68" si="0">F12/G12</f>
        <v>-0.14306506849315068</v>
      </c>
    </row>
    <row r="13" spans="1:9" s="6" customFormat="1" x14ac:dyDescent="0.25">
      <c r="A13" s="28">
        <v>12952</v>
      </c>
      <c r="B13" s="27" t="s">
        <v>50</v>
      </c>
      <c r="C13" s="3">
        <v>0</v>
      </c>
      <c r="D13" s="3"/>
      <c r="E13" s="3"/>
      <c r="F13" s="4">
        <f t="shared" ref="F13:F70" si="1">D13+E13-C13</f>
        <v>0</v>
      </c>
      <c r="G13" s="3"/>
      <c r="H13" s="8">
        <v>0</v>
      </c>
    </row>
    <row r="14" spans="1:9" s="6" customFormat="1" x14ac:dyDescent="0.25">
      <c r="A14" s="28">
        <v>4</v>
      </c>
      <c r="B14" s="27" t="s">
        <v>27</v>
      </c>
      <c r="C14" s="6">
        <v>22.558</v>
      </c>
      <c r="D14" s="3">
        <v>9.11</v>
      </c>
      <c r="E14" s="3">
        <v>0.7</v>
      </c>
      <c r="F14" s="4">
        <f t="shared" si="1"/>
        <v>-12.748000000000001</v>
      </c>
      <c r="G14" s="3">
        <v>37.700000000000003</v>
      </c>
      <c r="H14" s="8">
        <f t="shared" si="0"/>
        <v>-0.33814323607427055</v>
      </c>
    </row>
    <row r="15" spans="1:9" s="6" customFormat="1" x14ac:dyDescent="0.25">
      <c r="A15" s="28">
        <v>5</v>
      </c>
      <c r="B15" s="27" t="s">
        <v>35</v>
      </c>
      <c r="C15" s="3">
        <v>0.8</v>
      </c>
      <c r="D15" s="3">
        <v>0</v>
      </c>
      <c r="E15" s="3">
        <v>0</v>
      </c>
      <c r="F15" s="4">
        <f t="shared" si="1"/>
        <v>-0.8</v>
      </c>
      <c r="G15" s="3">
        <v>2.82</v>
      </c>
      <c r="H15" s="8">
        <f t="shared" si="0"/>
        <v>-0.28368794326241137</v>
      </c>
    </row>
    <row r="16" spans="1:9" s="6" customFormat="1" x14ac:dyDescent="0.25">
      <c r="A16" s="28">
        <v>2</v>
      </c>
      <c r="B16" s="27" t="s">
        <v>9</v>
      </c>
      <c r="C16" s="3">
        <v>0.7</v>
      </c>
      <c r="D16" s="3">
        <f>0.038+0.12</f>
        <v>0.158</v>
      </c>
      <c r="E16" s="3"/>
      <c r="F16" s="4">
        <f t="shared" si="1"/>
        <v>-0.54199999999999993</v>
      </c>
      <c r="G16" s="3">
        <v>4.7699999999999996</v>
      </c>
      <c r="H16" s="8">
        <f t="shared" si="0"/>
        <v>-0.11362683438155136</v>
      </c>
    </row>
    <row r="17" spans="1:8" s="6" customFormat="1" x14ac:dyDescent="0.25">
      <c r="A17" s="28">
        <v>6</v>
      </c>
      <c r="B17" s="27" t="s">
        <v>10</v>
      </c>
      <c r="C17" s="3">
        <v>7.66</v>
      </c>
      <c r="D17" s="3">
        <v>0.8</v>
      </c>
      <c r="E17" s="3">
        <v>0</v>
      </c>
      <c r="F17" s="4">
        <f t="shared" si="1"/>
        <v>-6.86</v>
      </c>
      <c r="G17" s="3">
        <v>15.37</v>
      </c>
      <c r="H17" s="8">
        <f t="shared" si="0"/>
        <v>-0.4463240078074171</v>
      </c>
    </row>
    <row r="18" spans="1:8" s="6" customFormat="1" x14ac:dyDescent="0.25">
      <c r="A18" s="28">
        <v>20</v>
      </c>
      <c r="B18" s="27" t="s">
        <v>41</v>
      </c>
      <c r="C18" s="3">
        <v>0.5</v>
      </c>
      <c r="D18" s="3">
        <v>0</v>
      </c>
      <c r="E18" s="3">
        <v>0</v>
      </c>
      <c r="F18" s="4">
        <f t="shared" si="1"/>
        <v>-0.5</v>
      </c>
      <c r="G18" s="3">
        <v>0.56000000000000005</v>
      </c>
      <c r="H18" s="8">
        <f t="shared" si="0"/>
        <v>-0.89285714285714279</v>
      </c>
    </row>
    <row r="19" spans="1:8" s="6" customFormat="1" x14ac:dyDescent="0.25">
      <c r="A19" s="28">
        <v>12</v>
      </c>
      <c r="B19" s="27" t="s">
        <v>4</v>
      </c>
      <c r="C19" s="3">
        <v>36.921999999999997</v>
      </c>
      <c r="D19" s="3">
        <v>8.4</v>
      </c>
      <c r="E19" s="3">
        <v>1</v>
      </c>
      <c r="F19" s="4">
        <f t="shared" si="1"/>
        <v>-27.521999999999998</v>
      </c>
      <c r="G19" s="3">
        <v>61.65</v>
      </c>
      <c r="H19" s="8">
        <f t="shared" si="0"/>
        <v>-0.44642335766423358</v>
      </c>
    </row>
    <row r="20" spans="1:8" s="6" customFormat="1" x14ac:dyDescent="0.25">
      <c r="A20" s="28">
        <v>8</v>
      </c>
      <c r="B20" s="27" t="s">
        <v>29</v>
      </c>
      <c r="C20" s="3">
        <v>16.72</v>
      </c>
      <c r="D20" s="3">
        <f>0.6+0.15</f>
        <v>0.75</v>
      </c>
      <c r="E20" s="3">
        <v>0.14000000000000001</v>
      </c>
      <c r="F20" s="4">
        <f t="shared" si="1"/>
        <v>-15.829999999999998</v>
      </c>
      <c r="G20" s="3">
        <v>27.69</v>
      </c>
      <c r="H20" s="8">
        <f t="shared" si="0"/>
        <v>-0.57168652943300824</v>
      </c>
    </row>
    <row r="21" spans="1:8" s="6" customFormat="1" x14ac:dyDescent="0.25">
      <c r="A21" s="28">
        <v>1</v>
      </c>
      <c r="B21" s="27" t="s">
        <v>2</v>
      </c>
      <c r="C21" s="3">
        <v>31.77</v>
      </c>
      <c r="D21" s="3">
        <v>19</v>
      </c>
      <c r="E21" s="3">
        <v>0</v>
      </c>
      <c r="F21" s="4">
        <f t="shared" si="1"/>
        <v>-12.77</v>
      </c>
      <c r="G21" s="3">
        <v>68.92</v>
      </c>
      <c r="H21" s="8">
        <f t="shared" si="0"/>
        <v>-0.18528728961114335</v>
      </c>
    </row>
    <row r="22" spans="1:8" s="6" customFormat="1" x14ac:dyDescent="0.25">
      <c r="A22" s="28">
        <v>2105</v>
      </c>
      <c r="B22" s="27" t="s">
        <v>38</v>
      </c>
      <c r="C22" s="3">
        <v>28</v>
      </c>
      <c r="D22" s="3">
        <v>7</v>
      </c>
      <c r="E22" s="3">
        <v>0</v>
      </c>
      <c r="F22" s="4">
        <f t="shared" si="1"/>
        <v>-21</v>
      </c>
      <c r="G22" s="3">
        <v>52</v>
      </c>
      <c r="H22" s="8">
        <f t="shared" si="0"/>
        <v>-0.40384615384615385</v>
      </c>
    </row>
    <row r="23" spans="1:8" s="6" customFormat="1" x14ac:dyDescent="0.25">
      <c r="A23" s="28">
        <v>15</v>
      </c>
      <c r="B23" s="27" t="s">
        <v>23</v>
      </c>
      <c r="C23" s="3">
        <v>36.1</v>
      </c>
      <c r="D23" s="3">
        <v>14.41</v>
      </c>
      <c r="E23" s="3">
        <v>0</v>
      </c>
      <c r="F23" s="4">
        <f t="shared" si="1"/>
        <v>-21.69</v>
      </c>
      <c r="G23" s="3">
        <v>42.22</v>
      </c>
      <c r="H23" s="8">
        <f t="shared" si="0"/>
        <v>-0.51373756513500712</v>
      </c>
    </row>
    <row r="24" spans="1:8" s="6" customFormat="1" x14ac:dyDescent="0.25">
      <c r="A24" s="28">
        <v>23</v>
      </c>
      <c r="B24" s="27" t="s">
        <v>28</v>
      </c>
      <c r="C24" s="3">
        <v>21.675000000000001</v>
      </c>
      <c r="D24" s="3">
        <v>1</v>
      </c>
      <c r="E24" s="3">
        <v>0.18</v>
      </c>
      <c r="F24" s="4">
        <f t="shared" si="1"/>
        <v>-20.495000000000001</v>
      </c>
      <c r="G24" s="3">
        <v>26.21</v>
      </c>
      <c r="H24" s="8">
        <f t="shared" si="0"/>
        <v>-0.78195345288057994</v>
      </c>
    </row>
    <row r="25" spans="1:8" s="6" customFormat="1" x14ac:dyDescent="0.25">
      <c r="A25" s="28">
        <v>24</v>
      </c>
      <c r="B25" s="27" t="s">
        <v>12</v>
      </c>
      <c r="C25" s="3">
        <v>9.1649999999999991</v>
      </c>
      <c r="D25" s="3">
        <v>0.4</v>
      </c>
      <c r="E25" s="3">
        <v>0.37</v>
      </c>
      <c r="F25" s="4">
        <f t="shared" si="1"/>
        <v>-8.3949999999999996</v>
      </c>
      <c r="G25" s="3">
        <v>11.21</v>
      </c>
      <c r="H25" s="8">
        <f t="shared" si="0"/>
        <v>-0.74888492417484376</v>
      </c>
    </row>
    <row r="26" spans="1:8" s="6" customFormat="1" x14ac:dyDescent="0.25">
      <c r="A26" s="28">
        <v>28</v>
      </c>
      <c r="B26" s="27" t="s">
        <v>13</v>
      </c>
      <c r="C26" s="3">
        <v>8.7949999999999999</v>
      </c>
      <c r="D26" s="3">
        <v>2.4</v>
      </c>
      <c r="E26" s="3">
        <v>0.32</v>
      </c>
      <c r="F26" s="4">
        <f t="shared" si="1"/>
        <v>-6.0750000000000002</v>
      </c>
      <c r="G26" s="3">
        <v>21.77</v>
      </c>
      <c r="H26" s="8">
        <f t="shared" si="0"/>
        <v>-0.27905374368396879</v>
      </c>
    </row>
    <row r="27" spans="1:8" s="6" customFormat="1" x14ac:dyDescent="0.25">
      <c r="A27" s="28">
        <v>155</v>
      </c>
      <c r="B27" s="27" t="s">
        <v>75</v>
      </c>
      <c r="C27" s="3">
        <v>396.92500000000001</v>
      </c>
      <c r="D27" s="3">
        <v>104</v>
      </c>
      <c r="E27" s="3">
        <v>31.26</v>
      </c>
      <c r="F27" s="4">
        <f t="shared" si="1"/>
        <v>-261.66500000000002</v>
      </c>
      <c r="G27" s="3">
        <v>943.63</v>
      </c>
      <c r="H27" s="8">
        <f t="shared" si="0"/>
        <v>-0.27729618600510797</v>
      </c>
    </row>
    <row r="28" spans="1:8" s="6" customFormat="1" x14ac:dyDescent="0.25">
      <c r="A28" s="28">
        <v>156</v>
      </c>
      <c r="B28" s="27" t="s">
        <v>74</v>
      </c>
      <c r="C28" s="3">
        <v>82.236000000000004</v>
      </c>
      <c r="D28" s="5">
        <f>20+0.204+0.188+0.15</f>
        <v>20.541999999999998</v>
      </c>
      <c r="E28" s="3">
        <v>6.48</v>
      </c>
      <c r="F28" s="4">
        <f t="shared" si="1"/>
        <v>-55.214000000000006</v>
      </c>
      <c r="G28" s="3">
        <v>204.36</v>
      </c>
      <c r="H28" s="8">
        <f t="shared" si="0"/>
        <v>-0.27018007437854769</v>
      </c>
    </row>
    <row r="29" spans="1:8" s="6" customFormat="1" x14ac:dyDescent="0.25">
      <c r="A29" s="28">
        <v>10</v>
      </c>
      <c r="B29" s="27" t="s">
        <v>76</v>
      </c>
      <c r="C29" s="3">
        <v>8.9890000000000008</v>
      </c>
      <c r="D29" s="3">
        <v>1.6</v>
      </c>
      <c r="E29" s="3">
        <v>0.21</v>
      </c>
      <c r="F29" s="4">
        <f t="shared" si="1"/>
        <v>-7.1790000000000003</v>
      </c>
      <c r="G29" s="3">
        <v>9.7799999999999994</v>
      </c>
      <c r="H29" s="8">
        <f t="shared" si="0"/>
        <v>-0.73404907975460132</v>
      </c>
    </row>
    <row r="30" spans="1:8" s="6" customFormat="1" x14ac:dyDescent="0.25">
      <c r="A30" s="28">
        <v>7</v>
      </c>
      <c r="B30" s="27" t="s">
        <v>3</v>
      </c>
      <c r="C30" s="6">
        <v>17.931000000000001</v>
      </c>
      <c r="D30" s="3">
        <f>1+0.1+0.111</f>
        <v>1.2110000000000001</v>
      </c>
      <c r="E30" s="3">
        <v>1.97</v>
      </c>
      <c r="F30" s="4">
        <f t="shared" si="1"/>
        <v>-14.75</v>
      </c>
      <c r="G30" s="3">
        <v>41.5</v>
      </c>
      <c r="H30" s="8">
        <f t="shared" si="0"/>
        <v>-0.35542168674698793</v>
      </c>
    </row>
    <row r="31" spans="1:8" s="6" customFormat="1" x14ac:dyDescent="0.25">
      <c r="A31" s="28">
        <v>31</v>
      </c>
      <c r="B31" s="27" t="s">
        <v>14</v>
      </c>
      <c r="C31" s="3">
        <v>14.34</v>
      </c>
      <c r="D31" s="3">
        <v>0</v>
      </c>
      <c r="E31" s="3">
        <v>0.35</v>
      </c>
      <c r="F31" s="4">
        <f t="shared" si="1"/>
        <v>-13.99</v>
      </c>
      <c r="G31" s="3">
        <v>34.99</v>
      </c>
      <c r="H31" s="8">
        <f t="shared" si="0"/>
        <v>-0.3998285224349814</v>
      </c>
    </row>
    <row r="32" spans="1:8" s="6" customFormat="1" x14ac:dyDescent="0.25">
      <c r="A32" s="28">
        <v>32</v>
      </c>
      <c r="B32" s="27" t="s">
        <v>24</v>
      </c>
      <c r="C32" s="3">
        <v>24.233000000000001</v>
      </c>
      <c r="D32" s="3">
        <v>7.4</v>
      </c>
      <c r="E32" s="3">
        <v>2.38</v>
      </c>
      <c r="F32" s="4">
        <f t="shared" si="1"/>
        <v>-14.452999999999999</v>
      </c>
      <c r="G32" s="3">
        <v>27.41</v>
      </c>
      <c r="H32" s="8">
        <f t="shared" si="0"/>
        <v>-0.5272893104706311</v>
      </c>
    </row>
    <row r="33" spans="1:8" s="6" customFormat="1" x14ac:dyDescent="0.25">
      <c r="A33" s="28">
        <v>33</v>
      </c>
      <c r="B33" s="27" t="s">
        <v>33</v>
      </c>
      <c r="C33" s="3">
        <v>9.08</v>
      </c>
      <c r="D33" s="3">
        <v>2</v>
      </c>
      <c r="E33" s="3">
        <v>0</v>
      </c>
      <c r="F33" s="4">
        <f t="shared" si="1"/>
        <v>-7.08</v>
      </c>
      <c r="G33" s="3">
        <v>9.08</v>
      </c>
      <c r="H33" s="8">
        <f t="shared" si="0"/>
        <v>-0.77973568281938321</v>
      </c>
    </row>
    <row r="34" spans="1:8" s="6" customFormat="1" x14ac:dyDescent="0.25">
      <c r="A34" s="28">
        <v>37</v>
      </c>
      <c r="B34" s="27" t="s">
        <v>51</v>
      </c>
      <c r="C34" s="3">
        <v>2.6</v>
      </c>
      <c r="D34" s="3">
        <v>0</v>
      </c>
      <c r="E34" s="3">
        <v>0</v>
      </c>
      <c r="F34" s="4">
        <f t="shared" si="1"/>
        <v>-2.6</v>
      </c>
      <c r="G34" s="3">
        <v>2.6</v>
      </c>
      <c r="H34" s="8">
        <f t="shared" si="0"/>
        <v>-1</v>
      </c>
    </row>
    <row r="35" spans="1:8" s="6" customFormat="1" x14ac:dyDescent="0.25">
      <c r="A35" s="28">
        <v>38</v>
      </c>
      <c r="B35" s="27" t="s">
        <v>52</v>
      </c>
      <c r="C35" s="3">
        <v>0.01</v>
      </c>
      <c r="D35" s="3">
        <v>0</v>
      </c>
      <c r="E35" s="3">
        <v>0</v>
      </c>
      <c r="F35" s="4">
        <f t="shared" si="1"/>
        <v>-0.01</v>
      </c>
      <c r="G35" s="3">
        <v>0.5</v>
      </c>
      <c r="H35" s="8">
        <f t="shared" si="0"/>
        <v>-0.02</v>
      </c>
    </row>
    <row r="36" spans="1:8" s="6" customFormat="1" x14ac:dyDescent="0.25">
      <c r="A36" s="28">
        <v>2763</v>
      </c>
      <c r="B36" s="27" t="s">
        <v>53</v>
      </c>
      <c r="C36" s="3">
        <v>1.4450000000000001</v>
      </c>
      <c r="D36" s="3">
        <v>1</v>
      </c>
      <c r="E36" s="3">
        <v>0.25</v>
      </c>
      <c r="F36" s="4">
        <f t="shared" si="1"/>
        <v>-0.19500000000000006</v>
      </c>
      <c r="G36" s="3">
        <v>2.0699999999999998</v>
      </c>
      <c r="H36" s="8">
        <f t="shared" si="0"/>
        <v>-9.4202898550724681E-2</v>
      </c>
    </row>
    <row r="37" spans="1:8" s="6" customFormat="1" x14ac:dyDescent="0.25">
      <c r="A37" s="28">
        <v>40</v>
      </c>
      <c r="B37" s="27" t="s">
        <v>15</v>
      </c>
      <c r="C37" s="3">
        <v>29.41</v>
      </c>
      <c r="D37" s="3">
        <v>3.2</v>
      </c>
      <c r="E37" s="3">
        <v>1.19</v>
      </c>
      <c r="F37" s="4">
        <f t="shared" si="1"/>
        <v>-25.02</v>
      </c>
      <c r="G37" s="3">
        <v>50.34</v>
      </c>
      <c r="H37" s="8">
        <f t="shared" si="0"/>
        <v>-0.49702026221692486</v>
      </c>
    </row>
    <row r="38" spans="1:8" s="6" customFormat="1" x14ac:dyDescent="0.25">
      <c r="A38" s="28">
        <v>69</v>
      </c>
      <c r="B38" s="27" t="s">
        <v>54</v>
      </c>
      <c r="C38" s="3">
        <v>0.99</v>
      </c>
      <c r="D38" s="3">
        <v>0</v>
      </c>
      <c r="E38" s="3">
        <v>0</v>
      </c>
      <c r="F38" s="4">
        <f t="shared" si="1"/>
        <v>-0.99</v>
      </c>
      <c r="G38" s="3">
        <v>2.1</v>
      </c>
      <c r="H38" s="8">
        <f t="shared" si="0"/>
        <v>-0.47142857142857142</v>
      </c>
    </row>
    <row r="39" spans="1:8" s="6" customFormat="1" x14ac:dyDescent="0.25">
      <c r="A39" s="28">
        <v>44</v>
      </c>
      <c r="B39" s="27" t="s">
        <v>16</v>
      </c>
      <c r="C39" s="3">
        <v>79.010000000000005</v>
      </c>
      <c r="D39" s="3">
        <v>21.8</v>
      </c>
      <c r="E39" s="3">
        <v>3.65</v>
      </c>
      <c r="F39" s="4">
        <f t="shared" si="1"/>
        <v>-53.56</v>
      </c>
      <c r="G39" s="3">
        <v>138.57</v>
      </c>
      <c r="H39" s="8">
        <f t="shared" si="0"/>
        <v>-0.38651944865410987</v>
      </c>
    </row>
    <row r="40" spans="1:8" s="6" customFormat="1" x14ac:dyDescent="0.25">
      <c r="A40" s="28">
        <v>45</v>
      </c>
      <c r="B40" s="27" t="s">
        <v>17</v>
      </c>
      <c r="C40" s="3">
        <v>269.31299999999999</v>
      </c>
      <c r="D40" s="3">
        <v>6.8</v>
      </c>
      <c r="E40" s="3">
        <v>4.26</v>
      </c>
      <c r="F40" s="4">
        <f t="shared" si="1"/>
        <v>-258.25299999999999</v>
      </c>
      <c r="G40" s="3">
        <v>349.54</v>
      </c>
      <c r="H40" s="8">
        <f t="shared" si="0"/>
        <v>-0.73883675688047135</v>
      </c>
    </row>
    <row r="41" spans="1:8" s="6" customFormat="1" x14ac:dyDescent="0.25">
      <c r="A41" s="28">
        <v>46</v>
      </c>
      <c r="B41" s="27" t="s">
        <v>32</v>
      </c>
      <c r="C41" s="3">
        <v>2E-3</v>
      </c>
      <c r="D41" s="3">
        <v>0</v>
      </c>
      <c r="E41" s="3">
        <v>0</v>
      </c>
      <c r="F41" s="4">
        <f t="shared" si="1"/>
        <v>-2E-3</v>
      </c>
      <c r="G41" s="3">
        <v>28.87</v>
      </c>
      <c r="H41" s="8">
        <f t="shared" si="0"/>
        <v>-6.9276065119501214E-5</v>
      </c>
    </row>
    <row r="42" spans="1:8" s="6" customFormat="1" x14ac:dyDescent="0.25">
      <c r="A42" s="28">
        <v>48</v>
      </c>
      <c r="B42" s="27" t="s">
        <v>55</v>
      </c>
      <c r="C42" s="3">
        <v>0.73</v>
      </c>
      <c r="D42" s="3">
        <v>0</v>
      </c>
      <c r="E42" s="3"/>
      <c r="F42" s="4">
        <f t="shared" si="1"/>
        <v>-0.73</v>
      </c>
      <c r="G42" s="3">
        <v>2.7</v>
      </c>
      <c r="H42" s="8">
        <f t="shared" si="0"/>
        <v>-0.27037037037037037</v>
      </c>
    </row>
    <row r="43" spans="1:8" s="6" customFormat="1" x14ac:dyDescent="0.25">
      <c r="A43" s="28">
        <v>18</v>
      </c>
      <c r="B43" s="27" t="s">
        <v>56</v>
      </c>
      <c r="C43" s="3">
        <v>96.593000000000004</v>
      </c>
      <c r="D43" s="3">
        <v>7.8</v>
      </c>
      <c r="E43" s="3">
        <v>2.84</v>
      </c>
      <c r="F43" s="4">
        <f t="shared" si="1"/>
        <v>-85.953000000000003</v>
      </c>
      <c r="G43" s="3">
        <v>181.07</v>
      </c>
      <c r="H43" s="8">
        <f t="shared" si="0"/>
        <v>-0.47469486938752969</v>
      </c>
    </row>
    <row r="44" spans="1:8" s="6" customFormat="1" x14ac:dyDescent="0.25">
      <c r="A44" s="28">
        <v>838</v>
      </c>
      <c r="B44" s="27" t="s">
        <v>71</v>
      </c>
      <c r="C44" s="3">
        <v>92.867999999999995</v>
      </c>
      <c r="D44" s="3">
        <v>42.2</v>
      </c>
      <c r="E44" s="3">
        <v>9.1</v>
      </c>
      <c r="F44" s="4">
        <f t="shared" si="1"/>
        <v>-41.567999999999991</v>
      </c>
      <c r="G44" s="3">
        <v>396.26</v>
      </c>
      <c r="H44" s="8">
        <f t="shared" si="0"/>
        <v>-0.10490082269217178</v>
      </c>
    </row>
    <row r="45" spans="1:8" s="6" customFormat="1" x14ac:dyDescent="0.25">
      <c r="A45" s="28">
        <v>49</v>
      </c>
      <c r="B45" s="27" t="s">
        <v>18</v>
      </c>
      <c r="C45" s="3">
        <v>18.16</v>
      </c>
      <c r="D45" s="3">
        <v>10.8</v>
      </c>
      <c r="E45" s="3">
        <v>2.09</v>
      </c>
      <c r="F45" s="4">
        <f t="shared" si="1"/>
        <v>-5.27</v>
      </c>
      <c r="G45" s="3">
        <v>31.93</v>
      </c>
      <c r="H45" s="8">
        <f t="shared" si="0"/>
        <v>-0.16504854368932037</v>
      </c>
    </row>
    <row r="46" spans="1:8" s="6" customFormat="1" x14ac:dyDescent="0.25">
      <c r="A46" s="28">
        <v>50</v>
      </c>
      <c r="B46" s="27" t="s">
        <v>57</v>
      </c>
      <c r="C46" s="3">
        <v>41.055</v>
      </c>
      <c r="D46" s="3">
        <v>2.8</v>
      </c>
      <c r="E46" s="3">
        <v>1.28</v>
      </c>
      <c r="F46" s="4">
        <f t="shared" si="1"/>
        <v>-36.975000000000001</v>
      </c>
      <c r="G46" s="3">
        <v>156.49</v>
      </c>
      <c r="H46" s="8">
        <f t="shared" si="0"/>
        <v>-0.23627707840756598</v>
      </c>
    </row>
    <row r="47" spans="1:8" s="6" customFormat="1" x14ac:dyDescent="0.25">
      <c r="A47" s="28">
        <v>51</v>
      </c>
      <c r="B47" s="27" t="s">
        <v>58</v>
      </c>
      <c r="C47" s="3">
        <v>53.93</v>
      </c>
      <c r="D47" s="3">
        <v>11</v>
      </c>
      <c r="E47" s="3">
        <v>2.25</v>
      </c>
      <c r="F47" s="4">
        <f t="shared" si="1"/>
        <v>-40.68</v>
      </c>
      <c r="G47" s="3">
        <v>108.86</v>
      </c>
      <c r="H47" s="8">
        <f t="shared" si="0"/>
        <v>-0.37369097923939004</v>
      </c>
    </row>
    <row r="48" spans="1:8" s="6" customFormat="1" x14ac:dyDescent="0.25">
      <c r="A48" s="28">
        <v>55</v>
      </c>
      <c r="B48" s="27" t="s">
        <v>42</v>
      </c>
      <c r="C48" s="3">
        <v>170.61500000000001</v>
      </c>
      <c r="D48" s="3">
        <v>32.799999999999997</v>
      </c>
      <c r="E48" s="3">
        <v>6.16</v>
      </c>
      <c r="F48" s="4">
        <f t="shared" si="1"/>
        <v>-131.65500000000003</v>
      </c>
      <c r="G48" s="3">
        <v>245.02</v>
      </c>
      <c r="H48" s="8">
        <f t="shared" si="0"/>
        <v>-0.53732348379724115</v>
      </c>
    </row>
    <row r="49" spans="1:8" s="6" customFormat="1" x14ac:dyDescent="0.25">
      <c r="A49" s="28">
        <v>57</v>
      </c>
      <c r="B49" s="27" t="s">
        <v>39</v>
      </c>
      <c r="C49" s="3">
        <v>2.8050000000000002</v>
      </c>
      <c r="D49" s="3">
        <v>0</v>
      </c>
      <c r="E49" s="3">
        <v>0</v>
      </c>
      <c r="F49" s="4">
        <f t="shared" si="1"/>
        <v>-2.8050000000000002</v>
      </c>
      <c r="G49" s="3">
        <v>19.8</v>
      </c>
      <c r="H49" s="8">
        <f t="shared" si="0"/>
        <v>-0.14166666666666666</v>
      </c>
    </row>
    <row r="50" spans="1:8" s="6" customFormat="1" ht="14.25" customHeight="1" x14ac:dyDescent="0.25">
      <c r="A50" s="28">
        <v>58</v>
      </c>
      <c r="B50" s="27" t="s">
        <v>7</v>
      </c>
      <c r="C50" s="3">
        <v>28.454999999999998</v>
      </c>
      <c r="D50" s="3">
        <v>0</v>
      </c>
      <c r="E50" s="3">
        <v>0</v>
      </c>
      <c r="F50" s="4">
        <f t="shared" si="1"/>
        <v>-28.454999999999998</v>
      </c>
      <c r="G50" s="3">
        <v>37.479999999999997</v>
      </c>
      <c r="H50" s="8">
        <f t="shared" si="0"/>
        <v>-0.75920490928495199</v>
      </c>
    </row>
    <row r="51" spans="1:8" s="6" customFormat="1" x14ac:dyDescent="0.25">
      <c r="A51" s="28">
        <v>14</v>
      </c>
      <c r="B51" s="27" t="s">
        <v>37</v>
      </c>
      <c r="C51" s="3">
        <v>23.324999999999999</v>
      </c>
      <c r="D51" s="3">
        <v>10.6</v>
      </c>
      <c r="E51" s="3">
        <v>0</v>
      </c>
      <c r="F51" s="4">
        <f t="shared" si="1"/>
        <v>-12.725</v>
      </c>
      <c r="G51" s="3">
        <v>30.45</v>
      </c>
      <c r="H51" s="8">
        <f t="shared" si="0"/>
        <v>-0.41789819376026272</v>
      </c>
    </row>
    <row r="52" spans="1:8" s="6" customFormat="1" x14ac:dyDescent="0.25">
      <c r="A52" s="28">
        <v>13</v>
      </c>
      <c r="B52" s="27" t="s">
        <v>5</v>
      </c>
      <c r="C52" s="3">
        <v>44.354999999999997</v>
      </c>
      <c r="D52" s="3">
        <v>11.8</v>
      </c>
      <c r="E52" s="3">
        <v>0</v>
      </c>
      <c r="F52" s="4">
        <f t="shared" si="1"/>
        <v>-32.554999999999993</v>
      </c>
      <c r="G52" s="3">
        <v>58.75</v>
      </c>
      <c r="H52" s="8">
        <f t="shared" si="0"/>
        <v>-0.55412765957446797</v>
      </c>
    </row>
    <row r="53" spans="1:8" s="6" customFormat="1" x14ac:dyDescent="0.25">
      <c r="A53" s="28">
        <v>59</v>
      </c>
      <c r="B53" s="27" t="s">
        <v>59</v>
      </c>
      <c r="C53" s="3">
        <v>1.2649999999999999</v>
      </c>
      <c r="D53" s="3">
        <v>0</v>
      </c>
      <c r="E53" s="3"/>
      <c r="F53" s="4">
        <f t="shared" si="1"/>
        <v>-1.2649999999999999</v>
      </c>
      <c r="G53" s="3">
        <v>3.51</v>
      </c>
      <c r="H53" s="8">
        <f t="shared" si="0"/>
        <v>-0.36039886039886038</v>
      </c>
    </row>
    <row r="54" spans="1:8" s="6" customFormat="1" x14ac:dyDescent="0.25">
      <c r="A54" s="28">
        <v>11</v>
      </c>
      <c r="B54" s="27" t="s">
        <v>11</v>
      </c>
      <c r="C54" s="3">
        <v>116.22</v>
      </c>
      <c r="D54" s="3">
        <v>28</v>
      </c>
      <c r="E54" s="3">
        <v>10.11</v>
      </c>
      <c r="F54" s="4">
        <f t="shared" si="1"/>
        <v>-78.11</v>
      </c>
      <c r="G54" s="3">
        <v>285.11</v>
      </c>
      <c r="H54" s="8">
        <f t="shared" si="0"/>
        <v>-0.27396443477955873</v>
      </c>
    </row>
    <row r="55" spans="1:8" s="6" customFormat="1" x14ac:dyDescent="0.25">
      <c r="A55" s="28">
        <v>60</v>
      </c>
      <c r="B55" s="27" t="s">
        <v>19</v>
      </c>
      <c r="C55" s="3">
        <v>16.655000000000001</v>
      </c>
      <c r="D55" s="3">
        <v>0.2</v>
      </c>
      <c r="E55" s="3">
        <v>0</v>
      </c>
      <c r="F55" s="4">
        <f t="shared" si="1"/>
        <v>-16.455000000000002</v>
      </c>
      <c r="G55" s="3">
        <v>33.94</v>
      </c>
      <c r="H55" s="8">
        <f t="shared" si="0"/>
        <v>-0.48482616381850335</v>
      </c>
    </row>
    <row r="56" spans="1:8" s="6" customFormat="1" x14ac:dyDescent="0.25">
      <c r="A56" s="28">
        <v>85</v>
      </c>
      <c r="B56" s="27" t="s">
        <v>77</v>
      </c>
      <c r="C56" s="3">
        <v>252.476</v>
      </c>
      <c r="D56" s="6">
        <f>31.2+0.122+2.292+1.292+0.446+0.44</f>
        <v>35.791999999999994</v>
      </c>
      <c r="E56" s="3">
        <v>29.65</v>
      </c>
      <c r="F56" s="4">
        <f t="shared" si="1"/>
        <v>-187.03399999999999</v>
      </c>
      <c r="G56" s="3">
        <v>615.33000000000004</v>
      </c>
      <c r="H56" s="8">
        <f t="shared" si="0"/>
        <v>-0.30395722620382554</v>
      </c>
    </row>
    <row r="57" spans="1:8" s="6" customFormat="1" x14ac:dyDescent="0.25">
      <c r="A57" s="28">
        <v>61</v>
      </c>
      <c r="B57" s="27" t="s">
        <v>30</v>
      </c>
      <c r="C57" s="3">
        <v>77.930000000000007</v>
      </c>
      <c r="D57" s="3">
        <v>17.8</v>
      </c>
      <c r="E57" s="3">
        <v>3.7</v>
      </c>
      <c r="F57" s="4">
        <f t="shared" si="1"/>
        <v>-56.430000000000007</v>
      </c>
      <c r="G57" s="3">
        <v>108.56</v>
      </c>
      <c r="H57" s="8">
        <f t="shared" si="0"/>
        <v>-0.51980471628592484</v>
      </c>
    </row>
    <row r="58" spans="1:8" s="6" customFormat="1" x14ac:dyDescent="0.25">
      <c r="A58" s="28">
        <v>63</v>
      </c>
      <c r="B58" s="27" t="s">
        <v>20</v>
      </c>
      <c r="C58" s="3">
        <v>20.84</v>
      </c>
      <c r="D58" s="3">
        <v>0.45</v>
      </c>
      <c r="E58" s="3"/>
      <c r="F58" s="4">
        <f t="shared" si="1"/>
        <v>-20.39</v>
      </c>
      <c r="G58" s="3">
        <v>38.96</v>
      </c>
      <c r="H58" s="8">
        <f t="shared" si="0"/>
        <v>-0.52335728952772076</v>
      </c>
    </row>
    <row r="59" spans="1:8" s="6" customFormat="1" x14ac:dyDescent="0.25">
      <c r="A59" s="28">
        <v>1961</v>
      </c>
      <c r="B59" s="27" t="s">
        <v>60</v>
      </c>
      <c r="C59" s="3">
        <v>15.31</v>
      </c>
      <c r="D59" s="3">
        <v>0</v>
      </c>
      <c r="E59" s="3"/>
      <c r="F59" s="4">
        <f t="shared" si="1"/>
        <v>-15.31</v>
      </c>
      <c r="G59" s="3">
        <v>49.31</v>
      </c>
      <c r="H59" s="8">
        <f t="shared" si="0"/>
        <v>-0.31048468870411683</v>
      </c>
    </row>
    <row r="60" spans="1:8" s="6" customFormat="1" x14ac:dyDescent="0.25">
      <c r="A60" s="28">
        <v>64</v>
      </c>
      <c r="B60" s="27" t="s">
        <v>61</v>
      </c>
      <c r="C60" s="3">
        <v>0.15</v>
      </c>
      <c r="D60" s="3"/>
      <c r="E60" s="3"/>
      <c r="F60" s="4">
        <f t="shared" si="1"/>
        <v>-0.15</v>
      </c>
      <c r="G60" s="3">
        <v>0.5</v>
      </c>
      <c r="H60" s="8">
        <f t="shared" si="0"/>
        <v>-0.3</v>
      </c>
    </row>
    <row r="61" spans="1:8" s="6" customFormat="1" x14ac:dyDescent="0.25">
      <c r="A61" s="28">
        <v>67</v>
      </c>
      <c r="B61" s="27" t="s">
        <v>25</v>
      </c>
      <c r="C61" s="5">
        <v>39.984000000000002</v>
      </c>
      <c r="D61" s="6">
        <f>10.2+0.162</f>
        <v>10.362</v>
      </c>
      <c r="E61" s="3">
        <v>1.26</v>
      </c>
      <c r="F61" s="4">
        <f t="shared" si="1"/>
        <v>-28.362000000000002</v>
      </c>
      <c r="G61" s="3">
        <v>78</v>
      </c>
      <c r="H61" s="8">
        <f t="shared" si="0"/>
        <v>-0.36361538461538462</v>
      </c>
    </row>
    <row r="62" spans="1:8" s="6" customFormat="1" x14ac:dyDescent="0.25">
      <c r="A62" s="28">
        <v>66</v>
      </c>
      <c r="B62" s="27" t="s">
        <v>62</v>
      </c>
      <c r="C62" s="3">
        <v>1.9</v>
      </c>
      <c r="D62" s="3">
        <v>0</v>
      </c>
      <c r="E62" s="3"/>
      <c r="F62" s="4">
        <f t="shared" si="1"/>
        <v>-1.9</v>
      </c>
      <c r="G62" s="3">
        <v>2.9</v>
      </c>
      <c r="H62" s="8">
        <f t="shared" si="0"/>
        <v>-0.65517241379310343</v>
      </c>
    </row>
    <row r="63" spans="1:8" s="6" customFormat="1" x14ac:dyDescent="0.25">
      <c r="A63" s="28">
        <v>2078</v>
      </c>
      <c r="B63" s="27" t="s">
        <v>22</v>
      </c>
      <c r="C63" s="3">
        <v>20</v>
      </c>
      <c r="D63" s="3">
        <v>4</v>
      </c>
      <c r="E63" s="3">
        <v>2</v>
      </c>
      <c r="F63" s="4">
        <f t="shared" si="1"/>
        <v>-14</v>
      </c>
      <c r="G63" s="3">
        <v>38</v>
      </c>
      <c r="H63" s="8">
        <f t="shared" si="0"/>
        <v>-0.36842105263157893</v>
      </c>
    </row>
    <row r="64" spans="1:8" s="6" customFormat="1" x14ac:dyDescent="0.25">
      <c r="A64" s="28">
        <v>70</v>
      </c>
      <c r="B64" s="27" t="s">
        <v>26</v>
      </c>
      <c r="C64" s="3">
        <v>20.67</v>
      </c>
      <c r="D64" s="3">
        <v>6</v>
      </c>
      <c r="E64" s="3">
        <v>0.22</v>
      </c>
      <c r="F64" s="4">
        <f t="shared" si="1"/>
        <v>-14.450000000000003</v>
      </c>
      <c r="G64" s="3">
        <v>28.35</v>
      </c>
      <c r="H64" s="8">
        <f t="shared" si="0"/>
        <v>-0.50970017636684306</v>
      </c>
    </row>
    <row r="65" spans="1:8" s="6" customFormat="1" x14ac:dyDescent="0.25">
      <c r="A65" s="28">
        <v>71</v>
      </c>
      <c r="B65" s="27" t="s">
        <v>34</v>
      </c>
      <c r="C65" s="3">
        <v>47.633000000000003</v>
      </c>
      <c r="D65" s="6">
        <f>15.2+0.852+0.02+0.9</f>
        <v>16.971999999999998</v>
      </c>
      <c r="E65" s="3">
        <v>2.89</v>
      </c>
      <c r="F65" s="4">
        <f t="shared" si="1"/>
        <v>-27.771000000000004</v>
      </c>
      <c r="G65" s="3">
        <v>120.44</v>
      </c>
      <c r="H65" s="8">
        <f t="shared" si="0"/>
        <v>-0.23057954168050485</v>
      </c>
    </row>
    <row r="66" spans="1:8" s="6" customFormat="1" x14ac:dyDescent="0.25">
      <c r="A66" s="28">
        <v>72</v>
      </c>
      <c r="B66" s="27" t="s">
        <v>31</v>
      </c>
      <c r="C66" s="3">
        <v>11.095000000000001</v>
      </c>
      <c r="D66" s="3">
        <v>2.6</v>
      </c>
      <c r="E66" s="3">
        <v>0.13</v>
      </c>
      <c r="F66" s="4">
        <f t="shared" si="1"/>
        <v>-8.3650000000000002</v>
      </c>
      <c r="G66" s="3">
        <v>11.31</v>
      </c>
      <c r="H66" s="8">
        <f t="shared" si="0"/>
        <v>-0.73961096374889479</v>
      </c>
    </row>
    <row r="67" spans="1:8" s="6" customFormat="1" x14ac:dyDescent="0.25">
      <c r="A67" s="28">
        <v>2104</v>
      </c>
      <c r="B67" s="27" t="s">
        <v>70</v>
      </c>
      <c r="C67" s="3">
        <v>4</v>
      </c>
      <c r="D67" s="3">
        <v>4</v>
      </c>
      <c r="E67" s="3">
        <v>1</v>
      </c>
      <c r="F67" s="4">
        <f t="shared" si="1"/>
        <v>1</v>
      </c>
      <c r="G67" s="3">
        <v>13</v>
      </c>
      <c r="H67" s="8">
        <f t="shared" si="0"/>
        <v>7.6923076923076927E-2</v>
      </c>
    </row>
    <row r="68" spans="1:8" s="6" customFormat="1" x14ac:dyDescent="0.25">
      <c r="A68" s="28">
        <v>78</v>
      </c>
      <c r="B68" s="27" t="s">
        <v>8</v>
      </c>
      <c r="C68" s="3">
        <v>109.82299999999999</v>
      </c>
      <c r="D68" s="6">
        <f>3.8+1.196+0.364</f>
        <v>5.3599999999999994</v>
      </c>
      <c r="E68" s="3">
        <v>7.24</v>
      </c>
      <c r="F68" s="4">
        <f t="shared" si="1"/>
        <v>-97.222999999999999</v>
      </c>
      <c r="G68" s="3">
        <v>371.37</v>
      </c>
      <c r="H68" s="8">
        <f t="shared" si="0"/>
        <v>-0.26179551390796241</v>
      </c>
    </row>
    <row r="69" spans="1:8" s="6" customFormat="1" x14ac:dyDescent="0.25">
      <c r="A69" s="28">
        <v>83</v>
      </c>
      <c r="B69" s="27" t="s">
        <v>36</v>
      </c>
      <c r="C69" s="3">
        <v>4.4749999999999996</v>
      </c>
      <c r="D69" s="3">
        <v>1.4</v>
      </c>
      <c r="E69" s="3">
        <v>0.3</v>
      </c>
      <c r="F69" s="4">
        <f t="shared" si="1"/>
        <v>-2.7749999999999995</v>
      </c>
      <c r="G69" s="3">
        <v>5.58</v>
      </c>
      <c r="H69" s="8">
        <f t="shared" ref="H69:H73" si="2">F69/G69</f>
        <v>-0.49731182795698914</v>
      </c>
    </row>
    <row r="70" spans="1:8" s="6" customFormat="1" x14ac:dyDescent="0.25">
      <c r="A70" s="28">
        <v>87</v>
      </c>
      <c r="B70" s="27" t="s">
        <v>40</v>
      </c>
      <c r="C70" s="3">
        <v>1.0249999999999999</v>
      </c>
      <c r="D70" s="3">
        <v>0</v>
      </c>
      <c r="E70" s="3"/>
      <c r="F70" s="4">
        <f t="shared" si="1"/>
        <v>-1.0249999999999999</v>
      </c>
      <c r="G70" s="3">
        <v>1.03</v>
      </c>
      <c r="H70" s="8">
        <f t="shared" si="2"/>
        <v>-0.99514563106796106</v>
      </c>
    </row>
    <row r="71" spans="1:8" s="6" customFormat="1" x14ac:dyDescent="0.25">
      <c r="A71" s="28">
        <v>16</v>
      </c>
      <c r="B71" s="27" t="s">
        <v>6</v>
      </c>
      <c r="C71" s="3">
        <v>95.947000000000003</v>
      </c>
      <c r="D71" s="11">
        <f>3.2+1.586</f>
        <v>4.7860000000000005</v>
      </c>
      <c r="E71" s="3"/>
      <c r="F71" s="4">
        <f t="shared" ref="F71:F73" si="3">D71+E71-C71</f>
        <v>-91.161000000000001</v>
      </c>
      <c r="G71" s="3">
        <v>126.11</v>
      </c>
      <c r="H71" s="8">
        <f t="shared" si="2"/>
        <v>-0.72286892395527713</v>
      </c>
    </row>
    <row r="72" spans="1:8" s="6" customFormat="1" x14ac:dyDescent="0.25">
      <c r="A72" s="28">
        <v>85</v>
      </c>
      <c r="B72" s="27" t="s">
        <v>21</v>
      </c>
      <c r="C72" s="3">
        <v>43.898000000000003</v>
      </c>
      <c r="D72" s="3">
        <f>0.2+2.302</f>
        <v>2.5020000000000002</v>
      </c>
      <c r="E72" s="3">
        <v>3.09</v>
      </c>
      <c r="F72" s="4">
        <f t="shared" si="3"/>
        <v>-38.306000000000004</v>
      </c>
      <c r="G72" s="3">
        <v>119.98</v>
      </c>
      <c r="H72" s="8">
        <f t="shared" si="2"/>
        <v>-0.3192698783130522</v>
      </c>
    </row>
    <row r="73" spans="1:8" s="6" customFormat="1" x14ac:dyDescent="0.25">
      <c r="A73" s="29">
        <v>616</v>
      </c>
      <c r="B73" s="3" t="s">
        <v>69</v>
      </c>
      <c r="C73" s="3">
        <v>77</v>
      </c>
      <c r="D73" s="3">
        <v>67</v>
      </c>
      <c r="E73" s="3">
        <v>2</v>
      </c>
      <c r="F73" s="4">
        <f t="shared" si="3"/>
        <v>-8</v>
      </c>
      <c r="G73" s="3">
        <v>121</v>
      </c>
      <c r="H73" s="8">
        <f t="shared" si="2"/>
        <v>-6.6115702479338845E-2</v>
      </c>
    </row>
  </sheetData>
  <mergeCells count="5">
    <mergeCell ref="A2:I2"/>
    <mergeCell ref="A3:I3"/>
    <mergeCell ref="A1:I1"/>
    <mergeCell ref="C5:D5"/>
    <mergeCell ref="C7:D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INVENTARIO-PC</dc:creator>
  <cp:lastModifiedBy>INVENTARIO-3</cp:lastModifiedBy>
  <cp:lastPrinted>2021-06-23T15:57:08Z</cp:lastPrinted>
  <dcterms:created xsi:type="dcterms:W3CDTF">2021-01-27T16:37:20Z</dcterms:created>
  <dcterms:modified xsi:type="dcterms:W3CDTF">2021-06-23T16:53:29Z</dcterms:modified>
</cp:coreProperties>
</file>