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arwin\"/>
    </mc:Choice>
  </mc:AlternateContent>
  <bookViews>
    <workbookView xWindow="0" yWindow="0" windowWidth="2040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H5" i="1" l="1"/>
  <c r="H6" i="1"/>
  <c r="H7" i="1"/>
  <c r="H8" i="1"/>
  <c r="H9" i="1"/>
  <c r="H10" i="1"/>
  <c r="H11" i="1"/>
  <c r="H4" i="1"/>
  <c r="F6" i="1" l="1"/>
  <c r="F5" i="1"/>
  <c r="D22" i="1" l="1"/>
  <c r="F22" i="1" s="1"/>
  <c r="F17" i="1" l="1"/>
  <c r="D15" i="1"/>
  <c r="F18" i="1"/>
  <c r="F19" i="1"/>
  <c r="F15" i="1"/>
  <c r="D21" i="1"/>
  <c r="F21" i="1" s="1"/>
  <c r="D20" i="1"/>
  <c r="F20" i="1" s="1"/>
  <c r="D17" i="1"/>
  <c r="D16" i="1"/>
  <c r="F16" i="1" s="1"/>
  <c r="F7" i="1"/>
  <c r="F11" i="1"/>
  <c r="F4" i="1"/>
  <c r="F8" i="1"/>
  <c r="F9" i="1"/>
  <c r="F10" i="1"/>
</calcChain>
</file>

<file path=xl/connections.xml><?xml version="1.0" encoding="utf-8"?>
<connections xmlns="http://schemas.openxmlformats.org/spreadsheetml/2006/main">
  <connection id="1" name="rt" type="4" refreshedVersion="0" background="1">
    <webPr xml="1" sourceData="1" url="C:\Users\INVENTARIO-3\Documents\rt.xml" htmlTables="1" htmlFormat="all"/>
  </connection>
</connections>
</file>

<file path=xl/sharedStrings.xml><?xml version="1.0" encoding="utf-8"?>
<sst xmlns="http://schemas.openxmlformats.org/spreadsheetml/2006/main" count="26" uniqueCount="26">
  <si>
    <t>Producto</t>
  </si>
  <si>
    <t>Descripcion_del_Producto</t>
  </si>
  <si>
    <t>QUESO BLANCO SEMIDURO KG</t>
  </si>
  <si>
    <t>QUESO GUAYANES KG</t>
  </si>
  <si>
    <t>QUESO LLANERO RALLADO KG</t>
  </si>
  <si>
    <t>QUESO SANTA BARBARA PACOMELA</t>
  </si>
  <si>
    <t>QUESO PALMIZULIA PACOMELA KG</t>
  </si>
  <si>
    <t>CUAJADA KG</t>
  </si>
  <si>
    <t>QUESO RICOTTA COTTAGE SIN SAL KG</t>
  </si>
  <si>
    <t>QUESO DURO KG</t>
  </si>
  <si>
    <t>ultima rec</t>
  </si>
  <si>
    <t>%</t>
  </si>
  <si>
    <t>MILANESA DE POLLO KG</t>
  </si>
  <si>
    <t>PATAS DE POLLO KG</t>
  </si>
  <si>
    <t>MOLLEJA DE POLLO KG</t>
  </si>
  <si>
    <t>PICADILLO DE POLLO KG</t>
  </si>
  <si>
    <t>POLLO ENTERO KG</t>
  </si>
  <si>
    <t>HIGADO DE POLLO KG</t>
  </si>
  <si>
    <t>MUSLOS KG</t>
  </si>
  <si>
    <t xml:space="preserve">          Queso</t>
  </si>
  <si>
    <t xml:space="preserve">           Pollo</t>
  </si>
  <si>
    <t>ALITAS KG</t>
  </si>
  <si>
    <t>sistema</t>
  </si>
  <si>
    <t>fisico</t>
  </si>
  <si>
    <t>venta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</si>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</sst>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2" borderId="1" xfId="0" applyFont="1" applyFill="1" applyBorder="1"/>
    <xf numFmtId="49" fontId="2" fillId="2" borderId="1" xfId="0" applyNumberFormat="1" applyFont="1" applyFill="1" applyBorder="1"/>
    <xf numFmtId="9" fontId="2" fillId="2" borderId="1" xfId="0" applyNumberFormat="1" applyFont="1" applyFill="1" applyBorder="1"/>
    <xf numFmtId="0" fontId="3" fillId="2" borderId="1" xfId="0" applyFont="1" applyFill="1" applyBorder="1"/>
    <xf numFmtId="0" fontId="2" fillId="3" borderId="1" xfId="0" applyFont="1" applyFill="1" applyBorder="1"/>
    <xf numFmtId="49" fontId="2" fillId="3" borderId="1" xfId="0" applyNumberFormat="1" applyFont="1" applyFill="1" applyBorder="1"/>
    <xf numFmtId="9" fontId="2" fillId="3" borderId="1" xfId="0" applyNumberFormat="1" applyFont="1" applyFill="1" applyBorder="1"/>
    <xf numFmtId="4" fontId="2" fillId="2" borderId="1" xfId="0" applyNumberFormat="1" applyFont="1" applyFill="1" applyBorder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color auto="1"/>
        <name val="Calibri"/>
        <scheme val="minor"/>
      </font>
      <numFmt numFmtId="4" formatCode="#,##0.00"/>
      <fill>
        <patternFill>
          <bgColor theme="0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color auto="1"/>
        <name val="Calibri"/>
        <scheme val="minor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nillable="true" name="Registro" form="unqualified">
              <xsd:complexType>
                <xsd:sequence minOccurs="0">
                  <xsd:element minOccurs="0" nillable="true" type="xsd:integer" name="Codigo_Deposito" form="unqualified"/>
                  <xsd:element minOccurs="0" nillable="true" type="xsd:string" name="Descripcion_Deposito" form="unqualified"/>
                  <xsd:element minOccurs="0" nillable="true" type="xsd:string" name="Responsable" form="unqualified"/>
                  <xsd:element minOccurs="0" nillable="true" name="Magrup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nillable="true" type="xsd:string" name="Grup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Producto" form="unqualified"/>
                              <xsd:element minOccurs="0" nillable="true" type="xsd:string" name="Modelo" form="unqualified"/>
                              <xsd:element minOccurs="0" nillable="true" type="xsd:string" name="Descripcion_del_Producto" form="unqualified"/>
                              <xsd:element minOccurs="0" nillable="true" type="xsd:double" name="Disponibles" form="unqualified"/>
                              <xsd:element minOccurs="0" nillable="true" type="xsd:double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3:H11" tableType="xml" totalsRowShown="0" headerRowDxfId="1" dataDxfId="9" connectionId="1">
  <autoFilter ref="A3:H11"/>
  <tableColumns count="8">
    <tableColumn id="6" uniqueName="Producto" name="Producto" dataDxfId="8">
      <xmlColumnPr mapId="1" xpath="/ReporteStellar/Registro/Magrupos/Maproductos/Producto" xmlDataType="integer"/>
    </tableColumn>
    <tableColumn id="8" uniqueName="Descripcion_del_Producto" name="Descripcion_del_Producto" dataDxfId="7">
      <xmlColumnPr mapId="1" xpath="/ReporteStellar/Registro/Magrupos/Maproductos/Descripcion_del_Producto" xmlDataType="string"/>
    </tableColumn>
    <tableColumn id="9" uniqueName="Disponibles" name="sistema" dataDxfId="6">
      <xmlColumnPr mapId="1" xpath="/ReporteStellar/Registro/Magrupos/Maproductos/Disponibles" xmlDataType="double"/>
    </tableColumn>
    <tableColumn id="10" uniqueName="Existencia" name="fisico" dataDxfId="5">
      <xmlColumnPr mapId="1" xpath="/ReporteStellar/Registro/Magrupos/Maproductos/Existencia" xmlDataType="double"/>
    </tableColumn>
    <tableColumn id="11" uniqueName="Pedido" name="venta" dataDxfId="4">
      <xmlColumnPr mapId="1" xpath="/ReporteStellar/Registro/Magrupos/Maproductos/Pedido" xmlDataType="integer"/>
    </tableColumn>
    <tableColumn id="12" uniqueName="Comprometida" name="diferencia" dataDxfId="3">
      <xmlColumnPr mapId="1" xpath="/ReporteStellar/Registro/Magrupos/Maproductos/Comprometida" xmlDataType="integer"/>
    </tableColumn>
    <tableColumn id="13" uniqueName="13" name="ultima rec" dataDxfId="2"/>
    <tableColumn id="14" uniqueName="14" name="%" dataDxfId="0">
      <calculatedColumnFormula>Tabla1[[#This Row],[diferencia]]/Tabla1[[#This Row],[ultima rec]]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workbookViewId="0">
      <selection activeCell="I9" sqref="I9"/>
    </sheetView>
  </sheetViews>
  <sheetFormatPr baseColWidth="10" defaultRowHeight="15" x14ac:dyDescent="0.25"/>
  <cols>
    <col min="1" max="1" width="11.28515625" bestFit="1" customWidth="1"/>
    <col min="2" max="2" width="34" customWidth="1"/>
    <col min="3" max="3" width="13.7109375" bestFit="1" customWidth="1"/>
    <col min="4" max="4" width="12.140625" bestFit="1" customWidth="1"/>
    <col min="5" max="5" width="9.5703125" bestFit="1" customWidth="1"/>
    <col min="6" max="6" width="16.5703125" bestFit="1" customWidth="1"/>
    <col min="7" max="7" width="12.140625" bestFit="1" customWidth="1"/>
    <col min="8" max="8" width="12.28515625" customWidth="1"/>
  </cols>
  <sheetData>
    <row r="1" spans="1:8" ht="30" customHeight="1" x14ac:dyDescent="0.4">
      <c r="B1" s="1" t="s">
        <v>19</v>
      </c>
    </row>
    <row r="3" spans="1:8" x14ac:dyDescent="0.25">
      <c r="A3" s="2" t="s">
        <v>0</v>
      </c>
      <c r="B3" s="2" t="s">
        <v>1</v>
      </c>
      <c r="C3" s="2" t="s">
        <v>22</v>
      </c>
      <c r="D3" s="2" t="s">
        <v>23</v>
      </c>
      <c r="E3" s="2" t="s">
        <v>24</v>
      </c>
      <c r="F3" s="2" t="s">
        <v>25</v>
      </c>
      <c r="G3" s="2" t="s">
        <v>10</v>
      </c>
      <c r="H3" s="2" t="s">
        <v>11</v>
      </c>
    </row>
    <row r="4" spans="1:8" x14ac:dyDescent="0.25">
      <c r="A4" s="2">
        <v>1718</v>
      </c>
      <c r="B4" s="3" t="s">
        <v>2</v>
      </c>
      <c r="C4" s="2">
        <v>84.97</v>
      </c>
      <c r="D4" s="2">
        <v>55.8</v>
      </c>
      <c r="E4" s="2">
        <v>28.16</v>
      </c>
      <c r="F4" s="2">
        <f>Tabla1[[#This Row],[venta]]+Tabla1[[#This Row],[fisico]]-Tabla1[[#This Row],[sistema]]</f>
        <v>-1.0100000000000051</v>
      </c>
      <c r="G4" s="2">
        <v>191.3</v>
      </c>
      <c r="H4" s="9">
        <f>Tabla1[[#This Row],[diferencia]]/Tabla1[[#This Row],[ultima rec]]</f>
        <v>-5.2796654469420027E-3</v>
      </c>
    </row>
    <row r="5" spans="1:8" x14ac:dyDescent="0.25">
      <c r="A5" s="2">
        <v>1794</v>
      </c>
      <c r="B5" s="3" t="s">
        <v>3</v>
      </c>
      <c r="C5" s="2"/>
      <c r="D5" s="2"/>
      <c r="E5" s="2"/>
      <c r="F5" s="2">
        <f>Tabla1[[#This Row],[venta]]+Tabla1[[#This Row],[fisico]]-Tabla1[[#This Row],[sistema]]</f>
        <v>0</v>
      </c>
      <c r="G5" s="2"/>
      <c r="H5" s="9" t="e">
        <f>Tabla1[[#This Row],[diferencia]]/Tabla1[[#This Row],[ultima rec]]</f>
        <v>#DIV/0!</v>
      </c>
    </row>
    <row r="6" spans="1:8" x14ac:dyDescent="0.25">
      <c r="A6" s="2">
        <v>1796</v>
      </c>
      <c r="B6" s="3" t="s">
        <v>4</v>
      </c>
      <c r="C6" s="2"/>
      <c r="D6" s="2"/>
      <c r="E6" s="2"/>
      <c r="F6" s="2">
        <f>Tabla1[[#This Row],[venta]]+Tabla1[[#This Row],[fisico]]-Tabla1[[#This Row],[sistema]]</f>
        <v>0</v>
      </c>
      <c r="G6" s="2"/>
      <c r="H6" s="9" t="e">
        <f>Tabla1[[#This Row],[diferencia]]/Tabla1[[#This Row],[ultima rec]]</f>
        <v>#DIV/0!</v>
      </c>
    </row>
    <row r="7" spans="1:8" x14ac:dyDescent="0.25">
      <c r="A7" s="2">
        <v>1797</v>
      </c>
      <c r="B7" s="3" t="s">
        <v>5</v>
      </c>
      <c r="C7" s="2"/>
      <c r="D7" s="2"/>
      <c r="E7" s="2"/>
      <c r="F7" s="2">
        <f>Tabla1[[#This Row],[venta]]+Tabla1[[#This Row],[fisico]]-Tabla1[[#This Row],[sistema]]</f>
        <v>0</v>
      </c>
      <c r="G7" s="2"/>
      <c r="H7" s="9" t="e">
        <f>Tabla1[[#This Row],[diferencia]]/Tabla1[[#This Row],[ultima rec]]</f>
        <v>#DIV/0!</v>
      </c>
    </row>
    <row r="8" spans="1:8" x14ac:dyDescent="0.25">
      <c r="A8" s="2">
        <v>1798</v>
      </c>
      <c r="B8" s="3" t="s">
        <v>6</v>
      </c>
      <c r="C8" s="2"/>
      <c r="D8" s="2"/>
      <c r="E8" s="2"/>
      <c r="F8" s="2">
        <f>Tabla1[[#This Row],[venta]]+Tabla1[[#This Row],[fisico]]-Tabla1[[#This Row],[sistema]]</f>
        <v>0</v>
      </c>
      <c r="G8" s="2"/>
      <c r="H8" s="9" t="e">
        <f>Tabla1[[#This Row],[diferencia]]/Tabla1[[#This Row],[ultima rec]]</f>
        <v>#DIV/0!</v>
      </c>
    </row>
    <row r="9" spans="1:8" x14ac:dyDescent="0.25">
      <c r="A9" s="2">
        <v>4931</v>
      </c>
      <c r="B9" s="3" t="s">
        <v>7</v>
      </c>
      <c r="C9" s="2"/>
      <c r="D9" s="2"/>
      <c r="E9" s="2"/>
      <c r="F9" s="2">
        <f>Tabla1[[#This Row],[venta]]+Tabla1[[#This Row],[fisico]]-Tabla1[[#This Row],[sistema]]</f>
        <v>0</v>
      </c>
      <c r="G9" s="2"/>
      <c r="H9" s="9" t="e">
        <f>Tabla1[[#This Row],[diferencia]]/Tabla1[[#This Row],[ultima rec]]</f>
        <v>#DIV/0!</v>
      </c>
    </row>
    <row r="10" spans="1:8" x14ac:dyDescent="0.25">
      <c r="A10" s="2">
        <v>1793</v>
      </c>
      <c r="B10" s="3" t="s">
        <v>8</v>
      </c>
      <c r="C10" s="2"/>
      <c r="D10" s="2"/>
      <c r="E10" s="2"/>
      <c r="F10" s="2">
        <f>Tabla1[[#This Row],[venta]]+Tabla1[[#This Row],[fisico]]-Tabla1[[#This Row],[sistema]]</f>
        <v>0</v>
      </c>
      <c r="G10" s="2"/>
      <c r="H10" s="9" t="e">
        <f>Tabla1[[#This Row],[diferencia]]/Tabla1[[#This Row],[ultima rec]]</f>
        <v>#DIV/0!</v>
      </c>
    </row>
    <row r="11" spans="1:8" x14ac:dyDescent="0.25">
      <c r="A11" s="2">
        <v>1786</v>
      </c>
      <c r="B11" s="2" t="s">
        <v>9</v>
      </c>
      <c r="C11" s="2"/>
      <c r="D11" s="2"/>
      <c r="E11" s="2"/>
      <c r="F11" s="2">
        <f>Tabla1[[#This Row],[venta]]+Tabla1[[#This Row],[fisico]]-Tabla1[[#This Row],[sistema]]</f>
        <v>0</v>
      </c>
      <c r="G11" s="2"/>
      <c r="H11" s="9" t="e">
        <f>Tabla1[[#This Row],[diferencia]]/Tabla1[[#This Row],[ultima rec]]</f>
        <v>#DIV/0!</v>
      </c>
    </row>
    <row r="12" spans="1:8" x14ac:dyDescent="0.25">
      <c r="A12" s="2"/>
      <c r="B12" s="2"/>
      <c r="C12" s="2"/>
      <c r="D12" s="2"/>
      <c r="E12" s="2"/>
      <c r="F12" s="2"/>
      <c r="G12" s="2"/>
      <c r="H12" s="9"/>
    </row>
    <row r="13" spans="1:8" ht="30" customHeight="1" x14ac:dyDescent="0.4">
      <c r="A13" s="2"/>
      <c r="B13" s="5" t="s">
        <v>20</v>
      </c>
      <c r="C13" s="2"/>
      <c r="D13" s="2"/>
      <c r="E13" s="2"/>
      <c r="F13" s="2"/>
      <c r="G13" s="2"/>
      <c r="H13" s="9"/>
    </row>
    <row r="14" spans="1:8" ht="14.25" customHeight="1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6">
        <v>1937</v>
      </c>
      <c r="B15" s="7" t="s">
        <v>12</v>
      </c>
      <c r="C15" s="6">
        <v>277.78500000000003</v>
      </c>
      <c r="D15" s="6">
        <f>5.23+146.7</f>
        <v>151.92999999999998</v>
      </c>
      <c r="E15" s="6">
        <v>23.66</v>
      </c>
      <c r="F15" s="6">
        <f>E15+D15-C15</f>
        <v>-102.19500000000005</v>
      </c>
      <c r="G15" s="6">
        <v>477.51499999999999</v>
      </c>
      <c r="H15" s="8">
        <v>0.21</v>
      </c>
    </row>
    <row r="16" spans="1:8" x14ac:dyDescent="0.25">
      <c r="A16" s="2">
        <v>1986</v>
      </c>
      <c r="B16" s="3" t="s">
        <v>13</v>
      </c>
      <c r="C16" s="2">
        <v>113.33</v>
      </c>
      <c r="D16" s="2">
        <f>5.365+81.1</f>
        <v>86.464999999999989</v>
      </c>
      <c r="E16" s="2">
        <v>16.61</v>
      </c>
      <c r="F16" s="6">
        <f t="shared" ref="F16:F22" si="0">E16+D16-C16</f>
        <v>-10.25500000000001</v>
      </c>
      <c r="G16" s="2">
        <v>240.405</v>
      </c>
      <c r="H16" s="4">
        <v>0.04</v>
      </c>
    </row>
    <row r="17" spans="1:8" x14ac:dyDescent="0.25">
      <c r="A17" s="6">
        <v>1887</v>
      </c>
      <c r="B17" s="7" t="s">
        <v>14</v>
      </c>
      <c r="C17" s="6">
        <v>151.68</v>
      </c>
      <c r="D17" s="6">
        <f>7.255+120.9</f>
        <v>128.155</v>
      </c>
      <c r="E17" s="6">
        <v>4.71</v>
      </c>
      <c r="F17" s="6">
        <f>E17+D17-C17</f>
        <v>-18.814999999999998</v>
      </c>
      <c r="G17" s="6">
        <v>190.47</v>
      </c>
      <c r="H17" s="8">
        <v>0.1</v>
      </c>
    </row>
    <row r="18" spans="1:8" x14ac:dyDescent="0.25">
      <c r="A18" s="2">
        <v>2075</v>
      </c>
      <c r="B18" s="2" t="s">
        <v>15</v>
      </c>
      <c r="C18" s="2">
        <v>31.84</v>
      </c>
      <c r="D18" s="2">
        <v>31.8</v>
      </c>
      <c r="E18" s="2">
        <v>6.2</v>
      </c>
      <c r="F18" s="6">
        <f t="shared" si="0"/>
        <v>6.16</v>
      </c>
      <c r="G18" s="2">
        <v>51.8</v>
      </c>
      <c r="H18" s="4">
        <v>0.12</v>
      </c>
    </row>
    <row r="19" spans="1:8" x14ac:dyDescent="0.25">
      <c r="A19" s="6">
        <v>1885</v>
      </c>
      <c r="B19" s="6" t="s">
        <v>16</v>
      </c>
      <c r="C19" s="6">
        <v>1363.59</v>
      </c>
      <c r="D19" s="6">
        <v>1095</v>
      </c>
      <c r="E19" s="6">
        <v>117.62</v>
      </c>
      <c r="F19" s="6">
        <f t="shared" si="0"/>
        <v>-150.97000000000003</v>
      </c>
      <c r="G19" s="6">
        <v>1976.2070000000001</v>
      </c>
      <c r="H19" s="8">
        <v>0.08</v>
      </c>
    </row>
    <row r="20" spans="1:8" x14ac:dyDescent="0.25">
      <c r="A20" s="2">
        <v>1947</v>
      </c>
      <c r="B20" s="2" t="s">
        <v>17</v>
      </c>
      <c r="C20" s="2">
        <v>184.88</v>
      </c>
      <c r="D20" s="2">
        <f>6.405+165.4</f>
        <v>171.80500000000001</v>
      </c>
      <c r="E20" s="2">
        <v>6.24</v>
      </c>
      <c r="F20" s="6">
        <f t="shared" si="0"/>
        <v>-6.8349999999999795</v>
      </c>
      <c r="G20" s="2">
        <v>252.26</v>
      </c>
      <c r="H20" s="4">
        <v>0.03</v>
      </c>
    </row>
    <row r="21" spans="1:8" x14ac:dyDescent="0.25">
      <c r="A21" s="6">
        <v>5148</v>
      </c>
      <c r="B21" s="6" t="s">
        <v>18</v>
      </c>
      <c r="C21" s="6">
        <v>335.27</v>
      </c>
      <c r="D21" s="6">
        <f>239.1+10.11</f>
        <v>249.20999999999998</v>
      </c>
      <c r="E21" s="6">
        <v>34.28</v>
      </c>
      <c r="F21" s="6">
        <f t="shared" si="0"/>
        <v>-51.779999999999973</v>
      </c>
      <c r="G21" s="6">
        <v>467.53300000000002</v>
      </c>
      <c r="H21" s="8">
        <v>0.11</v>
      </c>
    </row>
    <row r="22" spans="1:8" x14ac:dyDescent="0.25">
      <c r="A22" s="2">
        <v>5149</v>
      </c>
      <c r="B22" s="2" t="s">
        <v>21</v>
      </c>
      <c r="C22" s="2">
        <v>46.49</v>
      </c>
      <c r="D22" s="2">
        <f>1+0.4+12.2</f>
        <v>13.6</v>
      </c>
      <c r="E22" s="2">
        <v>0.49</v>
      </c>
      <c r="F22" s="6">
        <f t="shared" si="0"/>
        <v>-32.400000000000006</v>
      </c>
      <c r="G22" s="2">
        <v>494.04300000000001</v>
      </c>
      <c r="H22" s="4">
        <v>7.0000000000000007E-2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INVENTARIO-3</dc:creator>
  <cp:lastModifiedBy>INVENTARIO-4</cp:lastModifiedBy>
  <cp:lastPrinted>2021-05-10T20:17:23Z</cp:lastPrinted>
  <dcterms:created xsi:type="dcterms:W3CDTF">2021-05-10T12:04:11Z</dcterms:created>
  <dcterms:modified xsi:type="dcterms:W3CDTF">2021-05-24T11:02:59Z</dcterms:modified>
</cp:coreProperties>
</file>