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4000" windowHeight="903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G196" i="1" l="1"/>
  <c r="E15" i="1"/>
  <c r="G15" i="1" s="1"/>
  <c r="E16" i="1"/>
  <c r="E17" i="1"/>
  <c r="G17" i="1" s="1"/>
  <c r="G85" i="1"/>
  <c r="H85" i="1" s="1"/>
  <c r="E94" i="1"/>
  <c r="E89" i="1"/>
  <c r="G89" i="1" s="1"/>
  <c r="H89" i="1" s="1"/>
  <c r="G6" i="1"/>
  <c r="G7" i="1"/>
  <c r="J7" i="1" s="1"/>
  <c r="G8" i="1"/>
  <c r="G9" i="1"/>
  <c r="G10" i="1"/>
  <c r="G11" i="1"/>
  <c r="G12" i="1"/>
  <c r="G13" i="1"/>
  <c r="G14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H32" i="1" s="1"/>
  <c r="G33" i="1"/>
  <c r="G34" i="1"/>
  <c r="G35" i="1"/>
  <c r="G36" i="1"/>
  <c r="G37" i="1"/>
  <c r="G38" i="1"/>
  <c r="G39" i="1"/>
  <c r="G40" i="1"/>
  <c r="J40" i="1" s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H59" i="1" s="1"/>
  <c r="G60" i="1"/>
  <c r="G61" i="1"/>
  <c r="G62" i="1"/>
  <c r="J62" i="1" s="1"/>
  <c r="G63" i="1"/>
  <c r="G64" i="1"/>
  <c r="H64" i="1" s="1"/>
  <c r="G65" i="1"/>
  <c r="H65" i="1" s="1"/>
  <c r="G66" i="1"/>
  <c r="H66" i="1" s="1"/>
  <c r="G67" i="1"/>
  <c r="H67" i="1" s="1"/>
  <c r="G68" i="1"/>
  <c r="G69" i="1"/>
  <c r="H69" i="1" s="1"/>
  <c r="G70" i="1"/>
  <c r="H70" i="1" s="1"/>
  <c r="G71" i="1"/>
  <c r="J71" i="1" s="1"/>
  <c r="G72" i="1"/>
  <c r="G73" i="1"/>
  <c r="G74" i="1"/>
  <c r="J74" i="1" s="1"/>
  <c r="G75" i="1"/>
  <c r="G76" i="1"/>
  <c r="G77" i="1"/>
  <c r="H77" i="1" s="1"/>
  <c r="G78" i="1"/>
  <c r="H78" i="1" s="1"/>
  <c r="G79" i="1"/>
  <c r="G80" i="1"/>
  <c r="J80" i="1" s="1"/>
  <c r="G81" i="1"/>
  <c r="H81" i="1" s="1"/>
  <c r="G82" i="1"/>
  <c r="H82" i="1" s="1"/>
  <c r="G83" i="1"/>
  <c r="H83" i="1" s="1"/>
  <c r="G84" i="1"/>
  <c r="G86" i="1"/>
  <c r="H86" i="1" s="1"/>
  <c r="G87" i="1"/>
  <c r="H87" i="1" s="1"/>
  <c r="G88" i="1"/>
  <c r="H88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G116" i="1"/>
  <c r="H116" i="1" s="1"/>
  <c r="G117" i="1"/>
  <c r="H117" i="1" s="1"/>
  <c r="G118" i="1"/>
  <c r="G119" i="1"/>
  <c r="H119" i="1" s="1"/>
  <c r="G120" i="1"/>
  <c r="H120" i="1" s="1"/>
  <c r="G121" i="1"/>
  <c r="G122" i="1"/>
  <c r="H122" i="1" s="1"/>
  <c r="G123" i="1"/>
  <c r="H123" i="1" s="1"/>
  <c r="G124" i="1"/>
  <c r="J124" i="1" s="1"/>
  <c r="G125" i="1"/>
  <c r="H125" i="1" s="1"/>
  <c r="G126" i="1"/>
  <c r="J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G157" i="1"/>
  <c r="H157" i="1" s="1"/>
  <c r="G158" i="1"/>
  <c r="J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J192" i="1" s="1"/>
  <c r="G193" i="1"/>
  <c r="H193" i="1" s="1"/>
  <c r="G194" i="1"/>
  <c r="H194" i="1" s="1"/>
  <c r="G195" i="1"/>
  <c r="H195" i="1" s="1"/>
  <c r="G5" i="1"/>
  <c r="H61" i="1" l="1"/>
  <c r="J61" i="1"/>
  <c r="H53" i="1"/>
  <c r="J53" i="1"/>
  <c r="H45" i="1"/>
  <c r="J45" i="1"/>
  <c r="H41" i="1"/>
  <c r="J41" i="1"/>
  <c r="H33" i="1"/>
  <c r="J33" i="1"/>
  <c r="H25" i="1"/>
  <c r="J25" i="1"/>
  <c r="H21" i="1"/>
  <c r="J21" i="1"/>
  <c r="H16" i="1"/>
  <c r="J16" i="1"/>
  <c r="H11" i="1"/>
  <c r="J11" i="1"/>
  <c r="H118" i="1"/>
  <c r="J118" i="1"/>
  <c r="H84" i="1"/>
  <c r="J84" i="1"/>
  <c r="H76" i="1"/>
  <c r="J76" i="1"/>
  <c r="H68" i="1"/>
  <c r="J68" i="1"/>
  <c r="H60" i="1"/>
  <c r="J60" i="1"/>
  <c r="H52" i="1"/>
  <c r="J52" i="1"/>
  <c r="H48" i="1"/>
  <c r="J48" i="1"/>
  <c r="H36" i="1"/>
  <c r="J36" i="1"/>
  <c r="H28" i="1"/>
  <c r="J28" i="1"/>
  <c r="H24" i="1"/>
  <c r="J24" i="1"/>
  <c r="H20" i="1"/>
  <c r="J20" i="1"/>
  <c r="H14" i="1"/>
  <c r="J14" i="1"/>
  <c r="H10" i="1"/>
  <c r="J10" i="1"/>
  <c r="H6" i="1"/>
  <c r="J6" i="1"/>
  <c r="H17" i="1"/>
  <c r="J17" i="1"/>
  <c r="H55" i="1"/>
  <c r="J55" i="1"/>
  <c r="H51" i="1"/>
  <c r="J51" i="1"/>
  <c r="H47" i="1"/>
  <c r="J47" i="1"/>
  <c r="H43" i="1"/>
  <c r="J43" i="1"/>
  <c r="H39" i="1"/>
  <c r="J39" i="1"/>
  <c r="H35" i="1"/>
  <c r="J35" i="1"/>
  <c r="H31" i="1"/>
  <c r="J31" i="1"/>
  <c r="H27" i="1"/>
  <c r="J27" i="1"/>
  <c r="H23" i="1"/>
  <c r="J23" i="1"/>
  <c r="H19" i="1"/>
  <c r="J19" i="1"/>
  <c r="H13" i="1"/>
  <c r="J13" i="1"/>
  <c r="H9" i="1"/>
  <c r="J9" i="1"/>
  <c r="H115" i="1"/>
  <c r="J115" i="1"/>
  <c r="H73" i="1"/>
  <c r="J73" i="1"/>
  <c r="H57" i="1"/>
  <c r="J57" i="1"/>
  <c r="H49" i="1"/>
  <c r="J49" i="1"/>
  <c r="H37" i="1"/>
  <c r="J37" i="1"/>
  <c r="H29" i="1"/>
  <c r="J29" i="1"/>
  <c r="H106" i="1"/>
  <c r="J106" i="1"/>
  <c r="H72" i="1"/>
  <c r="J72" i="1"/>
  <c r="H56" i="1"/>
  <c r="J56" i="1"/>
  <c r="H44" i="1"/>
  <c r="J44" i="1"/>
  <c r="H121" i="1"/>
  <c r="J121" i="1"/>
  <c r="H79" i="1"/>
  <c r="J79" i="1"/>
  <c r="H75" i="1"/>
  <c r="J75" i="1"/>
  <c r="H63" i="1"/>
  <c r="J63" i="1"/>
  <c r="H5" i="1"/>
  <c r="J5" i="1"/>
  <c r="J197" i="1" s="1"/>
  <c r="H58" i="1"/>
  <c r="J58" i="1"/>
  <c r="H54" i="1"/>
  <c r="J54" i="1"/>
  <c r="H50" i="1"/>
  <c r="J50" i="1"/>
  <c r="H46" i="1"/>
  <c r="J46" i="1"/>
  <c r="H42" i="1"/>
  <c r="J42" i="1"/>
  <c r="H38" i="1"/>
  <c r="J38" i="1"/>
  <c r="H34" i="1"/>
  <c r="J34" i="1"/>
  <c r="H30" i="1"/>
  <c r="J30" i="1"/>
  <c r="H26" i="1"/>
  <c r="J26" i="1"/>
  <c r="H22" i="1"/>
  <c r="J22" i="1"/>
  <c r="H18" i="1"/>
  <c r="J18" i="1"/>
  <c r="H12" i="1"/>
  <c r="J12" i="1"/>
  <c r="H8" i="1"/>
  <c r="J8" i="1"/>
  <c r="H15" i="1"/>
  <c r="J15" i="1"/>
</calcChain>
</file>

<file path=xl/connections.xml><?xml version="1.0" encoding="utf-8"?>
<connections xmlns="http://schemas.openxmlformats.org/spreadsheetml/2006/main">
  <connection id="1" name="fruteria" type="4" refreshedVersion="0" background="1">
    <webPr xml="1" sourceData="1" url="C:\Users\INVENTARIO-2\Desktop\fruteria.xml" htmlTables="1" htmlFormat="all"/>
  </connection>
</connections>
</file>

<file path=xl/sharedStrings.xml><?xml version="1.0" encoding="utf-8"?>
<sst xmlns="http://schemas.openxmlformats.org/spreadsheetml/2006/main" count="284" uniqueCount="268">
  <si>
    <t>ALBAHACA KG</t>
  </si>
  <si>
    <t>PEREJIL RIZADO KG</t>
  </si>
  <si>
    <t>YERBABUENA KG</t>
  </si>
  <si>
    <t>AJO PORRO KG</t>
  </si>
  <si>
    <t>PLATANOS ( USO INTERNO )</t>
  </si>
  <si>
    <t>AJO PELADO KG</t>
  </si>
  <si>
    <t>ALIÑOS SURTIDOS CONGELADOS KG</t>
  </si>
  <si>
    <t>MELON CONGELADO EXPRESS</t>
  </si>
  <si>
    <t>AJI CONGELADO KG</t>
  </si>
  <si>
    <t>CHAYOTA KG</t>
  </si>
  <si>
    <t>NISPERO KG</t>
  </si>
  <si>
    <t>JOJOTOS HACIENDA EL CAUJARAL 3UND</t>
  </si>
  <si>
    <t>JOJOTOS 4UND HACIENDA EL CAUJARAL</t>
  </si>
  <si>
    <t>MAIZ DULCE 12 UND EL CAUJARAL</t>
  </si>
  <si>
    <t>PIMENTON EXPRESS (R) KG</t>
  </si>
  <si>
    <t>TOMATE CHERRY 300 GR DOS AGUAS</t>
  </si>
  <si>
    <t>CIBOULETTE DOS AGUAS 20 GR</t>
  </si>
  <si>
    <t>ESPINACA DOS AGUAS</t>
  </si>
  <si>
    <t>BOLSA DE ZANAHORIA</t>
  </si>
  <si>
    <t>REMOLACHA EXPRESS KG (R)</t>
  </si>
  <si>
    <t>AGUACATE CONGELADO KG</t>
  </si>
  <si>
    <t>AJI PICANTE CONGELADO</t>
  </si>
  <si>
    <t>CALABACIN CONGELADO KG</t>
  </si>
  <si>
    <t>ENELDO FINCA DOS AGUAS 20 GR</t>
  </si>
  <si>
    <t>RUGULA 60 GR FINCA DOS AGUAS</t>
  </si>
  <si>
    <t>CHAMPIÑONES FRESCOS POR BANDEJA</t>
  </si>
  <si>
    <t>ZANAHORIA BEBE 250 GR FINCA DOS AGUAS</t>
  </si>
  <si>
    <t>CALABACINES BB 450 GR DOS AGUAS</t>
  </si>
  <si>
    <t>HOJAS DE LECHUGA 115 GR BABY MIX FINCA DOS AGUAS</t>
  </si>
  <si>
    <t>ALFALFA HIDROPONIA 125 GR</t>
  </si>
  <si>
    <t>NARANJA CRIOLLA KG</t>
  </si>
  <si>
    <t>OCUMO CRIOLLO KG</t>
  </si>
  <si>
    <t>PAPA EN MALLA 2 KG</t>
  </si>
  <si>
    <t>PAPA KG</t>
  </si>
  <si>
    <t>PEREJIL LISO KG</t>
  </si>
  <si>
    <t>PIÑA UND</t>
  </si>
  <si>
    <t>PLATANO EN MALLA</t>
  </si>
  <si>
    <t>PLATANO KG (EXPRESS 2707,MODELO,EXQUISITECES)</t>
  </si>
  <si>
    <t>REPOLLO BLANCO KG</t>
  </si>
  <si>
    <t>REPOLLO MORADO KG</t>
  </si>
  <si>
    <t>TAMARINDO DE 500 GR</t>
  </si>
  <si>
    <t>TOMATE KG.</t>
  </si>
  <si>
    <t>VAINITA CRIOLLA KG</t>
  </si>
  <si>
    <t>MANZANA ROJA/VERDE /PERA KG</t>
  </si>
  <si>
    <t>MELON KG</t>
  </si>
  <si>
    <t>LECHOZA O PAPAYA KG</t>
  </si>
  <si>
    <t>LECHUGA AMERICANA KG</t>
  </si>
  <si>
    <t>LIMON KG</t>
  </si>
  <si>
    <t>MANDARINA KG</t>
  </si>
  <si>
    <t>GENJIBRE KG</t>
  </si>
  <si>
    <t>GUAYABA KG</t>
  </si>
  <si>
    <t>ESPARRAGOS UND</t>
  </si>
  <si>
    <t>CILANTRO KG</t>
  </si>
  <si>
    <t>COCO KG</t>
  </si>
  <si>
    <t>CEBOLLA BLANCA KG</t>
  </si>
  <si>
    <t>CEBOLLA MORADA KG</t>
  </si>
  <si>
    <t>CEBOLLIN KG</t>
  </si>
  <si>
    <t>BANDEJA DE JOJOTO EXPRESS 3UND</t>
  </si>
  <si>
    <t>BERENJENA KG</t>
  </si>
  <si>
    <t>CALABACIN KG</t>
  </si>
  <si>
    <t>CAMBUR GUINEO KG</t>
  </si>
  <si>
    <t>AJI DULCE KG</t>
  </si>
  <si>
    <t>AJO EN CONCHA KG</t>
  </si>
  <si>
    <t>AJO PELADO 150 GR EL ANDINITO</t>
  </si>
  <si>
    <t>APIO DE RAIZ KG</t>
  </si>
  <si>
    <t>APIO ESPAÑA/ CELERY KG</t>
  </si>
  <si>
    <t>AUYAMA KG</t>
  </si>
  <si>
    <t>ENSALADA PICNIC 250GR KELLY"S</t>
  </si>
  <si>
    <t>ENSALADA ITALIANA 250GR KELLY"S</t>
  </si>
  <si>
    <t>ENSALADA SELECTA 350GR KELLY"S</t>
  </si>
  <si>
    <t>RUGULA 80 GR EL ANDINITO</t>
  </si>
  <si>
    <t>AJO PORRO 300 GR VELANDRIA</t>
  </si>
  <si>
    <t>ALFALFA 125 GR BENATURAL</t>
  </si>
  <si>
    <t>AJI DULCE 150 GR EL ANDINITO</t>
  </si>
  <si>
    <t>VAINITA 400 GR CRIOLLA ANDINITO</t>
  </si>
  <si>
    <t>CEBOLLA 3 KG EN MALLA</t>
  </si>
  <si>
    <t>BERRO ATADO 400GR EL ANDINITO</t>
  </si>
  <si>
    <t>OCUMO CHINO KG</t>
  </si>
  <si>
    <t>BATATA KG</t>
  </si>
  <si>
    <t>GUANABANA KG</t>
  </si>
  <si>
    <t>ÑAME KG</t>
  </si>
  <si>
    <t>MANGA KG</t>
  </si>
  <si>
    <t>ZANAHORIA  KG</t>
  </si>
  <si>
    <t>REMOLACHA KG</t>
  </si>
  <si>
    <t>PAPA COLOMBIANA KG</t>
  </si>
  <si>
    <t>AJI PICANTE KG</t>
  </si>
  <si>
    <t>LECHUGA ROMANA KG</t>
  </si>
  <si>
    <t>PIMENTON KG</t>
  </si>
  <si>
    <t>PATILLA KG</t>
  </si>
  <si>
    <t>PEPINO KG</t>
  </si>
  <si>
    <t>PARCHITA KG</t>
  </si>
  <si>
    <t>AGUACATE CHOQUETTE KG</t>
  </si>
  <si>
    <t>LECHUGA CRIOLLA KG</t>
  </si>
  <si>
    <t>BROCOLI KG</t>
  </si>
  <si>
    <t>YUCA KG</t>
  </si>
  <si>
    <t>COLIFLOR KG</t>
  </si>
  <si>
    <t>ACELGA KG</t>
  </si>
  <si>
    <t>TOMATE CONGELADO KG</t>
  </si>
  <si>
    <t>CEBOLLA CONGELADA</t>
  </si>
  <si>
    <t>GUAYABA CONGELADA EXPRESS KG</t>
  </si>
  <si>
    <t>AUYAMA CONGELADA KG</t>
  </si>
  <si>
    <t>MANGA CONGELADA KG</t>
  </si>
  <si>
    <t>PIÑA CONGELADA EXPRESS</t>
  </si>
  <si>
    <t>LECHOZA CONGELADA EXPRESS</t>
  </si>
  <si>
    <t>PARCHITA CONGELADA KG</t>
  </si>
  <si>
    <t>PIMENTON CONGELADO KG</t>
  </si>
  <si>
    <t>ZANAHORIA CONGELADA KG</t>
  </si>
  <si>
    <t>ALIÑO SURTIDO KG EXPRESS</t>
  </si>
  <si>
    <t>PLATANO CONGELADO KG</t>
  </si>
  <si>
    <t>AJI DULCE CONGELADO KG</t>
  </si>
  <si>
    <t>COCO CONGELADO</t>
  </si>
  <si>
    <t>MANZANA CONGELADA</t>
  </si>
  <si>
    <t>GUANABANA CONGELADA KG</t>
  </si>
  <si>
    <t>TOMATE EN MALLA  (SAN PEDRO)</t>
  </si>
  <si>
    <t>VERDURA SURTIDA EN MALLA 3 KG</t>
  </si>
  <si>
    <t>VERDURA KG.</t>
  </si>
  <si>
    <t>BOLSA DE TOMATES PARA SALSA</t>
  </si>
  <si>
    <t>ESPINACA KG</t>
  </si>
  <si>
    <t>CEBOLLIN 300 GR ATADO VELANDRIA</t>
  </si>
  <si>
    <t>TOMATE CHERRY 300GR EL ANDINITO</t>
  </si>
  <si>
    <t>GERMINADO CHINO 100 GR BENATURAL</t>
  </si>
  <si>
    <t>RABANO KG</t>
  </si>
  <si>
    <t>BERRO UND</t>
  </si>
  <si>
    <t>TOMATE CHERRY 285 GR DE LOS PRIMOS</t>
  </si>
  <si>
    <t>CONCENTRADO MANGO 500 ML</t>
  </si>
  <si>
    <t>PIMIENTA NEGRA EN GRANO POR KG EXPRESS</t>
  </si>
  <si>
    <t>APIO DE RAIZ EXPRESS KG (R)</t>
  </si>
  <si>
    <t>CEBOLLA BLANCA (BOLSA) (R)</t>
  </si>
  <si>
    <t>BERENJENA CONGELADA KG</t>
  </si>
  <si>
    <t>MANZANA VERDE/GALA KG</t>
  </si>
  <si>
    <t>ALFALFA 125 GR EL ANDINITO</t>
  </si>
  <si>
    <t>AJO CONGELADO KG</t>
  </si>
  <si>
    <t>SALCHICHA CRUDA MONT (MINISTERIO)</t>
  </si>
  <si>
    <t>ALFALFA</t>
  </si>
  <si>
    <t>RUGULA 60 GR DE LOS PRIMOS</t>
  </si>
  <si>
    <t>FRESAS FRESCAS EN BANDEJA</t>
  </si>
  <si>
    <t>VAINITA AMERICANA KG</t>
  </si>
  <si>
    <t>AJI DULCE AMARILLO (MINISTERIO)</t>
  </si>
  <si>
    <t>AJI PICANTE ROCOTO KG (MINISTERIO)</t>
  </si>
  <si>
    <t>REMOLACHA CONGELADA KG</t>
  </si>
  <si>
    <t>AGUACATE KG (MINISTERIO)</t>
  </si>
  <si>
    <t>PEREJIL RIZADO MINISTERIO KG</t>
  </si>
  <si>
    <t>LECHUGAS AMERICANA MINISTERIO KG</t>
  </si>
  <si>
    <t>BROCOLI MINISTERIO KG</t>
  </si>
  <si>
    <t>LECHUGA ROMANA MINISTERIO KG</t>
  </si>
  <si>
    <t>CHAMPIÑONES FRESCOS 300 GR LA NIEBLA</t>
  </si>
  <si>
    <t>PAPA CONGELADA KG</t>
  </si>
  <si>
    <t>APIO DE RAIZ CONGELADO KG</t>
  </si>
  <si>
    <t>TOMATE DE ARBOL  KG</t>
  </si>
  <si>
    <t>REMOLACHA AL VACIO KG.</t>
  </si>
  <si>
    <t>ZANAHORIA AL VACIO KG</t>
  </si>
  <si>
    <t>PAPA PELADA AL VACIO KG</t>
  </si>
  <si>
    <t>YUCA PELADA AL VACIO KG.</t>
  </si>
  <si>
    <t>COLIFLOR (MINISTERIO)</t>
  </si>
  <si>
    <t>CELERY O APIO ESPAÑA (MINISTERIO)</t>
  </si>
  <si>
    <t>CEBOLLIN (MINISTERIO)</t>
  </si>
  <si>
    <t>BERENJENA (MINISTERIO)</t>
  </si>
  <si>
    <t>AJO PORRO (MINISTERIO)</t>
  </si>
  <si>
    <t>ALCACHOFA KG</t>
  </si>
  <si>
    <t>RADICHO KG</t>
  </si>
  <si>
    <t>LECHUGA CRIOLLA ( MINISTERIO )</t>
  </si>
  <si>
    <t>MELON MINIST KG</t>
  </si>
  <si>
    <t>PIÑA MINIST UND</t>
  </si>
  <si>
    <t>REMOLACHA MINIST KG</t>
  </si>
  <si>
    <t>KIWI MINST KG</t>
  </si>
  <si>
    <t>MANGO MINIST KG</t>
  </si>
  <si>
    <t>FRESAS ENTERAS FRESCAS KG</t>
  </si>
  <si>
    <t>CILANTRO MINIST KG</t>
  </si>
  <si>
    <t>MANZANA MINIST</t>
  </si>
  <si>
    <t>CAMBUR MINIST</t>
  </si>
  <si>
    <t>PAPA COLOMBIANA MINIST KG</t>
  </si>
  <si>
    <t>VAINITA MINIST KG</t>
  </si>
  <si>
    <t>MELOCOTON KG</t>
  </si>
  <si>
    <t>TORONJA KG</t>
  </si>
  <si>
    <t>PIMENTON LARGO KG</t>
  </si>
  <si>
    <t>ALBAHACA FRUTIAGRO</t>
  </si>
  <si>
    <t>CHAMPIÑONES FRESCOS KG</t>
  </si>
  <si>
    <t>AJI AMARILLO PERUANO  MINIST</t>
  </si>
  <si>
    <t>ALBAHACA KG MINISTERIO</t>
  </si>
  <si>
    <t>TOMATES CHERRY 300 GR DOS AGUAS</t>
  </si>
  <si>
    <t>DURAZNO CONGELADO KG</t>
  </si>
  <si>
    <t>PIMENTON AMARILLO KG</t>
  </si>
  <si>
    <t>HONGOS LA NIEBLA</t>
  </si>
  <si>
    <t>ALBAHACA 30 GR DE LOS PRIMOS</t>
  </si>
  <si>
    <t>DURAZNO JARILLAZO KG</t>
  </si>
  <si>
    <t>NABO KG</t>
  </si>
  <si>
    <t>PEPINILLO KG</t>
  </si>
  <si>
    <t>BERENJENAS FINCA DOS AGUAS</t>
  </si>
  <si>
    <t>CELERY FINCA DOS AGUAS</t>
  </si>
  <si>
    <t>MORAS KG MINISTERIO</t>
  </si>
  <si>
    <t>PEPINO MINISTERIO</t>
  </si>
  <si>
    <t>403.4</t>
  </si>
  <si>
    <t>11.2</t>
  </si>
  <si>
    <t>450.2</t>
  </si>
  <si>
    <t>314.8</t>
  </si>
  <si>
    <t>964.4</t>
  </si>
  <si>
    <t>168.4</t>
  </si>
  <si>
    <t>34.8</t>
  </si>
  <si>
    <t>82.4</t>
  </si>
  <si>
    <t>468.4</t>
  </si>
  <si>
    <t>136.2</t>
  </si>
  <si>
    <t>482.2</t>
  </si>
  <si>
    <t>47.4</t>
  </si>
  <si>
    <t>216.6</t>
  </si>
  <si>
    <t>204.2</t>
  </si>
  <si>
    <t>315.6</t>
  </si>
  <si>
    <t>213.8</t>
  </si>
  <si>
    <t>309.4</t>
  </si>
  <si>
    <t>1167.4</t>
  </si>
  <si>
    <t>176.8</t>
  </si>
  <si>
    <t>106</t>
  </si>
  <si>
    <t>135.6</t>
  </si>
  <si>
    <t>348.4</t>
  </si>
  <si>
    <t>98.2</t>
  </si>
  <si>
    <t>85.2</t>
  </si>
  <si>
    <t>302.8</t>
  </si>
  <si>
    <t>25.2</t>
  </si>
  <si>
    <t>0</t>
  </si>
  <si>
    <t>354.2</t>
  </si>
  <si>
    <t>471.2</t>
  </si>
  <si>
    <t>10.2</t>
  </si>
  <si>
    <t>48</t>
  </si>
  <si>
    <t xml:space="preserve">PAPELON EN PANELA </t>
  </si>
  <si>
    <t>13</t>
  </si>
  <si>
    <t>108</t>
  </si>
  <si>
    <t>17.4</t>
  </si>
  <si>
    <t>43.2</t>
  </si>
  <si>
    <t>209.4</t>
  </si>
  <si>
    <t>133.4</t>
  </si>
  <si>
    <t>97</t>
  </si>
  <si>
    <t>1070.76</t>
  </si>
  <si>
    <t>3.6</t>
  </si>
  <si>
    <t>50.2</t>
  </si>
  <si>
    <t>423.9</t>
  </si>
  <si>
    <t>25.8</t>
  </si>
  <si>
    <t>11.4</t>
  </si>
  <si>
    <t>29.8</t>
  </si>
  <si>
    <t>146</t>
  </si>
  <si>
    <t>4.2</t>
  </si>
  <si>
    <t>33.42</t>
  </si>
  <si>
    <t>3</t>
  </si>
  <si>
    <t>13.6</t>
  </si>
  <si>
    <t>5.2</t>
  </si>
  <si>
    <t>10</t>
  </si>
  <si>
    <t>85.4</t>
  </si>
  <si>
    <t>8.06</t>
  </si>
  <si>
    <t>60.2</t>
  </si>
  <si>
    <t>24.4</t>
  </si>
  <si>
    <t>19.8</t>
  </si>
  <si>
    <t>105</t>
  </si>
  <si>
    <t>30.4</t>
  </si>
  <si>
    <t>24</t>
  </si>
  <si>
    <t>90</t>
  </si>
  <si>
    <t>60</t>
  </si>
  <si>
    <t>10.8</t>
  </si>
  <si>
    <t>313</t>
  </si>
  <si>
    <t xml:space="preserve">CUADRO DE MERMAS DE FRUVER EN EL PERIODO </t>
  </si>
  <si>
    <t>DEL 13/7/2022 AL 20/7/2022 DEL 2707</t>
  </si>
  <si>
    <t>CODIGO</t>
  </si>
  <si>
    <t xml:space="preserve">PRODUCCION </t>
  </si>
  <si>
    <t>RECEPCION</t>
  </si>
  <si>
    <t xml:space="preserve">SISTEMA </t>
  </si>
  <si>
    <t xml:space="preserve">FISICO </t>
  </si>
  <si>
    <t>VENTAS</t>
  </si>
  <si>
    <t xml:space="preserve">DIFERENCIA </t>
  </si>
  <si>
    <t>% MERMAS</t>
  </si>
  <si>
    <t xml:space="preserve">COSTO </t>
  </si>
  <si>
    <t xml:space="preserve">COSTO TOTAL 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</si>
</sst>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[$$-540A]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9" fontId="0" fillId="0" borderId="0" xfId="1" applyFont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49" fontId="0" fillId="2" borderId="1" xfId="0" applyNumberFormat="1" applyFill="1" applyBorder="1"/>
    <xf numFmtId="9" fontId="0" fillId="2" borderId="1" xfId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/>
    <xf numFmtId="43" fontId="0" fillId="0" borderId="0" xfId="2" applyFont="1"/>
    <xf numFmtId="43" fontId="2" fillId="2" borderId="1" xfId="2" applyFont="1" applyFill="1" applyBorder="1" applyAlignment="1">
      <alignment horizontal="center"/>
    </xf>
    <xf numFmtId="43" fontId="0" fillId="2" borderId="1" xfId="2" applyFont="1" applyFill="1" applyBorder="1"/>
    <xf numFmtId="164" fontId="0" fillId="0" borderId="1" xfId="0" applyNumberFormat="1" applyBorder="1"/>
  </cellXfs>
  <cellStyles count="3">
    <cellStyle name="Millares" xfId="2" builtinId="3"/>
    <cellStyle name="Normal" xfId="0" builtinId="0"/>
    <cellStyle name="Porcentaje" xfId="1" builtinId="5"/>
  </cellStyles>
  <dxfs count="8">
    <dxf>
      <numFmt numFmtId="164" formatCode="[$$-540A]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$-540A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0" formatCode="@"/>
    </dxf>
    <dxf>
      <numFmt numFmtId="164" formatCode="[$$-540A]#,##0.00"/>
    </dxf>
    <dxf>
      <numFmt numFmtId="164" formatCode="[$$-540A]#,##0.00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double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4:J197" tableType="xml" totalsRowCount="1" headerRowDxfId="7" connectionId="1">
  <autoFilter ref="A4:J197">
    <filterColumn colId="1">
      <filters>
        <filter val="ACELGA KG"/>
        <filter val="AGUACATE CHOQUETTE KG"/>
        <filter val="AGUACATE KG (MINISTERIO)"/>
        <filter val="AJI AMARILLO PERUANO  MINIST"/>
        <filter val="AJI DULCE 150 GR EL ANDINITO"/>
        <filter val="AJI DULCE AMARILLO (MINISTERIO)"/>
        <filter val="AJI DULCE KG"/>
        <filter val="AJI PICANTE KG"/>
        <filter val="AJI PICANTE ROCOTO KG (MINISTERIO)"/>
        <filter val="AJO EN CONCHA KG"/>
        <filter val="AJO PELADO 150 GR EL ANDINITO"/>
        <filter val="AJO PELADO KG"/>
        <filter val="AJO PORRO (MINISTERIO)"/>
        <filter val="AJO PORRO 300 GR VELANDRIA"/>
        <filter val="AJO PORRO KG"/>
        <filter val="ALBAHACA 30 GR DE LOS PRIMOS"/>
        <filter val="ALBAHACA FRUTIAGRO"/>
        <filter val="ALBAHACA KG"/>
        <filter val="ALBAHACA KG MINISTERIO"/>
        <filter val="ALCACHOFA KG"/>
        <filter val="ALFALFA"/>
        <filter val="ALFALFA 125 GR BENATURAL"/>
        <filter val="ALFALFA 125 GR EL ANDINITO"/>
        <filter val="ALFALFA HIDROPONIA 125 GR"/>
        <filter val="ALIÑO SURTIDO KG EXPRESS"/>
        <filter val="APIO DE RAIZ EXPRESS KG (R)"/>
        <filter val="APIO DE RAIZ KG"/>
        <filter val="APIO ESPAÑA/ CELERY KG"/>
        <filter val="AUYAMA KG"/>
        <filter val="BANDEJA DE JOJOTO EXPRESS 3UND"/>
        <filter val="BATATA KG"/>
        <filter val="BERENJENA (MINISTERIO)"/>
        <filter val="BERENJENA KG"/>
        <filter val="BERENJENAS FINCA DOS AGUAS"/>
        <filter val="BERRO ATADO 400GR EL ANDINITO"/>
        <filter val="BERRO UND"/>
        <filter val="BOLSA DE TOMATES PARA SALSA"/>
        <filter val="BOLSA DE ZANAHORIA"/>
        <filter val="BROCOLI KG"/>
        <filter val="BROCOLI MINISTERIO KG"/>
        <filter val="CALABACIN KG"/>
        <filter val="CALABACINES BB 450 GR DOS AGUAS"/>
        <filter val="CAMBUR GUINEO KG"/>
        <filter val="CAMBUR MINIST"/>
        <filter val="CEBOLLA 3 KG EN MALLA"/>
        <filter val="CEBOLLA BLANCA (BOLSA) (R)"/>
        <filter val="CEBOLLA BLANCA KG"/>
        <filter val="CEBOLLA MORADA KG"/>
        <filter val="CEBOLLIN (MINISTERIO)"/>
        <filter val="CEBOLLIN 300 GR ATADO VELANDRIA"/>
        <filter val="CEBOLLIN KG"/>
        <filter val="CELERY FINCA DOS AGUAS"/>
        <filter val="CELERY O APIO ESPAÑA (MINISTERIO)"/>
        <filter val="CHAMPIÑONES FRESCOS 300 GR LA NIEBLA"/>
        <filter val="CHAMPIÑONES FRESCOS KG"/>
        <filter val="CHAMPIÑONES FRESCOS POR BANDEJA"/>
        <filter val="CHAYOTA KG"/>
        <filter val="CIBOULETTE DOS AGUAS 20 GR"/>
        <filter val="CILANTRO KG"/>
        <filter val="CILANTRO MINIST KG"/>
        <filter val="COCO KG"/>
        <filter val="COLIFLOR (MINISTERIO)"/>
        <filter val="COLIFLOR KG"/>
        <filter val="CONCENTRADO MANGO 500 ML"/>
        <filter val="DURAZNO JARILLAZO KG"/>
        <filter val="ENELDO FINCA DOS AGUAS 20 GR"/>
        <filter val="ENSALADA ITALIANA 250GR KELLY&quot;S"/>
        <filter val="ENSALADA PICNIC 250GR KELLY&quot;S"/>
        <filter val="ENSALADA SELECTA 350GR KELLY&quot;S"/>
        <filter val="ESPARRAGOS UND"/>
        <filter val="ESPINACA DOS AGUAS"/>
        <filter val="ESPINACA KG"/>
        <filter val="FRESAS ENTERAS FRESCAS KG"/>
        <filter val="FRESAS FRESCAS EN BANDEJA"/>
        <filter val="GENJIBRE KG"/>
        <filter val="GERMINADO CHINO 100 GR BENATURAL"/>
        <filter val="GUANABANA KG"/>
        <filter val="GUAYABA KG"/>
        <filter val="HOJAS DE LECHUGA 115 GR BABY MIX FINCA DOS AGUAS"/>
        <filter val="HONGOS LA NIEBLA"/>
        <filter val="JOJOTOS 4UND HACIENDA EL CAUJARAL"/>
        <filter val="JOJOTOS HACIENDA EL CAUJARAL 3UND"/>
        <filter val="KIWI MINST KG"/>
        <filter val="LECHOZA O PAPAYA KG"/>
        <filter val="LECHUGA AMERICANA KG"/>
        <filter val="LECHUGA CRIOLLA ( MINISTERIO )"/>
        <filter val="LECHUGA CRIOLLA KG"/>
        <filter val="LECHUGA ROMANA KG"/>
        <filter val="LECHUGA ROMANA MINISTERIO KG"/>
        <filter val="LECHUGAS AMERICANA MINISTERIO KG"/>
        <filter val="LIMON KG"/>
        <filter val="LLUVIA DE CARNAVAL 1 KG"/>
        <filter val="MAIZ DULCE 12 UND EL CAUJARAL"/>
        <filter val="MANDARINA KG"/>
        <filter val="MANGA KG"/>
        <filter val="MANGO MINIST KG"/>
        <filter val="MANZANA MINIST"/>
        <filter val="MANZANA ROJA/VERDE /PERA KG"/>
        <filter val="MANZANA VERDE/GALA KG"/>
        <filter val="MELOCOTON KG"/>
        <filter val="MELON KG"/>
        <filter val="MELON MINIST KG"/>
        <filter val="MORAS KG MINISTERIO"/>
        <filter val="NABO KG"/>
        <filter val="NARANJA CRIOLLA KG"/>
        <filter val="NISPERO KG"/>
        <filter val="ÑAME KG"/>
        <filter val="OCUMO CHINO KG"/>
        <filter val="OCUMO CRIOLLO KG"/>
        <filter val="PAPA COLOMBIANA KG"/>
        <filter val="PAPA COLOMBIANA MINIST KG"/>
        <filter val="PAPA EN MALLA 2 KG"/>
        <filter val="PAPA KG"/>
        <filter val="PAPA PELADA AL VACIO KG"/>
        <filter val="PAPELON EN PANELA"/>
        <filter val="PARCHITA KG"/>
        <filter val="PATILLA KG"/>
        <filter val="PEPINILLO KG"/>
        <filter val="PEPINO KG"/>
        <filter val="PEPINO MINISTERIO"/>
        <filter val="PEREJIL LISO KG"/>
        <filter val="PEREJIL RIZADO KG"/>
        <filter val="PEREJIL RIZADO MINISTERIO KG"/>
        <filter val="PIMENTON AMARILLO KG"/>
        <filter val="PIMENTON EXPRESS (R) KG"/>
        <filter val="PIMENTON KG"/>
        <filter val="PIMENTON LARGO KG"/>
        <filter val="PIMIENTA NEGRA EN GRANO POR KG EXPRESS"/>
        <filter val="PIÑA MINIST UND"/>
        <filter val="PIÑA UND"/>
        <filter val="PLATANO EN MALLA"/>
        <filter val="PLATANO KG (EXPRESS 2707,MODELO,EXQUISITECES)"/>
        <filter val="PLATANOS ( USO INTERNO )"/>
        <filter val="PULPA PARCHI EXPRES KG"/>
        <filter val="RABANO KG"/>
        <filter val="RADICHO KG"/>
        <filter val="REMOLACHA AL VACIO KG."/>
        <filter val="REMOLACHA EXPRESS KG (R)"/>
        <filter val="REMOLACHA KG"/>
        <filter val="REMOLACHA MINIST KG"/>
        <filter val="REPOLLO BLANCO KG"/>
        <filter val="REPOLLO MORADO KG"/>
        <filter val="RUGULA 60 GR DE LOS PRIMOS"/>
        <filter val="RUGULA 60 GR FINCA DOS AGUAS"/>
        <filter val="RUGULA 80 GR EL ANDINITO"/>
        <filter val="TAMARINDO DE 500 GR"/>
        <filter val="TOMATE CHERRY 285 GR DE LOS PRIMOS"/>
        <filter val="TOMATE CHERRY 300 GR DOS AGUAS"/>
        <filter val="TOMATE CHERRY 300GR EL ANDINITO"/>
        <filter val="TOMATE DE ARBOL  KG"/>
        <filter val="TOMATE EN MALLA  (SAN PEDRO)"/>
        <filter val="TOMATE KG."/>
        <filter val="TOMATES CHERRY 300 GR DOS AGUAS"/>
        <filter val="TORONJA KG"/>
        <filter val="UVAS PASAS KG (PASITAS)."/>
        <filter val="VAINITA 400 GR CRIOLLA ANDINITO"/>
        <filter val="VAINITA AMERICANA KG"/>
        <filter val="VAINITA CRIOLLA KG"/>
        <filter val="VAINITA MINIST KG"/>
        <filter val="VERDURA KG."/>
        <filter val="VERDURA SURTIDA CONGELADA"/>
        <filter val="VERDURA SURTIDA EN MALLA 3 KG"/>
        <filter val="YERBABUENA KG"/>
        <filter val="YUCA KG"/>
        <filter val="YUCA PELADA AL VACIO KG."/>
        <filter val="ZANAHORIA  KG"/>
        <filter val="ZANAHORIA AL VACIO KG"/>
        <filter val="ZANAHORIA BEBE 250 GR FINCA DOS AGUAS"/>
      </filters>
    </filterColumn>
    <filterColumn colId="6">
      <filters>
        <filter val="-0.005"/>
        <filter val="-0.175"/>
        <filter val="-0.215"/>
        <filter val="-0.26"/>
        <filter val="-0.435"/>
        <filter val="-0.635"/>
        <filter val="-0.67"/>
        <filter val="-0.7"/>
        <filter val="-0.805"/>
        <filter val="-0.865"/>
        <filter val="-1"/>
        <filter val="-1.545"/>
        <filter val="-1.74"/>
        <filter val="-10.44"/>
        <filter val="-10.925"/>
        <filter val="-11.02"/>
        <filter val="-11.375"/>
        <filter val="-12.015"/>
        <filter val="-13.675"/>
        <filter val="-14.28"/>
        <filter val="-14.43"/>
        <filter val="-14.505"/>
        <filter val="-15.6"/>
        <filter val="-17.205"/>
        <filter val="-17.99"/>
        <filter val="-19.835"/>
        <filter val="-2"/>
        <filter val="-2.125"/>
        <filter val="-2.14"/>
        <filter val="-2.185"/>
        <filter val="-2.205"/>
        <filter val="-2.285"/>
        <filter val="-2.315"/>
        <filter val="-2.56"/>
        <filter val="-2.715"/>
        <filter val="-2.99"/>
        <filter val="-22.38"/>
        <filter val="-22.54"/>
        <filter val="-23.27"/>
        <filter val="-23.445"/>
        <filter val="-26.845"/>
        <filter val="-27.32"/>
        <filter val="-29.84"/>
        <filter val="-29.955"/>
        <filter val="-3"/>
        <filter val="-3.43"/>
        <filter val="-3.44"/>
        <filter val="-3.7"/>
        <filter val="-3.94"/>
        <filter val="-3.965"/>
        <filter val="-33.13"/>
        <filter val="-37.43"/>
        <filter val="-38.48"/>
        <filter val="-4.12"/>
        <filter val="-4.24"/>
        <filter val="-4.5"/>
        <filter val="-4.825"/>
        <filter val="-43.67"/>
        <filter val="-48.05"/>
        <filter val="-5.565"/>
        <filter val="-5.615"/>
        <filter val="-50.735"/>
        <filter val="-6"/>
        <filter val="-6.7"/>
        <filter val="-61.99"/>
        <filter val="-7.39"/>
        <filter val="-8"/>
        <filter val="-8.195"/>
        <filter val="-8.785"/>
        <filter val="-82.6"/>
        <filter val="-9.8"/>
        <filter val="-92.695"/>
      </filters>
    </filterColumn>
  </autoFilter>
  <sortState ref="A2:F197">
    <sortCondition ref="A1:A197"/>
  </sortState>
  <tableColumns count="10">
    <tableColumn id="5" uniqueName="Codigo_Producto" name="CODIGO">
      <xmlColumnPr mapId="1" xpath="/ReporteStellar/Registro/Madepartamentos/Maproductos/Codigo_Producto" xmlDataType="integer"/>
    </tableColumn>
    <tableColumn id="7" uniqueName="Producto" name="PRODUCCION ">
      <xmlColumnPr mapId="1" xpath="/ReporteStellar/Registro/Madepartamentos/Maproductos/Producto" xmlDataType="string"/>
    </tableColumn>
    <tableColumn id="12" uniqueName="12" name="RECEPCION" dataDxfId="6" totalsRowDxfId="3"/>
    <tableColumn id="8" uniqueName="Disponibles" name="SISTEMA ">
      <xmlColumnPr mapId="1" xpath="/ReporteStellar/Registro/Madepartamentos/Maproductos/Disponibles" xmlDataType="double"/>
    </tableColumn>
    <tableColumn id="9" uniqueName="Existencia" name="FISICO ">
      <xmlColumnPr mapId="1" xpath="/ReporteStellar/Registro/Madepartamentos/Maproductos/Existencia" xmlDataType="double"/>
    </tableColumn>
    <tableColumn id="10" uniqueName="Pedido" name="VENTAS">
      <xmlColumnPr mapId="1" xpath="/ReporteStellar/Registro/Madepartamentos/Maproductos/Pedido" xmlDataType="double"/>
    </tableColumn>
    <tableColumn id="11" uniqueName="Comprometida" name="DIFERENCIA " totalsRowDxfId="2" dataCellStyle="Millares">
      <xmlColumnPr mapId="1" xpath="/ReporteStellar/Registro/Madepartamentos/Maproductos/Comprometida" xmlDataType="integer"/>
    </tableColumn>
    <tableColumn id="13" uniqueName="13" name="% MERMAS"/>
    <tableColumn id="1" uniqueName="1" name="COSTO " dataDxfId="5" totalsRowDxfId="1"/>
    <tableColumn id="2" uniqueName="2" name="COSTO TOTAL $ " totalsRowFunction="custom" dataDxfId="4" totalsRowDxfId="0">
      <totalsRowFormula>SUBTOTAL(9,J5:J196)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7"/>
  <sheetViews>
    <sheetView tabSelected="1" zoomScale="120" zoomScaleNormal="120" workbookViewId="0">
      <selection activeCell="J203" sqref="J203"/>
    </sheetView>
  </sheetViews>
  <sheetFormatPr baseColWidth="10" defaultRowHeight="15" x14ac:dyDescent="0.25"/>
  <cols>
    <col min="1" max="1" width="9.7109375" customWidth="1"/>
    <col min="2" max="2" width="45.28515625" bestFit="1" customWidth="1"/>
    <col min="3" max="3" width="12" customWidth="1"/>
    <col min="4" max="4" width="13.7109375" bestFit="1" customWidth="1"/>
    <col min="5" max="5" width="12.140625" bestFit="1" customWidth="1"/>
    <col min="6" max="6" width="9.5703125" bestFit="1" customWidth="1"/>
    <col min="7" max="7" width="16.5703125" style="13" bestFit="1" customWidth="1"/>
    <col min="9" max="9" width="12.7109375" style="10" customWidth="1"/>
    <col min="10" max="10" width="15.28515625" style="10" customWidth="1"/>
  </cols>
  <sheetData>
    <row r="1" spans="1:10" x14ac:dyDescent="0.25">
      <c r="B1" s="3" t="s">
        <v>256</v>
      </c>
    </row>
    <row r="2" spans="1:10" x14ac:dyDescent="0.25">
      <c r="B2" s="4" t="s">
        <v>257</v>
      </c>
    </row>
    <row r="4" spans="1:10" s="9" customFormat="1" x14ac:dyDescent="0.25">
      <c r="A4" s="8" t="s">
        <v>258</v>
      </c>
      <c r="B4" s="8" t="s">
        <v>259</v>
      </c>
      <c r="C4" s="8" t="s">
        <v>260</v>
      </c>
      <c r="D4" s="8" t="s">
        <v>261</v>
      </c>
      <c r="E4" s="8" t="s">
        <v>262</v>
      </c>
      <c r="F4" s="8" t="s">
        <v>263</v>
      </c>
      <c r="G4" s="14" t="s">
        <v>264</v>
      </c>
      <c r="H4" s="8" t="s">
        <v>265</v>
      </c>
      <c r="I4" s="11" t="s">
        <v>266</v>
      </c>
      <c r="J4" s="11" t="s">
        <v>267</v>
      </c>
    </row>
    <row r="5" spans="1:10" x14ac:dyDescent="0.25">
      <c r="A5" s="5">
        <v>1</v>
      </c>
      <c r="B5" s="6" t="s">
        <v>66</v>
      </c>
      <c r="C5" s="6" t="s">
        <v>191</v>
      </c>
      <c r="D5" s="5">
        <v>207.64500000000001</v>
      </c>
      <c r="E5" s="5">
        <v>180.8</v>
      </c>
      <c r="F5" s="5">
        <v>0</v>
      </c>
      <c r="G5" s="15">
        <f>Tabla1[[#This Row],[VENTAS]]+Tabla1[[#This Row],[FISICO ]]-Tabla1[[#This Row],[SISTEMA ]]</f>
        <v>-26.844999999999999</v>
      </c>
      <c r="H5" s="7">
        <f>Tabla1[[#This Row],[DIFERENCIA ]]/Tabla1[[#This Row],[RECEPCION]]</f>
        <v>-6.654685176003966E-2</v>
      </c>
      <c r="I5" s="12">
        <v>0.18</v>
      </c>
      <c r="J5" s="12">
        <f>Tabla1[[#This Row],[COSTO ]]*Tabla1[[#This Row],[DIFERENCIA ]]</f>
        <v>-4.8320999999999996</v>
      </c>
    </row>
    <row r="6" spans="1:10" x14ac:dyDescent="0.25">
      <c r="A6" s="5">
        <v>2</v>
      </c>
      <c r="B6" s="6" t="s">
        <v>62</v>
      </c>
      <c r="C6" s="6" t="s">
        <v>192</v>
      </c>
      <c r="D6" s="5">
        <v>1.1950000000000001</v>
      </c>
      <c r="E6" s="5">
        <v>0.92</v>
      </c>
      <c r="F6" s="5">
        <v>0.1</v>
      </c>
      <c r="G6" s="15">
        <f>Tabla1[[#This Row],[VENTAS]]+Tabla1[[#This Row],[FISICO ]]-Tabla1[[#This Row],[SISTEMA ]]</f>
        <v>-0.17500000000000004</v>
      </c>
      <c r="H6" s="7">
        <f>Tabla1[[#This Row],[DIFERENCIA ]]/Tabla1[[#This Row],[RECEPCION]]</f>
        <v>-1.5625000000000003E-2</v>
      </c>
      <c r="I6" s="12">
        <v>4.5</v>
      </c>
      <c r="J6" s="12">
        <f>Tabla1[[#This Row],[COSTO ]]*Tabla1[[#This Row],[DIFERENCIA ]]</f>
        <v>-0.7875000000000002</v>
      </c>
    </row>
    <row r="7" spans="1:10" x14ac:dyDescent="0.25">
      <c r="A7" s="5">
        <v>3</v>
      </c>
      <c r="B7" s="6" t="s">
        <v>5</v>
      </c>
      <c r="C7" s="6" t="s">
        <v>217</v>
      </c>
      <c r="D7" s="5">
        <v>0.435</v>
      </c>
      <c r="E7" s="5">
        <v>0</v>
      </c>
      <c r="F7" s="5">
        <v>0</v>
      </c>
      <c r="G7" s="15">
        <f>Tabla1[[#This Row],[VENTAS]]+Tabla1[[#This Row],[FISICO ]]-Tabla1[[#This Row],[SISTEMA ]]</f>
        <v>-0.435</v>
      </c>
      <c r="H7" s="7">
        <v>0</v>
      </c>
      <c r="I7" s="12">
        <v>4.41</v>
      </c>
      <c r="J7" s="12">
        <f>Tabla1[[#This Row],[COSTO ]]*Tabla1[[#This Row],[DIFERENCIA ]]</f>
        <v>-1.91835</v>
      </c>
    </row>
    <row r="8" spans="1:10" x14ac:dyDescent="0.25">
      <c r="A8" s="5">
        <v>4</v>
      </c>
      <c r="B8" s="6" t="s">
        <v>61</v>
      </c>
      <c r="C8" s="6" t="s">
        <v>211</v>
      </c>
      <c r="D8" s="5">
        <v>47.72</v>
      </c>
      <c r="E8" s="5">
        <v>42</v>
      </c>
      <c r="F8" s="5">
        <v>1.78</v>
      </c>
      <c r="G8" s="15">
        <f>Tabla1[[#This Row],[VENTAS]]+Tabla1[[#This Row],[FISICO ]]-Tabla1[[#This Row],[SISTEMA ]]</f>
        <v>-3.9399999999999977</v>
      </c>
      <c r="H8" s="7">
        <f>Tabla1[[#This Row],[DIFERENCIA ]]/Tabla1[[#This Row],[RECEPCION]]</f>
        <v>-2.9056047197640104E-2</v>
      </c>
      <c r="I8" s="12">
        <v>0.8</v>
      </c>
      <c r="J8" s="12">
        <f>Tabla1[[#This Row],[COSTO ]]*Tabla1[[#This Row],[DIFERENCIA ]]</f>
        <v>-3.1519999999999984</v>
      </c>
    </row>
    <row r="9" spans="1:10" x14ac:dyDescent="0.25">
      <c r="A9" s="5">
        <v>5</v>
      </c>
      <c r="B9" s="6" t="s">
        <v>85</v>
      </c>
      <c r="C9" s="6" t="s">
        <v>225</v>
      </c>
      <c r="D9" s="5">
        <v>12.67</v>
      </c>
      <c r="E9" s="5">
        <v>12</v>
      </c>
      <c r="F9" s="5">
        <v>0</v>
      </c>
      <c r="G9" s="15">
        <f>Tabla1[[#This Row],[VENTAS]]+Tabla1[[#This Row],[FISICO ]]-Tabla1[[#This Row],[SISTEMA ]]</f>
        <v>-0.66999999999999993</v>
      </c>
      <c r="H9" s="7">
        <f>Tabla1[[#This Row],[DIFERENCIA ]]/Tabla1[[#This Row],[RECEPCION]]</f>
        <v>-3.8505747126436778E-2</v>
      </c>
      <c r="I9" s="12">
        <v>2</v>
      </c>
      <c r="J9" s="12">
        <f>Tabla1[[#This Row],[COSTO ]]*Tabla1[[#This Row],[DIFERENCIA ]]</f>
        <v>-1.3399999999999999</v>
      </c>
    </row>
    <row r="10" spans="1:10" x14ac:dyDescent="0.25">
      <c r="A10" s="5">
        <v>6</v>
      </c>
      <c r="B10" s="6" t="s">
        <v>3</v>
      </c>
      <c r="C10" s="6" t="s">
        <v>226</v>
      </c>
      <c r="D10" s="5">
        <v>13.965</v>
      </c>
      <c r="E10" s="5">
        <v>8.4</v>
      </c>
      <c r="F10" s="5">
        <v>0</v>
      </c>
      <c r="G10" s="15">
        <f>Tabla1[[#This Row],[VENTAS]]+Tabla1[[#This Row],[FISICO ]]-Tabla1[[#This Row],[SISTEMA ]]</f>
        <v>-5.5649999999999995</v>
      </c>
      <c r="H10" s="7">
        <f>Tabla1[[#This Row],[DIFERENCIA ]]/Tabla1[[#This Row],[RECEPCION]]</f>
        <v>-0.12881944444444443</v>
      </c>
      <c r="I10" s="12">
        <v>3.08</v>
      </c>
      <c r="J10" s="12">
        <f>Tabla1[[#This Row],[COSTO ]]*Tabla1[[#This Row],[DIFERENCIA ]]</f>
        <v>-17.1402</v>
      </c>
    </row>
    <row r="11" spans="1:10" x14ac:dyDescent="0.25">
      <c r="A11" s="5">
        <v>7</v>
      </c>
      <c r="B11" s="6" t="s">
        <v>56</v>
      </c>
      <c r="C11" s="6" t="s">
        <v>214</v>
      </c>
      <c r="D11" s="5">
        <v>12.744999999999999</v>
      </c>
      <c r="E11" s="5">
        <v>11.2</v>
      </c>
      <c r="F11" s="5">
        <v>0</v>
      </c>
      <c r="G11" s="15">
        <f>Tabla1[[#This Row],[VENTAS]]+Tabla1[[#This Row],[FISICO ]]-Tabla1[[#This Row],[SISTEMA ]]</f>
        <v>-1.5449999999999999</v>
      </c>
      <c r="H11" s="7">
        <f>Tabla1[[#This Row],[DIFERENCIA ]]/Tabla1[[#This Row],[RECEPCION]]</f>
        <v>-1.8133802816901409E-2</v>
      </c>
      <c r="I11" s="12">
        <v>1.76</v>
      </c>
      <c r="J11" s="12">
        <f>Tabla1[[#This Row],[COSTO ]]*Tabla1[[#This Row],[DIFERENCIA ]]</f>
        <v>-2.7191999999999998</v>
      </c>
    </row>
    <row r="12" spans="1:10" x14ac:dyDescent="0.25">
      <c r="A12" s="5">
        <v>8</v>
      </c>
      <c r="B12" s="6" t="s">
        <v>65</v>
      </c>
      <c r="C12" s="6" t="s">
        <v>221</v>
      </c>
      <c r="D12" s="5">
        <v>18.190000000000001</v>
      </c>
      <c r="E12" s="5">
        <v>0.2</v>
      </c>
      <c r="F12" s="5">
        <v>0</v>
      </c>
      <c r="G12" s="15">
        <f>Tabla1[[#This Row],[VENTAS]]+Tabla1[[#This Row],[FISICO ]]-Tabla1[[#This Row],[SISTEMA ]]</f>
        <v>-17.990000000000002</v>
      </c>
      <c r="H12" s="7">
        <f>Tabla1[[#This Row],[DIFERENCIA ]]/Tabla1[[#This Row],[RECEPCION]]</f>
        <v>-0.37479166666666669</v>
      </c>
      <c r="I12" s="12">
        <v>1.89</v>
      </c>
      <c r="J12" s="12">
        <f>Tabla1[[#This Row],[COSTO ]]*Tabla1[[#This Row],[DIFERENCIA ]]</f>
        <v>-34.001100000000001</v>
      </c>
    </row>
    <row r="13" spans="1:10" x14ac:dyDescent="0.25">
      <c r="A13" s="5">
        <v>9</v>
      </c>
      <c r="B13" s="6" t="s">
        <v>54</v>
      </c>
      <c r="C13" s="6" t="s">
        <v>208</v>
      </c>
      <c r="D13" s="5">
        <v>825.58</v>
      </c>
      <c r="E13" s="5">
        <v>787</v>
      </c>
      <c r="F13" s="5">
        <v>0.1</v>
      </c>
      <c r="G13" s="15">
        <f>Tabla1[[#This Row],[VENTAS]]+Tabla1[[#This Row],[FISICO ]]-Tabla1[[#This Row],[SISTEMA ]]</f>
        <v>-38.480000000000018</v>
      </c>
      <c r="H13" s="7">
        <f>Tabla1[[#This Row],[DIFERENCIA ]]/Tabla1[[#This Row],[RECEPCION]]</f>
        <v>-3.2962138084632532E-2</v>
      </c>
      <c r="I13" s="12">
        <v>0.8</v>
      </c>
      <c r="J13" s="12">
        <f>Tabla1[[#This Row],[COSTO ]]*Tabla1[[#This Row],[DIFERENCIA ]]</f>
        <v>-30.784000000000017</v>
      </c>
    </row>
    <row r="14" spans="1:10" x14ac:dyDescent="0.25">
      <c r="A14" s="5">
        <v>10</v>
      </c>
      <c r="B14" s="6" t="s">
        <v>55</v>
      </c>
      <c r="C14" s="6" t="s">
        <v>197</v>
      </c>
      <c r="D14" s="5">
        <v>12.035</v>
      </c>
      <c r="E14" s="5">
        <v>11.4</v>
      </c>
      <c r="F14" s="5">
        <v>0</v>
      </c>
      <c r="G14" s="15">
        <f>Tabla1[[#This Row],[VENTAS]]+Tabla1[[#This Row],[FISICO ]]-Tabla1[[#This Row],[SISTEMA ]]</f>
        <v>-0.63499999999999979</v>
      </c>
      <c r="H14" s="7">
        <f>Tabla1[[#This Row],[DIFERENCIA ]]/Tabla1[[#This Row],[RECEPCION]]</f>
        <v>-1.8247126436781603E-2</v>
      </c>
      <c r="I14" s="12">
        <v>1.47</v>
      </c>
      <c r="J14" s="12">
        <f>Tabla1[[#This Row],[COSTO ]]*Tabla1[[#This Row],[DIFERENCIA ]]</f>
        <v>-0.93344999999999967</v>
      </c>
    </row>
    <row r="15" spans="1:10" x14ac:dyDescent="0.25">
      <c r="A15" s="5">
        <v>11</v>
      </c>
      <c r="B15" s="6" t="s">
        <v>33</v>
      </c>
      <c r="C15" s="6" t="s">
        <v>208</v>
      </c>
      <c r="D15" s="5">
        <v>616.03</v>
      </c>
      <c r="E15" s="5">
        <f>29.6+541.8</f>
        <v>571.4</v>
      </c>
      <c r="F15" s="5">
        <v>0.96</v>
      </c>
      <c r="G15" s="15">
        <f>Tabla1[[#This Row],[VENTAS]]+Tabla1[[#This Row],[FISICO ]]-Tabla1[[#This Row],[SISTEMA ]]</f>
        <v>-43.669999999999959</v>
      </c>
      <c r="H15" s="7">
        <f>Tabla1[[#This Row],[DIFERENCIA ]]/Tabla1[[#This Row],[RECEPCION]]</f>
        <v>-3.740791502484149E-2</v>
      </c>
      <c r="I15" s="12">
        <v>0.72</v>
      </c>
      <c r="J15" s="12">
        <f>Tabla1[[#This Row],[COSTO ]]*Tabla1[[#This Row],[DIFERENCIA ]]</f>
        <v>-31.442399999999971</v>
      </c>
    </row>
    <row r="16" spans="1:10" x14ac:dyDescent="0.25">
      <c r="A16" s="5">
        <v>12</v>
      </c>
      <c r="B16" s="6" t="s">
        <v>64</v>
      </c>
      <c r="C16" s="6" t="s">
        <v>209</v>
      </c>
      <c r="D16" s="5">
        <v>80.53</v>
      </c>
      <c r="E16" s="5">
        <f>14.2+33.2</f>
        <v>47.400000000000006</v>
      </c>
      <c r="F16" s="5">
        <v>0</v>
      </c>
      <c r="G16" s="15">
        <f>Tabla1[[#This Row],[VENTAS]]+Tabla1[[#This Row],[FISICO ]]-Tabla1[[#This Row],[SISTEMA ]]</f>
        <v>-33.129999999999995</v>
      </c>
      <c r="H16" s="7">
        <f>Tabla1[[#This Row],[DIFERENCIA ]]/Tabla1[[#This Row],[RECEPCION]]</f>
        <v>-0.18738687782805427</v>
      </c>
      <c r="I16" s="12">
        <v>0.87</v>
      </c>
      <c r="J16" s="12">
        <f>Tabla1[[#This Row],[COSTO ]]*Tabla1[[#This Row],[DIFERENCIA ]]</f>
        <v>-28.823099999999997</v>
      </c>
    </row>
    <row r="17" spans="1:10" x14ac:dyDescent="0.25">
      <c r="A17" s="5">
        <v>13</v>
      </c>
      <c r="B17" s="6" t="s">
        <v>31</v>
      </c>
      <c r="C17" s="6" t="s">
        <v>227</v>
      </c>
      <c r="D17" s="5">
        <v>108.87</v>
      </c>
      <c r="E17" s="5">
        <f>15+70.6</f>
        <v>85.6</v>
      </c>
      <c r="F17" s="5">
        <v>0</v>
      </c>
      <c r="G17" s="15">
        <f>Tabla1[[#This Row],[VENTAS]]+Tabla1[[#This Row],[FISICO ]]-Tabla1[[#This Row],[SISTEMA ]]</f>
        <v>-23.27000000000001</v>
      </c>
      <c r="H17" s="7">
        <f>Tabla1[[#This Row],[DIFERENCIA ]]/Tabla1[[#This Row],[RECEPCION]]</f>
        <v>-0.11112702960840501</v>
      </c>
      <c r="I17" s="12">
        <v>1.29</v>
      </c>
      <c r="J17" s="12">
        <f>Tabla1[[#This Row],[COSTO ]]*Tabla1[[#This Row],[DIFERENCIA ]]</f>
        <v>-30.018300000000014</v>
      </c>
    </row>
    <row r="18" spans="1:10" x14ac:dyDescent="0.25">
      <c r="A18" s="5">
        <v>14</v>
      </c>
      <c r="B18" s="6" t="s">
        <v>77</v>
      </c>
      <c r="C18" s="6" t="s">
        <v>228</v>
      </c>
      <c r="D18" s="5">
        <v>106.85</v>
      </c>
      <c r="E18" s="5">
        <v>58.8</v>
      </c>
      <c r="F18" s="5">
        <v>0</v>
      </c>
      <c r="G18" s="15">
        <f>Tabla1[[#This Row],[VENTAS]]+Tabla1[[#This Row],[FISICO ]]-Tabla1[[#This Row],[SISTEMA ]]</f>
        <v>-48.05</v>
      </c>
      <c r="H18" s="7">
        <f>Tabla1[[#This Row],[DIFERENCIA ]]/Tabla1[[#This Row],[RECEPCION]]</f>
        <v>-0.3601949025487256</v>
      </c>
      <c r="I18" s="12">
        <v>0.7</v>
      </c>
      <c r="J18" s="12">
        <f>Tabla1[[#This Row],[COSTO ]]*Tabla1[[#This Row],[DIFERENCIA ]]</f>
        <v>-33.634999999999998</v>
      </c>
    </row>
    <row r="19" spans="1:10" x14ac:dyDescent="0.25">
      <c r="A19" s="5">
        <v>15</v>
      </c>
      <c r="B19" s="6" t="s">
        <v>78</v>
      </c>
      <c r="C19" s="6" t="s">
        <v>229</v>
      </c>
      <c r="D19" s="5">
        <v>61.64</v>
      </c>
      <c r="E19" s="5">
        <v>31.8</v>
      </c>
      <c r="F19" s="5">
        <v>0</v>
      </c>
      <c r="G19" s="15">
        <f>Tabla1[[#This Row],[VENTAS]]+Tabla1[[#This Row],[FISICO ]]-Tabla1[[#This Row],[SISTEMA ]]</f>
        <v>-29.84</v>
      </c>
      <c r="H19" s="7">
        <f>Tabla1[[#This Row],[DIFERENCIA ]]/Tabla1[[#This Row],[RECEPCION]]</f>
        <v>-0.30762886597938144</v>
      </c>
      <c r="I19" s="12">
        <v>0.78</v>
      </c>
      <c r="J19" s="12">
        <f>Tabla1[[#This Row],[COSTO ]]*Tabla1[[#This Row],[DIFERENCIA ]]</f>
        <v>-23.275200000000002</v>
      </c>
    </row>
    <row r="20" spans="1:10" x14ac:dyDescent="0.25">
      <c r="A20" s="5">
        <v>16</v>
      </c>
      <c r="B20" s="6" t="s">
        <v>94</v>
      </c>
      <c r="C20" s="6" t="s">
        <v>219</v>
      </c>
      <c r="D20" s="5">
        <v>255.69499999999999</v>
      </c>
      <c r="E20" s="5">
        <v>163</v>
      </c>
      <c r="F20" s="5">
        <v>0</v>
      </c>
      <c r="G20" s="15">
        <f>Tabla1[[#This Row],[VENTAS]]+Tabla1[[#This Row],[FISICO ]]-Tabla1[[#This Row],[SISTEMA ]]</f>
        <v>-92.694999999999993</v>
      </c>
      <c r="H20" s="7">
        <f>Tabla1[[#This Row],[DIFERENCIA ]]/Tabla1[[#This Row],[RECEPCION]]</f>
        <v>-0.19672113752122239</v>
      </c>
      <c r="I20" s="12">
        <v>0.68</v>
      </c>
      <c r="J20" s="12">
        <f>Tabla1[[#This Row],[COSTO ]]*Tabla1[[#This Row],[DIFERENCIA ]]</f>
        <v>-63.032600000000002</v>
      </c>
    </row>
    <row r="21" spans="1:10" x14ac:dyDescent="0.25">
      <c r="A21" s="5">
        <v>17</v>
      </c>
      <c r="B21" s="6" t="s">
        <v>91</v>
      </c>
      <c r="C21" s="6" t="s">
        <v>218</v>
      </c>
      <c r="D21" s="5">
        <v>17.204999999999998</v>
      </c>
      <c r="E21" s="5">
        <v>0</v>
      </c>
      <c r="F21" s="5">
        <v>0</v>
      </c>
      <c r="G21" s="15">
        <f>Tabla1[[#This Row],[VENTAS]]+Tabla1[[#This Row],[FISICO ]]-Tabla1[[#This Row],[SISTEMA ]]</f>
        <v>-17.204999999999998</v>
      </c>
      <c r="H21" s="7">
        <f>Tabla1[[#This Row],[DIFERENCIA ]]/Tabla1[[#This Row],[RECEPCION]]</f>
        <v>-4.8574251835121394E-2</v>
      </c>
      <c r="I21" s="12">
        <v>0.88</v>
      </c>
      <c r="J21" s="12">
        <f>Tabla1[[#This Row],[COSTO ]]*Tabla1[[#This Row],[DIFERENCIA ]]</f>
        <v>-15.140399999999998</v>
      </c>
    </row>
    <row r="22" spans="1:10" x14ac:dyDescent="0.25">
      <c r="A22" s="5">
        <v>18</v>
      </c>
      <c r="B22" s="6" t="s">
        <v>47</v>
      </c>
      <c r="C22" s="6" t="s">
        <v>199</v>
      </c>
      <c r="D22" s="5">
        <v>102.825</v>
      </c>
      <c r="E22" s="5">
        <v>51</v>
      </c>
      <c r="F22" s="5">
        <v>1.0900000000000001</v>
      </c>
      <c r="G22" s="15">
        <f>Tabla1[[#This Row],[VENTAS]]+Tabla1[[#This Row],[FISICO ]]-Tabla1[[#This Row],[SISTEMA ]]</f>
        <v>-50.734999999999999</v>
      </c>
      <c r="H22" s="7">
        <f>Tabla1[[#This Row],[DIFERENCIA ]]/Tabla1[[#This Row],[RECEPCION]]</f>
        <v>-0.10831554227156277</v>
      </c>
      <c r="I22" s="12">
        <v>0.66</v>
      </c>
      <c r="J22" s="12">
        <f>Tabla1[[#This Row],[COSTO ]]*Tabla1[[#This Row],[DIFERENCIA ]]</f>
        <v>-33.485100000000003</v>
      </c>
    </row>
    <row r="23" spans="1:10" x14ac:dyDescent="0.25">
      <c r="A23" s="5">
        <v>19</v>
      </c>
      <c r="B23" s="6" t="s">
        <v>37</v>
      </c>
      <c r="C23" s="6" t="s">
        <v>230</v>
      </c>
      <c r="D23" s="5">
        <v>22.54</v>
      </c>
      <c r="E23" s="5">
        <v>0</v>
      </c>
      <c r="F23" s="5">
        <v>0</v>
      </c>
      <c r="G23" s="15">
        <f>Tabla1[[#This Row],[VENTAS]]+Tabla1[[#This Row],[FISICO ]]-Tabla1[[#This Row],[SISTEMA ]]</f>
        <v>-22.54</v>
      </c>
      <c r="H23" s="7">
        <f>Tabla1[[#This Row],[DIFERENCIA ]]/Tabla1[[#This Row],[RECEPCION]]</f>
        <v>-2.1050468825880683E-2</v>
      </c>
      <c r="I23" s="12">
        <v>0.66</v>
      </c>
      <c r="J23" s="12">
        <f>Tabla1[[#This Row],[COSTO ]]*Tabla1[[#This Row],[DIFERENCIA ]]</f>
        <v>-14.8764</v>
      </c>
    </row>
    <row r="24" spans="1:10" x14ac:dyDescent="0.25">
      <c r="A24" s="5">
        <v>20</v>
      </c>
      <c r="B24" s="6" t="s">
        <v>0</v>
      </c>
      <c r="C24" s="6" t="s">
        <v>231</v>
      </c>
      <c r="D24" s="5">
        <v>2.1850000000000001</v>
      </c>
      <c r="E24" s="5">
        <v>0</v>
      </c>
      <c r="F24" s="5">
        <v>0</v>
      </c>
      <c r="G24" s="15">
        <f>Tabla1[[#This Row],[VENTAS]]+Tabla1[[#This Row],[FISICO ]]-Tabla1[[#This Row],[SISTEMA ]]</f>
        <v>-2.1850000000000001</v>
      </c>
      <c r="H24" s="7">
        <f>Tabla1[[#This Row],[DIFERENCIA ]]/Tabla1[[#This Row],[RECEPCION]]</f>
        <v>-0.6069444444444444</v>
      </c>
      <c r="I24" s="12">
        <v>2.66</v>
      </c>
      <c r="J24" s="12">
        <f>Tabla1[[#This Row],[COSTO ]]*Tabla1[[#This Row],[DIFERENCIA ]]</f>
        <v>-5.8121</v>
      </c>
    </row>
    <row r="25" spans="1:10" x14ac:dyDescent="0.25">
      <c r="A25" s="5">
        <v>23</v>
      </c>
      <c r="B25" s="6" t="s">
        <v>58</v>
      </c>
      <c r="C25" s="6" t="s">
        <v>210</v>
      </c>
      <c r="D25" s="5">
        <v>40.72</v>
      </c>
      <c r="E25" s="5">
        <v>13.4</v>
      </c>
      <c r="F25" s="5">
        <v>0</v>
      </c>
      <c r="G25" s="15">
        <f>Tabla1[[#This Row],[VENTAS]]+Tabla1[[#This Row],[FISICO ]]-Tabla1[[#This Row],[SISTEMA ]]</f>
        <v>-27.32</v>
      </c>
      <c r="H25" s="7">
        <f>Tabla1[[#This Row],[DIFERENCIA ]]/Tabla1[[#This Row],[RECEPCION]]</f>
        <v>-0.25773584905660379</v>
      </c>
      <c r="I25" s="12">
        <v>0.6</v>
      </c>
      <c r="J25" s="12">
        <f>Tabla1[[#This Row],[COSTO ]]*Tabla1[[#This Row],[DIFERENCIA ]]</f>
        <v>-16.391999999999999</v>
      </c>
    </row>
    <row r="26" spans="1:10" x14ac:dyDescent="0.25">
      <c r="A26" s="5">
        <v>24</v>
      </c>
      <c r="B26" s="6" t="s">
        <v>93</v>
      </c>
      <c r="C26" s="6" t="s">
        <v>232</v>
      </c>
      <c r="D26" s="5">
        <v>0.7</v>
      </c>
      <c r="E26" s="5">
        <v>0</v>
      </c>
      <c r="F26" s="5">
        <v>0</v>
      </c>
      <c r="G26" s="15">
        <f>Tabla1[[#This Row],[VENTAS]]+Tabla1[[#This Row],[FISICO ]]-Tabla1[[#This Row],[SISTEMA ]]</f>
        <v>-0.7</v>
      </c>
      <c r="H26" s="7">
        <f>Tabla1[[#This Row],[DIFERENCIA ]]/Tabla1[[#This Row],[RECEPCION]]</f>
        <v>-1.3944223107569719E-2</v>
      </c>
      <c r="I26" s="12">
        <v>1.79</v>
      </c>
      <c r="J26" s="12">
        <f>Tabla1[[#This Row],[COSTO ]]*Tabla1[[#This Row],[DIFERENCIA ]]</f>
        <v>-1.2529999999999999</v>
      </c>
    </row>
    <row r="27" spans="1:10" x14ac:dyDescent="0.25">
      <c r="A27" s="5">
        <v>26</v>
      </c>
      <c r="B27" s="6" t="s">
        <v>60</v>
      </c>
      <c r="C27" s="6" t="s">
        <v>233</v>
      </c>
      <c r="D27" s="5">
        <v>160.80000000000001</v>
      </c>
      <c r="E27" s="5">
        <v>122</v>
      </c>
      <c r="F27" s="5">
        <v>1.37</v>
      </c>
      <c r="G27" s="15">
        <f>Tabla1[[#This Row],[VENTAS]]+Tabla1[[#This Row],[FISICO ]]-Tabla1[[#This Row],[SISTEMA ]]</f>
        <v>-37.430000000000007</v>
      </c>
      <c r="H27" s="7">
        <f>Tabla1[[#This Row],[DIFERENCIA ]]/Tabla1[[#This Row],[RECEPCION]]</f>
        <v>-8.8299127152630358E-2</v>
      </c>
      <c r="I27" s="12">
        <v>1.79</v>
      </c>
      <c r="J27" s="12">
        <f>Tabla1[[#This Row],[COSTO ]]*Tabla1[[#This Row],[DIFERENCIA ]]</f>
        <v>-66.999700000000018</v>
      </c>
    </row>
    <row r="28" spans="1:10" x14ac:dyDescent="0.25">
      <c r="A28" s="5">
        <v>28</v>
      </c>
      <c r="B28" s="6" t="s">
        <v>59</v>
      </c>
      <c r="C28" s="6" t="s">
        <v>200</v>
      </c>
      <c r="D28" s="5">
        <v>27.364999999999998</v>
      </c>
      <c r="E28" s="5">
        <v>15.8</v>
      </c>
      <c r="F28" s="5">
        <v>0.64</v>
      </c>
      <c r="G28" s="15">
        <f>Tabla1[[#This Row],[VENTAS]]+Tabla1[[#This Row],[FISICO ]]-Tabla1[[#This Row],[SISTEMA ]]</f>
        <v>-10.924999999999997</v>
      </c>
      <c r="H28" s="7">
        <f>Tabla1[[#This Row],[DIFERENCIA ]]/Tabla1[[#This Row],[RECEPCION]]</f>
        <v>-8.0212922173274581E-2</v>
      </c>
      <c r="I28" s="12">
        <v>0.69</v>
      </c>
      <c r="J28" s="12">
        <f>Tabla1[[#This Row],[COSTO ]]*Tabla1[[#This Row],[DIFERENCIA ]]</f>
        <v>-7.5382499999999979</v>
      </c>
    </row>
    <row r="29" spans="1:10" x14ac:dyDescent="0.25">
      <c r="A29" s="5">
        <v>31</v>
      </c>
      <c r="B29" s="6" t="s">
        <v>52</v>
      </c>
      <c r="C29" s="6" t="s">
        <v>213</v>
      </c>
      <c r="D29" s="5">
        <v>18.055</v>
      </c>
      <c r="E29" s="5">
        <v>2.8</v>
      </c>
      <c r="F29" s="5">
        <v>1.58</v>
      </c>
      <c r="G29" s="15">
        <f>Tabla1[[#This Row],[VENTAS]]+Tabla1[[#This Row],[FISICO ]]-Tabla1[[#This Row],[SISTEMA ]]</f>
        <v>-13.675000000000001</v>
      </c>
      <c r="H29" s="7">
        <f>Tabla1[[#This Row],[DIFERENCIA ]]/Tabla1[[#This Row],[RECEPCION]]</f>
        <v>-0.13925661914460286</v>
      </c>
      <c r="I29" s="12">
        <v>1.44</v>
      </c>
      <c r="J29" s="12">
        <f>Tabla1[[#This Row],[COSTO ]]*Tabla1[[#This Row],[DIFERENCIA ]]</f>
        <v>-19.692</v>
      </c>
    </row>
    <row r="30" spans="1:10" x14ac:dyDescent="0.25">
      <c r="A30" s="5">
        <v>32</v>
      </c>
      <c r="B30" s="6" t="s">
        <v>53</v>
      </c>
      <c r="C30" s="6" t="s">
        <v>198</v>
      </c>
      <c r="D30" s="5">
        <v>45.615000000000002</v>
      </c>
      <c r="E30" s="5">
        <v>42.2</v>
      </c>
      <c r="F30" s="5">
        <v>1.1000000000000001</v>
      </c>
      <c r="G30" s="15">
        <f>Tabla1[[#This Row],[VENTAS]]+Tabla1[[#This Row],[FISICO ]]-Tabla1[[#This Row],[SISTEMA ]]</f>
        <v>-2.3149999999999977</v>
      </c>
      <c r="H30" s="7">
        <f>Tabla1[[#This Row],[DIFERENCIA ]]/Tabla1[[#This Row],[RECEPCION]]</f>
        <v>-2.8094660194174729E-2</v>
      </c>
      <c r="I30" s="12">
        <v>0.73</v>
      </c>
      <c r="J30" s="12">
        <f>Tabla1[[#This Row],[COSTO ]]*Tabla1[[#This Row],[DIFERENCIA ]]</f>
        <v>-1.6899499999999983</v>
      </c>
    </row>
    <row r="31" spans="1:10" x14ac:dyDescent="0.25">
      <c r="A31" s="5">
        <v>33</v>
      </c>
      <c r="B31" s="6" t="s">
        <v>95</v>
      </c>
      <c r="C31" s="6" t="s">
        <v>234</v>
      </c>
      <c r="D31" s="5">
        <v>17.7</v>
      </c>
      <c r="E31" s="5">
        <v>11</v>
      </c>
      <c r="F31" s="5">
        <v>0</v>
      </c>
      <c r="G31" s="15">
        <f>Tabla1[[#This Row],[VENTAS]]+Tabla1[[#This Row],[FISICO ]]-Tabla1[[#This Row],[SISTEMA ]]</f>
        <v>-6.6999999999999993</v>
      </c>
      <c r="H31" s="7">
        <f>Tabla1[[#This Row],[DIFERENCIA ]]/Tabla1[[#This Row],[RECEPCION]]</f>
        <v>-0.25968992248062012</v>
      </c>
      <c r="I31" s="12">
        <v>4.34</v>
      </c>
      <c r="J31" s="12">
        <f>Tabla1[[#This Row],[COSTO ]]*Tabla1[[#This Row],[DIFERENCIA ]]</f>
        <v>-29.077999999999996</v>
      </c>
    </row>
    <row r="32" spans="1:10" hidden="1" x14ac:dyDescent="0.25">
      <c r="A32">
        <v>37</v>
      </c>
      <c r="B32" s="1" t="s">
        <v>51</v>
      </c>
      <c r="C32" s="1"/>
      <c r="D32">
        <v>0</v>
      </c>
      <c r="G32">
        <f>Tabla1[[#This Row],[VENTAS]]+Tabla1[[#This Row],[FISICO ]]-Tabla1[[#This Row],[SISTEMA ]]</f>
        <v>0</v>
      </c>
      <c r="H32" s="2" t="e">
        <f>Tabla1[[#This Row],[DIFERENCIA ]]/Tabla1[[#This Row],[RECEPCION]]</f>
        <v>#DIV/0!</v>
      </c>
    </row>
    <row r="33" spans="1:10" x14ac:dyDescent="0.25">
      <c r="A33" s="5">
        <v>38</v>
      </c>
      <c r="B33" s="6" t="s">
        <v>117</v>
      </c>
      <c r="C33" s="6" t="s">
        <v>235</v>
      </c>
      <c r="D33" s="5">
        <v>4.165</v>
      </c>
      <c r="E33" s="5">
        <v>0.2</v>
      </c>
      <c r="F33" s="5">
        <v>0</v>
      </c>
      <c r="G33" s="15">
        <f>Tabla1[[#This Row],[VENTAS]]+Tabla1[[#This Row],[FISICO ]]-Tabla1[[#This Row],[SISTEMA ]]</f>
        <v>-3.9649999999999999</v>
      </c>
      <c r="H33" s="7">
        <f>Tabla1[[#This Row],[DIFERENCIA ]]/Tabla1[[#This Row],[RECEPCION]]</f>
        <v>-0.34780701754385962</v>
      </c>
      <c r="I33" s="12">
        <v>0.9</v>
      </c>
      <c r="J33" s="12">
        <f>Tabla1[[#This Row],[COSTO ]]*Tabla1[[#This Row],[DIFERENCIA ]]</f>
        <v>-3.5684999999999998</v>
      </c>
    </row>
    <row r="34" spans="1:10" x14ac:dyDescent="0.25">
      <c r="A34" s="5">
        <v>39</v>
      </c>
      <c r="B34" s="6" t="s">
        <v>79</v>
      </c>
      <c r="C34" s="6" t="s">
        <v>236</v>
      </c>
      <c r="D34" s="5">
        <v>11.02</v>
      </c>
      <c r="E34" s="5">
        <v>0</v>
      </c>
      <c r="F34" s="5">
        <v>0</v>
      </c>
      <c r="G34" s="15">
        <f>Tabla1[[#This Row],[VENTAS]]+Tabla1[[#This Row],[FISICO ]]-Tabla1[[#This Row],[SISTEMA ]]</f>
        <v>-11.02</v>
      </c>
      <c r="H34" s="7">
        <f>Tabla1[[#This Row],[DIFERENCIA ]]/Tabla1[[#This Row],[RECEPCION]]</f>
        <v>-0.36979865771812076</v>
      </c>
      <c r="I34" s="12">
        <v>0.82</v>
      </c>
      <c r="J34" s="12">
        <f>Tabla1[[#This Row],[COSTO ]]*Tabla1[[#This Row],[DIFERENCIA ]]</f>
        <v>-9.0363999999999987</v>
      </c>
    </row>
    <row r="35" spans="1:10" x14ac:dyDescent="0.25">
      <c r="A35" s="5">
        <v>40</v>
      </c>
      <c r="B35" s="6" t="s">
        <v>50</v>
      </c>
      <c r="C35" s="6" t="s">
        <v>237</v>
      </c>
      <c r="D35" s="5">
        <v>24.375</v>
      </c>
      <c r="E35" s="5">
        <v>13</v>
      </c>
      <c r="F35" s="5">
        <v>0</v>
      </c>
      <c r="G35" s="15">
        <f>Tabla1[[#This Row],[VENTAS]]+Tabla1[[#This Row],[FISICO ]]-Tabla1[[#This Row],[SISTEMA ]]</f>
        <v>-11.375</v>
      </c>
      <c r="H35" s="7">
        <f>Tabla1[[#This Row],[DIFERENCIA ]]/Tabla1[[#This Row],[RECEPCION]]</f>
        <v>-7.7910958904109595E-2</v>
      </c>
      <c r="I35" s="12">
        <v>0.82</v>
      </c>
      <c r="J35" s="12">
        <f>Tabla1[[#This Row],[COSTO ]]*Tabla1[[#This Row],[DIFERENCIA ]]</f>
        <v>-9.3274999999999988</v>
      </c>
    </row>
    <row r="36" spans="1:10" x14ac:dyDescent="0.25">
      <c r="A36" s="5">
        <v>41</v>
      </c>
      <c r="B36" s="6" t="s">
        <v>115</v>
      </c>
      <c r="C36" s="6" t="s">
        <v>238</v>
      </c>
      <c r="D36" s="5">
        <v>12.015000000000001</v>
      </c>
      <c r="E36" s="5">
        <v>0</v>
      </c>
      <c r="F36" s="5">
        <v>0</v>
      </c>
      <c r="G36" s="15">
        <f>Tabla1[[#This Row],[VENTAS]]+Tabla1[[#This Row],[FISICO ]]-Tabla1[[#This Row],[SISTEMA ]]</f>
        <v>-12.015000000000001</v>
      </c>
      <c r="H36" s="7">
        <f>Tabla1[[#This Row],[DIFERENCIA ]]/Tabla1[[#This Row],[RECEPCION]]</f>
        <v>-2.8607142857142858</v>
      </c>
      <c r="I36" s="12">
        <v>1.92</v>
      </c>
      <c r="J36" s="12">
        <f>Tabla1[[#This Row],[COSTO ]]*Tabla1[[#This Row],[DIFERENCIA ]]</f>
        <v>-23.0688</v>
      </c>
    </row>
    <row r="37" spans="1:10" x14ac:dyDescent="0.25">
      <c r="A37" s="5">
        <v>44</v>
      </c>
      <c r="B37" s="6" t="s">
        <v>45</v>
      </c>
      <c r="C37" s="6" t="s">
        <v>205</v>
      </c>
      <c r="D37" s="5">
        <v>77</v>
      </c>
      <c r="E37" s="5">
        <v>60.6</v>
      </c>
      <c r="F37" s="5">
        <v>2.12</v>
      </c>
      <c r="G37" s="15">
        <f>Tabla1[[#This Row],[VENTAS]]+Tabla1[[#This Row],[FISICO ]]-Tabla1[[#This Row],[SISTEMA ]]</f>
        <v>-14.280000000000001</v>
      </c>
      <c r="H37" s="7">
        <f>Tabla1[[#This Row],[DIFERENCIA ]]/Tabla1[[#This Row],[RECEPCION]]</f>
        <v>-4.5247148288973388E-2</v>
      </c>
      <c r="I37" s="12">
        <v>0.45</v>
      </c>
      <c r="J37" s="12">
        <f>Tabla1[[#This Row],[COSTO ]]*Tabla1[[#This Row],[DIFERENCIA ]]</f>
        <v>-6.426000000000001</v>
      </c>
    </row>
    <row r="38" spans="1:10" x14ac:dyDescent="0.25">
      <c r="A38" s="5">
        <v>45</v>
      </c>
      <c r="B38" s="6" t="s">
        <v>46</v>
      </c>
      <c r="C38" s="6" t="s">
        <v>215</v>
      </c>
      <c r="D38" s="5">
        <v>114.8</v>
      </c>
      <c r="E38" s="5">
        <v>32.200000000000003</v>
      </c>
      <c r="F38" s="5">
        <v>0</v>
      </c>
      <c r="G38" s="15">
        <f>Tabla1[[#This Row],[VENTAS]]+Tabla1[[#This Row],[FISICO ]]-Tabla1[[#This Row],[SISTEMA ]]</f>
        <v>-82.6</v>
      </c>
      <c r="H38" s="7">
        <f>Tabla1[[#This Row],[DIFERENCIA ]]/Tabla1[[#This Row],[RECEPCION]]</f>
        <v>-0.27278731836195508</v>
      </c>
      <c r="I38" s="12">
        <v>0.72</v>
      </c>
      <c r="J38" s="12">
        <f>Tabla1[[#This Row],[COSTO ]]*Tabla1[[#This Row],[DIFERENCIA ]]</f>
        <v>-59.471999999999994</v>
      </c>
    </row>
    <row r="39" spans="1:10" x14ac:dyDescent="0.25">
      <c r="A39" s="5">
        <v>46</v>
      </c>
      <c r="B39" s="6" t="s">
        <v>92</v>
      </c>
      <c r="C39" s="6" t="s">
        <v>239</v>
      </c>
      <c r="D39" s="5">
        <v>10.795</v>
      </c>
      <c r="E39" s="5">
        <v>2.6</v>
      </c>
      <c r="F39" s="5">
        <v>0</v>
      </c>
      <c r="G39" s="15">
        <f>Tabla1[[#This Row],[VENTAS]]+Tabla1[[#This Row],[FISICO ]]-Tabla1[[#This Row],[SISTEMA ]]</f>
        <v>-8.1950000000000003</v>
      </c>
      <c r="H39" s="7">
        <f>Tabla1[[#This Row],[DIFERENCIA ]]/Tabla1[[#This Row],[RECEPCION]]</f>
        <v>-0.24521244763614602</v>
      </c>
      <c r="I39" s="12">
        <v>0.98</v>
      </c>
      <c r="J39" s="12">
        <f>Tabla1[[#This Row],[COSTO ]]*Tabla1[[#This Row],[DIFERENCIA ]]</f>
        <v>-8.0311000000000003</v>
      </c>
    </row>
    <row r="40" spans="1:10" x14ac:dyDescent="0.25">
      <c r="A40" s="5">
        <v>48</v>
      </c>
      <c r="B40" s="6" t="s">
        <v>86</v>
      </c>
      <c r="C40" s="6" t="s">
        <v>217</v>
      </c>
      <c r="D40" s="5">
        <v>5.0000000000000001E-3</v>
      </c>
      <c r="E40" s="5">
        <v>0</v>
      </c>
      <c r="F40" s="5">
        <v>0</v>
      </c>
      <c r="G40" s="15">
        <f>Tabla1[[#This Row],[VENTAS]]+Tabla1[[#This Row],[FISICO ]]-Tabla1[[#This Row],[SISTEMA ]]</f>
        <v>-5.0000000000000001E-3</v>
      </c>
      <c r="H40" s="7">
        <v>0</v>
      </c>
      <c r="I40" s="12">
        <v>0.98</v>
      </c>
      <c r="J40" s="12">
        <f>Tabla1[[#This Row],[COSTO ]]*Tabla1[[#This Row],[DIFERENCIA ]]</f>
        <v>-4.8999999999999998E-3</v>
      </c>
    </row>
    <row r="41" spans="1:10" x14ac:dyDescent="0.25">
      <c r="A41" s="5">
        <v>49</v>
      </c>
      <c r="B41" s="6" t="s">
        <v>48</v>
      </c>
      <c r="C41" s="6" t="s">
        <v>236</v>
      </c>
      <c r="D41" s="5">
        <v>11.04</v>
      </c>
      <c r="E41" s="5">
        <v>7.6</v>
      </c>
      <c r="F41" s="5">
        <v>0</v>
      </c>
      <c r="G41" s="15">
        <f>Tabla1[[#This Row],[VENTAS]]+Tabla1[[#This Row],[FISICO ]]-Tabla1[[#This Row],[SISTEMA ]]</f>
        <v>-3.4399999999999995</v>
      </c>
      <c r="H41" s="7">
        <f>Tabla1[[#This Row],[DIFERENCIA ]]/Tabla1[[#This Row],[RECEPCION]]</f>
        <v>-0.11543624161073823</v>
      </c>
      <c r="I41" s="12">
        <v>1.87</v>
      </c>
      <c r="J41" s="12">
        <f>Tabla1[[#This Row],[COSTO ]]*Tabla1[[#This Row],[DIFERENCIA ]]</f>
        <v>-6.4327999999999994</v>
      </c>
    </row>
    <row r="42" spans="1:10" x14ac:dyDescent="0.25">
      <c r="A42" s="5">
        <v>50</v>
      </c>
      <c r="B42" s="6" t="s">
        <v>81</v>
      </c>
      <c r="C42" s="6" t="s">
        <v>207</v>
      </c>
      <c r="D42" s="5">
        <v>88.045000000000002</v>
      </c>
      <c r="E42" s="5">
        <v>64.599999999999994</v>
      </c>
      <c r="F42" s="5">
        <v>0</v>
      </c>
      <c r="G42" s="15">
        <f>Tabla1[[#This Row],[VENTAS]]+Tabla1[[#This Row],[FISICO ]]-Tabla1[[#This Row],[SISTEMA ]]</f>
        <v>-23.445000000000007</v>
      </c>
      <c r="H42" s="7">
        <f>Tabla1[[#This Row],[DIFERENCIA ]]/Tabla1[[#This Row],[RECEPCION]]</f>
        <v>-7.5775694893341988E-2</v>
      </c>
      <c r="I42" s="12">
        <v>0.57999999999999996</v>
      </c>
      <c r="J42" s="12">
        <f>Tabla1[[#This Row],[COSTO ]]*Tabla1[[#This Row],[DIFERENCIA ]]</f>
        <v>-13.598100000000004</v>
      </c>
    </row>
    <row r="43" spans="1:10" x14ac:dyDescent="0.25">
      <c r="A43" s="5">
        <v>51</v>
      </c>
      <c r="B43" s="6" t="s">
        <v>44</v>
      </c>
      <c r="C43" s="6" t="s">
        <v>206</v>
      </c>
      <c r="D43" s="5">
        <v>33.880000000000003</v>
      </c>
      <c r="E43" s="5">
        <v>21.8</v>
      </c>
      <c r="F43" s="5">
        <v>1.64</v>
      </c>
      <c r="G43" s="15">
        <f>Tabla1[[#This Row],[VENTAS]]+Tabla1[[#This Row],[FISICO ]]-Tabla1[[#This Row],[SISTEMA ]]</f>
        <v>-10.440000000000001</v>
      </c>
      <c r="H43" s="7">
        <f>Tabla1[[#This Row],[DIFERENCIA ]]/Tabla1[[#This Row],[RECEPCION]]</f>
        <v>-4.8830682881197386E-2</v>
      </c>
      <c r="I43" s="12">
        <v>0.75</v>
      </c>
      <c r="J43" s="12">
        <f>Tabla1[[#This Row],[COSTO ]]*Tabla1[[#This Row],[DIFERENCIA ]]</f>
        <v>-7.830000000000001</v>
      </c>
    </row>
    <row r="44" spans="1:10" x14ac:dyDescent="0.25">
      <c r="A44" s="5">
        <v>55</v>
      </c>
      <c r="B44" s="6" t="s">
        <v>30</v>
      </c>
      <c r="C44" s="6" t="s">
        <v>204</v>
      </c>
      <c r="D44" s="5">
        <v>57.384999999999998</v>
      </c>
      <c r="E44" s="5">
        <v>47.8</v>
      </c>
      <c r="F44" s="5">
        <v>3.97</v>
      </c>
      <c r="G44" s="15">
        <f>Tabla1[[#This Row],[VENTAS]]+Tabla1[[#This Row],[FISICO ]]-Tabla1[[#This Row],[SISTEMA ]]</f>
        <v>-5.615000000000002</v>
      </c>
      <c r="H44" s="7">
        <f>Tabla1[[#This Row],[DIFERENCIA ]]/Tabla1[[#This Row],[RECEPCION]]</f>
        <v>-2.7497551420176309E-2</v>
      </c>
      <c r="I44" s="12">
        <v>0.95</v>
      </c>
      <c r="J44" s="12">
        <f>Tabla1[[#This Row],[COSTO ]]*Tabla1[[#This Row],[DIFERENCIA ]]</f>
        <v>-5.3342500000000017</v>
      </c>
    </row>
    <row r="45" spans="1:10" x14ac:dyDescent="0.25">
      <c r="A45" s="5">
        <v>57</v>
      </c>
      <c r="B45" s="6" t="s">
        <v>10</v>
      </c>
      <c r="C45" s="6" t="s">
        <v>241</v>
      </c>
      <c r="D45" s="5">
        <v>8.7850000000000001</v>
      </c>
      <c r="E45" s="5">
        <v>0</v>
      </c>
      <c r="F45" s="5">
        <v>0</v>
      </c>
      <c r="G45" s="15">
        <f>Tabla1[[#This Row],[VENTAS]]+Tabla1[[#This Row],[FISICO ]]-Tabla1[[#This Row],[SISTEMA ]]</f>
        <v>-8.7850000000000001</v>
      </c>
      <c r="H45" s="7">
        <f>Tabla1[[#This Row],[DIFERENCIA ]]/Tabla1[[#This Row],[RECEPCION]]</f>
        <v>-0.64595588235294121</v>
      </c>
      <c r="I45" s="12">
        <v>0.76</v>
      </c>
      <c r="J45" s="12">
        <f>Tabla1[[#This Row],[COSTO ]]*Tabla1[[#This Row],[DIFERENCIA ]]</f>
        <v>-6.6766000000000005</v>
      </c>
    </row>
    <row r="46" spans="1:10" x14ac:dyDescent="0.25">
      <c r="A46" s="5">
        <v>58</v>
      </c>
      <c r="B46" s="6" t="s">
        <v>80</v>
      </c>
      <c r="C46" s="6" t="s">
        <v>214</v>
      </c>
      <c r="D46" s="5">
        <v>35.14</v>
      </c>
      <c r="E46" s="5">
        <v>33</v>
      </c>
      <c r="F46" s="5">
        <v>0</v>
      </c>
      <c r="G46" s="15">
        <f>Tabla1[[#This Row],[VENTAS]]+Tabla1[[#This Row],[FISICO ]]-Tabla1[[#This Row],[SISTEMA ]]</f>
        <v>-2.1400000000000006</v>
      </c>
      <c r="H46" s="7">
        <f>Tabla1[[#This Row],[DIFERENCIA ]]/Tabla1[[#This Row],[RECEPCION]]</f>
        <v>-2.5117370892018785E-2</v>
      </c>
      <c r="I46" s="12">
        <v>0.79</v>
      </c>
      <c r="J46" s="12">
        <f>Tabla1[[#This Row],[COSTO ]]*Tabla1[[#This Row],[DIFERENCIA ]]</f>
        <v>-1.6906000000000005</v>
      </c>
    </row>
    <row r="47" spans="1:10" x14ac:dyDescent="0.25">
      <c r="A47" s="5">
        <v>59</v>
      </c>
      <c r="B47" s="6" t="s">
        <v>84</v>
      </c>
      <c r="C47" s="6" t="s">
        <v>243</v>
      </c>
      <c r="D47" s="5">
        <v>3.94</v>
      </c>
      <c r="E47" s="5">
        <v>2.2000000000000002</v>
      </c>
      <c r="F47" s="5">
        <v>0</v>
      </c>
      <c r="G47" s="15">
        <f>Tabla1[[#This Row],[VENTAS]]+Tabla1[[#This Row],[FISICO ]]-Tabla1[[#This Row],[SISTEMA ]]</f>
        <v>-1.7399999999999998</v>
      </c>
      <c r="H47" s="7">
        <f>Tabla1[[#This Row],[DIFERENCIA ]]/Tabla1[[#This Row],[RECEPCION]]</f>
        <v>-0.17399999999999999</v>
      </c>
      <c r="I47" s="12">
        <v>1.25</v>
      </c>
      <c r="J47" s="12">
        <f>Tabla1[[#This Row],[COSTO ]]*Tabla1[[#This Row],[DIFERENCIA ]]</f>
        <v>-2.1749999999999998</v>
      </c>
    </row>
    <row r="48" spans="1:10" x14ac:dyDescent="0.25">
      <c r="A48" s="5">
        <v>60</v>
      </c>
      <c r="B48" s="6" t="s">
        <v>90</v>
      </c>
      <c r="C48" s="6" t="s">
        <v>196</v>
      </c>
      <c r="D48" s="5">
        <v>33.884999999999998</v>
      </c>
      <c r="E48" s="5">
        <v>31.6</v>
      </c>
      <c r="F48" s="5">
        <v>0</v>
      </c>
      <c r="G48" s="15">
        <f>Tabla1[[#This Row],[VENTAS]]+Tabla1[[#This Row],[FISICO ]]-Tabla1[[#This Row],[SISTEMA ]]</f>
        <v>-2.2849999999999966</v>
      </c>
      <c r="H48" s="7">
        <f>Tabla1[[#This Row],[DIFERENCIA ]]/Tabla1[[#This Row],[RECEPCION]]</f>
        <v>-1.3568883610451285E-2</v>
      </c>
      <c r="I48" s="12">
        <v>0.8</v>
      </c>
      <c r="J48" s="12">
        <f>Tabla1[[#This Row],[COSTO ]]*Tabla1[[#This Row],[DIFERENCIA ]]</f>
        <v>-1.8279999999999974</v>
      </c>
    </row>
    <row r="49" spans="1:10" x14ac:dyDescent="0.25">
      <c r="A49" s="5">
        <v>61</v>
      </c>
      <c r="B49" s="6" t="s">
        <v>88</v>
      </c>
      <c r="C49" s="6" t="s">
        <v>194</v>
      </c>
      <c r="D49" s="5">
        <v>132.185</v>
      </c>
      <c r="E49" s="5">
        <v>109.8</v>
      </c>
      <c r="F49" s="5">
        <v>5.0000000000000001E-3</v>
      </c>
      <c r="G49" s="15">
        <f>Tabla1[[#This Row],[VENTAS]]+Tabla1[[#This Row],[FISICO ]]-Tabla1[[#This Row],[SISTEMA ]]</f>
        <v>-22.38000000000001</v>
      </c>
      <c r="H49" s="7">
        <f>Tabla1[[#This Row],[DIFERENCIA ]]/Tabla1[[#This Row],[RECEPCION]]</f>
        <v>-7.1092757306226204E-2</v>
      </c>
      <c r="I49" s="12">
        <v>0.62</v>
      </c>
      <c r="J49" s="12">
        <f>Tabla1[[#This Row],[COSTO ]]*Tabla1[[#This Row],[DIFERENCIA ]]</f>
        <v>-13.875600000000006</v>
      </c>
    </row>
    <row r="50" spans="1:10" x14ac:dyDescent="0.25">
      <c r="A50" s="5">
        <v>63</v>
      </c>
      <c r="B50" s="6" t="s">
        <v>89</v>
      </c>
      <c r="C50" s="6" t="s">
        <v>244</v>
      </c>
      <c r="D50" s="5">
        <v>4.12</v>
      </c>
      <c r="E50" s="5">
        <v>0</v>
      </c>
      <c r="F50" s="5">
        <v>0</v>
      </c>
      <c r="G50" s="15">
        <f>Tabla1[[#This Row],[VENTAS]]+Tabla1[[#This Row],[FISICO ]]-Tabla1[[#This Row],[SISTEMA ]]</f>
        <v>-4.12</v>
      </c>
      <c r="H50" s="7">
        <f>Tabla1[[#This Row],[DIFERENCIA ]]/Tabla1[[#This Row],[RECEPCION]]</f>
        <v>-4.8243559718969556E-2</v>
      </c>
      <c r="I50" s="12">
        <v>0.86</v>
      </c>
      <c r="J50" s="12">
        <f>Tabla1[[#This Row],[COSTO ]]*Tabla1[[#This Row],[DIFERENCIA ]]</f>
        <v>-3.5432000000000001</v>
      </c>
    </row>
    <row r="51" spans="1:10" x14ac:dyDescent="0.25">
      <c r="A51" s="5">
        <v>64</v>
      </c>
      <c r="B51" s="6" t="s">
        <v>34</v>
      </c>
      <c r="C51" s="6" t="s">
        <v>220</v>
      </c>
      <c r="D51" s="5">
        <v>7.63</v>
      </c>
      <c r="E51" s="5">
        <v>4.2</v>
      </c>
      <c r="F51" s="5">
        <v>0</v>
      </c>
      <c r="G51" s="15">
        <f>Tabla1[[#This Row],[VENTAS]]+Tabla1[[#This Row],[FISICO ]]-Tabla1[[#This Row],[SISTEMA ]]</f>
        <v>-3.4299999999999997</v>
      </c>
      <c r="H51" s="7">
        <f>Tabla1[[#This Row],[DIFERENCIA ]]/Tabla1[[#This Row],[RECEPCION]]</f>
        <v>-0.33627450980392154</v>
      </c>
      <c r="I51" s="12">
        <v>0.78</v>
      </c>
      <c r="J51" s="12">
        <f>Tabla1[[#This Row],[COSTO ]]*Tabla1[[#This Row],[DIFERENCIA ]]</f>
        <v>-2.6753999999999998</v>
      </c>
    </row>
    <row r="52" spans="1:10" x14ac:dyDescent="0.25">
      <c r="A52" s="5">
        <v>65</v>
      </c>
      <c r="B52" s="6" t="s">
        <v>1</v>
      </c>
      <c r="C52" s="6" t="s">
        <v>245</v>
      </c>
      <c r="D52" s="5">
        <v>2.99</v>
      </c>
      <c r="E52" s="5">
        <v>0</v>
      </c>
      <c r="F52" s="5">
        <v>0</v>
      </c>
      <c r="G52" s="15">
        <f>Tabla1[[#This Row],[VENTAS]]+Tabla1[[#This Row],[FISICO ]]-Tabla1[[#This Row],[SISTEMA ]]</f>
        <v>-2.99</v>
      </c>
      <c r="H52" s="7">
        <f>Tabla1[[#This Row],[DIFERENCIA ]]/Tabla1[[#This Row],[RECEPCION]]</f>
        <v>-0.37096774193548387</v>
      </c>
      <c r="I52" s="12">
        <v>1.4</v>
      </c>
      <c r="J52" s="12">
        <f>Tabla1[[#This Row],[COSTO ]]*Tabla1[[#This Row],[DIFERENCIA ]]</f>
        <v>-4.1859999999999999</v>
      </c>
    </row>
    <row r="53" spans="1:10" x14ac:dyDescent="0.25">
      <c r="A53" s="5">
        <v>67</v>
      </c>
      <c r="B53" s="6" t="s">
        <v>87</v>
      </c>
      <c r="C53" s="6" t="s">
        <v>203</v>
      </c>
      <c r="D53" s="5">
        <v>41.06</v>
      </c>
      <c r="E53" s="5">
        <v>40.799999999999997</v>
      </c>
      <c r="F53" s="5">
        <v>0</v>
      </c>
      <c r="G53" s="15">
        <f>Tabla1[[#This Row],[VENTAS]]+Tabla1[[#This Row],[FISICO ]]-Tabla1[[#This Row],[SISTEMA ]]</f>
        <v>-0.26000000000000512</v>
      </c>
      <c r="H53" s="7">
        <f>Tabla1[[#This Row],[DIFERENCIA ]]/Tabla1[[#This Row],[RECEPCION]]</f>
        <v>-1.2003693444136894E-3</v>
      </c>
      <c r="I53" s="12">
        <v>1.24</v>
      </c>
      <c r="J53" s="12">
        <f>Tabla1[[#This Row],[COSTO ]]*Tabla1[[#This Row],[DIFERENCIA ]]</f>
        <v>-0.32240000000000635</v>
      </c>
    </row>
    <row r="54" spans="1:10" x14ac:dyDescent="0.25">
      <c r="A54" s="5">
        <v>70</v>
      </c>
      <c r="B54" s="6" t="s">
        <v>83</v>
      </c>
      <c r="C54" s="6" t="s">
        <v>246</v>
      </c>
      <c r="D54" s="5">
        <v>19.835000000000001</v>
      </c>
      <c r="E54" s="5">
        <v>0</v>
      </c>
      <c r="F54" s="5">
        <v>0</v>
      </c>
      <c r="G54" s="15">
        <f>Tabla1[[#This Row],[VENTAS]]+Tabla1[[#This Row],[FISICO ]]-Tabla1[[#This Row],[SISTEMA ]]</f>
        <v>-19.835000000000001</v>
      </c>
      <c r="H54" s="7">
        <f>Tabla1[[#This Row],[DIFERENCIA ]]/Tabla1[[#This Row],[RECEPCION]]</f>
        <v>-0.32948504983388704</v>
      </c>
      <c r="I54" s="12">
        <v>0.56000000000000005</v>
      </c>
      <c r="J54" s="12">
        <f>Tabla1[[#This Row],[COSTO ]]*Tabla1[[#This Row],[DIFERENCIA ]]</f>
        <v>-11.107600000000001</v>
      </c>
    </row>
    <row r="55" spans="1:10" x14ac:dyDescent="0.25">
      <c r="A55" s="5">
        <v>71</v>
      </c>
      <c r="B55" s="6" t="s">
        <v>38</v>
      </c>
      <c r="C55" s="6" t="s">
        <v>193</v>
      </c>
      <c r="D55" s="5">
        <v>253.39</v>
      </c>
      <c r="E55" s="5">
        <v>191.4</v>
      </c>
      <c r="F55" s="5">
        <v>0</v>
      </c>
      <c r="G55" s="15">
        <f>Tabla1[[#This Row],[VENTAS]]+Tabla1[[#This Row],[FISICO ]]-Tabla1[[#This Row],[SISTEMA ]]</f>
        <v>-61.989999999999981</v>
      </c>
      <c r="H55" s="7">
        <f>Tabla1[[#This Row],[DIFERENCIA ]]/Tabla1[[#This Row],[RECEPCION]]</f>
        <v>-0.13769435806308303</v>
      </c>
      <c r="I55" s="12">
        <v>0.3</v>
      </c>
      <c r="J55" s="12">
        <f>Tabla1[[#This Row],[COSTO ]]*Tabla1[[#This Row],[DIFERENCIA ]]</f>
        <v>-18.596999999999994</v>
      </c>
    </row>
    <row r="56" spans="1:10" x14ac:dyDescent="0.25">
      <c r="A56" s="5">
        <v>72</v>
      </c>
      <c r="B56" s="6" t="s">
        <v>39</v>
      </c>
      <c r="C56" s="6" t="s">
        <v>197</v>
      </c>
      <c r="D56" s="5">
        <v>22.024999999999999</v>
      </c>
      <c r="E56" s="5">
        <v>17.2</v>
      </c>
      <c r="F56" s="5">
        <v>0</v>
      </c>
      <c r="G56" s="15">
        <f>Tabla1[[#This Row],[VENTAS]]+Tabla1[[#This Row],[FISICO ]]-Tabla1[[#This Row],[SISTEMA ]]</f>
        <v>-4.8249999999999993</v>
      </c>
      <c r="H56" s="7">
        <f>Tabla1[[#This Row],[DIFERENCIA ]]/Tabla1[[#This Row],[RECEPCION]]</f>
        <v>-0.13864942528735633</v>
      </c>
      <c r="I56" s="12">
        <v>1.77</v>
      </c>
      <c r="J56" s="12">
        <f>Tabla1[[#This Row],[COSTO ]]*Tabla1[[#This Row],[DIFERENCIA ]]</f>
        <v>-8.5402499999999986</v>
      </c>
    </row>
    <row r="57" spans="1:10" x14ac:dyDescent="0.25">
      <c r="A57" s="5">
        <v>78</v>
      </c>
      <c r="B57" s="6" t="s">
        <v>41</v>
      </c>
      <c r="C57" s="6" t="s">
        <v>195</v>
      </c>
      <c r="D57" s="5">
        <v>102.30500000000001</v>
      </c>
      <c r="E57" s="5">
        <v>87.8</v>
      </c>
      <c r="F57" s="5">
        <v>0</v>
      </c>
      <c r="G57" s="15">
        <f>Tabla1[[#This Row],[VENTAS]]+Tabla1[[#This Row],[FISICO ]]-Tabla1[[#This Row],[SISTEMA ]]</f>
        <v>-14.50500000000001</v>
      </c>
      <c r="H57" s="7">
        <f>Tabla1[[#This Row],[DIFERENCIA ]]/Tabla1[[#This Row],[RECEPCION]]</f>
        <v>-1.5040439651596859E-2</v>
      </c>
      <c r="I57" s="12">
        <v>0.63</v>
      </c>
      <c r="J57" s="12">
        <f>Tabla1[[#This Row],[COSTO ]]*Tabla1[[#This Row],[DIFERENCIA ]]</f>
        <v>-9.1381500000000067</v>
      </c>
    </row>
    <row r="58" spans="1:10" x14ac:dyDescent="0.25">
      <c r="A58" s="5">
        <v>80</v>
      </c>
      <c r="B58" s="6" t="s">
        <v>148</v>
      </c>
      <c r="C58" s="6" t="s">
        <v>247</v>
      </c>
      <c r="D58" s="5">
        <v>11.04</v>
      </c>
      <c r="E58" s="5">
        <v>6.8</v>
      </c>
      <c r="F58" s="5">
        <v>0</v>
      </c>
      <c r="G58" s="15">
        <f>Tabla1[[#This Row],[VENTAS]]+Tabla1[[#This Row],[FISICO ]]-Tabla1[[#This Row],[SISTEMA ]]</f>
        <v>-4.2399999999999993</v>
      </c>
      <c r="H58" s="7">
        <f>Tabla1[[#This Row],[DIFERENCIA ]]/Tabla1[[#This Row],[RECEPCION]]</f>
        <v>-0.17377049180327866</v>
      </c>
      <c r="I58" s="12">
        <v>1.67</v>
      </c>
      <c r="J58" s="12">
        <f>Tabla1[[#This Row],[COSTO ]]*Tabla1[[#This Row],[DIFERENCIA ]]</f>
        <v>-7.0807999999999982</v>
      </c>
    </row>
    <row r="59" spans="1:10" hidden="1" x14ac:dyDescent="0.25">
      <c r="A59" s="5">
        <v>83</v>
      </c>
      <c r="B59" s="6" t="s">
        <v>42</v>
      </c>
      <c r="C59" s="6" t="s">
        <v>248</v>
      </c>
      <c r="D59" s="5">
        <v>8.4250000000000007</v>
      </c>
      <c r="E59" s="5">
        <v>9</v>
      </c>
      <c r="F59" s="5">
        <v>0</v>
      </c>
      <c r="G59" s="5">
        <f>Tabla1[[#This Row],[VENTAS]]+Tabla1[[#This Row],[FISICO ]]-Tabla1[[#This Row],[SISTEMA ]]</f>
        <v>0.57499999999999929</v>
      </c>
      <c r="H59" s="7">
        <f>Tabla1[[#This Row],[DIFERENCIA ]]/Tabla1[[#This Row],[RECEPCION]]</f>
        <v>2.9040404040404002E-2</v>
      </c>
    </row>
    <row r="60" spans="1:10" x14ac:dyDescent="0.25">
      <c r="A60" s="5">
        <v>85</v>
      </c>
      <c r="B60" s="6" t="s">
        <v>82</v>
      </c>
      <c r="C60" s="6" t="s">
        <v>201</v>
      </c>
      <c r="D60" s="5">
        <v>95.754999999999995</v>
      </c>
      <c r="E60" s="5">
        <v>65.8</v>
      </c>
      <c r="F60" s="5">
        <v>0</v>
      </c>
      <c r="G60" s="15">
        <f>Tabla1[[#This Row],[VENTAS]]+Tabla1[[#This Row],[FISICO ]]-Tabla1[[#This Row],[SISTEMA ]]</f>
        <v>-29.954999999999998</v>
      </c>
      <c r="H60" s="7">
        <f>Tabla1[[#This Row],[DIFERENCIA ]]/Tabla1[[#This Row],[RECEPCION]]</f>
        <v>-6.2121526337619241E-2</v>
      </c>
      <c r="I60" s="12">
        <v>0.52</v>
      </c>
      <c r="J60" s="12">
        <f>Tabla1[[#This Row],[COSTO ]]*Tabla1[[#This Row],[DIFERENCIA ]]</f>
        <v>-15.576599999999999</v>
      </c>
    </row>
    <row r="61" spans="1:10" x14ac:dyDescent="0.25">
      <c r="A61" s="5">
        <v>87</v>
      </c>
      <c r="B61" s="6" t="s">
        <v>2</v>
      </c>
      <c r="C61" s="6" t="s">
        <v>242</v>
      </c>
      <c r="D61" s="5">
        <v>2.56</v>
      </c>
      <c r="E61" s="5">
        <v>0</v>
      </c>
      <c r="F61" s="5">
        <v>0</v>
      </c>
      <c r="G61" s="15">
        <f>Tabla1[[#This Row],[VENTAS]]+Tabla1[[#This Row],[FISICO ]]-Tabla1[[#This Row],[SISTEMA ]]</f>
        <v>-2.56</v>
      </c>
      <c r="H61" s="7">
        <f>Tabla1[[#This Row],[DIFERENCIA ]]/Tabla1[[#This Row],[RECEPCION]]</f>
        <v>-0.49230769230769228</v>
      </c>
      <c r="I61" s="12">
        <v>1.25</v>
      </c>
      <c r="J61" s="12">
        <f>Tabla1[[#This Row],[COSTO ]]*Tabla1[[#This Row],[DIFERENCIA ]]</f>
        <v>-3.2</v>
      </c>
    </row>
    <row r="62" spans="1:10" x14ac:dyDescent="0.25">
      <c r="A62" s="5">
        <v>90</v>
      </c>
      <c r="B62" s="6" t="s">
        <v>107</v>
      </c>
      <c r="C62" s="6" t="s">
        <v>217</v>
      </c>
      <c r="D62" s="5">
        <v>0.86499999999999999</v>
      </c>
      <c r="E62" s="5">
        <v>0</v>
      </c>
      <c r="F62" s="5">
        <v>0</v>
      </c>
      <c r="G62" s="15">
        <f>Tabla1[[#This Row],[VENTAS]]+Tabla1[[#This Row],[FISICO ]]-Tabla1[[#This Row],[SISTEMA ]]</f>
        <v>-0.86499999999999999</v>
      </c>
      <c r="H62" s="7">
        <v>0</v>
      </c>
      <c r="I62" s="12">
        <v>1.42</v>
      </c>
      <c r="J62" s="12">
        <f>Tabla1[[#This Row],[COSTO ]]*Tabla1[[#This Row],[DIFERENCIA ]]</f>
        <v>-1.2282999999999999</v>
      </c>
    </row>
    <row r="63" spans="1:10" x14ac:dyDescent="0.25">
      <c r="A63" s="5">
        <v>93</v>
      </c>
      <c r="B63" s="6" t="s">
        <v>184</v>
      </c>
      <c r="C63" s="6" t="s">
        <v>250</v>
      </c>
      <c r="D63" s="5">
        <v>16.925000000000001</v>
      </c>
      <c r="E63" s="5">
        <v>14.8</v>
      </c>
      <c r="F63" s="5">
        <v>0</v>
      </c>
      <c r="G63" s="15">
        <f>Tabla1[[#This Row],[VENTAS]]+Tabla1[[#This Row],[FISICO ]]-Tabla1[[#This Row],[SISTEMA ]]</f>
        <v>-2.125</v>
      </c>
      <c r="H63" s="7">
        <f>Tabla1[[#This Row],[DIFERENCIA ]]/Tabla1[[#This Row],[RECEPCION]]</f>
        <v>-6.9901315789473686E-2</v>
      </c>
      <c r="I63" s="12">
        <v>2.11</v>
      </c>
      <c r="J63" s="12">
        <f>Tabla1[[#This Row],[COSTO ]]*Tabla1[[#This Row],[DIFERENCIA ]]</f>
        <v>-4.4837499999999997</v>
      </c>
    </row>
    <row r="64" spans="1:10" hidden="1" x14ac:dyDescent="0.25">
      <c r="A64">
        <v>94</v>
      </c>
      <c r="B64" s="1" t="s">
        <v>105</v>
      </c>
      <c r="C64" s="1"/>
      <c r="D64">
        <v>68.599999999999994</v>
      </c>
      <c r="G64">
        <f>Tabla1[[#This Row],[VENTAS]]+Tabla1[[#This Row],[FISICO ]]-Tabla1[[#This Row],[SISTEMA ]]</f>
        <v>-68.599999999999994</v>
      </c>
      <c r="H64" s="2" t="e">
        <f>Tabla1[[#This Row],[DIFERENCIA ]]/Tabla1[[#This Row],[RECEPCION]]</f>
        <v>#DIV/0!</v>
      </c>
    </row>
    <row r="65" spans="1:10" hidden="1" x14ac:dyDescent="0.25">
      <c r="A65">
        <v>95</v>
      </c>
      <c r="B65" s="1" t="s">
        <v>97</v>
      </c>
      <c r="C65" s="1"/>
      <c r="D65">
        <v>25.6</v>
      </c>
      <c r="G65">
        <f>Tabla1[[#This Row],[VENTAS]]+Tabla1[[#This Row],[FISICO ]]-Tabla1[[#This Row],[SISTEMA ]]</f>
        <v>-25.6</v>
      </c>
      <c r="H65" s="2" t="e">
        <f>Tabla1[[#This Row],[DIFERENCIA ]]/Tabla1[[#This Row],[RECEPCION]]</f>
        <v>#DIV/0!</v>
      </c>
    </row>
    <row r="66" spans="1:10" hidden="1" x14ac:dyDescent="0.25">
      <c r="A66">
        <v>96</v>
      </c>
      <c r="B66" s="1" t="s">
        <v>176</v>
      </c>
      <c r="C66" s="1"/>
      <c r="D66">
        <v>0</v>
      </c>
      <c r="G66">
        <f>Tabla1[[#This Row],[VENTAS]]+Tabla1[[#This Row],[FISICO ]]-Tabla1[[#This Row],[SISTEMA ]]</f>
        <v>0</v>
      </c>
      <c r="H66" s="2" t="e">
        <f>Tabla1[[#This Row],[DIFERENCIA ]]/Tabla1[[#This Row],[RECEPCION]]</f>
        <v>#DIV/0!</v>
      </c>
    </row>
    <row r="67" spans="1:10" hidden="1" x14ac:dyDescent="0.25">
      <c r="A67">
        <v>1763</v>
      </c>
      <c r="B67" s="1" t="s">
        <v>125</v>
      </c>
      <c r="C67" s="1"/>
      <c r="D67">
        <v>0</v>
      </c>
      <c r="G67">
        <f>Tabla1[[#This Row],[VENTAS]]+Tabla1[[#This Row],[FISICO ]]-Tabla1[[#This Row],[SISTEMA ]]</f>
        <v>0</v>
      </c>
      <c r="H67" s="2" t="e">
        <f>Tabla1[[#This Row],[DIFERENCIA ]]/Tabla1[[#This Row],[RECEPCION]]</f>
        <v>#DIV/0!</v>
      </c>
    </row>
    <row r="68" spans="1:10" x14ac:dyDescent="0.25">
      <c r="A68" s="5">
        <v>1775</v>
      </c>
      <c r="B68" s="6" t="s">
        <v>9</v>
      </c>
      <c r="C68" s="6" t="s">
        <v>251</v>
      </c>
      <c r="D68" s="5">
        <v>15.005000000000001</v>
      </c>
      <c r="E68" s="5">
        <v>12.8</v>
      </c>
      <c r="F68" s="5">
        <v>0</v>
      </c>
      <c r="G68" s="15">
        <f>Tabla1[[#This Row],[VENTAS]]+Tabla1[[#This Row],[FISICO ]]-Tabla1[[#This Row],[SISTEMA ]]</f>
        <v>-2.2050000000000001</v>
      </c>
      <c r="H68" s="7">
        <f>Tabla1[[#This Row],[DIFERENCIA ]]/Tabla1[[#This Row],[RECEPCION]]</f>
        <v>-9.1874999999999998E-2</v>
      </c>
      <c r="I68" s="12">
        <v>0.74</v>
      </c>
      <c r="J68" s="12">
        <f>Tabla1[[#This Row],[COSTO ]]*Tabla1[[#This Row],[DIFERENCIA ]]</f>
        <v>-1.6316999999999999</v>
      </c>
    </row>
    <row r="69" spans="1:10" hidden="1" x14ac:dyDescent="0.25">
      <c r="A69">
        <v>1968</v>
      </c>
      <c r="B69" s="1" t="s">
        <v>111</v>
      </c>
      <c r="C69" s="1"/>
      <c r="D69">
        <v>7.2</v>
      </c>
      <c r="G69">
        <f>Tabla1[[#This Row],[VENTAS]]+Tabla1[[#This Row],[FISICO ]]-Tabla1[[#This Row],[SISTEMA ]]</f>
        <v>-7.2</v>
      </c>
      <c r="H69" s="2" t="e">
        <f>Tabla1[[#This Row],[DIFERENCIA ]]/Tabla1[[#This Row],[RECEPCION]]</f>
        <v>#DIV/0!</v>
      </c>
    </row>
    <row r="70" spans="1:10" hidden="1" x14ac:dyDescent="0.25">
      <c r="A70">
        <v>2027</v>
      </c>
      <c r="B70" s="1" t="s">
        <v>172</v>
      </c>
      <c r="C70" s="1"/>
      <c r="D70">
        <v>0</v>
      </c>
      <c r="G70">
        <f>Tabla1[[#This Row],[VENTAS]]+Tabla1[[#This Row],[FISICO ]]-Tabla1[[#This Row],[SISTEMA ]]</f>
        <v>0</v>
      </c>
      <c r="H70" s="2" t="e">
        <f>Tabla1[[#This Row],[DIFERENCIA ]]/Tabla1[[#This Row],[RECEPCION]]</f>
        <v>#DIV/0!</v>
      </c>
    </row>
    <row r="71" spans="1:10" x14ac:dyDescent="0.25">
      <c r="A71" s="5">
        <v>2071</v>
      </c>
      <c r="B71" s="6" t="s">
        <v>150</v>
      </c>
      <c r="C71" s="6" t="s">
        <v>217</v>
      </c>
      <c r="D71" s="5">
        <v>2</v>
      </c>
      <c r="E71" s="5">
        <v>0</v>
      </c>
      <c r="F71" s="5">
        <v>0</v>
      </c>
      <c r="G71" s="15">
        <f>Tabla1[[#This Row],[VENTAS]]+Tabla1[[#This Row],[FISICO ]]-Tabla1[[#This Row],[SISTEMA ]]</f>
        <v>-2</v>
      </c>
      <c r="H71" s="7">
        <v>0</v>
      </c>
      <c r="I71" s="12">
        <v>0</v>
      </c>
      <c r="J71" s="12">
        <f>Tabla1[[#This Row],[COSTO ]]*Tabla1[[#This Row],[DIFERENCIA ]]</f>
        <v>0</v>
      </c>
    </row>
    <row r="72" spans="1:10" x14ac:dyDescent="0.25">
      <c r="A72" s="5">
        <v>2078</v>
      </c>
      <c r="B72" s="6" t="s">
        <v>35</v>
      </c>
      <c r="C72" s="6" t="s">
        <v>252</v>
      </c>
      <c r="D72" s="5">
        <v>2</v>
      </c>
      <c r="E72" s="5">
        <v>1</v>
      </c>
      <c r="F72" s="5">
        <v>0</v>
      </c>
      <c r="G72" s="15">
        <f>Tabla1[[#This Row],[VENTAS]]+Tabla1[[#This Row],[FISICO ]]-Tabla1[[#This Row],[SISTEMA ]]</f>
        <v>-1</v>
      </c>
      <c r="H72" s="7">
        <f>Tabla1[[#This Row],[DIFERENCIA ]]/Tabla1[[#This Row],[RECEPCION]]</f>
        <v>-1.1111111111111112E-2</v>
      </c>
      <c r="I72" s="12">
        <v>1.24</v>
      </c>
      <c r="J72" s="12">
        <f>Tabla1[[#This Row],[COSTO ]]*Tabla1[[#This Row],[DIFERENCIA ]]</f>
        <v>-1.24</v>
      </c>
    </row>
    <row r="73" spans="1:10" x14ac:dyDescent="0.25">
      <c r="A73" s="5">
        <v>2079</v>
      </c>
      <c r="B73" s="6" t="s">
        <v>43</v>
      </c>
      <c r="C73" s="6" t="s">
        <v>212</v>
      </c>
      <c r="D73" s="5">
        <v>123.755</v>
      </c>
      <c r="E73" s="5">
        <v>120.8</v>
      </c>
      <c r="F73" s="5">
        <v>2.15</v>
      </c>
      <c r="G73" s="15">
        <f>Tabla1[[#This Row],[VENTAS]]+Tabla1[[#This Row],[FISICO ]]-Tabla1[[#This Row],[SISTEMA ]]</f>
        <v>-0.80499999999999261</v>
      </c>
      <c r="H73" s="7">
        <f>Tabla1[[#This Row],[DIFERENCIA ]]/Tabla1[[#This Row],[RECEPCION]]</f>
        <v>-2.3105625717565804E-3</v>
      </c>
      <c r="I73" s="12">
        <v>2.44</v>
      </c>
      <c r="J73" s="12">
        <f>Tabla1[[#This Row],[COSTO ]]*Tabla1[[#This Row],[DIFERENCIA ]]</f>
        <v>-1.964199999999982</v>
      </c>
    </row>
    <row r="74" spans="1:10" x14ac:dyDescent="0.25">
      <c r="A74" s="5">
        <v>2103</v>
      </c>
      <c r="B74" s="6" t="s">
        <v>149</v>
      </c>
      <c r="C74" s="6" t="s">
        <v>217</v>
      </c>
      <c r="D74" s="5">
        <v>3.7</v>
      </c>
      <c r="E74" s="5">
        <v>0</v>
      </c>
      <c r="F74" s="5">
        <v>0</v>
      </c>
      <c r="G74" s="15">
        <f>Tabla1[[#This Row],[VENTAS]]+Tabla1[[#This Row],[FISICO ]]-Tabla1[[#This Row],[SISTEMA ]]</f>
        <v>-3.7</v>
      </c>
      <c r="H74" s="7">
        <v>0</v>
      </c>
      <c r="I74" s="12">
        <v>0.96</v>
      </c>
      <c r="J74" s="12">
        <f>Tabla1[[#This Row],[COSTO ]]*Tabla1[[#This Row],[DIFERENCIA ]]</f>
        <v>-3.552</v>
      </c>
    </row>
    <row r="75" spans="1:10" x14ac:dyDescent="0.25">
      <c r="A75" s="5">
        <v>2104</v>
      </c>
      <c r="B75" s="6" t="s">
        <v>40</v>
      </c>
      <c r="C75" s="6" t="s">
        <v>253</v>
      </c>
      <c r="D75" s="5">
        <v>56</v>
      </c>
      <c r="E75" s="5">
        <v>54</v>
      </c>
      <c r="F75" s="5">
        <v>0</v>
      </c>
      <c r="G75" s="15">
        <f>Tabla1[[#This Row],[VENTAS]]+Tabla1[[#This Row],[FISICO ]]-Tabla1[[#This Row],[SISTEMA ]]</f>
        <v>-2</v>
      </c>
      <c r="H75" s="7">
        <f>Tabla1[[#This Row],[DIFERENCIA ]]/Tabla1[[#This Row],[RECEPCION]]</f>
        <v>-3.3333333333333333E-2</v>
      </c>
      <c r="I75" s="12">
        <v>0.33</v>
      </c>
      <c r="J75" s="12">
        <f>Tabla1[[#This Row],[COSTO ]]*Tabla1[[#This Row],[DIFERENCIA ]]</f>
        <v>-0.66</v>
      </c>
    </row>
    <row r="76" spans="1:10" x14ac:dyDescent="0.25">
      <c r="A76" s="5">
        <v>2105</v>
      </c>
      <c r="B76" s="6" t="s">
        <v>57</v>
      </c>
      <c r="C76" s="6" t="s">
        <v>249</v>
      </c>
      <c r="D76" s="5">
        <v>38</v>
      </c>
      <c r="E76" s="5">
        <v>32</v>
      </c>
      <c r="F76" s="5">
        <v>0</v>
      </c>
      <c r="G76" s="15">
        <f>Tabla1[[#This Row],[VENTAS]]+Tabla1[[#This Row],[FISICO ]]-Tabla1[[#This Row],[SISTEMA ]]</f>
        <v>-6</v>
      </c>
      <c r="H76" s="7">
        <f>Tabla1[[#This Row],[DIFERENCIA ]]/Tabla1[[#This Row],[RECEPCION]]</f>
        <v>-5.7142857142857141E-2</v>
      </c>
      <c r="I76" s="12">
        <v>0.33</v>
      </c>
      <c r="J76" s="12">
        <f>Tabla1[[#This Row],[COSTO ]]*Tabla1[[#This Row],[DIFERENCIA ]]</f>
        <v>-1.98</v>
      </c>
    </row>
    <row r="77" spans="1:10" hidden="1" x14ac:dyDescent="0.25">
      <c r="A77">
        <v>2126</v>
      </c>
      <c r="B77" s="1" t="s">
        <v>99</v>
      </c>
      <c r="C77" s="1"/>
      <c r="D77">
        <v>84.8</v>
      </c>
      <c r="G77">
        <f>Tabla1[[#This Row],[VENTAS]]+Tabla1[[#This Row],[FISICO ]]-Tabla1[[#This Row],[SISTEMA ]]</f>
        <v>-84.8</v>
      </c>
      <c r="H77" s="2" t="e">
        <f>Tabla1[[#This Row],[DIFERENCIA ]]/Tabla1[[#This Row],[RECEPCION]]</f>
        <v>#DIV/0!</v>
      </c>
    </row>
    <row r="78" spans="1:10" hidden="1" x14ac:dyDescent="0.25">
      <c r="A78">
        <v>2297</v>
      </c>
      <c r="B78" s="1" t="s">
        <v>158</v>
      </c>
      <c r="C78" s="1"/>
      <c r="D78">
        <v>0</v>
      </c>
      <c r="G78">
        <f>Tabla1[[#This Row],[VENTAS]]+Tabla1[[#This Row],[FISICO ]]-Tabla1[[#This Row],[SISTEMA ]]</f>
        <v>0</v>
      </c>
      <c r="H78" s="2" t="e">
        <f>Tabla1[[#This Row],[DIFERENCIA ]]/Tabla1[[#This Row],[RECEPCION]]</f>
        <v>#DIV/0!</v>
      </c>
    </row>
    <row r="79" spans="1:10" x14ac:dyDescent="0.25">
      <c r="A79" s="5">
        <v>2569</v>
      </c>
      <c r="B79" s="6" t="s">
        <v>96</v>
      </c>
      <c r="C79" s="6" t="s">
        <v>254</v>
      </c>
      <c r="D79" s="5">
        <v>8.39</v>
      </c>
      <c r="E79" s="5">
        <v>1</v>
      </c>
      <c r="F79" s="5">
        <v>0</v>
      </c>
      <c r="G79" s="15">
        <f>Tabla1[[#This Row],[VENTAS]]+Tabla1[[#This Row],[FISICO ]]-Tabla1[[#This Row],[SISTEMA ]]</f>
        <v>-7.3900000000000006</v>
      </c>
      <c r="H79" s="7">
        <f>Tabla1[[#This Row],[DIFERENCIA ]]/Tabla1[[#This Row],[RECEPCION]]</f>
        <v>-0.68425925925925923</v>
      </c>
      <c r="I79" s="12">
        <v>0.83</v>
      </c>
      <c r="J79" s="12">
        <f>Tabla1[[#This Row],[COSTO ]]*Tabla1[[#This Row],[DIFERENCIA ]]</f>
        <v>-6.1337000000000002</v>
      </c>
    </row>
    <row r="80" spans="1:10" x14ac:dyDescent="0.25">
      <c r="A80" s="5">
        <v>2763</v>
      </c>
      <c r="B80" s="6" t="s">
        <v>49</v>
      </c>
      <c r="C80" s="6" t="s">
        <v>217</v>
      </c>
      <c r="D80" s="5">
        <v>0.215</v>
      </c>
      <c r="E80" s="5">
        <v>0</v>
      </c>
      <c r="F80" s="5">
        <v>0</v>
      </c>
      <c r="G80" s="15">
        <f>Tabla1[[#This Row],[VENTAS]]+Tabla1[[#This Row],[FISICO ]]-Tabla1[[#This Row],[SISTEMA ]]</f>
        <v>-0.215</v>
      </c>
      <c r="H80" s="7">
        <v>0</v>
      </c>
      <c r="I80" s="12">
        <v>0.63</v>
      </c>
      <c r="J80" s="12">
        <f>Tabla1[[#This Row],[COSTO ]]*Tabla1[[#This Row],[DIFERENCIA ]]</f>
        <v>-0.13544999999999999</v>
      </c>
    </row>
    <row r="81" spans="1:10" hidden="1" x14ac:dyDescent="0.25">
      <c r="A81">
        <v>3079</v>
      </c>
      <c r="B81" s="1" t="s">
        <v>67</v>
      </c>
      <c r="C81" s="1"/>
      <c r="D81">
        <v>0</v>
      </c>
      <c r="G81">
        <f>Tabla1[[#This Row],[VENTAS]]+Tabla1[[#This Row],[FISICO ]]-Tabla1[[#This Row],[SISTEMA ]]</f>
        <v>0</v>
      </c>
      <c r="H81" s="2" t="e">
        <f>Tabla1[[#This Row],[DIFERENCIA ]]/Tabla1[[#This Row],[RECEPCION]]</f>
        <v>#DIV/0!</v>
      </c>
    </row>
    <row r="82" spans="1:10" hidden="1" x14ac:dyDescent="0.25">
      <c r="A82">
        <v>3080</v>
      </c>
      <c r="B82" s="1" t="s">
        <v>69</v>
      </c>
      <c r="C82" s="1"/>
      <c r="D82">
        <v>0</v>
      </c>
      <c r="G82">
        <f>Tabla1[[#This Row],[VENTAS]]+Tabla1[[#This Row],[FISICO ]]-Tabla1[[#This Row],[SISTEMA ]]</f>
        <v>0</v>
      </c>
      <c r="H82" s="2" t="e">
        <f>Tabla1[[#This Row],[DIFERENCIA ]]/Tabla1[[#This Row],[RECEPCION]]</f>
        <v>#DIV/0!</v>
      </c>
    </row>
    <row r="83" spans="1:10" hidden="1" x14ac:dyDescent="0.25">
      <c r="A83">
        <v>3083</v>
      </c>
      <c r="B83" s="1" t="s">
        <v>68</v>
      </c>
      <c r="C83" s="1"/>
      <c r="D83">
        <v>0</v>
      </c>
      <c r="G83">
        <f>Tabla1[[#This Row],[VENTAS]]+Tabla1[[#This Row],[FISICO ]]-Tabla1[[#This Row],[SISTEMA ]]</f>
        <v>0</v>
      </c>
      <c r="H83" s="2" t="e">
        <f>Tabla1[[#This Row],[DIFERENCIA ]]/Tabla1[[#This Row],[RECEPCION]]</f>
        <v>#DIV/0!</v>
      </c>
    </row>
    <row r="84" spans="1:10" x14ac:dyDescent="0.25">
      <c r="A84" s="5">
        <v>3283</v>
      </c>
      <c r="B84" s="6" t="s">
        <v>173</v>
      </c>
      <c r="C84" s="6" t="s">
        <v>216</v>
      </c>
      <c r="D84" s="5">
        <v>25.2</v>
      </c>
      <c r="E84" s="5">
        <v>15.4</v>
      </c>
      <c r="F84" s="5">
        <v>0</v>
      </c>
      <c r="G84" s="15">
        <f>Tabla1[[#This Row],[VENTAS]]+Tabla1[[#This Row],[FISICO ]]-Tabla1[[#This Row],[SISTEMA ]]</f>
        <v>-9.7999999999999989</v>
      </c>
      <c r="H84" s="7">
        <f>Tabla1[[#This Row],[DIFERENCIA ]]/Tabla1[[#This Row],[RECEPCION]]</f>
        <v>-0.38888888888888884</v>
      </c>
      <c r="I84" s="12">
        <v>1.65</v>
      </c>
      <c r="J84" s="12">
        <f>Tabla1[[#This Row],[COSTO ]]*Tabla1[[#This Row],[DIFERENCIA ]]</f>
        <v>-16.169999999999998</v>
      </c>
    </row>
    <row r="85" spans="1:10" hidden="1" x14ac:dyDescent="0.25">
      <c r="A85">
        <v>3524</v>
      </c>
      <c r="B85" s="1" t="s">
        <v>63</v>
      </c>
      <c r="C85" s="1" t="s">
        <v>217</v>
      </c>
      <c r="D85">
        <v>123</v>
      </c>
      <c r="E85">
        <v>123</v>
      </c>
      <c r="F85">
        <v>0</v>
      </c>
      <c r="G85">
        <f>Tabla1[[#This Row],[VENTAS]]+Tabla1[[#This Row],[FISICO ]]-Tabla1[[#This Row],[SISTEMA ]]</f>
        <v>0</v>
      </c>
      <c r="H85" s="2" t="e">
        <f>Tabla1[[#This Row],[DIFERENCIA ]]/Tabla1[[#This Row],[RECEPCION]]</f>
        <v>#DIV/0!</v>
      </c>
    </row>
    <row r="86" spans="1:10" hidden="1" x14ac:dyDescent="0.25">
      <c r="A86">
        <v>3525</v>
      </c>
      <c r="B86" s="1" t="s">
        <v>70</v>
      </c>
      <c r="C86" s="1"/>
      <c r="D86">
        <v>0</v>
      </c>
      <c r="G86">
        <f>Tabla1[[#This Row],[VENTAS]]+Tabla1[[#This Row],[FISICO ]]-Tabla1[[#This Row],[SISTEMA ]]</f>
        <v>0</v>
      </c>
      <c r="H86" s="2" t="e">
        <f>Tabla1[[#This Row],[DIFERENCIA ]]/Tabla1[[#This Row],[RECEPCION]]</f>
        <v>#DIV/0!</v>
      </c>
    </row>
    <row r="87" spans="1:10" hidden="1" x14ac:dyDescent="0.25">
      <c r="A87">
        <v>3586</v>
      </c>
      <c r="B87" s="1" t="s">
        <v>76</v>
      </c>
      <c r="C87" s="1"/>
      <c r="D87">
        <v>15</v>
      </c>
      <c r="E87">
        <v>15</v>
      </c>
      <c r="G87">
        <f>Tabla1[[#This Row],[VENTAS]]+Tabla1[[#This Row],[FISICO ]]-Tabla1[[#This Row],[SISTEMA ]]</f>
        <v>0</v>
      </c>
      <c r="H87" s="2" t="e">
        <f>Tabla1[[#This Row],[DIFERENCIA ]]/Tabla1[[#This Row],[RECEPCION]]</f>
        <v>#DIV/0!</v>
      </c>
    </row>
    <row r="88" spans="1:10" hidden="1" x14ac:dyDescent="0.25">
      <c r="A88">
        <v>3613</v>
      </c>
      <c r="B88" s="1" t="s">
        <v>98</v>
      </c>
      <c r="C88" s="1"/>
      <c r="D88">
        <v>82.8</v>
      </c>
      <c r="G88">
        <f>Tabla1[[#This Row],[VENTAS]]+Tabla1[[#This Row],[FISICO ]]-Tabla1[[#This Row],[SISTEMA ]]</f>
        <v>-82.8</v>
      </c>
      <c r="H88" s="2" t="e">
        <f>Tabla1[[#This Row],[DIFERENCIA ]]/Tabla1[[#This Row],[RECEPCION]]</f>
        <v>#DIV/0!</v>
      </c>
    </row>
    <row r="89" spans="1:10" hidden="1" x14ac:dyDescent="0.25">
      <c r="A89">
        <v>3655</v>
      </c>
      <c r="B89" s="1" t="s">
        <v>73</v>
      </c>
      <c r="C89" s="1"/>
      <c r="D89">
        <v>47</v>
      </c>
      <c r="E89">
        <f>13+26+8</f>
        <v>47</v>
      </c>
      <c r="F89">
        <v>0</v>
      </c>
      <c r="G89">
        <f>Tabla1[[#This Row],[VENTAS]]+Tabla1[[#This Row],[FISICO ]]-Tabla1[[#This Row],[SISTEMA ]]</f>
        <v>0</v>
      </c>
      <c r="H89" s="2" t="e">
        <f>Tabla1[[#This Row],[DIFERENCIA ]]/Tabla1[[#This Row],[RECEPCION]]</f>
        <v>#DIV/0!</v>
      </c>
    </row>
    <row r="90" spans="1:10" hidden="1" x14ac:dyDescent="0.25">
      <c r="A90">
        <v>4218</v>
      </c>
      <c r="B90" s="1" t="s">
        <v>75</v>
      </c>
      <c r="C90" s="1"/>
      <c r="D90">
        <v>6</v>
      </c>
      <c r="E90">
        <v>6</v>
      </c>
      <c r="G90">
        <f>Tabla1[[#This Row],[VENTAS]]+Tabla1[[#This Row],[FISICO ]]-Tabla1[[#This Row],[SISTEMA ]]</f>
        <v>0</v>
      </c>
      <c r="H90" s="2" t="e">
        <f>Tabla1[[#This Row],[DIFERENCIA ]]/Tabla1[[#This Row],[RECEPCION]]</f>
        <v>#DIV/0!</v>
      </c>
    </row>
    <row r="91" spans="1:10" hidden="1" x14ac:dyDescent="0.25">
      <c r="A91">
        <v>4340</v>
      </c>
      <c r="B91" s="1" t="s">
        <v>127</v>
      </c>
      <c r="C91" s="1"/>
      <c r="D91">
        <v>0</v>
      </c>
      <c r="G91">
        <f>Tabla1[[#This Row],[VENTAS]]+Tabla1[[#This Row],[FISICO ]]-Tabla1[[#This Row],[SISTEMA ]]</f>
        <v>0</v>
      </c>
      <c r="H91" s="2" t="e">
        <f>Tabla1[[#This Row],[DIFERENCIA ]]/Tabla1[[#This Row],[RECEPCION]]</f>
        <v>#DIV/0!</v>
      </c>
    </row>
    <row r="92" spans="1:10" hidden="1" x14ac:dyDescent="0.25">
      <c r="A92">
        <v>5079</v>
      </c>
      <c r="B92" s="1" t="s">
        <v>152</v>
      </c>
      <c r="C92" s="1"/>
      <c r="D92">
        <v>0</v>
      </c>
      <c r="G92">
        <f>Tabla1[[#This Row],[VENTAS]]+Tabla1[[#This Row],[FISICO ]]-Tabla1[[#This Row],[SISTEMA ]]</f>
        <v>0</v>
      </c>
      <c r="H92" s="2" t="e">
        <f>Tabla1[[#This Row],[DIFERENCIA ]]/Tabla1[[#This Row],[RECEPCION]]</f>
        <v>#DIV/0!</v>
      </c>
    </row>
    <row r="93" spans="1:10" hidden="1" x14ac:dyDescent="0.25">
      <c r="A93">
        <v>5343</v>
      </c>
      <c r="B93" s="1" t="s">
        <v>166</v>
      </c>
      <c r="C93" s="1"/>
      <c r="D93">
        <v>0</v>
      </c>
      <c r="G93">
        <f>Tabla1[[#This Row],[VENTAS]]+Tabla1[[#This Row],[FISICO ]]-Tabla1[[#This Row],[SISTEMA ]]</f>
        <v>0</v>
      </c>
      <c r="H93" s="2" t="e">
        <f>Tabla1[[#This Row],[DIFERENCIA ]]/Tabla1[[#This Row],[RECEPCION]]</f>
        <v>#DIV/0!</v>
      </c>
    </row>
    <row r="94" spans="1:10" hidden="1" x14ac:dyDescent="0.25">
      <c r="A94">
        <v>5499</v>
      </c>
      <c r="B94" s="1" t="s">
        <v>74</v>
      </c>
      <c r="C94" s="1"/>
      <c r="D94">
        <v>34</v>
      </c>
      <c r="E94">
        <f>11+23</f>
        <v>34</v>
      </c>
      <c r="G94">
        <f>Tabla1[[#This Row],[VENTAS]]+Tabla1[[#This Row],[FISICO ]]-Tabla1[[#This Row],[SISTEMA ]]</f>
        <v>0</v>
      </c>
      <c r="H94" s="2" t="e">
        <f>Tabla1[[#This Row],[DIFERENCIA ]]/Tabla1[[#This Row],[RECEPCION]]</f>
        <v>#DIV/0!</v>
      </c>
    </row>
    <row r="95" spans="1:10" hidden="1" x14ac:dyDescent="0.25">
      <c r="A95">
        <v>5741</v>
      </c>
      <c r="B95" s="1" t="s">
        <v>101</v>
      </c>
      <c r="C95" s="1"/>
      <c r="D95">
        <v>120.6</v>
      </c>
      <c r="G95">
        <f>Tabla1[[#This Row],[VENTAS]]+Tabla1[[#This Row],[FISICO ]]-Tabla1[[#This Row],[SISTEMA ]]</f>
        <v>-120.6</v>
      </c>
      <c r="H95" s="2" t="e">
        <f>Tabla1[[#This Row],[DIFERENCIA ]]/Tabla1[[#This Row],[RECEPCION]]</f>
        <v>#DIV/0!</v>
      </c>
    </row>
    <row r="96" spans="1:10" hidden="1" x14ac:dyDescent="0.25">
      <c r="A96">
        <v>5759</v>
      </c>
      <c r="B96" s="1" t="s">
        <v>102</v>
      </c>
      <c r="C96" s="1"/>
      <c r="D96">
        <v>61.6</v>
      </c>
      <c r="G96">
        <f>Tabla1[[#This Row],[VENTAS]]+Tabla1[[#This Row],[FISICO ]]-Tabla1[[#This Row],[SISTEMA ]]</f>
        <v>-61.6</v>
      </c>
      <c r="H96" s="2" t="e">
        <f>Tabla1[[#This Row],[DIFERENCIA ]]/Tabla1[[#This Row],[RECEPCION]]</f>
        <v>#DIV/0!</v>
      </c>
    </row>
    <row r="97" spans="1:10" hidden="1" x14ac:dyDescent="0.25">
      <c r="A97">
        <v>5956</v>
      </c>
      <c r="B97" s="1" t="s">
        <v>7</v>
      </c>
      <c r="C97" s="1"/>
      <c r="D97">
        <v>69.8</v>
      </c>
      <c r="G97">
        <f>Tabla1[[#This Row],[VENTAS]]+Tabla1[[#This Row],[FISICO ]]-Tabla1[[#This Row],[SISTEMA ]]</f>
        <v>-69.8</v>
      </c>
      <c r="H97" s="2" t="e">
        <f>Tabla1[[#This Row],[DIFERENCIA ]]/Tabla1[[#This Row],[RECEPCION]]</f>
        <v>#DIV/0!</v>
      </c>
    </row>
    <row r="98" spans="1:10" hidden="1" x14ac:dyDescent="0.25">
      <c r="A98">
        <v>5957</v>
      </c>
      <c r="B98" s="1" t="s">
        <v>103</v>
      </c>
      <c r="C98" s="1"/>
      <c r="D98">
        <v>116.4</v>
      </c>
      <c r="G98">
        <f>Tabla1[[#This Row],[VENTAS]]+Tabla1[[#This Row],[FISICO ]]-Tabla1[[#This Row],[SISTEMA ]]</f>
        <v>-116.4</v>
      </c>
      <c r="H98" s="2" t="e">
        <f>Tabla1[[#This Row],[DIFERENCIA ]]/Tabla1[[#This Row],[RECEPCION]]</f>
        <v>#DIV/0!</v>
      </c>
    </row>
    <row r="99" spans="1:10" hidden="1" x14ac:dyDescent="0.25">
      <c r="A99">
        <v>6028</v>
      </c>
      <c r="B99" s="1" t="s">
        <v>147</v>
      </c>
      <c r="C99" s="1"/>
      <c r="D99">
        <v>0</v>
      </c>
      <c r="G99">
        <f>Tabla1[[#This Row],[VENTAS]]+Tabla1[[#This Row],[FISICO ]]-Tabla1[[#This Row],[SISTEMA ]]</f>
        <v>0</v>
      </c>
      <c r="H99" s="2" t="e">
        <f>Tabla1[[#This Row],[DIFERENCIA ]]/Tabla1[[#This Row],[RECEPCION]]</f>
        <v>#DIV/0!</v>
      </c>
    </row>
    <row r="100" spans="1:10" hidden="1" x14ac:dyDescent="0.25">
      <c r="A100">
        <v>6029</v>
      </c>
      <c r="B100" s="1" t="s">
        <v>146</v>
      </c>
      <c r="C100" s="1"/>
      <c r="D100">
        <v>0</v>
      </c>
      <c r="G100">
        <f>Tabla1[[#This Row],[VENTAS]]+Tabla1[[#This Row],[FISICO ]]-Tabla1[[#This Row],[SISTEMA ]]</f>
        <v>0</v>
      </c>
      <c r="H100" s="2" t="e">
        <f>Tabla1[[#This Row],[DIFERENCIA ]]/Tabla1[[#This Row],[RECEPCION]]</f>
        <v>#DIV/0!</v>
      </c>
    </row>
    <row r="101" spans="1:10" hidden="1" x14ac:dyDescent="0.25">
      <c r="A101">
        <v>6031</v>
      </c>
      <c r="B101" s="1" t="s">
        <v>106</v>
      </c>
      <c r="C101" s="1"/>
      <c r="D101">
        <v>293.8</v>
      </c>
      <c r="G101">
        <f>Tabla1[[#This Row],[VENTAS]]+Tabla1[[#This Row],[FISICO ]]-Tabla1[[#This Row],[SISTEMA ]]</f>
        <v>-293.8</v>
      </c>
      <c r="H101" s="2" t="e">
        <f>Tabla1[[#This Row],[DIFERENCIA ]]/Tabla1[[#This Row],[RECEPCION]]</f>
        <v>#DIV/0!</v>
      </c>
    </row>
    <row r="102" spans="1:10" hidden="1" x14ac:dyDescent="0.25">
      <c r="A102">
        <v>6125</v>
      </c>
      <c r="B102" s="1" t="s">
        <v>129</v>
      </c>
      <c r="C102" s="1"/>
      <c r="D102">
        <v>0</v>
      </c>
      <c r="G102">
        <f>Tabla1[[#This Row],[VENTAS]]+Tabla1[[#This Row],[FISICO ]]-Tabla1[[#This Row],[SISTEMA ]]</f>
        <v>0</v>
      </c>
      <c r="H102" s="2" t="e">
        <f>Tabla1[[#This Row],[DIFERENCIA ]]/Tabla1[[#This Row],[RECEPCION]]</f>
        <v>#DIV/0!</v>
      </c>
    </row>
    <row r="103" spans="1:10" hidden="1" x14ac:dyDescent="0.25">
      <c r="A103">
        <v>6266</v>
      </c>
      <c r="B103" s="1" t="s">
        <v>112</v>
      </c>
      <c r="C103" s="1"/>
      <c r="D103">
        <v>0</v>
      </c>
      <c r="G103">
        <f>Tabla1[[#This Row],[VENTAS]]+Tabla1[[#This Row],[FISICO ]]-Tabla1[[#This Row],[SISTEMA ]]</f>
        <v>0</v>
      </c>
      <c r="H103" s="2" t="e">
        <f>Tabla1[[#This Row],[DIFERENCIA ]]/Tabla1[[#This Row],[RECEPCION]]</f>
        <v>#DIV/0!</v>
      </c>
    </row>
    <row r="104" spans="1:10" hidden="1" x14ac:dyDescent="0.25">
      <c r="A104">
        <v>6269</v>
      </c>
      <c r="B104" s="1" t="s">
        <v>6</v>
      </c>
      <c r="C104" s="1"/>
      <c r="D104">
        <v>25.6</v>
      </c>
      <c r="G104">
        <f>Tabla1[[#This Row],[VENTAS]]+Tabla1[[#This Row],[FISICO ]]-Tabla1[[#This Row],[SISTEMA ]]</f>
        <v>-25.6</v>
      </c>
      <c r="H104" s="2" t="e">
        <f>Tabla1[[#This Row],[DIFERENCIA ]]/Tabla1[[#This Row],[RECEPCION]]</f>
        <v>#DIV/0!</v>
      </c>
    </row>
    <row r="105" spans="1:10" hidden="1" x14ac:dyDescent="0.25">
      <c r="A105">
        <v>6289</v>
      </c>
      <c r="B105" s="1" t="s">
        <v>20</v>
      </c>
      <c r="C105" s="1"/>
      <c r="D105">
        <v>0</v>
      </c>
      <c r="G105">
        <f>Tabla1[[#This Row],[VENTAS]]+Tabla1[[#This Row],[FISICO ]]-Tabla1[[#This Row],[SISTEMA ]]</f>
        <v>0</v>
      </c>
      <c r="H105" s="2" t="e">
        <f>Tabla1[[#This Row],[DIFERENCIA ]]/Tabla1[[#This Row],[RECEPCION]]</f>
        <v>#DIV/0!</v>
      </c>
    </row>
    <row r="106" spans="1:10" x14ac:dyDescent="0.25">
      <c r="A106" s="5">
        <v>6370</v>
      </c>
      <c r="B106" s="6" t="s">
        <v>32</v>
      </c>
      <c r="C106" s="6" t="s">
        <v>224</v>
      </c>
      <c r="D106" s="5">
        <v>79</v>
      </c>
      <c r="E106" s="5">
        <v>78</v>
      </c>
      <c r="F106" s="5">
        <v>0</v>
      </c>
      <c r="G106" s="15">
        <f>Tabla1[[#This Row],[VENTAS]]+Tabla1[[#This Row],[FISICO ]]-Tabla1[[#This Row],[SISTEMA ]]</f>
        <v>-1</v>
      </c>
      <c r="H106" s="7">
        <f>Tabla1[[#This Row],[DIFERENCIA ]]/Tabla1[[#This Row],[RECEPCION]]</f>
        <v>-9.2592592592592587E-3</v>
      </c>
      <c r="I106" s="12">
        <v>1.8</v>
      </c>
      <c r="J106" s="12">
        <f>Tabla1[[#This Row],[COSTO ]]*Tabla1[[#This Row],[DIFERENCIA ]]</f>
        <v>-1.8</v>
      </c>
    </row>
    <row r="107" spans="1:10" hidden="1" x14ac:dyDescent="0.25">
      <c r="A107">
        <v>6729</v>
      </c>
      <c r="B107" s="1" t="s">
        <v>100</v>
      </c>
      <c r="C107" s="1"/>
      <c r="D107">
        <v>7.6</v>
      </c>
      <c r="G107">
        <f>Tabla1[[#This Row],[VENTAS]]+Tabla1[[#This Row],[FISICO ]]-Tabla1[[#This Row],[SISTEMA ]]</f>
        <v>-7.6</v>
      </c>
      <c r="H107" s="2" t="e">
        <f>Tabla1[[#This Row],[DIFERENCIA ]]/Tabla1[[#This Row],[RECEPCION]]</f>
        <v>#DIV/0!</v>
      </c>
    </row>
    <row r="108" spans="1:10" hidden="1" x14ac:dyDescent="0.25">
      <c r="A108">
        <v>6731</v>
      </c>
      <c r="B108" s="1" t="s">
        <v>128</v>
      </c>
      <c r="C108" s="1"/>
      <c r="D108">
        <v>0</v>
      </c>
      <c r="G108">
        <f>Tabla1[[#This Row],[VENTAS]]+Tabla1[[#This Row],[FISICO ]]-Tabla1[[#This Row],[SISTEMA ]]</f>
        <v>0</v>
      </c>
      <c r="H108" s="2" t="e">
        <f>Tabla1[[#This Row],[DIFERENCIA ]]/Tabla1[[#This Row],[RECEPCION]]</f>
        <v>#DIV/0!</v>
      </c>
    </row>
    <row r="109" spans="1:10" hidden="1" x14ac:dyDescent="0.25">
      <c r="A109">
        <v>6732</v>
      </c>
      <c r="B109" s="1" t="s">
        <v>22</v>
      </c>
      <c r="C109" s="1"/>
      <c r="D109">
        <v>0</v>
      </c>
      <c r="G109">
        <f>Tabla1[[#This Row],[VENTAS]]+Tabla1[[#This Row],[FISICO ]]-Tabla1[[#This Row],[SISTEMA ]]</f>
        <v>0</v>
      </c>
      <c r="H109" s="2" t="e">
        <f>Tabla1[[#This Row],[DIFERENCIA ]]/Tabla1[[#This Row],[RECEPCION]]</f>
        <v>#DIV/0!</v>
      </c>
    </row>
    <row r="110" spans="1:10" hidden="1" x14ac:dyDescent="0.25">
      <c r="A110">
        <v>6967</v>
      </c>
      <c r="B110" s="1" t="s">
        <v>131</v>
      </c>
      <c r="C110" s="1"/>
      <c r="D110">
        <v>0</v>
      </c>
      <c r="G110">
        <f>Tabla1[[#This Row],[VENTAS]]+Tabla1[[#This Row],[FISICO ]]-Tabla1[[#This Row],[SISTEMA ]]</f>
        <v>0</v>
      </c>
      <c r="H110" s="2" t="e">
        <f>Tabla1[[#This Row],[DIFERENCIA ]]/Tabla1[[#This Row],[RECEPCION]]</f>
        <v>#DIV/0!</v>
      </c>
    </row>
    <row r="111" spans="1:10" hidden="1" x14ac:dyDescent="0.25">
      <c r="A111">
        <v>6968</v>
      </c>
      <c r="B111" s="1" t="s">
        <v>139</v>
      </c>
      <c r="C111" s="1"/>
      <c r="D111">
        <v>28</v>
      </c>
      <c r="G111">
        <f>Tabla1[[#This Row],[VENTAS]]+Tabla1[[#This Row],[FISICO ]]-Tabla1[[#This Row],[SISTEMA ]]</f>
        <v>-28</v>
      </c>
      <c r="H111" s="2" t="e">
        <f>Tabla1[[#This Row],[DIFERENCIA ]]/Tabla1[[#This Row],[RECEPCION]]</f>
        <v>#DIV/0!</v>
      </c>
    </row>
    <row r="112" spans="1:10" hidden="1" x14ac:dyDescent="0.25">
      <c r="A112">
        <v>7403</v>
      </c>
      <c r="B112" s="1" t="s">
        <v>8</v>
      </c>
      <c r="C112" s="1"/>
      <c r="D112">
        <v>0</v>
      </c>
      <c r="G112">
        <f>Tabla1[[#This Row],[VENTAS]]+Tabla1[[#This Row],[FISICO ]]-Tabla1[[#This Row],[SISTEMA ]]</f>
        <v>0</v>
      </c>
      <c r="H112" s="2" t="e">
        <f>Tabla1[[#This Row],[DIFERENCIA ]]/Tabla1[[#This Row],[RECEPCION]]</f>
        <v>#DIV/0!</v>
      </c>
    </row>
    <row r="113" spans="1:10" hidden="1" x14ac:dyDescent="0.25">
      <c r="A113">
        <v>7404</v>
      </c>
      <c r="B113" s="1" t="s">
        <v>109</v>
      </c>
      <c r="C113" s="1"/>
      <c r="D113">
        <v>5.4</v>
      </c>
      <c r="G113">
        <f>Tabla1[[#This Row],[VENTAS]]+Tabla1[[#This Row],[FISICO ]]-Tabla1[[#This Row],[SISTEMA ]]</f>
        <v>-5.4</v>
      </c>
      <c r="H113" s="2" t="e">
        <f>Tabla1[[#This Row],[DIFERENCIA ]]/Tabla1[[#This Row],[RECEPCION]]</f>
        <v>#DIV/0!</v>
      </c>
    </row>
    <row r="114" spans="1:10" hidden="1" x14ac:dyDescent="0.25">
      <c r="A114">
        <v>7577</v>
      </c>
      <c r="B114" s="1" t="s">
        <v>104</v>
      </c>
      <c r="C114" s="1"/>
      <c r="D114">
        <v>5.8</v>
      </c>
      <c r="G114">
        <f>Tabla1[[#This Row],[VENTAS]]+Tabla1[[#This Row],[FISICO ]]-Tabla1[[#This Row],[SISTEMA ]]</f>
        <v>-5.8</v>
      </c>
      <c r="H114" s="2" t="e">
        <f>Tabla1[[#This Row],[DIFERENCIA ]]/Tabla1[[#This Row],[RECEPCION]]</f>
        <v>#DIV/0!</v>
      </c>
    </row>
    <row r="115" spans="1:10" x14ac:dyDescent="0.25">
      <c r="A115" s="5">
        <v>7832</v>
      </c>
      <c r="B115" s="6" t="s">
        <v>174</v>
      </c>
      <c r="C115" s="6" t="s">
        <v>202</v>
      </c>
      <c r="D115" s="5">
        <v>31.43</v>
      </c>
      <c r="E115" s="5">
        <v>17</v>
      </c>
      <c r="F115" s="5">
        <v>0</v>
      </c>
      <c r="G115" s="15">
        <f>Tabla1[[#This Row],[VENTAS]]+Tabla1[[#This Row],[FISICO ]]-Tabla1[[#This Row],[SISTEMA ]]</f>
        <v>-14.43</v>
      </c>
      <c r="H115" s="7">
        <f>Tabla1[[#This Row],[DIFERENCIA ]]/Tabla1[[#This Row],[RECEPCION]]</f>
        <v>-0.30443037974683546</v>
      </c>
      <c r="I115" s="12">
        <v>1.29</v>
      </c>
      <c r="J115" s="12">
        <f>Tabla1[[#This Row],[COSTO ]]*Tabla1[[#This Row],[DIFERENCIA ]]</f>
        <v>-18.614699999999999</v>
      </c>
    </row>
    <row r="116" spans="1:10" hidden="1" x14ac:dyDescent="0.25">
      <c r="A116">
        <v>8493</v>
      </c>
      <c r="B116" s="1" t="s">
        <v>180</v>
      </c>
      <c r="C116" s="1"/>
      <c r="D116">
        <v>0</v>
      </c>
      <c r="G116">
        <f>Tabla1[[#This Row],[VENTAS]]+Tabla1[[#This Row],[FISICO ]]-Tabla1[[#This Row],[SISTEMA ]]</f>
        <v>0</v>
      </c>
      <c r="H116" s="2" t="e">
        <f>Tabla1[[#This Row],[DIFERENCIA ]]/Tabla1[[#This Row],[RECEPCION]]</f>
        <v>#DIV/0!</v>
      </c>
    </row>
    <row r="117" spans="1:10" hidden="1" x14ac:dyDescent="0.25">
      <c r="A117">
        <v>9321</v>
      </c>
      <c r="B117" s="1" t="s">
        <v>21</v>
      </c>
      <c r="C117" s="1"/>
      <c r="D117">
        <v>0.4</v>
      </c>
      <c r="G117">
        <f>Tabla1[[#This Row],[VENTAS]]+Tabla1[[#This Row],[FISICO ]]-Tabla1[[#This Row],[SISTEMA ]]</f>
        <v>-0.4</v>
      </c>
      <c r="H117" s="2" t="e">
        <f>Tabla1[[#This Row],[DIFERENCIA ]]/Tabla1[[#This Row],[RECEPCION]]</f>
        <v>#DIV/0!</v>
      </c>
    </row>
    <row r="118" spans="1:10" x14ac:dyDescent="0.25">
      <c r="A118" s="5">
        <v>9812</v>
      </c>
      <c r="B118" s="6" t="s">
        <v>119</v>
      </c>
      <c r="C118" s="6" t="s">
        <v>240</v>
      </c>
      <c r="D118" s="5">
        <v>3</v>
      </c>
      <c r="E118" s="5">
        <v>1</v>
      </c>
      <c r="F118" s="5">
        <v>0</v>
      </c>
      <c r="G118" s="15">
        <f>Tabla1[[#This Row],[VENTAS]]+Tabla1[[#This Row],[FISICO ]]-Tabla1[[#This Row],[SISTEMA ]]</f>
        <v>-2</v>
      </c>
      <c r="H118" s="7">
        <f>Tabla1[[#This Row],[DIFERENCIA ]]/Tabla1[[#This Row],[RECEPCION]]</f>
        <v>-0.66666666666666663</v>
      </c>
      <c r="I118" s="12">
        <v>1.61</v>
      </c>
      <c r="J118" s="12">
        <f>Tabla1[[#This Row],[COSTO ]]*Tabla1[[#This Row],[DIFERENCIA ]]</f>
        <v>-3.22</v>
      </c>
    </row>
    <row r="119" spans="1:10" hidden="1" x14ac:dyDescent="0.25">
      <c r="A119">
        <v>11029</v>
      </c>
      <c r="B119" s="1" t="s">
        <v>118</v>
      </c>
      <c r="C119" s="1" t="s">
        <v>217</v>
      </c>
      <c r="D119">
        <v>26</v>
      </c>
      <c r="E119">
        <v>26</v>
      </c>
      <c r="F119">
        <v>0</v>
      </c>
      <c r="G119">
        <f>Tabla1[[#This Row],[VENTAS]]+Tabla1[[#This Row],[FISICO ]]-Tabla1[[#This Row],[SISTEMA ]]</f>
        <v>0</v>
      </c>
      <c r="H119" s="2" t="e">
        <f>Tabla1[[#This Row],[DIFERENCIA ]]/Tabla1[[#This Row],[RECEPCION]]</f>
        <v>#DIV/0!</v>
      </c>
    </row>
    <row r="120" spans="1:10" hidden="1" x14ac:dyDescent="0.25">
      <c r="A120">
        <v>11383</v>
      </c>
      <c r="B120" s="1" t="s">
        <v>110</v>
      </c>
      <c r="C120" s="1"/>
      <c r="D120">
        <v>0</v>
      </c>
      <c r="G120">
        <f>Tabla1[[#This Row],[VENTAS]]+Tabla1[[#This Row],[FISICO ]]-Tabla1[[#This Row],[SISTEMA ]]</f>
        <v>0</v>
      </c>
      <c r="H120" s="2" t="e">
        <f>Tabla1[[#This Row],[DIFERENCIA ]]/Tabla1[[#This Row],[RECEPCION]]</f>
        <v>#DIV/0!</v>
      </c>
    </row>
    <row r="121" spans="1:10" x14ac:dyDescent="0.25">
      <c r="A121" s="5">
        <v>11905</v>
      </c>
      <c r="B121" s="6" t="s">
        <v>36</v>
      </c>
      <c r="C121" s="6" t="s">
        <v>223</v>
      </c>
      <c r="D121" s="5">
        <v>8</v>
      </c>
      <c r="E121" s="5">
        <v>0</v>
      </c>
      <c r="F121" s="5">
        <v>0</v>
      </c>
      <c r="G121" s="15">
        <f>Tabla1[[#This Row],[VENTAS]]+Tabla1[[#This Row],[FISICO ]]-Tabla1[[#This Row],[SISTEMA ]]</f>
        <v>-8</v>
      </c>
      <c r="H121" s="7">
        <f>Tabla1[[#This Row],[DIFERENCIA ]]/Tabla1[[#This Row],[RECEPCION]]</f>
        <v>-0.61538461538461542</v>
      </c>
      <c r="I121" s="12">
        <v>1.61</v>
      </c>
      <c r="J121" s="12">
        <f>Tabla1[[#This Row],[COSTO ]]*Tabla1[[#This Row],[DIFERENCIA ]]</f>
        <v>-12.88</v>
      </c>
    </row>
    <row r="122" spans="1:10" hidden="1" x14ac:dyDescent="0.25">
      <c r="A122">
        <v>13619</v>
      </c>
      <c r="B122" s="1" t="s">
        <v>116</v>
      </c>
      <c r="C122" s="1"/>
      <c r="D122">
        <v>0</v>
      </c>
      <c r="G122">
        <f>Tabla1[[#This Row],[VENTAS]]+Tabla1[[#This Row],[FISICO ]]-Tabla1[[#This Row],[SISTEMA ]]</f>
        <v>0</v>
      </c>
      <c r="H122" s="2" t="e">
        <f>Tabla1[[#This Row],[DIFERENCIA ]]/Tabla1[[#This Row],[RECEPCION]]</f>
        <v>#DIV/0!</v>
      </c>
    </row>
    <row r="123" spans="1:10" hidden="1" x14ac:dyDescent="0.25">
      <c r="A123">
        <v>13731</v>
      </c>
      <c r="B123" s="1" t="s">
        <v>18</v>
      </c>
      <c r="C123" s="1"/>
      <c r="D123">
        <v>0</v>
      </c>
      <c r="G123">
        <f>Tabla1[[#This Row],[VENTAS]]+Tabla1[[#This Row],[FISICO ]]-Tabla1[[#This Row],[SISTEMA ]]</f>
        <v>0</v>
      </c>
      <c r="H123" s="2" t="e">
        <f>Tabla1[[#This Row],[DIFERENCIA ]]/Tabla1[[#This Row],[RECEPCION]]</f>
        <v>#DIV/0!</v>
      </c>
    </row>
    <row r="124" spans="1:10" x14ac:dyDescent="0.25">
      <c r="A124" s="5">
        <v>14211</v>
      </c>
      <c r="B124" s="6" t="s">
        <v>114</v>
      </c>
      <c r="C124" s="6" t="s">
        <v>217</v>
      </c>
      <c r="D124" s="5">
        <v>6</v>
      </c>
      <c r="E124" s="5">
        <v>3</v>
      </c>
      <c r="F124" s="5">
        <v>0</v>
      </c>
      <c r="G124" s="15">
        <f>Tabla1[[#This Row],[VENTAS]]+Tabla1[[#This Row],[FISICO ]]-Tabla1[[#This Row],[SISTEMA ]]</f>
        <v>-3</v>
      </c>
      <c r="H124" s="7">
        <v>0</v>
      </c>
      <c r="I124" s="12">
        <v>1.69</v>
      </c>
      <c r="J124" s="12">
        <f>Tabla1[[#This Row],[COSTO ]]*Tabla1[[#This Row],[DIFERENCIA ]]</f>
        <v>-5.07</v>
      </c>
    </row>
    <row r="125" spans="1:10" hidden="1" x14ac:dyDescent="0.25">
      <c r="A125">
        <v>14264</v>
      </c>
      <c r="B125" s="1" t="s">
        <v>113</v>
      </c>
      <c r="C125" s="1"/>
      <c r="D125">
        <v>0</v>
      </c>
      <c r="G125">
        <f>Tabla1[[#This Row],[VENTAS]]+Tabla1[[#This Row],[FISICO ]]-Tabla1[[#This Row],[SISTEMA ]]</f>
        <v>0</v>
      </c>
      <c r="H125" s="2" t="e">
        <f>Tabla1[[#This Row],[DIFERENCIA ]]/Tabla1[[#This Row],[RECEPCION]]</f>
        <v>#DIV/0!</v>
      </c>
    </row>
    <row r="126" spans="1:10" x14ac:dyDescent="0.25">
      <c r="A126" s="5">
        <v>15128</v>
      </c>
      <c r="B126" s="6" t="s">
        <v>151</v>
      </c>
      <c r="C126" s="6" t="s">
        <v>217</v>
      </c>
      <c r="D126" s="5">
        <v>4.5</v>
      </c>
      <c r="E126" s="5">
        <v>0</v>
      </c>
      <c r="F126" s="5">
        <v>0</v>
      </c>
      <c r="G126" s="15">
        <f>Tabla1[[#This Row],[VENTAS]]+Tabla1[[#This Row],[FISICO ]]-Tabla1[[#This Row],[SISTEMA ]]</f>
        <v>-4.5</v>
      </c>
      <c r="H126" s="7">
        <v>0</v>
      </c>
      <c r="I126" s="12">
        <v>1.1499999999999999</v>
      </c>
      <c r="J126" s="12">
        <f>Tabla1[[#This Row],[COSTO ]]*Tabla1[[#This Row],[DIFERENCIA ]]</f>
        <v>-5.1749999999999998</v>
      </c>
    </row>
    <row r="127" spans="1:10" hidden="1" x14ac:dyDescent="0.25">
      <c r="A127">
        <v>19634</v>
      </c>
      <c r="B127" s="1" t="s">
        <v>126</v>
      </c>
      <c r="C127" s="1"/>
      <c r="D127">
        <v>0</v>
      </c>
      <c r="G127">
        <f>Tabla1[[#This Row],[VENTAS]]+Tabla1[[#This Row],[FISICO ]]-Tabla1[[#This Row],[SISTEMA ]]</f>
        <v>0</v>
      </c>
      <c r="H127" s="2" t="e">
        <f>Tabla1[[#This Row],[DIFERENCIA ]]/Tabla1[[#This Row],[RECEPCION]]</f>
        <v>#DIV/0!</v>
      </c>
    </row>
    <row r="128" spans="1:10" hidden="1" x14ac:dyDescent="0.25">
      <c r="A128">
        <v>19636</v>
      </c>
      <c r="B128" s="1" t="s">
        <v>19</v>
      </c>
      <c r="C128" s="1"/>
      <c r="D128">
        <v>0</v>
      </c>
      <c r="G128">
        <f>Tabla1[[#This Row],[VENTAS]]+Tabla1[[#This Row],[FISICO ]]-Tabla1[[#This Row],[SISTEMA ]]</f>
        <v>0</v>
      </c>
      <c r="H128" s="2" t="e">
        <f>Tabla1[[#This Row],[DIFERENCIA ]]/Tabla1[[#This Row],[RECEPCION]]</f>
        <v>#DIV/0!</v>
      </c>
    </row>
    <row r="129" spans="1:8" hidden="1" x14ac:dyDescent="0.25">
      <c r="A129">
        <v>19646</v>
      </c>
      <c r="B129" s="1" t="s">
        <v>14</v>
      </c>
      <c r="C129" s="1"/>
      <c r="D129">
        <v>0</v>
      </c>
      <c r="G129">
        <f>Tabla1[[#This Row],[VENTAS]]+Tabla1[[#This Row],[FISICO ]]-Tabla1[[#This Row],[SISTEMA ]]</f>
        <v>0</v>
      </c>
      <c r="H129" s="2" t="e">
        <f>Tabla1[[#This Row],[DIFERENCIA ]]/Tabla1[[#This Row],[RECEPCION]]</f>
        <v>#DIV/0!</v>
      </c>
    </row>
    <row r="130" spans="1:8" hidden="1" x14ac:dyDescent="0.25">
      <c r="A130">
        <v>19647</v>
      </c>
      <c r="B130" s="1" t="s">
        <v>185</v>
      </c>
      <c r="C130" s="1"/>
      <c r="D130">
        <v>2</v>
      </c>
      <c r="E130">
        <v>2</v>
      </c>
      <c r="G130">
        <f>Tabla1[[#This Row],[VENTAS]]+Tabla1[[#This Row],[FISICO ]]-Tabla1[[#This Row],[SISTEMA ]]</f>
        <v>0</v>
      </c>
      <c r="H130" s="2" t="e">
        <f>Tabla1[[#This Row],[DIFERENCIA ]]/Tabla1[[#This Row],[RECEPCION]]</f>
        <v>#DIV/0!</v>
      </c>
    </row>
    <row r="131" spans="1:8" hidden="1" x14ac:dyDescent="0.25">
      <c r="A131">
        <v>21248</v>
      </c>
      <c r="B131" s="1" t="s">
        <v>108</v>
      </c>
      <c r="C131" s="1"/>
      <c r="D131">
        <v>92.2</v>
      </c>
      <c r="G131">
        <f>Tabla1[[#This Row],[VENTAS]]+Tabla1[[#This Row],[FISICO ]]-Tabla1[[#This Row],[SISTEMA ]]</f>
        <v>-92.2</v>
      </c>
      <c r="H131" s="2" t="e">
        <f>Tabla1[[#This Row],[DIFERENCIA ]]/Tabla1[[#This Row],[RECEPCION]]</f>
        <v>#DIV/0!</v>
      </c>
    </row>
    <row r="132" spans="1:8" hidden="1" x14ac:dyDescent="0.25">
      <c r="A132">
        <v>21295</v>
      </c>
      <c r="B132" s="1" t="s">
        <v>120</v>
      </c>
      <c r="C132" s="1"/>
      <c r="D132">
        <v>1</v>
      </c>
      <c r="E132">
        <v>1</v>
      </c>
      <c r="G132">
        <f>Tabla1[[#This Row],[VENTAS]]+Tabla1[[#This Row],[FISICO ]]-Tabla1[[#This Row],[SISTEMA ]]</f>
        <v>0</v>
      </c>
      <c r="H132" s="2" t="e">
        <f>Tabla1[[#This Row],[DIFERENCIA ]]/Tabla1[[#This Row],[RECEPCION]]</f>
        <v>#DIV/0!</v>
      </c>
    </row>
    <row r="133" spans="1:8" hidden="1" x14ac:dyDescent="0.25">
      <c r="A133">
        <v>21296</v>
      </c>
      <c r="B133" s="1" t="s">
        <v>145</v>
      </c>
      <c r="C133" s="1"/>
      <c r="D133">
        <v>0</v>
      </c>
      <c r="G133">
        <f>Tabla1[[#This Row],[VENTAS]]+Tabla1[[#This Row],[FISICO ]]-Tabla1[[#This Row],[SISTEMA ]]</f>
        <v>0</v>
      </c>
      <c r="H133" s="2" t="e">
        <f>Tabla1[[#This Row],[DIFERENCIA ]]/Tabla1[[#This Row],[RECEPCION]]</f>
        <v>#DIV/0!</v>
      </c>
    </row>
    <row r="134" spans="1:8" hidden="1" x14ac:dyDescent="0.25">
      <c r="A134">
        <v>21297</v>
      </c>
      <c r="B134" s="1" t="s">
        <v>12</v>
      </c>
      <c r="C134" s="1"/>
      <c r="D134">
        <v>54</v>
      </c>
      <c r="E134">
        <v>54</v>
      </c>
      <c r="G134">
        <f>Tabla1[[#This Row],[VENTAS]]+Tabla1[[#This Row],[FISICO ]]-Tabla1[[#This Row],[SISTEMA ]]</f>
        <v>0</v>
      </c>
      <c r="H134" s="2" t="e">
        <f>Tabla1[[#This Row],[DIFERENCIA ]]/Tabla1[[#This Row],[RECEPCION]]</f>
        <v>#DIV/0!</v>
      </c>
    </row>
    <row r="135" spans="1:8" hidden="1" x14ac:dyDescent="0.25">
      <c r="A135">
        <v>21298</v>
      </c>
      <c r="B135" s="1" t="s">
        <v>135</v>
      </c>
      <c r="C135" s="1"/>
      <c r="D135">
        <v>0</v>
      </c>
      <c r="G135">
        <f>Tabla1[[#This Row],[VENTAS]]+Tabla1[[#This Row],[FISICO ]]-Tabla1[[#This Row],[SISTEMA ]]</f>
        <v>0</v>
      </c>
      <c r="H135" s="2" t="e">
        <f>Tabla1[[#This Row],[DIFERENCIA ]]/Tabla1[[#This Row],[RECEPCION]]</f>
        <v>#DIV/0!</v>
      </c>
    </row>
    <row r="136" spans="1:8" hidden="1" x14ac:dyDescent="0.25">
      <c r="A136">
        <v>21300</v>
      </c>
      <c r="B136" s="1" t="s">
        <v>72</v>
      </c>
      <c r="C136" s="1"/>
      <c r="D136">
        <v>0</v>
      </c>
      <c r="G136">
        <f>Tabla1[[#This Row],[VENTAS]]+Tabla1[[#This Row],[FISICO ]]-Tabla1[[#This Row],[SISTEMA ]]</f>
        <v>0</v>
      </c>
      <c r="H136" s="2" t="e">
        <f>Tabla1[[#This Row],[DIFERENCIA ]]/Tabla1[[#This Row],[RECEPCION]]</f>
        <v>#DIV/0!</v>
      </c>
    </row>
    <row r="137" spans="1:8" hidden="1" x14ac:dyDescent="0.25">
      <c r="A137">
        <v>21377</v>
      </c>
      <c r="B137" s="1" t="s">
        <v>24</v>
      </c>
      <c r="C137" s="1"/>
      <c r="D137">
        <v>0</v>
      </c>
      <c r="G137">
        <f>Tabla1[[#This Row],[VENTAS]]+Tabla1[[#This Row],[FISICO ]]-Tabla1[[#This Row],[SISTEMA ]]</f>
        <v>0</v>
      </c>
      <c r="H137" s="2" t="e">
        <f>Tabla1[[#This Row],[DIFERENCIA ]]/Tabla1[[#This Row],[RECEPCION]]</f>
        <v>#DIV/0!</v>
      </c>
    </row>
    <row r="138" spans="1:8" hidden="1" x14ac:dyDescent="0.25">
      <c r="A138">
        <v>21447</v>
      </c>
      <c r="B138" s="1" t="s">
        <v>26</v>
      </c>
      <c r="C138" s="1"/>
      <c r="D138">
        <v>0</v>
      </c>
      <c r="G138">
        <f>Tabla1[[#This Row],[VENTAS]]+Tabla1[[#This Row],[FISICO ]]-Tabla1[[#This Row],[SISTEMA ]]</f>
        <v>0</v>
      </c>
      <c r="H138" s="2" t="e">
        <f>Tabla1[[#This Row],[DIFERENCIA ]]/Tabla1[[#This Row],[RECEPCION]]</f>
        <v>#DIV/0!</v>
      </c>
    </row>
    <row r="139" spans="1:8" hidden="1" x14ac:dyDescent="0.25">
      <c r="A139">
        <v>21454</v>
      </c>
      <c r="B139" s="1" t="s">
        <v>11</v>
      </c>
      <c r="C139" s="1"/>
      <c r="D139">
        <v>0</v>
      </c>
      <c r="G139">
        <f>Tabla1[[#This Row],[VENTAS]]+Tabla1[[#This Row],[FISICO ]]-Tabla1[[#This Row],[SISTEMA ]]</f>
        <v>0</v>
      </c>
      <c r="H139" s="2" t="e">
        <f>Tabla1[[#This Row],[DIFERENCIA ]]/Tabla1[[#This Row],[RECEPCION]]</f>
        <v>#DIV/0!</v>
      </c>
    </row>
    <row r="140" spans="1:8" hidden="1" x14ac:dyDescent="0.25">
      <c r="A140">
        <v>21455</v>
      </c>
      <c r="B140" s="1" t="s">
        <v>13</v>
      </c>
      <c r="C140" s="1"/>
      <c r="D140">
        <v>14</v>
      </c>
      <c r="E140">
        <v>14</v>
      </c>
      <c r="G140">
        <f>Tabla1[[#This Row],[VENTAS]]+Tabla1[[#This Row],[FISICO ]]-Tabla1[[#This Row],[SISTEMA ]]</f>
        <v>0</v>
      </c>
      <c r="H140" s="2" t="e">
        <f>Tabla1[[#This Row],[DIFERENCIA ]]/Tabla1[[#This Row],[RECEPCION]]</f>
        <v>#DIV/0!</v>
      </c>
    </row>
    <row r="141" spans="1:8" hidden="1" x14ac:dyDescent="0.25">
      <c r="A141">
        <v>21524</v>
      </c>
      <c r="B141" s="1" t="s">
        <v>16</v>
      </c>
      <c r="C141" s="1"/>
      <c r="D141">
        <v>0</v>
      </c>
      <c r="G141">
        <f>Tabla1[[#This Row],[VENTAS]]+Tabla1[[#This Row],[FISICO ]]-Tabla1[[#This Row],[SISTEMA ]]</f>
        <v>0</v>
      </c>
      <c r="H141" s="2" t="e">
        <f>Tabla1[[#This Row],[DIFERENCIA ]]/Tabla1[[#This Row],[RECEPCION]]</f>
        <v>#DIV/0!</v>
      </c>
    </row>
    <row r="142" spans="1:8" hidden="1" x14ac:dyDescent="0.25">
      <c r="A142">
        <v>21526</v>
      </c>
      <c r="B142" s="1" t="s">
        <v>27</v>
      </c>
      <c r="C142" s="1"/>
      <c r="D142">
        <v>0</v>
      </c>
      <c r="G142">
        <f>Tabla1[[#This Row],[VENTAS]]+Tabla1[[#This Row],[FISICO ]]-Tabla1[[#This Row],[SISTEMA ]]</f>
        <v>0</v>
      </c>
      <c r="H142" s="2" t="e">
        <f>Tabla1[[#This Row],[DIFERENCIA ]]/Tabla1[[#This Row],[RECEPCION]]</f>
        <v>#DIV/0!</v>
      </c>
    </row>
    <row r="143" spans="1:8" hidden="1" x14ac:dyDescent="0.25">
      <c r="A143">
        <v>21527</v>
      </c>
      <c r="B143" s="1" t="s">
        <v>179</v>
      </c>
      <c r="C143" s="1"/>
      <c r="D143">
        <v>0</v>
      </c>
      <c r="G143">
        <f>Tabla1[[#This Row],[VENTAS]]+Tabla1[[#This Row],[FISICO ]]-Tabla1[[#This Row],[SISTEMA ]]</f>
        <v>0</v>
      </c>
      <c r="H143" s="2" t="e">
        <f>Tabla1[[#This Row],[DIFERENCIA ]]/Tabla1[[#This Row],[RECEPCION]]</f>
        <v>#DIV/0!</v>
      </c>
    </row>
    <row r="144" spans="1:8" hidden="1" x14ac:dyDescent="0.25">
      <c r="A144">
        <v>21657</v>
      </c>
      <c r="B144" s="1" t="s">
        <v>123</v>
      </c>
      <c r="C144" s="1"/>
      <c r="D144">
        <v>0</v>
      </c>
      <c r="G144">
        <f>Tabla1[[#This Row],[VENTAS]]+Tabla1[[#This Row],[FISICO ]]-Tabla1[[#This Row],[SISTEMA ]]</f>
        <v>0</v>
      </c>
      <c r="H144" s="2" t="e">
        <f>Tabla1[[#This Row],[DIFERENCIA ]]/Tabla1[[#This Row],[RECEPCION]]</f>
        <v>#DIV/0!</v>
      </c>
    </row>
    <row r="145" spans="1:10" hidden="1" x14ac:dyDescent="0.25">
      <c r="A145">
        <v>21658</v>
      </c>
      <c r="B145" s="1" t="s">
        <v>25</v>
      </c>
      <c r="C145" s="1"/>
      <c r="D145">
        <v>0</v>
      </c>
      <c r="G145">
        <f>Tabla1[[#This Row],[VENTAS]]+Tabla1[[#This Row],[FISICO ]]-Tabla1[[#This Row],[SISTEMA ]]</f>
        <v>0</v>
      </c>
      <c r="H145" s="2" t="e">
        <f>Tabla1[[#This Row],[DIFERENCIA ]]/Tabla1[[#This Row],[RECEPCION]]</f>
        <v>#DIV/0!</v>
      </c>
    </row>
    <row r="146" spans="1:10" hidden="1" x14ac:dyDescent="0.25">
      <c r="A146">
        <v>21707</v>
      </c>
      <c r="B146" s="1" t="s">
        <v>15</v>
      </c>
      <c r="C146" s="1"/>
      <c r="D146">
        <v>0</v>
      </c>
      <c r="G146">
        <f>Tabla1[[#This Row],[VENTAS]]+Tabla1[[#This Row],[FISICO ]]-Tabla1[[#This Row],[SISTEMA ]]</f>
        <v>0</v>
      </c>
      <c r="H146" s="2" t="e">
        <f>Tabla1[[#This Row],[DIFERENCIA ]]/Tabla1[[#This Row],[RECEPCION]]</f>
        <v>#DIV/0!</v>
      </c>
    </row>
    <row r="147" spans="1:10" hidden="1" x14ac:dyDescent="0.25">
      <c r="A147">
        <v>21784</v>
      </c>
      <c r="B147" s="1" t="s">
        <v>28</v>
      </c>
      <c r="C147" s="1"/>
      <c r="D147">
        <v>0</v>
      </c>
      <c r="G147">
        <f>Tabla1[[#This Row],[VENTAS]]+Tabla1[[#This Row],[FISICO ]]-Tabla1[[#This Row],[SISTEMA ]]</f>
        <v>0</v>
      </c>
      <c r="H147" s="2" t="e">
        <f>Tabla1[[#This Row],[DIFERENCIA ]]/Tabla1[[#This Row],[RECEPCION]]</f>
        <v>#DIV/0!</v>
      </c>
    </row>
    <row r="148" spans="1:10" hidden="1" x14ac:dyDescent="0.25">
      <c r="A148">
        <v>21799</v>
      </c>
      <c r="B148" s="1" t="s">
        <v>71</v>
      </c>
      <c r="C148" s="1"/>
      <c r="D148">
        <v>0</v>
      </c>
      <c r="G148">
        <f>Tabla1[[#This Row],[VENTAS]]+Tabla1[[#This Row],[FISICO ]]-Tabla1[[#This Row],[SISTEMA ]]</f>
        <v>0</v>
      </c>
      <c r="H148" s="2" t="e">
        <f>Tabla1[[#This Row],[DIFERENCIA ]]/Tabla1[[#This Row],[RECEPCION]]</f>
        <v>#DIV/0!</v>
      </c>
    </row>
    <row r="149" spans="1:10" hidden="1" x14ac:dyDescent="0.25">
      <c r="A149">
        <v>21899</v>
      </c>
      <c r="B149" s="1" t="s">
        <v>159</v>
      </c>
      <c r="C149" s="1"/>
      <c r="D149">
        <v>0</v>
      </c>
      <c r="G149">
        <f>Tabla1[[#This Row],[VENTAS]]+Tabla1[[#This Row],[FISICO ]]-Tabla1[[#This Row],[SISTEMA ]]</f>
        <v>0</v>
      </c>
      <c r="H149" s="2" t="e">
        <f>Tabla1[[#This Row],[DIFERENCIA ]]/Tabla1[[#This Row],[RECEPCION]]</f>
        <v>#DIV/0!</v>
      </c>
    </row>
    <row r="150" spans="1:10" hidden="1" x14ac:dyDescent="0.25">
      <c r="A150">
        <v>22083</v>
      </c>
      <c r="B150" s="1" t="s">
        <v>133</v>
      </c>
      <c r="C150" s="1"/>
      <c r="D150">
        <v>0</v>
      </c>
      <c r="G150">
        <f>Tabla1[[#This Row],[VENTAS]]+Tabla1[[#This Row],[FISICO ]]-Tabla1[[#This Row],[SISTEMA ]]</f>
        <v>0</v>
      </c>
      <c r="H150" s="2" t="e">
        <f>Tabla1[[#This Row],[DIFERENCIA ]]/Tabla1[[#This Row],[RECEPCION]]</f>
        <v>#DIV/0!</v>
      </c>
    </row>
    <row r="151" spans="1:10" hidden="1" x14ac:dyDescent="0.25">
      <c r="A151">
        <v>22084</v>
      </c>
      <c r="B151" s="1" t="s">
        <v>175</v>
      </c>
      <c r="C151" s="1"/>
      <c r="D151">
        <v>0</v>
      </c>
      <c r="G151">
        <f>Tabla1[[#This Row],[VENTAS]]+Tabla1[[#This Row],[FISICO ]]-Tabla1[[#This Row],[SISTEMA ]]</f>
        <v>0</v>
      </c>
      <c r="H151" s="2" t="e">
        <f>Tabla1[[#This Row],[DIFERENCIA ]]/Tabla1[[#This Row],[RECEPCION]]</f>
        <v>#DIV/0!</v>
      </c>
    </row>
    <row r="152" spans="1:10" hidden="1" x14ac:dyDescent="0.25">
      <c r="A152">
        <v>22405</v>
      </c>
      <c r="B152" s="1" t="s">
        <v>23</v>
      </c>
      <c r="C152" s="1"/>
      <c r="D152">
        <v>0</v>
      </c>
      <c r="G152">
        <f>Tabla1[[#This Row],[VENTAS]]+Tabla1[[#This Row],[FISICO ]]-Tabla1[[#This Row],[SISTEMA ]]</f>
        <v>0</v>
      </c>
      <c r="H152" s="2" t="e">
        <f>Tabla1[[#This Row],[DIFERENCIA ]]/Tabla1[[#This Row],[RECEPCION]]</f>
        <v>#DIV/0!</v>
      </c>
    </row>
    <row r="153" spans="1:10" hidden="1" x14ac:dyDescent="0.25">
      <c r="A153">
        <v>22424</v>
      </c>
      <c r="B153" s="1" t="s">
        <v>183</v>
      </c>
      <c r="C153" s="1"/>
      <c r="D153">
        <v>0</v>
      </c>
      <c r="G153">
        <f>Tabla1[[#This Row],[VENTAS]]+Tabla1[[#This Row],[FISICO ]]-Tabla1[[#This Row],[SISTEMA ]]</f>
        <v>0</v>
      </c>
      <c r="H153" s="2" t="e">
        <f>Tabla1[[#This Row],[DIFERENCIA ]]/Tabla1[[#This Row],[RECEPCION]]</f>
        <v>#DIV/0!</v>
      </c>
    </row>
    <row r="154" spans="1:10" hidden="1" x14ac:dyDescent="0.25">
      <c r="A154">
        <v>22425</v>
      </c>
      <c r="B154" s="1" t="s">
        <v>134</v>
      </c>
      <c r="C154" s="1"/>
      <c r="D154">
        <v>0</v>
      </c>
      <c r="G154">
        <f>Tabla1[[#This Row],[VENTAS]]+Tabla1[[#This Row],[FISICO ]]-Tabla1[[#This Row],[SISTEMA ]]</f>
        <v>0</v>
      </c>
      <c r="H154" s="2" t="e">
        <f>Tabla1[[#This Row],[DIFERENCIA ]]/Tabla1[[#This Row],[RECEPCION]]</f>
        <v>#DIV/0!</v>
      </c>
    </row>
    <row r="155" spans="1:10" hidden="1" x14ac:dyDescent="0.25">
      <c r="A155">
        <v>22481</v>
      </c>
      <c r="B155" s="1" t="s">
        <v>122</v>
      </c>
      <c r="C155" s="1"/>
      <c r="D155">
        <v>0</v>
      </c>
      <c r="G155">
        <f>Tabla1[[#This Row],[VENTAS]]+Tabla1[[#This Row],[FISICO ]]-Tabla1[[#This Row],[SISTEMA ]]</f>
        <v>0</v>
      </c>
      <c r="H155" s="2" t="e">
        <f>Tabla1[[#This Row],[DIFERENCIA ]]/Tabla1[[#This Row],[RECEPCION]]</f>
        <v>#DIV/0!</v>
      </c>
    </row>
    <row r="156" spans="1:10" hidden="1" x14ac:dyDescent="0.25">
      <c r="A156" s="5">
        <v>22483</v>
      </c>
      <c r="B156" s="6" t="s">
        <v>121</v>
      </c>
      <c r="C156" s="6" t="s">
        <v>217</v>
      </c>
      <c r="D156" s="5">
        <v>1.5549999999999999</v>
      </c>
      <c r="E156" s="5">
        <v>2.4</v>
      </c>
      <c r="F156" s="5">
        <v>0</v>
      </c>
      <c r="G156" s="5">
        <f>Tabla1[[#This Row],[VENTAS]]+Tabla1[[#This Row],[FISICO ]]-Tabla1[[#This Row],[SISTEMA ]]</f>
        <v>0.84499999999999997</v>
      </c>
      <c r="H156" s="7">
        <v>0</v>
      </c>
    </row>
    <row r="157" spans="1:10" hidden="1" x14ac:dyDescent="0.25">
      <c r="A157">
        <v>22494</v>
      </c>
      <c r="B157" s="1" t="s">
        <v>4</v>
      </c>
      <c r="C157" s="1"/>
      <c r="D157">
        <v>0</v>
      </c>
      <c r="G157">
        <f>Tabla1[[#This Row],[VENTAS]]+Tabla1[[#This Row],[FISICO ]]-Tabla1[[#This Row],[SISTEMA ]]</f>
        <v>0</v>
      </c>
      <c r="H157" s="2" t="e">
        <f>Tabla1[[#This Row],[DIFERENCIA ]]/Tabla1[[#This Row],[RECEPCION]]</f>
        <v>#DIV/0!</v>
      </c>
    </row>
    <row r="158" spans="1:10" x14ac:dyDescent="0.25">
      <c r="A158" s="5">
        <v>22498</v>
      </c>
      <c r="B158" s="6" t="s">
        <v>136</v>
      </c>
      <c r="C158" s="6" t="s">
        <v>217</v>
      </c>
      <c r="D158" s="5">
        <v>15.6</v>
      </c>
      <c r="E158" s="5">
        <v>0</v>
      </c>
      <c r="F158" s="5">
        <v>0</v>
      </c>
      <c r="G158" s="15">
        <f>Tabla1[[#This Row],[VENTAS]]+Tabla1[[#This Row],[FISICO ]]-Tabla1[[#This Row],[SISTEMA ]]</f>
        <v>-15.6</v>
      </c>
      <c r="H158" s="7">
        <v>0</v>
      </c>
      <c r="I158" s="12">
        <v>0.66</v>
      </c>
      <c r="J158" s="12">
        <f>Tabla1[[#This Row],[COSTO ]]*Tabla1[[#This Row],[DIFERENCIA ]]</f>
        <v>-10.295999999999999</v>
      </c>
    </row>
    <row r="159" spans="1:10" hidden="1" x14ac:dyDescent="0.25">
      <c r="A159">
        <v>22543</v>
      </c>
      <c r="B159" s="1" t="s">
        <v>29</v>
      </c>
      <c r="C159" s="1"/>
      <c r="D159">
        <v>0</v>
      </c>
      <c r="G159">
        <f>Tabla1[[#This Row],[VENTAS]]+Tabla1[[#This Row],[FISICO ]]-Tabla1[[#This Row],[SISTEMA ]]</f>
        <v>0</v>
      </c>
      <c r="H159" s="2" t="e">
        <f>Tabla1[[#This Row],[DIFERENCIA ]]/Tabla1[[#This Row],[RECEPCION]]</f>
        <v>#DIV/0!</v>
      </c>
    </row>
    <row r="160" spans="1:10" hidden="1" x14ac:dyDescent="0.25">
      <c r="A160">
        <v>22604</v>
      </c>
      <c r="B160" s="1" t="s">
        <v>181</v>
      </c>
      <c r="C160" s="1"/>
      <c r="D160">
        <v>0</v>
      </c>
      <c r="G160">
        <f>Tabla1[[#This Row],[VENTAS]]+Tabla1[[#This Row],[FISICO ]]-Tabla1[[#This Row],[SISTEMA ]]</f>
        <v>0</v>
      </c>
      <c r="H160" s="2" t="e">
        <f>Tabla1[[#This Row],[DIFERENCIA ]]/Tabla1[[#This Row],[RECEPCION]]</f>
        <v>#DIV/0!</v>
      </c>
    </row>
    <row r="161" spans="1:8" hidden="1" x14ac:dyDescent="0.25">
      <c r="A161">
        <v>22605</v>
      </c>
      <c r="B161" s="1" t="s">
        <v>182</v>
      </c>
      <c r="C161" s="1"/>
      <c r="D161">
        <v>0</v>
      </c>
      <c r="G161">
        <f>Tabla1[[#This Row],[VENTAS]]+Tabla1[[#This Row],[FISICO ]]-Tabla1[[#This Row],[SISTEMA ]]</f>
        <v>0</v>
      </c>
      <c r="H161" s="2" t="e">
        <f>Tabla1[[#This Row],[DIFERENCIA ]]/Tabla1[[#This Row],[RECEPCION]]</f>
        <v>#DIV/0!</v>
      </c>
    </row>
    <row r="162" spans="1:8" hidden="1" x14ac:dyDescent="0.25">
      <c r="A162">
        <v>22870</v>
      </c>
      <c r="B162" s="1" t="s">
        <v>17</v>
      </c>
      <c r="C162" s="1"/>
      <c r="D162">
        <v>0</v>
      </c>
      <c r="G162">
        <f>Tabla1[[#This Row],[VENTAS]]+Tabla1[[#This Row],[FISICO ]]-Tabla1[[#This Row],[SISTEMA ]]</f>
        <v>0</v>
      </c>
      <c r="H162" s="2" t="e">
        <f>Tabla1[[#This Row],[DIFERENCIA ]]/Tabla1[[#This Row],[RECEPCION]]</f>
        <v>#DIV/0!</v>
      </c>
    </row>
    <row r="163" spans="1:8" hidden="1" x14ac:dyDescent="0.25">
      <c r="A163">
        <v>23033</v>
      </c>
      <c r="B163" s="1" t="s">
        <v>124</v>
      </c>
      <c r="C163" s="1"/>
      <c r="D163">
        <v>0</v>
      </c>
      <c r="G163">
        <f>Tabla1[[#This Row],[VENTAS]]+Tabla1[[#This Row],[FISICO ]]-Tabla1[[#This Row],[SISTEMA ]]</f>
        <v>0</v>
      </c>
      <c r="H163" s="2" t="e">
        <f>Tabla1[[#This Row],[DIFERENCIA ]]/Tabla1[[#This Row],[RECEPCION]]</f>
        <v>#DIV/0!</v>
      </c>
    </row>
    <row r="164" spans="1:8" hidden="1" x14ac:dyDescent="0.25">
      <c r="A164">
        <v>23072</v>
      </c>
      <c r="B164" s="1" t="s">
        <v>130</v>
      </c>
      <c r="C164" s="1"/>
      <c r="D164">
        <v>1</v>
      </c>
      <c r="E164">
        <v>1</v>
      </c>
      <c r="G164">
        <f>Tabla1[[#This Row],[VENTAS]]+Tabla1[[#This Row],[FISICO ]]-Tabla1[[#This Row],[SISTEMA ]]</f>
        <v>0</v>
      </c>
      <c r="H164" s="2" t="e">
        <f>Tabla1[[#This Row],[DIFERENCIA ]]/Tabla1[[#This Row],[RECEPCION]]</f>
        <v>#DIV/0!</v>
      </c>
    </row>
    <row r="165" spans="1:8" hidden="1" x14ac:dyDescent="0.25">
      <c r="A165">
        <v>23086</v>
      </c>
      <c r="B165" s="1" t="s">
        <v>138</v>
      </c>
      <c r="C165" s="1"/>
      <c r="D165">
        <v>0</v>
      </c>
      <c r="G165">
        <f>Tabla1[[#This Row],[VENTAS]]+Tabla1[[#This Row],[FISICO ]]-Tabla1[[#This Row],[SISTEMA ]]</f>
        <v>0</v>
      </c>
      <c r="H165" s="2" t="e">
        <f>Tabla1[[#This Row],[DIFERENCIA ]]/Tabla1[[#This Row],[RECEPCION]]</f>
        <v>#DIV/0!</v>
      </c>
    </row>
    <row r="166" spans="1:8" hidden="1" x14ac:dyDescent="0.25">
      <c r="A166">
        <v>23087</v>
      </c>
      <c r="B166" s="1" t="s">
        <v>137</v>
      </c>
      <c r="C166" s="1"/>
      <c r="D166">
        <v>0</v>
      </c>
      <c r="G166">
        <f>Tabla1[[#This Row],[VENTAS]]+Tabla1[[#This Row],[FISICO ]]-Tabla1[[#This Row],[SISTEMA ]]</f>
        <v>0</v>
      </c>
      <c r="H166" s="2" t="e">
        <f>Tabla1[[#This Row],[DIFERENCIA ]]/Tabla1[[#This Row],[RECEPCION]]</f>
        <v>#DIV/0!</v>
      </c>
    </row>
    <row r="167" spans="1:8" hidden="1" x14ac:dyDescent="0.25">
      <c r="A167">
        <v>23088</v>
      </c>
      <c r="B167" s="1" t="s">
        <v>132</v>
      </c>
      <c r="C167" s="1"/>
      <c r="D167">
        <v>0</v>
      </c>
      <c r="G167">
        <f>Tabla1[[#This Row],[VENTAS]]+Tabla1[[#This Row],[FISICO ]]-Tabla1[[#This Row],[SISTEMA ]]</f>
        <v>0</v>
      </c>
      <c r="H167" s="2" t="e">
        <f>Tabla1[[#This Row],[DIFERENCIA ]]/Tabla1[[#This Row],[RECEPCION]]</f>
        <v>#DIV/0!</v>
      </c>
    </row>
    <row r="168" spans="1:8" hidden="1" x14ac:dyDescent="0.25">
      <c r="A168">
        <v>23129</v>
      </c>
      <c r="B168" s="1" t="s">
        <v>140</v>
      </c>
      <c r="C168" s="1"/>
      <c r="D168">
        <v>0</v>
      </c>
      <c r="G168">
        <f>Tabla1[[#This Row],[VENTAS]]+Tabla1[[#This Row],[FISICO ]]-Tabla1[[#This Row],[SISTEMA ]]</f>
        <v>0</v>
      </c>
      <c r="H168" s="2" t="e">
        <f>Tabla1[[#This Row],[DIFERENCIA ]]/Tabla1[[#This Row],[RECEPCION]]</f>
        <v>#DIV/0!</v>
      </c>
    </row>
    <row r="169" spans="1:8" hidden="1" x14ac:dyDescent="0.25">
      <c r="A169">
        <v>23207</v>
      </c>
      <c r="B169" s="1" t="s">
        <v>141</v>
      </c>
      <c r="C169" s="1"/>
      <c r="D169">
        <v>0</v>
      </c>
      <c r="G169">
        <f>Tabla1[[#This Row],[VENTAS]]+Tabla1[[#This Row],[FISICO ]]-Tabla1[[#This Row],[SISTEMA ]]</f>
        <v>0</v>
      </c>
      <c r="H169" s="2" t="e">
        <f>Tabla1[[#This Row],[DIFERENCIA ]]/Tabla1[[#This Row],[RECEPCION]]</f>
        <v>#DIV/0!</v>
      </c>
    </row>
    <row r="170" spans="1:8" hidden="1" x14ac:dyDescent="0.25">
      <c r="A170">
        <v>23208</v>
      </c>
      <c r="B170" s="1" t="s">
        <v>142</v>
      </c>
      <c r="C170" s="1"/>
      <c r="D170">
        <v>0</v>
      </c>
      <c r="G170">
        <f>Tabla1[[#This Row],[VENTAS]]+Tabla1[[#This Row],[FISICO ]]-Tabla1[[#This Row],[SISTEMA ]]</f>
        <v>0</v>
      </c>
      <c r="H170" s="2" t="e">
        <f>Tabla1[[#This Row],[DIFERENCIA ]]/Tabla1[[#This Row],[RECEPCION]]</f>
        <v>#DIV/0!</v>
      </c>
    </row>
    <row r="171" spans="1:8" hidden="1" x14ac:dyDescent="0.25">
      <c r="A171">
        <v>23209</v>
      </c>
      <c r="B171" s="1" t="s">
        <v>143</v>
      </c>
      <c r="C171" s="1"/>
      <c r="D171">
        <v>0</v>
      </c>
      <c r="G171">
        <f>Tabla1[[#This Row],[VENTAS]]+Tabla1[[#This Row],[FISICO ]]-Tabla1[[#This Row],[SISTEMA ]]</f>
        <v>0</v>
      </c>
      <c r="H171" s="2" t="e">
        <f>Tabla1[[#This Row],[DIFERENCIA ]]/Tabla1[[#This Row],[RECEPCION]]</f>
        <v>#DIV/0!</v>
      </c>
    </row>
    <row r="172" spans="1:8" hidden="1" x14ac:dyDescent="0.25">
      <c r="A172">
        <v>23210</v>
      </c>
      <c r="B172" s="1" t="s">
        <v>144</v>
      </c>
      <c r="C172" s="1"/>
      <c r="D172">
        <v>0</v>
      </c>
      <c r="G172">
        <f>Tabla1[[#This Row],[VENTAS]]+Tabla1[[#This Row],[FISICO ]]-Tabla1[[#This Row],[SISTEMA ]]</f>
        <v>0</v>
      </c>
      <c r="H172" s="2" t="e">
        <f>Tabla1[[#This Row],[DIFERENCIA ]]/Tabla1[[#This Row],[RECEPCION]]</f>
        <v>#DIV/0!</v>
      </c>
    </row>
    <row r="173" spans="1:8" hidden="1" x14ac:dyDescent="0.25">
      <c r="A173">
        <v>23299</v>
      </c>
      <c r="B173" s="1" t="s">
        <v>153</v>
      </c>
      <c r="C173" s="1"/>
      <c r="D173">
        <v>0</v>
      </c>
      <c r="G173">
        <f>Tabla1[[#This Row],[VENTAS]]+Tabla1[[#This Row],[FISICO ]]-Tabla1[[#This Row],[SISTEMA ]]</f>
        <v>0</v>
      </c>
      <c r="H173" s="2" t="e">
        <f>Tabla1[[#This Row],[DIFERENCIA ]]/Tabla1[[#This Row],[RECEPCION]]</f>
        <v>#DIV/0!</v>
      </c>
    </row>
    <row r="174" spans="1:8" hidden="1" x14ac:dyDescent="0.25">
      <c r="A174">
        <v>23300</v>
      </c>
      <c r="B174" s="1" t="s">
        <v>154</v>
      </c>
      <c r="C174" s="1"/>
      <c r="D174">
        <v>0</v>
      </c>
      <c r="G174">
        <f>Tabla1[[#This Row],[VENTAS]]+Tabla1[[#This Row],[FISICO ]]-Tabla1[[#This Row],[SISTEMA ]]</f>
        <v>0</v>
      </c>
      <c r="H174" s="2" t="e">
        <f>Tabla1[[#This Row],[DIFERENCIA ]]/Tabla1[[#This Row],[RECEPCION]]</f>
        <v>#DIV/0!</v>
      </c>
    </row>
    <row r="175" spans="1:8" hidden="1" x14ac:dyDescent="0.25">
      <c r="A175">
        <v>23301</v>
      </c>
      <c r="B175" s="1" t="s">
        <v>155</v>
      </c>
      <c r="C175" s="1"/>
      <c r="D175">
        <v>0</v>
      </c>
      <c r="G175">
        <f>Tabla1[[#This Row],[VENTAS]]+Tabla1[[#This Row],[FISICO ]]-Tabla1[[#This Row],[SISTEMA ]]</f>
        <v>0</v>
      </c>
      <c r="H175" s="2" t="e">
        <f>Tabla1[[#This Row],[DIFERENCIA ]]/Tabla1[[#This Row],[RECEPCION]]</f>
        <v>#DIV/0!</v>
      </c>
    </row>
    <row r="176" spans="1:8" hidden="1" x14ac:dyDescent="0.25">
      <c r="A176">
        <v>23302</v>
      </c>
      <c r="B176" s="1" t="s">
        <v>156</v>
      </c>
      <c r="C176" s="1"/>
      <c r="D176">
        <v>0</v>
      </c>
      <c r="G176">
        <f>Tabla1[[#This Row],[VENTAS]]+Tabla1[[#This Row],[FISICO ]]-Tabla1[[#This Row],[SISTEMA ]]</f>
        <v>0</v>
      </c>
      <c r="H176" s="2" t="e">
        <f>Tabla1[[#This Row],[DIFERENCIA ]]/Tabla1[[#This Row],[RECEPCION]]</f>
        <v>#DIV/0!</v>
      </c>
    </row>
    <row r="177" spans="1:10" hidden="1" x14ac:dyDescent="0.25">
      <c r="A177">
        <v>23303</v>
      </c>
      <c r="B177" s="1" t="s">
        <v>157</v>
      </c>
      <c r="C177" s="1"/>
      <c r="D177">
        <v>0</v>
      </c>
      <c r="G177">
        <f>Tabla1[[#This Row],[VENTAS]]+Tabla1[[#This Row],[FISICO ]]-Tabla1[[#This Row],[SISTEMA ]]</f>
        <v>0</v>
      </c>
      <c r="H177" s="2" t="e">
        <f>Tabla1[[#This Row],[DIFERENCIA ]]/Tabla1[[#This Row],[RECEPCION]]</f>
        <v>#DIV/0!</v>
      </c>
    </row>
    <row r="178" spans="1:10" hidden="1" x14ac:dyDescent="0.25">
      <c r="A178">
        <v>23377</v>
      </c>
      <c r="B178" s="1" t="s">
        <v>178</v>
      </c>
      <c r="C178" s="1"/>
      <c r="D178">
        <v>0</v>
      </c>
      <c r="G178">
        <f>Tabla1[[#This Row],[VENTAS]]+Tabla1[[#This Row],[FISICO ]]-Tabla1[[#This Row],[SISTEMA ]]</f>
        <v>0</v>
      </c>
      <c r="H178" s="2" t="e">
        <f>Tabla1[[#This Row],[DIFERENCIA ]]/Tabla1[[#This Row],[RECEPCION]]</f>
        <v>#DIV/0!</v>
      </c>
    </row>
    <row r="179" spans="1:10" hidden="1" x14ac:dyDescent="0.25">
      <c r="A179">
        <v>23419</v>
      </c>
      <c r="B179" s="1" t="s">
        <v>160</v>
      </c>
      <c r="C179" s="1"/>
      <c r="D179">
        <v>0</v>
      </c>
      <c r="G179">
        <f>Tabla1[[#This Row],[VENTAS]]+Tabla1[[#This Row],[FISICO ]]-Tabla1[[#This Row],[SISTEMA ]]</f>
        <v>0</v>
      </c>
      <c r="H179" s="2" t="e">
        <f>Tabla1[[#This Row],[DIFERENCIA ]]/Tabla1[[#This Row],[RECEPCION]]</f>
        <v>#DIV/0!</v>
      </c>
    </row>
    <row r="180" spans="1:10" hidden="1" x14ac:dyDescent="0.25">
      <c r="A180">
        <v>23452</v>
      </c>
      <c r="B180" s="1" t="s">
        <v>161</v>
      </c>
      <c r="C180" s="1"/>
      <c r="D180">
        <v>0</v>
      </c>
      <c r="G180">
        <f>Tabla1[[#This Row],[VENTAS]]+Tabla1[[#This Row],[FISICO ]]-Tabla1[[#This Row],[SISTEMA ]]</f>
        <v>0</v>
      </c>
      <c r="H180" s="2" t="e">
        <f>Tabla1[[#This Row],[DIFERENCIA ]]/Tabla1[[#This Row],[RECEPCION]]</f>
        <v>#DIV/0!</v>
      </c>
    </row>
    <row r="181" spans="1:10" hidden="1" x14ac:dyDescent="0.25">
      <c r="A181">
        <v>23453</v>
      </c>
      <c r="B181" s="1" t="s">
        <v>162</v>
      </c>
      <c r="C181" s="1"/>
      <c r="D181">
        <v>0</v>
      </c>
      <c r="G181">
        <f>Tabla1[[#This Row],[VENTAS]]+Tabla1[[#This Row],[FISICO ]]-Tabla1[[#This Row],[SISTEMA ]]</f>
        <v>0</v>
      </c>
      <c r="H181" s="2" t="e">
        <f>Tabla1[[#This Row],[DIFERENCIA ]]/Tabla1[[#This Row],[RECEPCION]]</f>
        <v>#DIV/0!</v>
      </c>
    </row>
    <row r="182" spans="1:10" hidden="1" x14ac:dyDescent="0.25">
      <c r="A182">
        <v>23519</v>
      </c>
      <c r="B182" s="1" t="s">
        <v>163</v>
      </c>
      <c r="C182" s="1"/>
      <c r="D182">
        <v>0</v>
      </c>
      <c r="G182">
        <f>Tabla1[[#This Row],[VENTAS]]+Tabla1[[#This Row],[FISICO ]]-Tabla1[[#This Row],[SISTEMA ]]</f>
        <v>0</v>
      </c>
      <c r="H182" s="2" t="e">
        <f>Tabla1[[#This Row],[DIFERENCIA ]]/Tabla1[[#This Row],[RECEPCION]]</f>
        <v>#DIV/0!</v>
      </c>
    </row>
    <row r="183" spans="1:10" hidden="1" x14ac:dyDescent="0.25">
      <c r="A183">
        <v>23520</v>
      </c>
      <c r="B183" s="1" t="s">
        <v>164</v>
      </c>
      <c r="C183" s="1"/>
      <c r="D183">
        <v>0</v>
      </c>
      <c r="G183">
        <f>Tabla1[[#This Row],[VENTAS]]+Tabla1[[#This Row],[FISICO ]]-Tabla1[[#This Row],[SISTEMA ]]</f>
        <v>0</v>
      </c>
      <c r="H183" s="2" t="e">
        <f>Tabla1[[#This Row],[DIFERENCIA ]]/Tabla1[[#This Row],[RECEPCION]]</f>
        <v>#DIV/0!</v>
      </c>
    </row>
    <row r="184" spans="1:10" hidden="1" x14ac:dyDescent="0.25">
      <c r="A184">
        <v>23521</v>
      </c>
      <c r="B184" s="1" t="s">
        <v>165</v>
      </c>
      <c r="C184" s="1"/>
      <c r="D184">
        <v>0</v>
      </c>
      <c r="G184">
        <f>Tabla1[[#This Row],[VENTAS]]+Tabla1[[#This Row],[FISICO ]]-Tabla1[[#This Row],[SISTEMA ]]</f>
        <v>0</v>
      </c>
      <c r="H184" s="2" t="e">
        <f>Tabla1[[#This Row],[DIFERENCIA ]]/Tabla1[[#This Row],[RECEPCION]]</f>
        <v>#DIV/0!</v>
      </c>
    </row>
    <row r="185" spans="1:10" hidden="1" x14ac:dyDescent="0.25">
      <c r="A185">
        <v>23524</v>
      </c>
      <c r="B185" s="1" t="s">
        <v>167</v>
      </c>
      <c r="C185" s="1"/>
      <c r="D185">
        <v>0</v>
      </c>
      <c r="G185">
        <f>Tabla1[[#This Row],[VENTAS]]+Tabla1[[#This Row],[FISICO ]]-Tabla1[[#This Row],[SISTEMA ]]</f>
        <v>0</v>
      </c>
      <c r="H185" s="2" t="e">
        <f>Tabla1[[#This Row],[DIFERENCIA ]]/Tabla1[[#This Row],[RECEPCION]]</f>
        <v>#DIV/0!</v>
      </c>
    </row>
    <row r="186" spans="1:10" hidden="1" x14ac:dyDescent="0.25">
      <c r="A186">
        <v>23636</v>
      </c>
      <c r="B186" s="1" t="s">
        <v>169</v>
      </c>
      <c r="C186" s="1"/>
      <c r="D186">
        <v>0</v>
      </c>
      <c r="G186">
        <f>Tabla1[[#This Row],[VENTAS]]+Tabla1[[#This Row],[FISICO ]]-Tabla1[[#This Row],[SISTEMA ]]</f>
        <v>0</v>
      </c>
      <c r="H186" s="2" t="e">
        <f>Tabla1[[#This Row],[DIFERENCIA ]]/Tabla1[[#This Row],[RECEPCION]]</f>
        <v>#DIV/0!</v>
      </c>
    </row>
    <row r="187" spans="1:10" hidden="1" x14ac:dyDescent="0.25">
      <c r="A187">
        <v>23637</v>
      </c>
      <c r="B187" s="1" t="s">
        <v>168</v>
      </c>
      <c r="C187" s="1"/>
      <c r="D187">
        <v>0</v>
      </c>
      <c r="G187">
        <f>Tabla1[[#This Row],[VENTAS]]+Tabla1[[#This Row],[FISICO ]]-Tabla1[[#This Row],[SISTEMA ]]</f>
        <v>0</v>
      </c>
      <c r="H187" s="2" t="e">
        <f>Tabla1[[#This Row],[DIFERENCIA ]]/Tabla1[[#This Row],[RECEPCION]]</f>
        <v>#DIV/0!</v>
      </c>
    </row>
    <row r="188" spans="1:10" hidden="1" x14ac:dyDescent="0.25">
      <c r="A188">
        <v>23687</v>
      </c>
      <c r="B188" s="1" t="s">
        <v>170</v>
      </c>
      <c r="C188" s="1"/>
      <c r="D188">
        <v>0</v>
      </c>
      <c r="G188">
        <f>Tabla1[[#This Row],[VENTAS]]+Tabla1[[#This Row],[FISICO ]]-Tabla1[[#This Row],[SISTEMA ]]</f>
        <v>0</v>
      </c>
      <c r="H188" s="2" t="e">
        <f>Tabla1[[#This Row],[DIFERENCIA ]]/Tabla1[[#This Row],[RECEPCION]]</f>
        <v>#DIV/0!</v>
      </c>
    </row>
    <row r="189" spans="1:10" hidden="1" x14ac:dyDescent="0.25">
      <c r="A189">
        <v>23688</v>
      </c>
      <c r="B189" s="1" t="s">
        <v>171</v>
      </c>
      <c r="C189" s="1"/>
      <c r="D189">
        <v>0</v>
      </c>
      <c r="G189">
        <f>Tabla1[[#This Row],[VENTAS]]+Tabla1[[#This Row],[FISICO ]]-Tabla1[[#This Row],[SISTEMA ]]</f>
        <v>0</v>
      </c>
      <c r="H189" s="2" t="e">
        <f>Tabla1[[#This Row],[DIFERENCIA ]]/Tabla1[[#This Row],[RECEPCION]]</f>
        <v>#DIV/0!</v>
      </c>
    </row>
    <row r="190" spans="1:10" hidden="1" x14ac:dyDescent="0.25">
      <c r="A190">
        <v>23772</v>
      </c>
      <c r="B190" s="1" t="s">
        <v>177</v>
      </c>
      <c r="C190" s="1"/>
      <c r="D190">
        <v>0</v>
      </c>
      <c r="G190">
        <f>Tabla1[[#This Row],[VENTAS]]+Tabla1[[#This Row],[FISICO ]]-Tabla1[[#This Row],[SISTEMA ]]</f>
        <v>0</v>
      </c>
      <c r="H190" s="2" t="e">
        <f>Tabla1[[#This Row],[DIFERENCIA ]]/Tabla1[[#This Row],[RECEPCION]]</f>
        <v>#DIV/0!</v>
      </c>
    </row>
    <row r="191" spans="1:10" hidden="1" x14ac:dyDescent="0.25">
      <c r="A191">
        <v>23793</v>
      </c>
      <c r="B191" s="1" t="s">
        <v>188</v>
      </c>
      <c r="C191" s="1"/>
      <c r="D191">
        <v>0</v>
      </c>
      <c r="G191">
        <f>Tabla1[[#This Row],[VENTAS]]+Tabla1[[#This Row],[FISICO ]]-Tabla1[[#This Row],[SISTEMA ]]</f>
        <v>0</v>
      </c>
      <c r="H191" s="2" t="e">
        <f>Tabla1[[#This Row],[DIFERENCIA ]]/Tabla1[[#This Row],[RECEPCION]]</f>
        <v>#DIV/0!</v>
      </c>
    </row>
    <row r="192" spans="1:10" x14ac:dyDescent="0.25">
      <c r="A192" s="5">
        <v>23859</v>
      </c>
      <c r="B192" s="6" t="s">
        <v>186</v>
      </c>
      <c r="C192" s="6" t="s">
        <v>217</v>
      </c>
      <c r="D192" s="5">
        <v>2.915</v>
      </c>
      <c r="E192" s="5">
        <v>0.2</v>
      </c>
      <c r="F192" s="5">
        <v>0</v>
      </c>
      <c r="G192" s="15">
        <f>Tabla1[[#This Row],[VENTAS]]+Tabla1[[#This Row],[FISICO ]]-Tabla1[[#This Row],[SISTEMA ]]</f>
        <v>-2.7149999999999999</v>
      </c>
      <c r="H192" s="7">
        <v>0</v>
      </c>
      <c r="I192" s="12">
        <v>0.9</v>
      </c>
      <c r="J192" s="12">
        <f>Tabla1[[#This Row],[COSTO ]]*Tabla1[[#This Row],[DIFERENCIA ]]</f>
        <v>-2.4434999999999998</v>
      </c>
    </row>
    <row r="193" spans="1:10" hidden="1" x14ac:dyDescent="0.25">
      <c r="A193">
        <v>23871</v>
      </c>
      <c r="B193" s="1" t="s">
        <v>187</v>
      </c>
      <c r="C193" s="1"/>
      <c r="D193">
        <v>0</v>
      </c>
      <c r="G193">
        <f>Tabla1[[#This Row],[VENTAS]]+Tabla1[[#This Row],[FISICO ]]-Tabla1[[#This Row],[SISTEMA ]]</f>
        <v>0</v>
      </c>
      <c r="H193" s="2" t="e">
        <f>Tabla1[[#This Row],[DIFERENCIA ]]/Tabla1[[#This Row],[RECEPCION]]</f>
        <v>#DIV/0!</v>
      </c>
    </row>
    <row r="194" spans="1:10" hidden="1" x14ac:dyDescent="0.25">
      <c r="A194">
        <v>23901</v>
      </c>
      <c r="B194" s="1" t="s">
        <v>189</v>
      </c>
      <c r="C194" s="1"/>
      <c r="D194">
        <v>0</v>
      </c>
      <c r="G194">
        <f>Tabla1[[#This Row],[VENTAS]]+Tabla1[[#This Row],[FISICO ]]-Tabla1[[#This Row],[SISTEMA ]]</f>
        <v>0</v>
      </c>
      <c r="H194" s="2" t="e">
        <f>Tabla1[[#This Row],[DIFERENCIA ]]/Tabla1[[#This Row],[RECEPCION]]</f>
        <v>#DIV/0!</v>
      </c>
    </row>
    <row r="195" spans="1:10" hidden="1" x14ac:dyDescent="0.25">
      <c r="A195">
        <v>23994</v>
      </c>
      <c r="B195" s="1" t="s">
        <v>190</v>
      </c>
      <c r="C195" s="1"/>
      <c r="D195">
        <v>0</v>
      </c>
      <c r="G195">
        <f>Tabla1[[#This Row],[VENTAS]]+Tabla1[[#This Row],[FISICO ]]-Tabla1[[#This Row],[SISTEMA ]]</f>
        <v>0</v>
      </c>
      <c r="H195" s="2" t="e">
        <f>Tabla1[[#This Row],[DIFERENCIA ]]/Tabla1[[#This Row],[RECEPCION]]</f>
        <v>#DIV/0!</v>
      </c>
    </row>
    <row r="196" spans="1:10" hidden="1" x14ac:dyDescent="0.25">
      <c r="A196" s="5">
        <v>2131</v>
      </c>
      <c r="B196" s="6" t="s">
        <v>222</v>
      </c>
      <c r="C196" s="6" t="s">
        <v>255</v>
      </c>
      <c r="D196" s="5">
        <v>173</v>
      </c>
      <c r="E196" s="5">
        <v>186</v>
      </c>
      <c r="F196" s="5">
        <v>0</v>
      </c>
      <c r="G196" s="5">
        <f>Tabla1[[#This Row],[VENTAS]]+Tabla1[[#This Row],[FISICO ]]-Tabla1[[#This Row],[SISTEMA ]]</f>
        <v>13</v>
      </c>
      <c r="H196" s="7">
        <v>0</v>
      </c>
    </row>
    <row r="197" spans="1:10" x14ac:dyDescent="0.25">
      <c r="C197" s="1"/>
      <c r="J197" s="16">
        <f>SUBTOTAL(9,J5:J196)</f>
        <v>-880.81325000000004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INVENTARIO-4</cp:lastModifiedBy>
  <cp:lastPrinted>2022-07-20T21:27:09Z</cp:lastPrinted>
  <dcterms:created xsi:type="dcterms:W3CDTF">2022-07-20T13:42:20Z</dcterms:created>
  <dcterms:modified xsi:type="dcterms:W3CDTF">2022-07-20T21:41:30Z</dcterms:modified>
</cp:coreProperties>
</file>